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3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4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5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6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2"/>
  </bookViews>
  <sheets>
    <sheet name="Buraxılış 2021" sheetId="6" r:id="rId1"/>
    <sheet name="Buraxılış 2022" sheetId="9" r:id="rId2"/>
    <sheet name="Buraxılış müqayisəli təhlil" sheetId="8" r:id="rId3"/>
  </sheets>
  <calcPr calcId="162913"/>
</workbook>
</file>

<file path=xl/calcChain.xml><?xml version="1.0" encoding="utf-8"?>
<calcChain xmlns="http://schemas.openxmlformats.org/spreadsheetml/2006/main">
  <c r="C4" i="6" l="1"/>
  <c r="AQ5" i="8" l="1"/>
  <c r="AP5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AQ6" i="8"/>
  <c r="AP6" i="8"/>
  <c r="AO6" i="8"/>
  <c r="AN6" i="8"/>
  <c r="AM6" i="8"/>
  <c r="AL6" i="8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EA349" i="9"/>
  <c r="DZ349" i="9"/>
  <c r="AQ7" i="9"/>
  <c r="AP7" i="9"/>
  <c r="AO7" i="9"/>
  <c r="AN7" i="9"/>
  <c r="AM7" i="9"/>
  <c r="AL7" i="9"/>
  <c r="K7" i="9"/>
  <c r="J7" i="9"/>
  <c r="I7" i="9"/>
  <c r="H7" i="9"/>
  <c r="G7" i="9"/>
  <c r="F7" i="9"/>
  <c r="E7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5" i="9"/>
  <c r="AQ4" i="9"/>
  <c r="AP4" i="9"/>
  <c r="AO4" i="9"/>
  <c r="AN4" i="9"/>
  <c r="AM4" i="9"/>
  <c r="AL4" i="9"/>
  <c r="AK4" i="9"/>
  <c r="AJ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J4" i="9"/>
  <c r="I4" i="9"/>
  <c r="G4" i="9"/>
  <c r="F4" i="9"/>
  <c r="E4" i="9"/>
  <c r="D4" i="9"/>
  <c r="C4" i="9"/>
  <c r="A5" i="8" l="1"/>
  <c r="AQ4" i="8"/>
  <c r="AP4" i="8"/>
  <c r="AO4" i="8"/>
  <c r="AN4" i="8"/>
  <c r="AM4" i="8"/>
  <c r="AL4" i="8"/>
  <c r="AN7" i="6" l="1"/>
  <c r="AM7" i="6"/>
  <c r="AL7" i="6"/>
  <c r="K7" i="6"/>
  <c r="J7" i="6"/>
  <c r="I7" i="6"/>
  <c r="H7" i="6"/>
  <c r="G7" i="6"/>
  <c r="F7" i="6"/>
  <c r="E7" i="6"/>
  <c r="AQ7" i="6"/>
  <c r="AP7" i="6"/>
  <c r="AO7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AQ4" i="6"/>
  <c r="AP4" i="6"/>
  <c r="AO4" i="6"/>
  <c r="AN4" i="6"/>
  <c r="AM4" i="6"/>
  <c r="AL4" i="6"/>
  <c r="AK4" i="6"/>
  <c r="AJ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J4" i="6"/>
  <c r="I4" i="6"/>
  <c r="G4" i="6"/>
  <c r="F4" i="6"/>
  <c r="E4" i="6"/>
  <c r="D4" i="6"/>
  <c r="A5" i="6"/>
</calcChain>
</file>

<file path=xl/sharedStrings.xml><?xml version="1.0" encoding="utf-8"?>
<sst xmlns="http://schemas.openxmlformats.org/spreadsheetml/2006/main" count="5750" uniqueCount="382">
  <si>
    <t>Təhsil müəssisəsinin UTİS kodu</t>
  </si>
  <si>
    <t>Riyaziyyat</t>
  </si>
  <si>
    <t>Xarici dil</t>
  </si>
  <si>
    <t>177 nömrəli tam orta məktəb</t>
  </si>
  <si>
    <t>178 nömrəli tam orta məktəb</t>
  </si>
  <si>
    <t>193 nömrəli tam orta məktəb</t>
  </si>
  <si>
    <t>202 nömrəli tam orta məktəb</t>
  </si>
  <si>
    <t>207 nömrəli tam orta məktəb</t>
  </si>
  <si>
    <t>212 nömrəli tam orta məktəb</t>
  </si>
  <si>
    <t>258 nömrəli tam orta məktəb</t>
  </si>
  <si>
    <t>34 nömrəli tam orta məktəb</t>
  </si>
  <si>
    <t>36 nömrəli tam orta məktəb</t>
  </si>
  <si>
    <t>37 nömrəli tam orta məktəb</t>
  </si>
  <si>
    <t>39 nömrəli tam orta məktəb</t>
  </si>
  <si>
    <t>45 nömrəli tam orta məktəb</t>
  </si>
  <si>
    <t>47 nömrəli tam orta məktəb</t>
  </si>
  <si>
    <t>57 nömrəli tam orta məktəb</t>
  </si>
  <si>
    <t>73 nömrəli tam orta məktəb</t>
  </si>
  <si>
    <t>82 nömrəli tam orta məktəb</t>
  </si>
  <si>
    <t>111 nömrəli tam orta məktəb</t>
  </si>
  <si>
    <t>14 nömrəli tam orta məktəb</t>
  </si>
  <si>
    <t>151 nömrəli tam orta məktəb</t>
  </si>
  <si>
    <t>159 nömrəli tam orta məktəb</t>
  </si>
  <si>
    <t>164 nömrəli tam orta məktəb</t>
  </si>
  <si>
    <t>19 nömrəli tam orta məktəb</t>
  </si>
  <si>
    <t>211 nömrəli tam orta məktəb</t>
  </si>
  <si>
    <t>240 nömrəli tam orta məktəb</t>
  </si>
  <si>
    <t>266 nömrəli tam orta məktəb</t>
  </si>
  <si>
    <t>35 nömrəli tam orta məktəb</t>
  </si>
  <si>
    <t>42 nömrəli tam orta məktəb</t>
  </si>
  <si>
    <t>44 nömrəli tam orta məktəb</t>
  </si>
  <si>
    <t>46 nömrəli tam orta məktəb</t>
  </si>
  <si>
    <t>5 nömrəli tam orta məktəb</t>
  </si>
  <si>
    <t>54 nömrəli tam orta məktəb</t>
  </si>
  <si>
    <t>8 nömrəli tam orta məktəb</t>
  </si>
  <si>
    <t>9 nömrəli tam orta məktəb</t>
  </si>
  <si>
    <t>10 nömrəli tam orta məktəb</t>
  </si>
  <si>
    <t>129 nömrəli tam orta məktəb</t>
  </si>
  <si>
    <t>145 nömrəli tam orta məktəb</t>
  </si>
  <si>
    <t>210 nömrəli tam orta məktəb</t>
  </si>
  <si>
    <t>214 nömrəli tam orta məktəb</t>
  </si>
  <si>
    <t>220 nömrəli məktəb-lisey</t>
  </si>
  <si>
    <t>227 nömrəli tam orta məktəb</t>
  </si>
  <si>
    <t>229 nömrəli tam orta məktəb</t>
  </si>
  <si>
    <t>238 nömrəli tam orta məktəb</t>
  </si>
  <si>
    <t>242 nömrəli tam orta məktəb</t>
  </si>
  <si>
    <t>250 nömrəli tam orta məktəb</t>
  </si>
  <si>
    <t>251 nömrəli tam orta məktəb</t>
  </si>
  <si>
    <t>272 nömrəli tam orta məktəb</t>
  </si>
  <si>
    <t>277 nömrəli tam orta məktəb</t>
  </si>
  <si>
    <t>312 nömrəli tam orta məktəb</t>
  </si>
  <si>
    <t>328 nömrəli tam orta məktəb</t>
  </si>
  <si>
    <t>61 nömrəli tam orta məktəb</t>
  </si>
  <si>
    <t>62 nömrəli məktəb-lisey</t>
  </si>
  <si>
    <t>70 nömrəli məktəb-lisey</t>
  </si>
  <si>
    <t>168 nömrəli tam orta məktəb</t>
  </si>
  <si>
    <t>186 nömrəli tam orta məktəb</t>
  </si>
  <si>
    <t>231 nömrəli tam orta məktəb</t>
  </si>
  <si>
    <t>235 nömrəli tam orta məktəb</t>
  </si>
  <si>
    <t>243 nömrəli tam orta məktəb</t>
  </si>
  <si>
    <t>105 nömrəli tam orta məktəb</t>
  </si>
  <si>
    <t>106 nömrəli tam orta məktəb</t>
  </si>
  <si>
    <t>110 nömrəli tam orta məktəb</t>
  </si>
  <si>
    <t>127 nömrəli tam orta məktəb</t>
  </si>
  <si>
    <t>139 nömrəli tam orta məktəb</t>
  </si>
  <si>
    <t>166 nömrəli məktəb-lisey</t>
  </si>
  <si>
    <t>180 nömrəli tam orta məktəb</t>
  </si>
  <si>
    <t>184 nömrəli tam orta məktəb</t>
  </si>
  <si>
    <t>195 nömrəli tam orta məktəb</t>
  </si>
  <si>
    <t>197 nömrəli tam orta məktəb</t>
  </si>
  <si>
    <t>222 nömrəli tam orta məktəb</t>
  </si>
  <si>
    <t>223 nömrəli tam orta məktəb</t>
  </si>
  <si>
    <t>228 nömrəli tam orta məktəb</t>
  </si>
  <si>
    <t>233 nömrəli tam orta məktəb</t>
  </si>
  <si>
    <t>253 nömrəli tam orta məktəb</t>
  </si>
  <si>
    <t>273 nömrəli tam orta məktəb</t>
  </si>
  <si>
    <t>274 nömrəli tam orta məktəb</t>
  </si>
  <si>
    <t>288 nömrəli tam orta məktəb</t>
  </si>
  <si>
    <t>294 nömrəli tam orta məktəb</t>
  </si>
  <si>
    <t>302 nömrəli tam orta məktəb</t>
  </si>
  <si>
    <t>303 nömrəli ümumi orta məktəb</t>
  </si>
  <si>
    <t>319 nömrəli tam orta məktəb</t>
  </si>
  <si>
    <t>320 nömrəli tam orta məktəb</t>
  </si>
  <si>
    <t>321 nömrəli tam orta məktəb</t>
  </si>
  <si>
    <t>331 nömrəli ümumi orta məktəb</t>
  </si>
  <si>
    <t>107 nömrəli tam orta məktəb</t>
  </si>
  <si>
    <t>108 nömrəli tam orta məktəb</t>
  </si>
  <si>
    <t>112 nömrəli tam orta məktəb</t>
  </si>
  <si>
    <t>113 nömrəli tam orta məktəb</t>
  </si>
  <si>
    <t>128 nömrəli tam orta məktəb</t>
  </si>
  <si>
    <t>130 nömrəli tam orta məktəb</t>
  </si>
  <si>
    <t>137 nömrəli tam orta məktəb</t>
  </si>
  <si>
    <t>142 nömrəli tam orta məktəb</t>
  </si>
  <si>
    <t>148 nömrəli tam orta məktəb</t>
  </si>
  <si>
    <t>155 nömrəli tam orta məktəb</t>
  </si>
  <si>
    <t>169 nömrəli tam orta məktəb</t>
  </si>
  <si>
    <t>170 nömrəli tam orta məktəb</t>
  </si>
  <si>
    <t>187 nömrəli tam orta məktəb</t>
  </si>
  <si>
    <t>188 nömrəli tam orta məktəb</t>
  </si>
  <si>
    <t>192 nömrəli tam orta məktəb</t>
  </si>
  <si>
    <t>198 nömrəli tam orta məktəb</t>
  </si>
  <si>
    <t>209 nömrəli tam orta məktəb</t>
  </si>
  <si>
    <t>213 nömrəli məktəb-lisey</t>
  </si>
  <si>
    <t>215 nömrəli tam orta məktəb</t>
  </si>
  <si>
    <t>22 nömrəli tam orta məktəb</t>
  </si>
  <si>
    <t>252 nömrəli məktəb-lisey</t>
  </si>
  <si>
    <t>255 nömrəli tam orta məktəb</t>
  </si>
  <si>
    <t>259 nömrəli tam orta məktəb</t>
  </si>
  <si>
    <t>271 nömrəli tam orta məktəb</t>
  </si>
  <si>
    <t>293 nömrəli tam orta məktəb</t>
  </si>
  <si>
    <t>295 nömrəli tam orta məktəb</t>
  </si>
  <si>
    <t>296 nömrəli tam orta məktəb</t>
  </si>
  <si>
    <t>305 nömrəli tam orta məktəb</t>
  </si>
  <si>
    <t>307 nömrəli tam orta məktəb</t>
  </si>
  <si>
    <t>309 nömrəli tam orta məktəb</t>
  </si>
  <si>
    <t>310 nömrəli tam orta məktəb</t>
  </si>
  <si>
    <t>311 nömrəli tam orta məktəb</t>
  </si>
  <si>
    <t>4 nömrəli tam orta məktəb</t>
  </si>
  <si>
    <t>67 nömrəli tam orta məktəb</t>
  </si>
  <si>
    <t>68 nömrəli tam orta məktəb</t>
  </si>
  <si>
    <t>69 nömrəli tam orta məktəb</t>
  </si>
  <si>
    <t>71 nömrəli tam orta məktəb</t>
  </si>
  <si>
    <t>72 nömrəli məktəb-lisey</t>
  </si>
  <si>
    <t>74 nömrəli tam orta məktəb</t>
  </si>
  <si>
    <t>75 nömrəli tam orta məktəb</t>
  </si>
  <si>
    <t>78 nömrəli tam orta məktəb</t>
  </si>
  <si>
    <t>80 nömrəli tam orta məktəb</t>
  </si>
  <si>
    <t>81 nömrəli tam orta məktəb</t>
  </si>
  <si>
    <t>90 nömrəli tam orta məktəb</t>
  </si>
  <si>
    <t>94 nömrəli tam orta məktəb</t>
  </si>
  <si>
    <t>96 nömrəli tam orta məktəb</t>
  </si>
  <si>
    <t>100 nömrəli tam orta məktəb</t>
  </si>
  <si>
    <t>102 nömrəli tam orta məktəb</t>
  </si>
  <si>
    <t>103 nömrəli tam orta məktəb</t>
  </si>
  <si>
    <t>115 nömrəli tam orta məktəb</t>
  </si>
  <si>
    <t>126 nömrəli tam orta məktəb</t>
  </si>
  <si>
    <t>135 nömrəli tam orta məktəb</t>
  </si>
  <si>
    <t>143 nömrəli tam orta məktəb</t>
  </si>
  <si>
    <t>144 nömrəli tam orta məktəb</t>
  </si>
  <si>
    <t>157 nömrəli tam orta məktəb</t>
  </si>
  <si>
    <t>179 nömrəli tam orta məktəb</t>
  </si>
  <si>
    <t>182 nömrəli tam orta məktəb</t>
  </si>
  <si>
    <t>205 nömrəli tam orta məktəb</t>
  </si>
  <si>
    <t>217 nömrəli tam orta məktəb</t>
  </si>
  <si>
    <t>244 nömrəli tam orta məktəb</t>
  </si>
  <si>
    <t>248 nömrəli tam orta məktəb</t>
  </si>
  <si>
    <t>276 nömrəli tam orta məktəb</t>
  </si>
  <si>
    <t>283 nömrəli tam orta məktəb</t>
  </si>
  <si>
    <t>284 nömrəli tam orta məktəb</t>
  </si>
  <si>
    <t>298 nömrəli tam orta məktəb</t>
  </si>
  <si>
    <t>3 nömrəli tam orta məktəb</t>
  </si>
  <si>
    <t>30 nömrəli tam orta məktəb</t>
  </si>
  <si>
    <t>300 nömrəli tam orta məktəb</t>
  </si>
  <si>
    <t>301 nömrəli tam orta məktəb</t>
  </si>
  <si>
    <t>306 nömrəli tam orta məktəb</t>
  </si>
  <si>
    <t>313 nömrəli tam orta məktəb</t>
  </si>
  <si>
    <t>314 nömrəli tam orta məktəb</t>
  </si>
  <si>
    <t>83 nömrəli məktəb-lisey</t>
  </si>
  <si>
    <t>99 nömrəli tam orta məktəb</t>
  </si>
  <si>
    <t>162 nömrəli tam orta məktəb</t>
  </si>
  <si>
    <t>163 nömrəli tam orta məktəb</t>
  </si>
  <si>
    <t>203 nömrəli tam orta məktəb</t>
  </si>
  <si>
    <t>236 nömrəli tam orta məktəb</t>
  </si>
  <si>
    <t>239 nömrəli tam orta məktəb</t>
  </si>
  <si>
    <t>329 nömrəli tam orta məktəb</t>
  </si>
  <si>
    <t>50 nömrəli tam orta məktəb</t>
  </si>
  <si>
    <t>51 nömrəli tam orta məktəb</t>
  </si>
  <si>
    <t>91 nömrəli tam orta məktəb</t>
  </si>
  <si>
    <t>101 nömrəli tam orta məktəb</t>
  </si>
  <si>
    <t>104 nömrəli tam orta məktəb</t>
  </si>
  <si>
    <t>114 nömrəli tam orta məktəb</t>
  </si>
  <si>
    <t>118 nömrəli tam orta məktəb</t>
  </si>
  <si>
    <t>140 nömrəli tam orta məktəb</t>
  </si>
  <si>
    <t>141 nömrəli tam orta məktəb</t>
  </si>
  <si>
    <t>146 nömrəli tam orta məktəb</t>
  </si>
  <si>
    <t>154 nömrəli tam orta məktəb</t>
  </si>
  <si>
    <t>172 nömrəli tam orta məktəb</t>
  </si>
  <si>
    <t>196 nömrəli tam orta məktəb</t>
  </si>
  <si>
    <t>208 nömrəli tam orta məktəb</t>
  </si>
  <si>
    <t>226 nömrəli tam orta məktəb</t>
  </si>
  <si>
    <t>232 nömrəli tam orta məktəb</t>
  </si>
  <si>
    <t>270 nömrəli tam orta məktəb</t>
  </si>
  <si>
    <t>275 nömrəli tam orta məktəb</t>
  </si>
  <si>
    <t>278 nömrəli tam orta məktəb</t>
  </si>
  <si>
    <t>279 nömrəli tam orta məktəb</t>
  </si>
  <si>
    <t>280 nömrəli tam orta məktəb</t>
  </si>
  <si>
    <t>281 nömrəli tam orta məktəb</t>
  </si>
  <si>
    <t>282 nömrəli tam orta məktəb</t>
  </si>
  <si>
    <t>285 nömrəli tam orta məktəb</t>
  </si>
  <si>
    <t>290 nömrəli tam orta məktəb</t>
  </si>
  <si>
    <t>315 nömrəli tam orta məktəb</t>
  </si>
  <si>
    <t>316 nömrəli tam orta məktəb</t>
  </si>
  <si>
    <t>317 nömrəli tam orta məktəb</t>
  </si>
  <si>
    <t>318 nömrəli tam orta məktəb</t>
  </si>
  <si>
    <t>327 nömrəli tam orta məktəb</t>
  </si>
  <si>
    <t>65 nömrəli tam orta məktəb</t>
  </si>
  <si>
    <t>79 nömrəli tam orta məktəb</t>
  </si>
  <si>
    <t>84 nömrəli tam orta məktəb</t>
  </si>
  <si>
    <t>85 nömrəli tam orta məktəb</t>
  </si>
  <si>
    <t>87 nömrəli tam orta məktəb</t>
  </si>
  <si>
    <t>89 nömrəli tam orta məktəb</t>
  </si>
  <si>
    <t>97 nömrəli tam orta məktəb</t>
  </si>
  <si>
    <t>116 nömrəli tam orta məktəb</t>
  </si>
  <si>
    <t>138 nömrəli tam orta məktəb</t>
  </si>
  <si>
    <t>152 nömrəli tam orta məktəb</t>
  </si>
  <si>
    <t>165 nömrəli tam orta məktəb</t>
  </si>
  <si>
    <t>17 nömrəli tam orta məktəb</t>
  </si>
  <si>
    <t>171 nömrəli tam orta məktəb</t>
  </si>
  <si>
    <t>191 nömrəli tam orta məktəb</t>
  </si>
  <si>
    <t>194 nömrəli tam orta məktəb</t>
  </si>
  <si>
    <t>204 nömrəli tam orta məktəb</t>
  </si>
  <si>
    <t>221 nömrəli tam orta məktəb</t>
  </si>
  <si>
    <t>24 nömrəli tam orta məktəb</t>
  </si>
  <si>
    <t>245 nömrəli tam orta məktəb</t>
  </si>
  <si>
    <t>249 nömrəli tam orta məktəb</t>
  </si>
  <si>
    <t>25 nömrəli tam orta məktəb</t>
  </si>
  <si>
    <t>254 nömrəli tam orta məktəb</t>
  </si>
  <si>
    <t>257 nömrəli tam orta məktəb</t>
  </si>
  <si>
    <t>260 nömrəli tam orta məktəb</t>
  </si>
  <si>
    <t>261 nömrəli məktəb-lisey</t>
  </si>
  <si>
    <t>263 nömrəli tam orta məktəb</t>
  </si>
  <si>
    <t>264 nömrəli məktəb-lisey</t>
  </si>
  <si>
    <t>265 nömrəli tam orta məktəb</t>
  </si>
  <si>
    <t>269 nömrəli tam orta məktəb</t>
  </si>
  <si>
    <t>27 nömrəli tam orta məktəb</t>
  </si>
  <si>
    <t>287 nömrəli "Zəkalar" liseyi</t>
  </si>
  <si>
    <t>29 nömrəli tam orta məktəb</t>
  </si>
  <si>
    <t>48 nömrəli tam orta məktəb</t>
  </si>
  <si>
    <t>55 nömrəli tam orta məktəb</t>
  </si>
  <si>
    <t>56 nömrəli tam orta məktəb</t>
  </si>
  <si>
    <t>58 nömrəli tam orta məktəb</t>
  </si>
  <si>
    <t>59 nömrəli tam orta məktəb</t>
  </si>
  <si>
    <t>63 nömrəli tam orta məktəb</t>
  </si>
  <si>
    <t>64 nömrəli tam orta məktəb</t>
  </si>
  <si>
    <t>86 nömrəli tam orta məktəb</t>
  </si>
  <si>
    <t>95 nömrəli tam orta məktəb</t>
  </si>
  <si>
    <t>98 nömrəli tam orta məktəb</t>
  </si>
  <si>
    <t>117 nömrəli tam orta məktəb</t>
  </si>
  <si>
    <t>119 nömrəli tam orta məktəb</t>
  </si>
  <si>
    <t>120 nömrəli tam orta məktəb</t>
  </si>
  <si>
    <t>121 nömrəli tam orta məktəb</t>
  </si>
  <si>
    <t>123 nömrəli tam orta məktəb</t>
  </si>
  <si>
    <t>124 nömrəli tam orta məktəb</t>
  </si>
  <si>
    <t>125 nömrəli tam orta məktəb</t>
  </si>
  <si>
    <t>149 nömrəli tam orta məktəb</t>
  </si>
  <si>
    <t>156 nömrəli tam orta məktəb</t>
  </si>
  <si>
    <t>181 nömrəli tam orta məktəb</t>
  </si>
  <si>
    <t>183 nömrəli tam orta məktəb</t>
  </si>
  <si>
    <t>185 nömrəli tam orta məktəb</t>
  </si>
  <si>
    <t>206 nömrəli tam orta məktəb</t>
  </si>
  <si>
    <t>216 nömrəli tam orta məktəb</t>
  </si>
  <si>
    <t>218 nömrəli tam orta məktəb</t>
  </si>
  <si>
    <t>230 nömrəli tam orta məktəb</t>
  </si>
  <si>
    <t>234 nömrəli tam orta məktəb</t>
  </si>
  <si>
    <t>237 nömrəli tam orta məktəb</t>
  </si>
  <si>
    <t>241 nömrəli tam orta məktəb</t>
  </si>
  <si>
    <t>256 nömrəli tam orta məktəb</t>
  </si>
  <si>
    <t>26 nömrəli tam orta məktəb</t>
  </si>
  <si>
    <t>262 nömrəli tam orta məktəb</t>
  </si>
  <si>
    <t>322 nömrəli tam orta məktəb</t>
  </si>
  <si>
    <t>323 nömrəli tam orta məktəb</t>
  </si>
  <si>
    <t>324 nömrəli tam orta məktəb</t>
  </si>
  <si>
    <t>326 nömrəli tam orta məktəb</t>
  </si>
  <si>
    <t>33 nömrəli tam orta məktəb</t>
  </si>
  <si>
    <t>92 nömrəli tam orta məktəb</t>
  </si>
  <si>
    <t>13 nömrəli tam orta məktəb</t>
  </si>
  <si>
    <t>150 nömrəli tam orta məktəb</t>
  </si>
  <si>
    <t>153 nömrəli tam orta məktəb</t>
  </si>
  <si>
    <t>158 nömrəli tam orta məktəb</t>
  </si>
  <si>
    <t>161 nömrəli tam orta məktəb</t>
  </si>
  <si>
    <t>167 nömrəli tam orta məktəb</t>
  </si>
  <si>
    <t>173 nömrəli tam orta məktəb</t>
  </si>
  <si>
    <t>175 nömrəli tam orta məktəb</t>
  </si>
  <si>
    <t>176 nömrəli tam orta məktəb</t>
  </si>
  <si>
    <t>18 nömrəli tam orta məktəb</t>
  </si>
  <si>
    <t>21 nömrəli tam orta məktəb</t>
  </si>
  <si>
    <t>225 nömrəli tam orta məktəb</t>
  </si>
  <si>
    <t>286 nömrəli tam orta məktəb</t>
  </si>
  <si>
    <t>308 nömrəli tam orta məktəb</t>
  </si>
  <si>
    <t>31 nömrəli tam orta məktəb</t>
  </si>
  <si>
    <t>38 nömrəli tam orta məktəb</t>
  </si>
  <si>
    <t>52 nömrəli tam orta məktəb</t>
  </si>
  <si>
    <t>53 nömrəli tam orta məktəb</t>
  </si>
  <si>
    <t>60 nömrəli tam orta məktəb</t>
  </si>
  <si>
    <t>Binəqədi</t>
  </si>
  <si>
    <t>Təhsil müəsisəsinin adı</t>
  </si>
  <si>
    <t>Təhsil müəssi-səsinin indeksi</t>
  </si>
  <si>
    <t>Təhsil müəssisəsinin növü</t>
  </si>
  <si>
    <t>Bölmələr</t>
  </si>
  <si>
    <t>tam orta məktəb</t>
  </si>
  <si>
    <t>Azərbaycan</t>
  </si>
  <si>
    <t>UGİM</t>
  </si>
  <si>
    <t>məktəb-lisey</t>
  </si>
  <si>
    <t>XƏQTOM</t>
  </si>
  <si>
    <t>TN</t>
  </si>
  <si>
    <t>246 nömrəli məktəb-lisey</t>
  </si>
  <si>
    <t>267 nömrəli məktəb-lisey</t>
  </si>
  <si>
    <t>297 nömrəli  tam orta məktəb</t>
  </si>
  <si>
    <t>299 nömrəli məktəb-lisey</t>
  </si>
  <si>
    <t>Nərimanov</t>
  </si>
  <si>
    <t>XTM</t>
  </si>
  <si>
    <t>93 nömrəli  tam orta məktəb</t>
  </si>
  <si>
    <t>lisey</t>
  </si>
  <si>
    <t>MLK</t>
  </si>
  <si>
    <t>Nəsimi</t>
  </si>
  <si>
    <t>THL</t>
  </si>
  <si>
    <t>247 nomrəli tam orta məktəb</t>
  </si>
  <si>
    <t>Nizami</t>
  </si>
  <si>
    <t>Bakı şəhəri 2 saylı xüsusi axşam tam orta məktəb (1 saylı CÇM)</t>
  </si>
  <si>
    <t>Pirallahı</t>
  </si>
  <si>
    <t>131 nömrəli tam orta məktəb</t>
  </si>
  <si>
    <t>Qaradağ</t>
  </si>
  <si>
    <t>224 nömrəli ümumi orta məktəb</t>
  </si>
  <si>
    <t>ümumi orta məktəb</t>
  </si>
  <si>
    <t>Sabunçu</t>
  </si>
  <si>
    <t>28 nömrəli tam orta məktəb (Savalan qəsəbəsi)</t>
  </si>
  <si>
    <t>Səbail</t>
  </si>
  <si>
    <t>160 nömrəli Klassik Gimnaziya</t>
  </si>
  <si>
    <t>Klassik Gimnaziya</t>
  </si>
  <si>
    <t>ETTOM</t>
  </si>
  <si>
    <t>189-190 saylı nömrəli orta məktəb</t>
  </si>
  <si>
    <t>189-190</t>
  </si>
  <si>
    <t>Suraxanı</t>
  </si>
  <si>
    <t>76 nömrəli tam orta məktəb</t>
  </si>
  <si>
    <t>Xətai</t>
  </si>
  <si>
    <t>Rus</t>
  </si>
  <si>
    <t>Xəzər</t>
  </si>
  <si>
    <t>122 nömrəli ümumi orta məktəb</t>
  </si>
  <si>
    <t>136 nomrəli tam orta məktəb</t>
  </si>
  <si>
    <t>Yasamal</t>
  </si>
  <si>
    <t>20 nömrəli  məktəb-lisey</t>
  </si>
  <si>
    <t>Bakı Şəhəri üzrə Təhsil İdarəsi</t>
  </si>
  <si>
    <t>Azərbaycan dili</t>
  </si>
  <si>
    <t>147 nömrəli texniki-humanitar lisey</t>
  </si>
  <si>
    <t>103 saylı xüsusi əyani-qiyabi tam orta məktəb məktəb (7 saylı CÇM)</t>
  </si>
  <si>
    <t>20 saylı xüsusi əyani-qiyabi tam orta məktəb (axşam məktəbi)</t>
  </si>
  <si>
    <t>219 nömrəli evdə təhsil tam orta məktəbi</t>
  </si>
  <si>
    <t>49 nömrəli "İntellekt" məktəb-lisey</t>
  </si>
  <si>
    <t>7 nömrəli tam orta məktəb</t>
  </si>
  <si>
    <t>12 nömrəli tam orta məktəb</t>
  </si>
  <si>
    <t>32 nömrəli tam orta məktəb</t>
  </si>
  <si>
    <t>109 nömrəli tam orta məktəb</t>
  </si>
  <si>
    <t>201 nömrəli tam orta məktəb</t>
  </si>
  <si>
    <t>16 nömrəli texniki-humanitar lisey</t>
  </si>
  <si>
    <t>291 nömrəli "Araz" Ekologiya liseyi</t>
  </si>
  <si>
    <t>Məktəb-Lisey Kompleksi</t>
  </si>
  <si>
    <t>3 nömrəli xüsusi təhsil məktəbi-əqli məhdudiyyətli uşaqlar üçün</t>
  </si>
  <si>
    <t>11 nömrəli xüsusi təhsil məktəbi-əqli məhdudiyyətli uşaqlar üçün</t>
  </si>
  <si>
    <t>268 nömrəli xüsusi təhsil məktəbi-əqli məhdudiyyətli uşaqlar üçün</t>
  </si>
  <si>
    <t>Texniki-Humanitar Lisey</t>
  </si>
  <si>
    <t>Uşaq-Gənclər İnkişaf Mərkəzi</t>
  </si>
  <si>
    <t>115 saylı xüsusi əyani-qiyabi tam orta məktəb-axşam məktəbi (11 saylı CÇM)</t>
  </si>
  <si>
    <t>82 nömrəli xüsusi əyani-qiyabi tam orta məktəb</t>
  </si>
  <si>
    <t>1 nömrəli tam orta məktəb</t>
  </si>
  <si>
    <t>Şagird sayı</t>
  </si>
  <si>
    <t>Tədris dili</t>
  </si>
  <si>
    <t>Azərbaycan 
dili</t>
  </si>
  <si>
    <t>Orta bal 
3 fənn üzrə</t>
  </si>
  <si>
    <t>Orta faiz 
3 fənn üzrə</t>
  </si>
  <si>
    <t>Orta faiz 
4 fənn üzrə</t>
  </si>
  <si>
    <t>[0-30]</t>
  </si>
  <si>
    <t>(30-60]</t>
  </si>
  <si>
    <t>(60-80]</t>
  </si>
  <si>
    <t>(80-100]</t>
  </si>
  <si>
    <t>0 bal toplayan</t>
  </si>
  <si>
    <t>100 bal toplayan</t>
  </si>
  <si>
    <t>Ümumi</t>
  </si>
  <si>
    <t>Rus bölməsi</t>
  </si>
  <si>
    <t>Azərbaycan bölməsi</t>
  </si>
  <si>
    <t>İştirak etməyən şagird sayı</t>
  </si>
  <si>
    <t>Azərbaycan, rus</t>
  </si>
  <si>
    <t>Ümumi 0 bal toplayan şagird sayı</t>
  </si>
  <si>
    <t>Ümumi 300 bal toplayan şagird sayı</t>
  </si>
  <si>
    <t>BŞTİ üzrə reytinq</t>
  </si>
  <si>
    <t>2 nömrəli texniki-humanitar lisey</t>
  </si>
  <si>
    <t/>
  </si>
  <si>
    <t>Diqqət!
Aşağıdakı qırmızı xanaya təhsil müəssisəsinin UTİS kodunu daxil edin.</t>
  </si>
  <si>
    <t>Rayon üzrə reytinq</t>
  </si>
  <si>
    <t>Azərbaycan Respublikası Təhsil Nazirliyi</t>
  </si>
  <si>
    <t>Dövlət İmtahan Mərkəzi tərəfindən 2021-ci ildə IX siniflər üzrə keçirilən buraxılış imtahanlarının nəticələri</t>
  </si>
  <si>
    <t>Dövlət İmtahan Mərkəzi tərəfindən 2022-ci ildə IX siniflər üzrə keçirilən buraxılış imtahanlarının nəticələri</t>
  </si>
  <si>
    <t>Dövlət İmtahan Mərkəzi tərəfindən 2021 və 2022-ci illərdə IX siniflər üzrə keçirilən buraxılış imtahanlarının müqayisəli təhlili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</si>
</sst>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Palatino Linotype"/>
      <family val="1"/>
    </font>
    <font>
      <sz val="8"/>
      <color rgb="FF000000"/>
      <name val="Palatino Linotype"/>
      <family val="1"/>
    </font>
    <font>
      <sz val="12"/>
      <color rgb="FF000000"/>
      <name val="Palatino Linotype"/>
      <family val="1"/>
    </font>
    <font>
      <b/>
      <sz val="12"/>
      <color rgb="FF000000"/>
      <name val="Palatino Linotype"/>
      <family val="1"/>
    </font>
    <font>
      <sz val="14"/>
      <color rgb="FF000000"/>
      <name val="Palatino Linotype"/>
      <family val="1"/>
    </font>
    <font>
      <sz val="16"/>
      <color rgb="FF000000"/>
      <name val="Palatino Linotype"/>
      <family val="1"/>
    </font>
    <font>
      <b/>
      <sz val="18"/>
      <color rgb="FF000000"/>
      <name val="Palatino Linotype"/>
      <family val="1"/>
    </font>
    <font>
      <b/>
      <sz val="14"/>
      <color rgb="FF000000"/>
      <name val="Palatino Linotype"/>
      <family val="1"/>
    </font>
    <font>
      <b/>
      <sz val="20"/>
      <color rgb="FF000000"/>
      <name val="Palatino Linotype"/>
      <family val="1"/>
    </font>
    <font>
      <b/>
      <sz val="22"/>
      <color rgb="FF000000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2" fontId="2" fillId="0" borderId="1" xfId="0" applyNumberFormat="1" applyFont="1" applyFill="1" applyBorder="1" applyAlignment="1" applyProtection="1">
      <alignment horizontal="center" vertical="center" wrapText="1"/>
      <protection hidden="1"/>
    </xf>
    <xf numFmtId="2" fontId="0" fillId="0" borderId="0" xfId="0" applyNumberFormat="1" applyFill="1" applyBorder="1" applyAlignment="1" applyProtection="1">
      <alignment horizontal="center" vertical="center"/>
      <protection hidden="1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" fontId="3" fillId="5" borderId="1" xfId="0" applyNumberFormat="1" applyFont="1" applyFill="1" applyBorder="1" applyAlignment="1" applyProtection="1">
      <alignment horizontal="center" vertical="center" wrapText="1"/>
      <protection hidden="1"/>
    </xf>
    <xf numFmtId="2" fontId="3" fillId="5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Font="1" applyFill="1" applyBorder="1" applyAlignment="1" applyProtection="1">
      <alignment horizontal="center" vertical="center"/>
      <protection hidden="1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4" fillId="0" borderId="2" xfId="0" applyFont="1" applyFill="1" applyBorder="1" applyAlignment="1" applyProtection="1">
      <alignment vertical="center" wrapText="1"/>
      <protection hidden="1"/>
    </xf>
    <xf numFmtId="0" fontId="1" fillId="0" borderId="0" xfId="0" applyFont="1" applyFill="1" applyBorder="1" applyAlignment="1" applyProtection="1">
      <alignment horizontal="center" vertical="center"/>
      <protection hidden="1"/>
    </xf>
    <xf numFmtId="2" fontId="0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" fillId="0" borderId="0" xfId="0" applyFont="1" applyFill="1" applyBorder="1" applyAlignment="1" applyProtection="1">
      <alignment vertical="center" wrapText="1"/>
      <protection hidden="1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vertical="center" wrapText="1"/>
      <protection hidden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1" fontId="3" fillId="0" borderId="0" xfId="0" applyNumberFormat="1" applyFont="1" applyFill="1" applyBorder="1" applyAlignment="1" applyProtection="1">
      <alignment horizontal="center" vertical="center" wrapText="1"/>
      <protection hidden="1"/>
    </xf>
    <xf numFmtId="2" fontId="3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Fill="1" applyBorder="1" applyAlignment="1" applyProtection="1">
      <alignment horizontal="center" vertical="center" wrapText="1"/>
      <protection hidden="1"/>
    </xf>
    <xf numFmtId="2" fontId="2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1" xfId="0" applyFont="1" applyFill="1" applyBorder="1" applyAlignment="1" applyProtection="1">
      <alignment horizontal="center" vertical="center"/>
      <protection hidden="1"/>
    </xf>
    <xf numFmtId="0" fontId="0" fillId="0" borderId="0" xfId="0" applyFont="1" applyFill="1" applyBorder="1" applyAlignment="1" applyProtection="1">
      <alignment vertical="center" wrapText="1"/>
      <protection hidden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Border="1" applyAlignment="1" applyProtection="1">
      <alignment horizontal="center" vertical="center" wrapText="1"/>
      <protection hidden="1"/>
    </xf>
    <xf numFmtId="0" fontId="0" fillId="0" borderId="0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 applyProtection="1">
      <alignment horizontal="center" vertical="center" wrapText="1"/>
      <protection hidden="1"/>
    </xf>
    <xf numFmtId="0" fontId="5" fillId="3" borderId="1" xfId="0" applyFont="1" applyFill="1" applyBorder="1" applyAlignment="1" applyProtection="1">
      <alignment horizontal="center" vertical="center" wrapText="1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center" vertical="center" wrapText="1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3" fillId="5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applyFont="1" applyFill="1" applyBorder="1" applyAlignment="1" applyProtection="1">
      <alignment horizontal="center" vertical="center" wrapText="1"/>
      <protection hidden="1"/>
    </xf>
    <xf numFmtId="0" fontId="5" fillId="0" borderId="1" xfId="0" applyFont="1" applyFill="1" applyBorder="1" applyAlignment="1" applyProtection="1">
      <alignment horizontal="center" vertical="center" wrapText="1"/>
      <protection hidden="1"/>
    </xf>
    <xf numFmtId="0" fontId="2" fillId="0" borderId="1" xfId="0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 customBuiltin="1"/>
  </cellStyles>
  <dxfs count="0"/>
  <tableStyles count="0" defaultTableStyle="TableStyleMedium9" defaultPivotStyle="PivotStyleLight16"/>
  <colors>
    <mruColors>
      <color rgb="FFCCFFFF"/>
      <color rgb="FF813DB9"/>
      <color rgb="FFFFFF99"/>
      <color rgb="FFEEEAF2"/>
      <color rgb="FF33CCCC"/>
      <color rgb="FF66FF66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Tədris</a:t>
            </a:r>
            <a:r>
              <a:rPr lang="az-Latn-AZ" sz="1800" b="1" baseline="0"/>
              <a:t> dili</a:t>
            </a:r>
          </a:p>
          <a:p>
            <a:pPr>
              <a:defRPr/>
            </a:pPr>
            <a:r>
              <a:rPr lang="az-Latn-AZ" sz="1400" i="1" baseline="0"/>
              <a:t>(Azərbaycan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83CF-416A-8CB3-F88416166731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83CF-416A-8CB3-F88416166731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83CF-416A-8CB3-F88416166731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83CF-416A-8CB3-F884161667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2021'!$L$3:$O$3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2021'!$L$4:$O$4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CF-416A-8CB3-F8841616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96D0-490C-BF03-343284CF5A94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96D0-490C-BF03-343284CF5A94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96D0-490C-BF03-343284CF5A94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96D0-490C-BF03-343284CF5A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2021'!$R$3:$U$3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2021'!$R$5:$U$5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D0-490C-BF03-343284CF5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</a:t>
            </a:r>
          </a:p>
          <a:p>
            <a:pPr>
              <a:defRPr/>
            </a:pPr>
            <a:r>
              <a:rPr lang="az-Latn-AZ" sz="1400" i="1" baseline="0"/>
              <a:t>(Azərbaycan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8F85-4572-868D-9B36C29092C0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8F85-4572-868D-9B36C29092C0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8F85-4572-868D-9B36C29092C0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8F85-4572-868D-9B36C29092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2021'!$R$3:$U$3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2021'!$R$4:$U$4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85-4572-868D-9B36C2909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Xarici dil</a:t>
            </a:r>
          </a:p>
          <a:p>
            <a:pPr>
              <a:defRPr/>
            </a:pPr>
            <a:r>
              <a:rPr lang="az-Latn-AZ" sz="1400" i="1" baseline="0"/>
              <a:t>(Azərbaycan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9A8C-496E-8121-FBFFC2B454EF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9A8C-496E-8121-FBFFC2B454EF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9A8C-496E-8121-FBFFC2B454EF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9A8C-496E-8121-FBFFC2B454E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2021'!$X$3:$AA$3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2021'!$X$4:$AA$4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8C-496E-8121-FBFFC2B45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A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Tədris</a:t>
            </a:r>
            <a:r>
              <a:rPr lang="az-Latn-AZ" sz="1800" b="1" baseline="0"/>
              <a:t> dili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AE12-4EF2-8B76-8CEEF7AF3E22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AE12-4EF2-8B76-8CEEF7AF3E22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AE12-4EF2-8B76-8CEEF7AF3E22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AE12-4EF2-8B76-8CEEF7AF3E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2021'!$L$3:$O$3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2021'!$L$5:$O$5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E12-4EF2-8B76-8CEEF7AF3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i="0" baseline="0"/>
              <a:t>Xarici dil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A09B-4995-A75A-006A0C2F6914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A09B-4995-A75A-006A0C2F6914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A09B-4995-A75A-006A0C2F6914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A09B-4995-A75A-006A0C2F6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2021'!$X$3:$AA$3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2021'!$X$5:$AA$5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9B-4995-A75A-006A0C2F6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A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Tədris</a:t>
            </a:r>
            <a:r>
              <a:rPr lang="az-Latn-AZ" sz="1800" b="1" baseline="0"/>
              <a:t> dili</a:t>
            </a:r>
          </a:p>
          <a:p>
            <a:pPr>
              <a:defRPr/>
            </a:pPr>
            <a:r>
              <a:rPr lang="az-Latn-AZ" sz="1400" i="1" baseline="0"/>
              <a:t>(Ümumi)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2E4A-404D-BF15-068301E4E54A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2E4A-404D-BF15-068301E4E54A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2E4A-404D-BF15-068301E4E54A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2E4A-404D-BF15-068301E4E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2021'!$L$3:$O$3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2021'!$L$6:$O$6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4A-404D-BF15-068301E4E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</a:t>
            </a:r>
          </a:p>
          <a:p>
            <a:pPr>
              <a:defRPr/>
            </a:pPr>
            <a:r>
              <a:rPr lang="az-Latn-AZ" sz="1400" i="1" baseline="0"/>
              <a:t>(Ümumi)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E7C7-4E43-BBC3-741BA7F096C8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E7C7-4E43-BBC3-741BA7F096C8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E7C7-4E43-BBC3-741BA7F096C8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E7C7-4E43-BBC3-741BA7F096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2021'!$R$3:$U$3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2021'!$R$6:$U$6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C7-4E43-BBC3-741BA7F09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Xarici dil</a:t>
            </a:r>
          </a:p>
          <a:p>
            <a:pPr>
              <a:defRPr/>
            </a:pPr>
            <a:r>
              <a:rPr lang="az-Latn-AZ" sz="1400" i="1" baseline="0"/>
              <a:t>(Ümumi)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AB97-4013-BCEB-0EE25C8A0D1A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AB97-4013-BCEB-0EE25C8A0D1A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AB97-4013-BCEB-0EE25C8A0D1A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AB97-4013-BCEB-0EE25C8A0D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2021'!$X$3:$AA$3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2021'!$X$6:$AA$6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97-4013-BCEB-0EE25C8A0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A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i="0" baseline="0"/>
              <a:t>Azərbaycan dili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637B-42F4-9639-A78750F8B1BF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637B-42F4-9639-A78750F8B1BF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637B-42F4-9639-A78750F8B1BF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637B-42F4-9639-A78750F8B1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2021'!$AD$3:$AG$3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2021'!$AD$5:$AG$5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7B-42F4-9639-A78750F8B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i="0" baseline="0"/>
              <a:t>Azərbaycan dili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3356-4D0E-9053-4D273D4C001F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3356-4D0E-9053-4D273D4C001F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3356-4D0E-9053-4D273D4C001F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3356-4D0E-9053-4D273D4C001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2021'!$AD$3:$AG$3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2021'!$AD$6:$AG$6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356-4D0E-9053-4D273D4C0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Fənlər</a:t>
            </a:r>
            <a:r>
              <a:rPr lang="az-Latn-AZ" sz="1800" b="1" baseline="0"/>
              <a:t> üzrə bal göstəriciləri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'Buraxılış 2021'!$B$4</c:f>
              <c:strCache>
                <c:ptCount val="1"/>
                <c:pt idx="0">
                  <c:v>Azərbaycan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'Buraxılış 2021'!$C$2:$J$2</c15:sqref>
                  </c15:fullRef>
                </c:ext>
              </c:extLst>
              <c:f>('Buraxılış 2021'!$E$2:$H$2,'Buraxılış 2021'!$J$2)</c:f>
              <c:strCache>
                <c:ptCount val="5"/>
                <c:pt idx="0">
                  <c:v>Tədris dili</c:v>
                </c:pt>
                <c:pt idx="1">
                  <c:v>Riyaziyyat</c:v>
                </c:pt>
                <c:pt idx="2">
                  <c:v>Xarici dil</c:v>
                </c:pt>
                <c:pt idx="3">
                  <c:v>Azərbaycan 
dili</c:v>
                </c:pt>
                <c:pt idx="4">
                  <c:v>Orta faiz 
3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2021'!$C$4:$J$4</c15:sqref>
                  </c15:fullRef>
                </c:ext>
              </c:extLst>
              <c:f>('Buraxılış 2021'!$E$4:$H$4,'Buraxılış 2021'!$J$4)</c:f>
              <c:numCache>
                <c:formatCode>General</c:formatCode>
                <c:ptCount val="5"/>
                <c:pt idx="0" formatCode="0.00">
                  <c:v>#N/A</c:v>
                </c:pt>
                <c:pt idx="1" formatCode="0.00">
                  <c:v>#N/A</c:v>
                </c:pt>
                <c:pt idx="2" formatCode="0.00">
                  <c:v>#N/A</c:v>
                </c:pt>
                <c:pt idx="4" formatCode="0.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7-49E3-8EB8-62E44346D85F}"/>
            </c:ext>
          </c:extLst>
        </c:ser>
        <c:ser>
          <c:idx val="2"/>
          <c:order val="2"/>
          <c:tx>
            <c:strRef>
              <c:f>'Buraxılış 2021'!$B$5</c:f>
              <c:strCache>
                <c:ptCount val="1"/>
                <c:pt idx="0">
                  <c:v>Rus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'Buraxılış 2021'!$C$2:$J$2</c15:sqref>
                  </c15:fullRef>
                </c:ext>
              </c:extLst>
              <c:f>('Buraxılış 2021'!$E$2:$H$2,'Buraxılış 2021'!$J$2)</c:f>
              <c:strCache>
                <c:ptCount val="5"/>
                <c:pt idx="0">
                  <c:v>Tədris dili</c:v>
                </c:pt>
                <c:pt idx="1">
                  <c:v>Riyaziyyat</c:v>
                </c:pt>
                <c:pt idx="2">
                  <c:v>Xarici dil</c:v>
                </c:pt>
                <c:pt idx="3">
                  <c:v>Azərbaycan 
dili</c:v>
                </c:pt>
                <c:pt idx="4">
                  <c:v>Orta faiz 
3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2021'!$C$5:$J$5</c15:sqref>
                  </c15:fullRef>
                </c:ext>
              </c:extLst>
              <c:f>('Buraxılış 2021'!$E$5:$H$5,'Buraxılış 2021'!$J$5)</c:f>
              <c:numCache>
                <c:formatCode>General</c:formatCode>
                <c:ptCount val="5"/>
                <c:pt idx="0" formatCode="0.00">
                  <c:v>#N/A</c:v>
                </c:pt>
                <c:pt idx="1" formatCode="0.00">
                  <c:v>#N/A</c:v>
                </c:pt>
                <c:pt idx="2" formatCode="0.00">
                  <c:v>#N/A</c:v>
                </c:pt>
                <c:pt idx="3" formatCode="0.00">
                  <c:v>#N/A</c:v>
                </c:pt>
                <c:pt idx="4" formatCode="0.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B7-49E3-8EB8-62E44346D85F}"/>
            </c:ext>
          </c:extLst>
        </c:ser>
        <c:ser>
          <c:idx val="3"/>
          <c:order val="3"/>
          <c:tx>
            <c:strRef>
              <c:f>'Buraxılış 2021'!$B$6</c:f>
              <c:strCache>
                <c:ptCount val="1"/>
                <c:pt idx="0">
                  <c:v>Ümumi</c:v>
                </c:pt>
              </c:strCache>
            </c:strRef>
          </c:tx>
          <c:spPr>
            <a:gradFill flip="none" rotWithShape="1">
              <a:gsLst>
                <a:gs pos="0">
                  <a:srgbClr val="FFFF99">
                    <a:shade val="30000"/>
                    <a:satMod val="115000"/>
                  </a:srgbClr>
                </a:gs>
                <a:gs pos="50000">
                  <a:srgbClr val="FFFF99">
                    <a:shade val="67500"/>
                    <a:satMod val="115000"/>
                  </a:srgbClr>
                </a:gs>
                <a:gs pos="100000">
                  <a:srgbClr val="FFFF99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'Buraxılış 2021'!$C$2:$J$2</c15:sqref>
                  </c15:fullRef>
                </c:ext>
              </c:extLst>
              <c:f>('Buraxılış 2021'!$E$2:$H$2,'Buraxılış 2021'!$J$2)</c:f>
              <c:strCache>
                <c:ptCount val="5"/>
                <c:pt idx="0">
                  <c:v>Tədris dili</c:v>
                </c:pt>
                <c:pt idx="1">
                  <c:v>Riyaziyyat</c:v>
                </c:pt>
                <c:pt idx="2">
                  <c:v>Xarici dil</c:v>
                </c:pt>
                <c:pt idx="3">
                  <c:v>Azərbaycan 
dili</c:v>
                </c:pt>
                <c:pt idx="4">
                  <c:v>Orta faiz 
3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2021'!$C$6:$J$6</c15:sqref>
                  </c15:fullRef>
                </c:ext>
              </c:extLst>
              <c:f>('Buraxılış 2021'!$E$6:$H$6,'Buraxılış 2021'!$J$6)</c:f>
              <c:numCache>
                <c:formatCode>General</c:formatCode>
                <c:ptCount val="5"/>
                <c:pt idx="0" formatCode="0.00">
                  <c:v>#N/A</c:v>
                </c:pt>
                <c:pt idx="1" formatCode="0.00">
                  <c:v>#N/A</c:v>
                </c:pt>
                <c:pt idx="2" formatCode="0.00">
                  <c:v>#N/A</c:v>
                </c:pt>
                <c:pt idx="3" formatCode="0.00">
                  <c:v>#N/A</c:v>
                </c:pt>
                <c:pt idx="4" formatCode="0.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B7-49E3-8EB8-62E44346D8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5920063"/>
        <c:axId val="11259225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'Buraxılış 2021'!$B$3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'Buraxılış 2021'!$C$2:$J$2</c15:sqref>
                        </c15:fullRef>
                        <c15:formulaRef>
                          <c15:sqref>('Buraxılış 2021'!$E$2:$H$2,'Buraxılış 2021'!$J$2)</c15:sqref>
                        </c15:formulaRef>
                      </c:ext>
                    </c:extLst>
                    <c:strCache>
                      <c:ptCount val="5"/>
                      <c:pt idx="0">
                        <c:v>Tədris dili</c:v>
                      </c:pt>
                      <c:pt idx="1">
                        <c:v>Riyaziyyat</c:v>
                      </c:pt>
                      <c:pt idx="2">
                        <c:v>Xarici dil</c:v>
                      </c:pt>
                      <c:pt idx="3">
                        <c:v>Azərbaycan 
dili</c:v>
                      </c:pt>
                      <c:pt idx="4">
                        <c:v>Orta faiz 
3 fənn üzrə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2021'!$C$3:$J$3</c15:sqref>
                        </c15:fullRef>
                        <c15:formulaRef>
                          <c15:sqref>('Buraxılış 2021'!$E$3:$H$3,'Buraxılış 2021'!$J$3)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8B7-49E3-8EB8-62E44346D85F}"/>
                  </c:ext>
                </c:extLst>
              </c15:ser>
            </c15:filteredBarSeries>
          </c:ext>
        </c:extLst>
      </c:barChart>
      <c:catAx>
        <c:axId val="112592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125922559"/>
        <c:crosses val="autoZero"/>
        <c:auto val="1"/>
        <c:lblAlgn val="ctr"/>
        <c:lblOffset val="100"/>
        <c:noMultiLvlLbl val="0"/>
      </c:catAx>
      <c:valAx>
        <c:axId val="1125922559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112592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"0-30" bal toplamış şagirdlərin sayı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Azərbaycan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2021'!$L$2:$AK$3</c15:sqref>
                  </c15:fullRef>
                </c:ext>
              </c:extLst>
              <c:f>('Buraxılış 2021'!$L$2:$L$3,'Buraxılış 2021'!$R$2:$R$3,'Buraxılış 2021'!$Y$2:$Y$3,'Buraxılış 2021'!$AD$2:$AD$3)</c:f>
              <c:multiLvlStrCache>
                <c:ptCount val="4"/>
                <c:lvl>
                  <c:pt idx="0">
                    <c:v>[0-30]</c:v>
                  </c:pt>
                  <c:pt idx="1">
                    <c:v>[0-30]</c:v>
                  </c:pt>
                  <c:pt idx="2">
                    <c:v>(30-60]</c:v>
                  </c:pt>
                  <c:pt idx="3">
                    <c:v>[0-30]</c:v>
                  </c:pt>
                </c:lvl>
                <c:lvl>
                  <c:pt idx="0">
                    <c:v>Tədris dili</c:v>
                  </c:pt>
                  <c:pt idx="1">
                    <c:v>Riyaziyyat</c:v>
                  </c:pt>
                  <c:pt idx="3">
                    <c:v>Azərbaycan dili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2021'!$L$4:$AK$4</c15:sqref>
                  </c15:fullRef>
                </c:ext>
              </c:extLst>
              <c:f>('Buraxılış 2021'!$L$4,'Buraxılış 2021'!$R$4,'Buraxılış 2021'!$Y$4,'Buraxılış 2021'!$AD$4)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93-40F8-89A4-B03E6D8AD731}"/>
            </c:ext>
          </c:extLst>
        </c:ser>
        <c:ser>
          <c:idx val="1"/>
          <c:order val="1"/>
          <c:tx>
            <c:v>Rus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2021'!$L$2:$AK$3</c15:sqref>
                  </c15:fullRef>
                </c:ext>
              </c:extLst>
              <c:f>('Buraxılış 2021'!$L$2:$L$3,'Buraxılış 2021'!$R$2:$R$3,'Buraxılış 2021'!$Y$2:$Y$3,'Buraxılış 2021'!$AD$2:$AD$3)</c:f>
              <c:multiLvlStrCache>
                <c:ptCount val="4"/>
                <c:lvl>
                  <c:pt idx="0">
                    <c:v>[0-30]</c:v>
                  </c:pt>
                  <c:pt idx="1">
                    <c:v>[0-30]</c:v>
                  </c:pt>
                  <c:pt idx="2">
                    <c:v>(30-60]</c:v>
                  </c:pt>
                  <c:pt idx="3">
                    <c:v>[0-30]</c:v>
                  </c:pt>
                </c:lvl>
                <c:lvl>
                  <c:pt idx="0">
                    <c:v>Tədris dili</c:v>
                  </c:pt>
                  <c:pt idx="1">
                    <c:v>Riyaziyyat</c:v>
                  </c:pt>
                  <c:pt idx="3">
                    <c:v>Azərbaycan dili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2021'!$L$5:$AK$5</c15:sqref>
                  </c15:fullRef>
                </c:ext>
              </c:extLst>
              <c:f>('Buraxılış 2021'!$L$5,'Buraxılış 2021'!$R$5,'Buraxılış 2021'!$Y$5,'Buraxılış 2021'!$AD$5)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93-40F8-89A4-B03E6D8AD7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915936031"/>
        <c:axId val="9159252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Ümumi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bg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'Buraxılış 2021'!$L$2:$AK$3</c15:sqref>
                        </c15:fullRef>
                        <c15:formulaRef>
                          <c15:sqref>('Buraxılış 2021'!$L$2:$L$3,'Buraxılış 2021'!$R$2:$R$3,'Buraxılış 2021'!$Y$2:$Y$3,'Buraxılış 2021'!$AD$2:$AD$3)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[0-30]</c:v>
                        </c:pt>
                        <c:pt idx="1">
                          <c:v>[0-30]</c:v>
                        </c:pt>
                        <c:pt idx="2">
                          <c:v>(30-60]</c:v>
                        </c:pt>
                        <c:pt idx="3">
                          <c:v>[0-30]</c:v>
                        </c:pt>
                      </c:lvl>
                      <c:lvl>
                        <c:pt idx="0">
                          <c:v>Tədris dili</c:v>
                        </c:pt>
                        <c:pt idx="1">
                          <c:v>Riyaziyyat</c:v>
                        </c:pt>
                        <c:pt idx="3">
                          <c:v>Azərbaycan dili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2021'!$L$6:$AK$6</c15:sqref>
                        </c15:fullRef>
                        <c15:formulaRef>
                          <c15:sqref>('Buraxılış 2021'!$L$6,'Buraxılış 2021'!$R$6,'Buraxılış 2021'!$Y$6,'Buraxılış 2021'!$AD$6)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793-40F8-89A4-B03E6D8AD731}"/>
                  </c:ext>
                </c:extLst>
              </c15:ser>
            </c15:filteredBarSeries>
          </c:ext>
        </c:extLst>
      </c:barChart>
      <c:catAx>
        <c:axId val="9159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5925215"/>
        <c:crosses val="autoZero"/>
        <c:auto val="1"/>
        <c:lblAlgn val="ctr"/>
        <c:lblOffset val="100"/>
        <c:noMultiLvlLbl val="0"/>
      </c:catAx>
      <c:valAx>
        <c:axId val="9159252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593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bg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"0"</a:t>
            </a:r>
            <a:r>
              <a:rPr lang="az-Latn-AZ" sz="1800" b="1" baseline="0"/>
              <a:t> bal və "100" bal toplamış şagirdlərin sayı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Azərbaycan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2021'!$L$2:$AK$3</c15:sqref>
                  </c15:fullRef>
                </c:ext>
              </c:extLst>
              <c:f>'Buraxılış 2021'!$P$2:$AK$3</c:f>
              <c:multiLvlStrCache>
                <c:ptCount val="8"/>
                <c:lvl>
                  <c:pt idx="0">
                    <c:v>0 bal toplayan</c:v>
                  </c:pt>
                  <c:pt idx="1">
                    <c:v>100 bal toplayan</c:v>
                  </c:pt>
                  <c:pt idx="2">
                    <c:v>0 bal toplayan</c:v>
                  </c:pt>
                  <c:pt idx="3">
                    <c:v>100 bal toplayan</c:v>
                  </c:pt>
                  <c:pt idx="4">
                    <c:v>0 bal toplayan</c:v>
                  </c:pt>
                  <c:pt idx="5">
                    <c:v>100 bal toplayan</c:v>
                  </c:pt>
                  <c:pt idx="6">
                    <c:v>0 bal toplayan</c:v>
                  </c:pt>
                  <c:pt idx="7">
                    <c:v>100 bal toplayan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2021'!$L$4:$AK$4</c15:sqref>
                  </c15:fullRef>
                </c:ext>
              </c:extLst>
              <c:f>('Buraxılış 2021'!$P$4:$Q$4,'Buraxılış 2021'!$V$4:$W$4,'Buraxılış 2021'!$AB$4:$AC$4,'Buraxılış 2021'!$AH$4:$AI$4)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3-45BD-9FEF-85CCC0CD38F3}"/>
            </c:ext>
          </c:extLst>
        </c:ser>
        <c:ser>
          <c:idx val="1"/>
          <c:order val="1"/>
          <c:tx>
            <c:v>Rus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2021'!$L$2:$AK$3</c15:sqref>
                  </c15:fullRef>
                </c:ext>
              </c:extLst>
              <c:f>'Buraxılış 2021'!$P$2:$AK$3</c:f>
              <c:multiLvlStrCache>
                <c:ptCount val="8"/>
                <c:lvl>
                  <c:pt idx="0">
                    <c:v>0 bal toplayan</c:v>
                  </c:pt>
                  <c:pt idx="1">
                    <c:v>100 bal toplayan</c:v>
                  </c:pt>
                  <c:pt idx="2">
                    <c:v>0 bal toplayan</c:v>
                  </c:pt>
                  <c:pt idx="3">
                    <c:v>100 bal toplayan</c:v>
                  </c:pt>
                  <c:pt idx="4">
                    <c:v>0 bal toplayan</c:v>
                  </c:pt>
                  <c:pt idx="5">
                    <c:v>100 bal toplayan</c:v>
                  </c:pt>
                  <c:pt idx="6">
                    <c:v>0 bal toplayan</c:v>
                  </c:pt>
                  <c:pt idx="7">
                    <c:v>100 bal toplayan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2021'!$L$5:$AK$5</c15:sqref>
                  </c15:fullRef>
                </c:ext>
              </c:extLst>
              <c:f>('Buraxılış 2021'!$P$5:$Q$5,'Buraxılış 2021'!$V$5:$W$5,'Buraxılış 2021'!$AB$5:$AC$5,'Buraxılış 2021'!$AH$5:$AI$5)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3-45BD-9FEF-85CCC0CD38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915936031"/>
        <c:axId val="9159252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FF99">
                          <a:shade val="30000"/>
                          <a:satMod val="115000"/>
                        </a:srgbClr>
                      </a:gs>
                      <a:gs pos="50000">
                        <a:srgbClr val="FFFF99">
                          <a:shade val="67500"/>
                          <a:satMod val="115000"/>
                        </a:srgbClr>
                      </a:gs>
                      <a:gs pos="100000">
                        <a:srgbClr val="FFFF99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'Buraxılış 2021'!$L$2:$AK$3</c15:sqref>
                        </c15:fullRef>
                        <c15:formulaRef>
                          <c15:sqref>'Buraxılış 2021'!$P$2:$AK$3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0 bal toplayan</c:v>
                        </c:pt>
                        <c:pt idx="1">
                          <c:v>100 bal toplayan</c:v>
                        </c:pt>
                        <c:pt idx="2">
                          <c:v>0 bal toplayan</c:v>
                        </c:pt>
                        <c:pt idx="3">
                          <c:v>100 bal toplayan</c:v>
                        </c:pt>
                        <c:pt idx="4">
                          <c:v>0 bal toplayan</c:v>
                        </c:pt>
                        <c:pt idx="5">
                          <c:v>100 bal toplayan</c:v>
                        </c:pt>
                        <c:pt idx="6">
                          <c:v>0 bal toplayan</c:v>
                        </c:pt>
                        <c:pt idx="7">
                          <c:v>100 bal toplayan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2021'!$L$6:$AK$6</c15:sqref>
                        </c15:fullRef>
                        <c15:formulaRef>
                          <c15:sqref>('Buraxılış 2021'!$P$6:$Q$6,'Buraxılış 2021'!$V$6:$W$6,'Buraxılış 2021'!$AB$6:$AC$6,'Buraxılış 2021'!$AH$6:$AI$6)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5AA3-45BD-9FEF-85CCC0CD38F3}"/>
                  </c:ext>
                </c:extLst>
              </c15:ser>
            </c15:filteredBarSeries>
          </c:ext>
        </c:extLst>
      </c:barChart>
      <c:catAx>
        <c:axId val="9159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5925215"/>
        <c:crosses val="autoZero"/>
        <c:auto val="1"/>
        <c:lblAlgn val="ctr"/>
        <c:lblOffset val="100"/>
        <c:noMultiLvlLbl val="0"/>
      </c:catAx>
      <c:valAx>
        <c:axId val="9159252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593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Reytinq</a:t>
            </a:r>
            <a:r>
              <a:rPr lang="az-Latn-AZ" sz="1800" b="1" baseline="0"/>
              <a:t> göstəriciləri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Reytinq yeri</c:v>
          </c:tx>
          <c:spPr>
            <a:gradFill flip="none" rotWithShape="1">
              <a:gsLst>
                <a:gs pos="0">
                  <a:schemeClr val="bg2">
                    <a:lumMod val="50000"/>
                    <a:shade val="30000"/>
                    <a:satMod val="115000"/>
                  </a:schemeClr>
                </a:gs>
                <a:gs pos="50000">
                  <a:schemeClr val="bg2">
                    <a:lumMod val="50000"/>
                    <a:shade val="67500"/>
                    <a:satMod val="115000"/>
                  </a:schemeClr>
                </a:gs>
                <a:gs pos="100000">
                  <a:schemeClr val="bg2">
                    <a:lumMod val="50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'Buraxılış 2021'!$AL$2:$AQ$3</c:f>
              <c:multiLvlStrCache>
                <c:ptCount val="6"/>
                <c:lvl>
                  <c:pt idx="0">
                    <c:v>Azərbaycan bölməsi</c:v>
                  </c:pt>
                  <c:pt idx="1">
                    <c:v>Rus bölməsi</c:v>
                  </c:pt>
                  <c:pt idx="2">
                    <c:v>Ümumi</c:v>
                  </c:pt>
                  <c:pt idx="3">
                    <c:v>Azərbaycan bölməsi</c:v>
                  </c:pt>
                  <c:pt idx="4">
                    <c:v>Rus bölməsi</c:v>
                  </c:pt>
                  <c:pt idx="5">
                    <c:v>Ümumi</c:v>
                  </c:pt>
                </c:lvl>
                <c:lvl>
                  <c:pt idx="0">
                    <c:v>BŞTİ üzrə reytinq</c:v>
                  </c:pt>
                  <c:pt idx="3">
                    <c:v>Rayon üzrə reytinq</c:v>
                  </c:pt>
                </c:lvl>
              </c:multiLvlStrCache>
            </c:multiLvlStrRef>
          </c:cat>
          <c:val>
            <c:numRef>
              <c:f>'Buraxılış 2021'!$AL$4:$AQ$4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A-4ACF-82D6-DA43FD0667CF}"/>
            </c:ext>
          </c:extLst>
        </c:ser>
        <c:ser>
          <c:idx val="3"/>
          <c:order val="3"/>
          <c:tx>
            <c:v>Yerlərin ümumi sayı</c:v>
          </c:tx>
          <c:spPr>
            <a:gradFill flip="none" rotWithShape="1">
              <a:gsLst>
                <a:gs pos="0">
                  <a:srgbClr val="0070C0">
                    <a:shade val="30000"/>
                    <a:satMod val="115000"/>
                  </a:srgbClr>
                </a:gs>
                <a:gs pos="50000">
                  <a:srgbClr val="0070C0">
                    <a:shade val="67500"/>
                    <a:satMod val="115000"/>
                  </a:srgbClr>
                </a:gs>
                <a:gs pos="100000">
                  <a:srgbClr val="0070C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'Buraxılış 2021'!$AL$2:$AQ$3</c:f>
              <c:multiLvlStrCache>
                <c:ptCount val="6"/>
                <c:lvl>
                  <c:pt idx="0">
                    <c:v>Azərbaycan bölməsi</c:v>
                  </c:pt>
                  <c:pt idx="1">
                    <c:v>Rus bölməsi</c:v>
                  </c:pt>
                  <c:pt idx="2">
                    <c:v>Ümumi</c:v>
                  </c:pt>
                  <c:pt idx="3">
                    <c:v>Azərbaycan bölməsi</c:v>
                  </c:pt>
                  <c:pt idx="4">
                    <c:v>Rus bölməsi</c:v>
                  </c:pt>
                  <c:pt idx="5">
                    <c:v>Ümumi</c:v>
                  </c:pt>
                </c:lvl>
                <c:lvl>
                  <c:pt idx="0">
                    <c:v>BŞTİ üzrə reytinq</c:v>
                  </c:pt>
                  <c:pt idx="3">
                    <c:v>Rayon üzrə reytinq</c:v>
                  </c:pt>
                </c:lvl>
              </c:multiLvlStrCache>
            </c:multiLvlStrRef>
          </c:cat>
          <c:val>
            <c:numRef>
              <c:f>'Buraxılış 2021'!$AL$7:$AQ$7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0A-4ACF-82D6-DA43FD0667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85832959"/>
        <c:axId val="10858275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'Buraxılış 2021'!$AL$2:$AQ$3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Azərbaycan bölməsi</c:v>
                        </c:pt>
                        <c:pt idx="1">
                          <c:v>Rus bölməsi</c:v>
                        </c:pt>
                        <c:pt idx="2">
                          <c:v>Ümumi</c:v>
                        </c:pt>
                        <c:pt idx="3">
                          <c:v>Azərbaycan bölməsi</c:v>
                        </c:pt>
                        <c:pt idx="4">
                          <c:v>Rus bölməsi</c:v>
                        </c:pt>
                        <c:pt idx="5">
                          <c:v>Ümumi</c:v>
                        </c:pt>
                      </c:lvl>
                      <c:lvl>
                        <c:pt idx="0">
                          <c:v>BŞTİ üzrə reytinq</c:v>
                        </c:pt>
                        <c:pt idx="3">
                          <c:v>Rayon üzrə reytinq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'Buraxılış 2021'!$AL$5:$AQ$5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80A-4ACF-82D6-DA43FD0667CF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'Buraxılış 2021'!$AL$2:$AQ$3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Azərbaycan bölməsi</c:v>
                        </c:pt>
                        <c:pt idx="1">
                          <c:v>Rus bölməsi</c:v>
                        </c:pt>
                        <c:pt idx="2">
                          <c:v>Ümumi</c:v>
                        </c:pt>
                        <c:pt idx="3">
                          <c:v>Azərbaycan bölməsi</c:v>
                        </c:pt>
                        <c:pt idx="4">
                          <c:v>Rus bölməsi</c:v>
                        </c:pt>
                        <c:pt idx="5">
                          <c:v>Ümumi</c:v>
                        </c:pt>
                      </c:lvl>
                      <c:lvl>
                        <c:pt idx="0">
                          <c:v>BŞTİ üzrə reytinq</c:v>
                        </c:pt>
                        <c:pt idx="3">
                          <c:v>Rayon üzrə reytinq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'Buraxılış 2021'!$AL$6:$AQ$6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80A-4ACF-82D6-DA43FD0667CF}"/>
                  </c:ext>
                </c:extLst>
              </c15:ser>
            </c15:filteredBarSeries>
          </c:ext>
        </c:extLst>
      </c:barChart>
      <c:catAx>
        <c:axId val="108583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85827551"/>
        <c:crosses val="autoZero"/>
        <c:auto val="1"/>
        <c:lblAlgn val="ctr"/>
        <c:lblOffset val="100"/>
        <c:noMultiLvlLbl val="0"/>
      </c:catAx>
      <c:valAx>
        <c:axId val="1085827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583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Tədris</a:t>
            </a:r>
            <a:r>
              <a:rPr lang="az-Latn-AZ" sz="1800" b="1" baseline="0"/>
              <a:t> dili</a:t>
            </a:r>
          </a:p>
          <a:p>
            <a:pPr>
              <a:defRPr/>
            </a:pPr>
            <a:r>
              <a:rPr lang="az-Latn-AZ" sz="1400" i="1" baseline="0"/>
              <a:t>(Azərbaycan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898E-4E50-B222-EE0F1F7FE95E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898E-4E50-B222-EE0F1F7FE95E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898E-4E50-B222-EE0F1F7FE95E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898E-4E50-B222-EE0F1F7FE9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2022'!$L$3:$O$3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2022'!$L$4:$O$4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8E-4E50-B222-EE0F1F7FE95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EEF-447F-8F61-747A598799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EEF-447F-8F61-747A598799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EEF-447F-8F61-747A598799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EEF-447F-8F61-747A59879991}"/>
              </c:ext>
            </c:extLst>
          </c:dPt>
          <c:cat>
            <c:strRef>
              <c:f>'Buraxılış 2022'!$L$3:$O$3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2022'!$L$5:$O$5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B3-48D9-9F7C-26CD1BC67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ACA8-4F58-A09A-FD2F9CEC8FB9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ACA8-4F58-A09A-FD2F9CEC8FB9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ACA8-4F58-A09A-FD2F9CEC8FB9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ACA8-4F58-A09A-FD2F9CEC8F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2022'!$R$3:$U$3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2022'!$R$5:$U$5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A8-4F58-A09A-FD2F9CEC8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</a:t>
            </a:r>
          </a:p>
          <a:p>
            <a:pPr>
              <a:defRPr/>
            </a:pPr>
            <a:r>
              <a:rPr lang="az-Latn-AZ" sz="1400" i="1" baseline="0"/>
              <a:t>(Azərbaycan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79E-4744-9986-650BCACAE776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479E-4744-9986-650BCACAE776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479E-4744-9986-650BCACAE776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479E-4744-9986-650BCACAE7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2022'!$R$3:$U$3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2022'!$R$4:$U$4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79E-4744-9986-650BCACAE776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52-48FC-8790-8A8E59370B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B52-48FC-8790-8A8E59370B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B52-48FC-8790-8A8E59370B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B52-48FC-8790-8A8E59370BB2}"/>
              </c:ext>
            </c:extLst>
          </c:dPt>
          <c:cat>
            <c:strRef>
              <c:f>'Buraxılış 2022'!$R$3:$U$3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2022'!$R$5:$U$5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5C-42F8-9278-2A32465D6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Xarici dil</a:t>
            </a:r>
          </a:p>
          <a:p>
            <a:pPr>
              <a:defRPr/>
            </a:pPr>
            <a:r>
              <a:rPr lang="az-Latn-AZ" sz="1400" i="1" baseline="0"/>
              <a:t>(Azərbaycan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DA3-45F2-8EBE-1841A882061E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4DA3-45F2-8EBE-1841A882061E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4DA3-45F2-8EBE-1841A882061E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4DA3-45F2-8EBE-1841A88206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2022'!$X$3:$AA$3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2022'!$X$4:$AA$4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A3-45F2-8EBE-1841A882061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48-40FE-8895-E3BE8A25A9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148-40FE-8895-E3BE8A25A9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148-40FE-8895-E3BE8A25A9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148-40FE-8895-E3BE8A25A9A0}"/>
              </c:ext>
            </c:extLst>
          </c:dPt>
          <c:cat>
            <c:strRef>
              <c:f>'Buraxılış 2022'!$X$3:$AA$3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2022'!$X$5:$AA$5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522-4A1E-9753-1E8B6998E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A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Tədris</a:t>
            </a:r>
            <a:r>
              <a:rPr lang="az-Latn-AZ" sz="1800" b="1" baseline="0"/>
              <a:t> dili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A3F6-4CC3-9F4C-7A663A27B6E5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A3F6-4CC3-9F4C-7A663A27B6E5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A3F6-4CC3-9F4C-7A663A27B6E5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A3F6-4CC3-9F4C-7A663A27B6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2022'!$L$3:$O$3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2022'!$L$5:$O$5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F6-4CC3-9F4C-7A663A27B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i="0" baseline="0"/>
              <a:t>Xarici dil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B62A-42E6-8A7D-60D47C0AC8BC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B62A-42E6-8A7D-60D47C0AC8BC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B62A-42E6-8A7D-60D47C0AC8BC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B62A-42E6-8A7D-60D47C0AC8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2022'!$X$3:$AA$3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2022'!$X$5:$AA$5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2A-42E6-8A7D-60D47C0AC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A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Tədris</a:t>
            </a:r>
            <a:r>
              <a:rPr lang="az-Latn-AZ" sz="1800" b="1" baseline="0"/>
              <a:t> dili</a:t>
            </a:r>
          </a:p>
          <a:p>
            <a:pPr>
              <a:defRPr/>
            </a:pPr>
            <a:r>
              <a:rPr lang="az-Latn-AZ" sz="1400" i="1" baseline="0"/>
              <a:t>(Ümumi)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5DD-4180-AA5A-A76593265F15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45DD-4180-AA5A-A76593265F15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45DD-4180-AA5A-A76593265F15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45DD-4180-AA5A-A76593265F1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2022'!$L$3:$O$3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2022'!$L$6:$O$6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5DD-4180-AA5A-A76593265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</a:t>
            </a:r>
          </a:p>
          <a:p>
            <a:pPr>
              <a:defRPr/>
            </a:pPr>
            <a:r>
              <a:rPr lang="az-Latn-AZ" sz="1400" i="1" baseline="0"/>
              <a:t>(Ümumi)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920D-45DF-9E13-07653550D2F8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920D-45DF-9E13-07653550D2F8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920D-45DF-9E13-07653550D2F8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920D-45DF-9E13-07653550D2F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2022'!$R$3:$U$3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2022'!$R$6:$U$6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20D-45DF-9E13-07653550D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ysClr val="window" lastClr="FFFFFF">
        <a:lumMod val="95000"/>
      </a:sys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Xarici dil</a:t>
            </a:r>
          </a:p>
          <a:p>
            <a:pPr>
              <a:defRPr/>
            </a:pPr>
            <a:r>
              <a:rPr lang="az-Latn-AZ" sz="1400" i="1" baseline="0"/>
              <a:t>(Ümumi)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005B-4C13-AEBB-5C244758C934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005B-4C13-AEBB-5C244758C934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005B-4C13-AEBB-5C244758C934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005B-4C13-AEBB-5C244758C9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2022'!$X$3:$AA$3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2022'!$X$6:$AA$6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05B-4C13-AEBB-5C244758C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A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i="0" baseline="0"/>
              <a:t>Azərbaycan dili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B5F7-4D9E-A854-253ECE3E3B0B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B5F7-4D9E-A854-253ECE3E3B0B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B5F7-4D9E-A854-253ECE3E3B0B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B5F7-4D9E-A854-253ECE3E3B0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2022'!$AD$3:$AG$3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2022'!$AD$5:$AG$5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F7-4D9E-A854-253ECE3E3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i="0" baseline="0"/>
              <a:t>Azərbaycan dili</a:t>
            </a:r>
          </a:p>
          <a:p>
            <a:pPr>
              <a:defRPr/>
            </a:pPr>
            <a:r>
              <a:rPr lang="az-Latn-AZ" sz="1400" i="1" baseline="0"/>
              <a:t>(Rus bölməsi)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1119-4B5D-8C66-B9B2958D3E3F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1119-4B5D-8C66-B9B2958D3E3F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1119-4B5D-8C66-B9B2958D3E3F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1119-4B5D-8C66-B9B2958D3E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2022'!$AD$3:$AG$3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2022'!$AD$6:$AG$6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19-4B5D-8C66-B9B2958D3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Fənlər</a:t>
            </a:r>
            <a:r>
              <a:rPr lang="az-Latn-AZ" sz="1800" b="1" baseline="0"/>
              <a:t> üzrə bal göstəriciləri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Azərbaycan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'Buraxılış 2022'!$E$2:$K$2</c15:sqref>
                  </c15:fullRef>
                </c:ext>
              </c:extLst>
              <c:f>('Buraxılış 2022'!$E$2:$H$2,'Buraxılış 2022'!$J$2)</c:f>
              <c:strCache>
                <c:ptCount val="5"/>
                <c:pt idx="0">
                  <c:v>Tədris dili</c:v>
                </c:pt>
                <c:pt idx="1">
                  <c:v>Riyaziyyat</c:v>
                </c:pt>
                <c:pt idx="2">
                  <c:v>Xarici dil</c:v>
                </c:pt>
                <c:pt idx="3">
                  <c:v>Azərbaycan 
dili</c:v>
                </c:pt>
                <c:pt idx="4">
                  <c:v>Orta faiz 
3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2022'!$E$4:$K$4</c15:sqref>
                  </c15:fullRef>
                </c:ext>
              </c:extLst>
              <c:f>('Buraxılış 2022'!$E$4:$H$4,'Buraxılış 2022'!$J$4)</c:f>
              <c:numCache>
                <c:formatCode>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F-4139-AE82-37A63B8EA2BA}"/>
            </c:ext>
          </c:extLst>
        </c:ser>
        <c:ser>
          <c:idx val="2"/>
          <c:order val="2"/>
          <c:tx>
            <c:v>Rus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'Buraxılış 2022'!$E$2:$K$2</c15:sqref>
                  </c15:fullRef>
                </c:ext>
              </c:extLst>
              <c:f>('Buraxılış 2022'!$E$2:$H$2,'Buraxılış 2022'!$J$2)</c:f>
              <c:strCache>
                <c:ptCount val="5"/>
                <c:pt idx="0">
                  <c:v>Tədris dili</c:v>
                </c:pt>
                <c:pt idx="1">
                  <c:v>Riyaziyyat</c:v>
                </c:pt>
                <c:pt idx="2">
                  <c:v>Xarici dil</c:v>
                </c:pt>
                <c:pt idx="3">
                  <c:v>Azərbaycan 
dili</c:v>
                </c:pt>
                <c:pt idx="4">
                  <c:v>Orta faiz 
3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2022'!$E$5:$K$5</c15:sqref>
                  </c15:fullRef>
                </c:ext>
              </c:extLst>
              <c:f>('Buraxılış 2022'!$E$5:$H$5,'Buraxılış 2022'!$J$5)</c:f>
              <c:numCache>
                <c:formatCode>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F-4139-AE82-37A63B8EA2BA}"/>
            </c:ext>
          </c:extLst>
        </c:ser>
        <c:ser>
          <c:idx val="3"/>
          <c:order val="3"/>
          <c:tx>
            <c:v>Ümumi</c:v>
          </c:tx>
          <c:spPr>
            <a:gradFill flip="none" rotWithShape="1">
              <a:gsLst>
                <a:gs pos="0">
                  <a:srgbClr val="FFFF99">
                    <a:shade val="30000"/>
                    <a:satMod val="115000"/>
                  </a:srgbClr>
                </a:gs>
                <a:gs pos="50000">
                  <a:srgbClr val="FFFF99">
                    <a:shade val="67500"/>
                    <a:satMod val="115000"/>
                  </a:srgbClr>
                </a:gs>
                <a:gs pos="100000">
                  <a:srgbClr val="FFFF99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'Buraxılış 2022'!$E$2:$K$2</c15:sqref>
                  </c15:fullRef>
                </c:ext>
              </c:extLst>
              <c:f>('Buraxılış 2022'!$E$2:$H$2,'Buraxılış 2022'!$J$2)</c:f>
              <c:strCache>
                <c:ptCount val="5"/>
                <c:pt idx="0">
                  <c:v>Tədris dili</c:v>
                </c:pt>
                <c:pt idx="1">
                  <c:v>Riyaziyyat</c:v>
                </c:pt>
                <c:pt idx="2">
                  <c:v>Xarici dil</c:v>
                </c:pt>
                <c:pt idx="3">
                  <c:v>Azərbaycan 
dili</c:v>
                </c:pt>
                <c:pt idx="4">
                  <c:v>Orta faiz 
3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2022'!$E$6:$K$6</c15:sqref>
                  </c15:fullRef>
                </c:ext>
              </c:extLst>
              <c:f>('Buraxılış 2022'!$E$6:$H$6,'Buraxılış 2022'!$J$6)</c:f>
              <c:numCache>
                <c:formatCode>0.00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F-4139-AE82-37A63B8EA2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5920063"/>
        <c:axId val="11259225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'Buraxılış 2022'!$E$2:$K$2</c15:sqref>
                        </c15:fullRef>
                        <c15:formulaRef>
                          <c15:sqref>('Buraxılış 2022'!$E$2:$H$2,'Buraxılış 2022'!$J$2)</c15:sqref>
                        </c15:formulaRef>
                      </c:ext>
                    </c:extLst>
                    <c:strCache>
                      <c:ptCount val="5"/>
                      <c:pt idx="0">
                        <c:v>Tədris dili</c:v>
                      </c:pt>
                      <c:pt idx="1">
                        <c:v>Riyaziyyat</c:v>
                      </c:pt>
                      <c:pt idx="2">
                        <c:v>Xarici dil</c:v>
                      </c:pt>
                      <c:pt idx="3">
                        <c:v>Azərbaycan 
dili</c:v>
                      </c:pt>
                      <c:pt idx="4">
                        <c:v>Orta faiz 
3 fənn üzrə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2022'!$E$3:$K$3</c15:sqref>
                        </c15:fullRef>
                        <c15:formulaRef>
                          <c15:sqref>('Buraxılış 2022'!$E$3:$H$3,'Buraxılış 2022'!$J$3)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C6F-4139-AE82-37A63B8EA2BA}"/>
                  </c:ext>
                </c:extLst>
              </c15:ser>
            </c15:filteredBarSeries>
          </c:ext>
        </c:extLst>
      </c:barChart>
      <c:catAx>
        <c:axId val="112592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125922559"/>
        <c:crosses val="autoZero"/>
        <c:auto val="1"/>
        <c:lblAlgn val="ctr"/>
        <c:lblOffset val="100"/>
        <c:noMultiLvlLbl val="0"/>
      </c:catAx>
      <c:valAx>
        <c:axId val="1125922559"/>
        <c:scaling>
          <c:orientation val="minMax"/>
          <c:max val="100"/>
        </c:scaling>
        <c:delete val="1"/>
        <c:axPos val="l"/>
        <c:numFmt formatCode="0.00" sourceLinked="1"/>
        <c:majorTickMark val="none"/>
        <c:minorTickMark val="none"/>
        <c:tickLblPos val="nextTo"/>
        <c:crossAx val="112592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"0-30" bal toplamış şagirdlərin sayı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Azərbaycan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2022'!$L$2:$AK$3</c15:sqref>
                  </c15:fullRef>
                </c:ext>
              </c:extLst>
              <c:f>('Buraxılış 2022'!$L$2:$L$3,'Buraxılış 2022'!$R$2:$R$3,'Buraxılış 2022'!$X$2:$X$3,'Buraxılış 2022'!$AD$2:$AD$3)</c:f>
              <c:multiLvlStrCache>
                <c:ptCount val="4"/>
                <c:lvl>
                  <c:pt idx="0">
                    <c:v>[0-30]</c:v>
                  </c:pt>
                  <c:pt idx="1">
                    <c:v>[0-30]</c:v>
                  </c:pt>
                  <c:pt idx="2">
                    <c:v>[0-30]</c:v>
                  </c:pt>
                  <c:pt idx="3">
                    <c:v>[0-30]</c:v>
                  </c:pt>
                </c:lvl>
                <c:lvl>
                  <c:pt idx="0">
                    <c:v>Tədris dili</c:v>
                  </c:pt>
                  <c:pt idx="1">
                    <c:v>Riyaziyyat</c:v>
                  </c:pt>
                  <c:pt idx="2">
                    <c:v>Xarici dil</c:v>
                  </c:pt>
                  <c:pt idx="3">
                    <c:v>Azərbaycan dili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2022'!$L$4:$AK$4</c15:sqref>
                  </c15:fullRef>
                </c:ext>
              </c:extLst>
              <c:f>('Buraxılış 2022'!$L$4,'Buraxılış 2022'!$R$4,'Buraxılış 2022'!$X$4,'Buraxılış 2022'!$AD$4)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9-4E4B-9909-FDE61BE309C7}"/>
            </c:ext>
          </c:extLst>
        </c:ser>
        <c:ser>
          <c:idx val="1"/>
          <c:order val="1"/>
          <c:tx>
            <c:v>Rus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2022'!$L$2:$AK$3</c15:sqref>
                  </c15:fullRef>
                </c:ext>
              </c:extLst>
              <c:f>('Buraxılış 2022'!$L$2:$L$3,'Buraxılış 2022'!$R$2:$R$3,'Buraxılış 2022'!$X$2:$X$3,'Buraxılış 2022'!$AD$2:$AD$3)</c:f>
              <c:multiLvlStrCache>
                <c:ptCount val="4"/>
                <c:lvl>
                  <c:pt idx="0">
                    <c:v>[0-30]</c:v>
                  </c:pt>
                  <c:pt idx="1">
                    <c:v>[0-30]</c:v>
                  </c:pt>
                  <c:pt idx="2">
                    <c:v>[0-30]</c:v>
                  </c:pt>
                  <c:pt idx="3">
                    <c:v>[0-30]</c:v>
                  </c:pt>
                </c:lvl>
                <c:lvl>
                  <c:pt idx="0">
                    <c:v>Tədris dili</c:v>
                  </c:pt>
                  <c:pt idx="1">
                    <c:v>Riyaziyyat</c:v>
                  </c:pt>
                  <c:pt idx="2">
                    <c:v>Xarici dil</c:v>
                  </c:pt>
                  <c:pt idx="3">
                    <c:v>Azərbaycan dili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2022'!$L$5:$AK$5</c15:sqref>
                  </c15:fullRef>
                </c:ext>
              </c:extLst>
              <c:f>('Buraxılış 2022'!$L$5,'Buraxılış 2022'!$R$5,'Buraxılış 2022'!$X$5,'Buraxılış 2022'!$AD$5)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D9-4E4B-9909-FDE61BE309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915936031"/>
        <c:axId val="9159252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bg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'Buraxılış 2022'!$L$2:$AK$3</c15:sqref>
                        </c15:fullRef>
                        <c15:formulaRef>
                          <c15:sqref>('Buraxılış 2022'!$L$2:$L$3,'Buraxılış 2022'!$R$2:$R$3,'Buraxılış 2022'!$X$2:$X$3,'Buraxılış 2022'!$AD$2:$AD$3)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[0-30]</c:v>
                        </c:pt>
                        <c:pt idx="1">
                          <c:v>[0-30]</c:v>
                        </c:pt>
                        <c:pt idx="2">
                          <c:v>[0-30]</c:v>
                        </c:pt>
                        <c:pt idx="3">
                          <c:v>[0-30]</c:v>
                        </c:pt>
                      </c:lvl>
                      <c:lvl>
                        <c:pt idx="0">
                          <c:v>Tədris dili</c:v>
                        </c:pt>
                        <c:pt idx="1">
                          <c:v>Riyaziyyat</c:v>
                        </c:pt>
                        <c:pt idx="2">
                          <c:v>Xarici dil</c:v>
                        </c:pt>
                        <c:pt idx="3">
                          <c:v>Azərbaycan dili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2022'!$L$6:$AK$6</c15:sqref>
                        </c15:fullRef>
                        <c15:formulaRef>
                          <c15:sqref>('Buraxılış 2022'!$L$6,'Buraxılış 2022'!$R$6,'Buraxılış 2022'!$X$6,'Buraxılış 2022'!$AD$6)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5D9-4E4B-9909-FDE61BE309C7}"/>
                  </c:ext>
                </c:extLst>
              </c15:ser>
            </c15:filteredBarSeries>
          </c:ext>
        </c:extLst>
      </c:barChart>
      <c:catAx>
        <c:axId val="9159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5925215"/>
        <c:crosses val="autoZero"/>
        <c:auto val="1"/>
        <c:lblAlgn val="ctr"/>
        <c:lblOffset val="100"/>
        <c:noMultiLvlLbl val="0"/>
      </c:catAx>
      <c:valAx>
        <c:axId val="9159252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593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bg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Reytinq</a:t>
            </a:r>
            <a:r>
              <a:rPr lang="az-Latn-AZ" sz="1800" b="1" baseline="0"/>
              <a:t> göstəriciləri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Reytinq yeri</c:v>
          </c:tx>
          <c:spPr>
            <a:gradFill flip="none" rotWithShape="1">
              <a:gsLst>
                <a:gs pos="0">
                  <a:schemeClr val="bg2">
                    <a:lumMod val="50000"/>
                    <a:shade val="30000"/>
                    <a:satMod val="115000"/>
                  </a:schemeClr>
                </a:gs>
                <a:gs pos="50000">
                  <a:schemeClr val="bg2">
                    <a:lumMod val="50000"/>
                    <a:shade val="67500"/>
                    <a:satMod val="115000"/>
                  </a:schemeClr>
                </a:gs>
                <a:gs pos="100000">
                  <a:schemeClr val="bg2">
                    <a:lumMod val="50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'Buraxılış 2022'!$AL$2:$AQ$3</c:f>
              <c:multiLvlStrCache>
                <c:ptCount val="6"/>
                <c:lvl>
                  <c:pt idx="0">
                    <c:v>Azərbaycan bölməsi</c:v>
                  </c:pt>
                  <c:pt idx="1">
                    <c:v>Rus bölməsi</c:v>
                  </c:pt>
                  <c:pt idx="2">
                    <c:v>Ümumi</c:v>
                  </c:pt>
                  <c:pt idx="3">
                    <c:v>Azərbaycan bölməsi</c:v>
                  </c:pt>
                  <c:pt idx="4">
                    <c:v>Rus bölməsi</c:v>
                  </c:pt>
                  <c:pt idx="5">
                    <c:v>Ümumi</c:v>
                  </c:pt>
                </c:lvl>
                <c:lvl>
                  <c:pt idx="0">
                    <c:v>BŞTİ üzrə reytinq</c:v>
                  </c:pt>
                  <c:pt idx="3">
                    <c:v>Rayon üzrə reytinq</c:v>
                  </c:pt>
                </c:lvl>
              </c:multiLvlStrCache>
            </c:multiLvlStrRef>
          </c:cat>
          <c:val>
            <c:numRef>
              <c:f>'Buraxılış 2022'!$AL$4:$AQ$4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B-4D0B-9B5D-30199143EB04}"/>
            </c:ext>
          </c:extLst>
        </c:ser>
        <c:ser>
          <c:idx val="3"/>
          <c:order val="3"/>
          <c:tx>
            <c:v>Yerlərin ümumi sayı</c:v>
          </c:tx>
          <c:spPr>
            <a:gradFill flip="none" rotWithShape="1">
              <a:gsLst>
                <a:gs pos="0">
                  <a:srgbClr val="0070C0">
                    <a:shade val="30000"/>
                    <a:satMod val="115000"/>
                  </a:srgbClr>
                </a:gs>
                <a:gs pos="50000">
                  <a:srgbClr val="0070C0">
                    <a:shade val="67500"/>
                    <a:satMod val="115000"/>
                  </a:srgbClr>
                </a:gs>
                <a:gs pos="100000">
                  <a:srgbClr val="0070C0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'Buraxılış 2022'!$AL$2:$AQ$3</c:f>
              <c:multiLvlStrCache>
                <c:ptCount val="6"/>
                <c:lvl>
                  <c:pt idx="0">
                    <c:v>Azərbaycan bölməsi</c:v>
                  </c:pt>
                  <c:pt idx="1">
                    <c:v>Rus bölməsi</c:v>
                  </c:pt>
                  <c:pt idx="2">
                    <c:v>Ümumi</c:v>
                  </c:pt>
                  <c:pt idx="3">
                    <c:v>Azərbaycan bölməsi</c:v>
                  </c:pt>
                  <c:pt idx="4">
                    <c:v>Rus bölməsi</c:v>
                  </c:pt>
                  <c:pt idx="5">
                    <c:v>Ümumi</c:v>
                  </c:pt>
                </c:lvl>
                <c:lvl>
                  <c:pt idx="0">
                    <c:v>BŞTİ üzrə reytinq</c:v>
                  </c:pt>
                  <c:pt idx="3">
                    <c:v>Rayon üzrə reytinq</c:v>
                  </c:pt>
                </c:lvl>
              </c:multiLvlStrCache>
            </c:multiLvlStrRef>
          </c:cat>
          <c:val>
            <c:numRef>
              <c:f>'Buraxılış 2022'!$AL$7:$AQ$7</c:f>
              <c:numCache>
                <c:formatCode>General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CB-4D0B-9B5D-30199143EB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85832959"/>
        <c:axId val="1085827551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'Buraxılış 2022'!$AL$2:$AQ$3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Azərbaycan bölməsi</c:v>
                        </c:pt>
                        <c:pt idx="1">
                          <c:v>Rus bölməsi</c:v>
                        </c:pt>
                        <c:pt idx="2">
                          <c:v>Ümumi</c:v>
                        </c:pt>
                        <c:pt idx="3">
                          <c:v>Azərbaycan bölməsi</c:v>
                        </c:pt>
                        <c:pt idx="4">
                          <c:v>Rus bölməsi</c:v>
                        </c:pt>
                        <c:pt idx="5">
                          <c:v>Ümumi</c:v>
                        </c:pt>
                      </c:lvl>
                      <c:lvl>
                        <c:pt idx="0">
                          <c:v>BŞTİ üzrə reytinq</c:v>
                        </c:pt>
                        <c:pt idx="3">
                          <c:v>Rayon üzrə reytinq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'Buraxılış 2022'!$AL$5:$AQ$5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7CB-4D0B-9B5D-30199143EB04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'Buraxılış 2022'!$AL$2:$AQ$3</c15:sqref>
                        </c15:formulaRef>
                      </c:ext>
                    </c:extLst>
                    <c:multiLvlStrCache>
                      <c:ptCount val="6"/>
                      <c:lvl>
                        <c:pt idx="0">
                          <c:v>Azərbaycan bölməsi</c:v>
                        </c:pt>
                        <c:pt idx="1">
                          <c:v>Rus bölməsi</c:v>
                        </c:pt>
                        <c:pt idx="2">
                          <c:v>Ümumi</c:v>
                        </c:pt>
                        <c:pt idx="3">
                          <c:v>Azərbaycan bölməsi</c:v>
                        </c:pt>
                        <c:pt idx="4">
                          <c:v>Rus bölməsi</c:v>
                        </c:pt>
                        <c:pt idx="5">
                          <c:v>Ümumi</c:v>
                        </c:pt>
                      </c:lvl>
                      <c:lvl>
                        <c:pt idx="0">
                          <c:v>BŞTİ üzrə reytinq</c:v>
                        </c:pt>
                        <c:pt idx="3">
                          <c:v>Rayon üzrə reytinq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'Buraxılış 2022'!$AL$6:$AQ$6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7CB-4D0B-9B5D-30199143EB04}"/>
                  </c:ext>
                </c:extLst>
              </c15:ser>
            </c15:filteredBarSeries>
          </c:ext>
        </c:extLst>
      </c:barChart>
      <c:catAx>
        <c:axId val="108583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85827551"/>
        <c:crosses val="autoZero"/>
        <c:auto val="1"/>
        <c:lblAlgn val="ctr"/>
        <c:lblOffset val="100"/>
        <c:noMultiLvlLbl val="0"/>
      </c:catAx>
      <c:valAx>
        <c:axId val="1085827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583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>
                <a:solidFill>
                  <a:schemeClr val="tx1"/>
                </a:solidFill>
              </a:rPr>
              <a:t>"0" bal və "100"</a:t>
            </a:r>
            <a:r>
              <a:rPr lang="az-Latn-AZ" sz="1800" b="1" baseline="0">
                <a:solidFill>
                  <a:schemeClr val="tx1"/>
                </a:solidFill>
              </a:rPr>
              <a:t> bal </a:t>
            </a:r>
            <a:r>
              <a:rPr lang="az-Latn-AZ" sz="1800" b="1">
                <a:solidFill>
                  <a:schemeClr val="tx1"/>
                </a:solidFill>
              </a:rPr>
              <a:t>toplamış şagirdlərin sayı</a:t>
            </a:r>
            <a:endParaRPr lang="en-US" sz="1800" b="1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Azərbaycan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2022'!$L$2:$AK$3</c15:sqref>
                  </c15:fullRef>
                </c:ext>
              </c:extLst>
              <c:f>'Buraxılış 2022'!$P$2:$AK$3</c:f>
              <c:multiLvlStrCache>
                <c:ptCount val="8"/>
                <c:lvl>
                  <c:pt idx="0">
                    <c:v>0 bal toplayan</c:v>
                  </c:pt>
                  <c:pt idx="1">
                    <c:v>100 bal toplayan</c:v>
                  </c:pt>
                  <c:pt idx="2">
                    <c:v>0 bal toplayan</c:v>
                  </c:pt>
                  <c:pt idx="3">
                    <c:v>100 bal toplayan</c:v>
                  </c:pt>
                  <c:pt idx="4">
                    <c:v>0 bal toplayan</c:v>
                  </c:pt>
                  <c:pt idx="5">
                    <c:v>100 bal toplayan</c:v>
                  </c:pt>
                  <c:pt idx="6">
                    <c:v>0 bal toplayan</c:v>
                  </c:pt>
                  <c:pt idx="7">
                    <c:v>100 bal toplayan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2022'!$L$4:$AK$4</c15:sqref>
                  </c15:fullRef>
                </c:ext>
              </c:extLst>
              <c:f>('Buraxılış 2022'!$P$4:$Q$4,'Buraxılış 2022'!$V$4:$W$4,'Buraxılış 2022'!$AB$4:$AC$4,'Buraxılış 2022'!$AH$4:$AI$4)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9-45CC-8315-3A7D651AD69D}"/>
            </c:ext>
          </c:extLst>
        </c:ser>
        <c:ser>
          <c:idx val="1"/>
          <c:order val="1"/>
          <c:tx>
            <c:v>Rus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2022'!$L$2:$AK$3</c15:sqref>
                  </c15:fullRef>
                </c:ext>
              </c:extLst>
              <c:f>'Buraxılış 2022'!$P$2:$AK$3</c:f>
              <c:multiLvlStrCache>
                <c:ptCount val="8"/>
                <c:lvl>
                  <c:pt idx="0">
                    <c:v>0 bal toplayan</c:v>
                  </c:pt>
                  <c:pt idx="1">
                    <c:v>100 bal toplayan</c:v>
                  </c:pt>
                  <c:pt idx="2">
                    <c:v>0 bal toplayan</c:v>
                  </c:pt>
                  <c:pt idx="3">
                    <c:v>100 bal toplayan</c:v>
                  </c:pt>
                  <c:pt idx="4">
                    <c:v>0 bal toplayan</c:v>
                  </c:pt>
                  <c:pt idx="5">
                    <c:v>100 bal toplayan</c:v>
                  </c:pt>
                  <c:pt idx="6">
                    <c:v>0 bal toplayan</c:v>
                  </c:pt>
                  <c:pt idx="7">
                    <c:v>100 bal toplayan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2022'!$L$5:$AK$5</c15:sqref>
                  </c15:fullRef>
                </c:ext>
              </c:extLst>
              <c:f>('Buraxılış 2022'!$P$5:$Q$5,'Buraxılış 2022'!$V$5:$W$5,'Buraxılış 2022'!$AB$5:$AC$5,'Buraxılış 2022'!$AH$5:$AI$5)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9-45CC-8315-3A7D651AD6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915936031"/>
        <c:axId val="9159252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bg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'Buraxılış 2022'!$L$2:$AK$3</c15:sqref>
                        </c15:fullRef>
                        <c15:formulaRef>
                          <c15:sqref>'Buraxılış 2022'!$P$2:$AK$3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0 bal toplayan</c:v>
                        </c:pt>
                        <c:pt idx="1">
                          <c:v>100 bal toplayan</c:v>
                        </c:pt>
                        <c:pt idx="2">
                          <c:v>0 bal toplayan</c:v>
                        </c:pt>
                        <c:pt idx="3">
                          <c:v>100 bal toplayan</c:v>
                        </c:pt>
                        <c:pt idx="4">
                          <c:v>0 bal toplayan</c:v>
                        </c:pt>
                        <c:pt idx="5">
                          <c:v>100 bal toplayan</c:v>
                        </c:pt>
                        <c:pt idx="6">
                          <c:v>0 bal toplayan</c:v>
                        </c:pt>
                        <c:pt idx="7">
                          <c:v>100 bal toplayan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2022'!$L$6:$AK$6</c15:sqref>
                        </c15:fullRef>
                        <c15:formulaRef>
                          <c15:sqref>('Buraxılış 2022'!$P$6:$Q$6,'Buraxılış 2022'!$V$6:$W$6,'Buraxılış 2022'!$AB$6:$AC$6,'Buraxılış 2022'!$AH$6:$AI$6)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D09-45CC-8315-3A7D651AD69D}"/>
                  </c:ext>
                </c:extLst>
              </c15:ser>
            </c15:filteredBarSeries>
          </c:ext>
        </c:extLst>
      </c:barChart>
      <c:catAx>
        <c:axId val="9159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5925215"/>
        <c:crosses val="autoZero"/>
        <c:auto val="1"/>
        <c:lblAlgn val="ctr"/>
        <c:lblOffset val="100"/>
        <c:noMultiLvlLbl val="0"/>
      </c:catAx>
      <c:valAx>
        <c:axId val="9159252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593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bg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Tədris</a:t>
            </a:r>
            <a:r>
              <a:rPr lang="az-Latn-AZ" sz="1800" b="1" baseline="0"/>
              <a:t> dili - 2021</a:t>
            </a:r>
            <a:endParaRPr lang="en-US" sz="1400" i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3A62-43AC-8619-54155611DD9F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3A62-43AC-8619-54155611DD9F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3A62-43AC-8619-54155611DD9F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3A62-43AC-8619-54155611DD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müqayisəli təhlil'!$L$3:$O$3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müqayisəli təhlil'!$L$4:$O$4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A62-43AC-8619-54155611D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 - 2022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134C-4F4B-9606-D7E94B73E63C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134C-4F4B-9606-D7E94B73E63C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134C-4F4B-9606-D7E94B73E63C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134C-4F4B-9606-D7E94B73E63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müqayisəli təhlil'!$R$3:$U$3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müqayisəli təhlil'!$R$5:$U$5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4C-4F4B-9606-D7E94B73E6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Riyaziyyat - 2021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B86D-412F-81FE-DA580ACC89C0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B86D-412F-81FE-DA580ACC89C0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B86D-412F-81FE-DA580ACC89C0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B86D-412F-81FE-DA580ACC89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müqayisəli təhlil'!$R$3:$U$3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müqayisəli təhlil'!$R$4:$U$4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6D-412F-81FE-DA580ACC8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baseline="0"/>
              <a:t>Xarici dil - 2021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71CD-414F-A052-B4D39B37D8CE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71CD-414F-A052-B4D39B37D8CE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71CD-414F-A052-B4D39B37D8CE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71CD-414F-A052-B4D39B37D8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müqayisəli təhlil'!$X$3:$AA$3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müqayisəli təhlil'!$X$4:$AA$4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1CD-414F-A052-B4D39B37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A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Tədris</a:t>
            </a:r>
            <a:r>
              <a:rPr lang="az-Latn-AZ" sz="1800" b="1" baseline="0"/>
              <a:t> dili - 2022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B94E-4F43-B0F2-A2B20AED8138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B94E-4F43-B0F2-A2B20AED8138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B94E-4F43-B0F2-A2B20AED8138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B94E-4F43-B0F2-A2B20AED81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müqayisəli təhlil'!$L$3:$O$3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müqayisəli təhlil'!$L$5:$O$5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4E-4F43-B0F2-A2B20AED8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i="0" baseline="0"/>
              <a:t>Xarici dil - 2022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9A3A-41A1-A083-8A965DBD0A9A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9A3A-41A1-A083-8A965DBD0A9A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9A3A-41A1-A083-8A965DBD0A9A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9A3A-41A1-A083-8A965DBD0A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müqayisəli təhlil'!$X$3:$AA$3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müqayisəli təhlil'!$X$5:$AA$5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3A-41A1-A083-8A965DBD0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EEAF2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i="0" baseline="0"/>
              <a:t>Azərbaycan dili - 2022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0A39-4F11-ABBF-7075690D1A13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0A39-4F11-ABBF-7075690D1A13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0A39-4F11-ABBF-7075690D1A13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0A39-4F11-ABBF-7075690D1A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müqayisəli təhlil'!$AD$3:$AG$3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müqayisəli təhlil'!$AD$5:$AG$5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A39-4F11-ABBF-7075690D1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Fənlər</a:t>
            </a:r>
            <a:r>
              <a:rPr lang="az-Latn-AZ" sz="1800" b="1" baseline="0"/>
              <a:t> üzrə bal göstəriciləri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'Buraxılış müqayisəli təhlil'!$B$4</c:f>
              <c:strCache>
                <c:ptCount val="1"/>
                <c:pt idx="0">
                  <c:v>2021</c:v>
                </c:pt>
              </c:strCache>
            </c:strRef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'Buraxılış müqayisəli təhlil'!$C$2:$J$2</c15:sqref>
                  </c15:fullRef>
                </c:ext>
              </c:extLst>
              <c:f>('Buraxılış müqayisəli təhlil'!$E$2:$H$2,'Buraxılış müqayisəli təhlil'!$J$2)</c:f>
              <c:strCache>
                <c:ptCount val="5"/>
                <c:pt idx="0">
                  <c:v>Tədris dili</c:v>
                </c:pt>
                <c:pt idx="1">
                  <c:v>Riyaziyyat</c:v>
                </c:pt>
                <c:pt idx="2">
                  <c:v>Xarici dil</c:v>
                </c:pt>
                <c:pt idx="3">
                  <c:v>Azərbaycan 
dili</c:v>
                </c:pt>
                <c:pt idx="4">
                  <c:v>Orta faiz 
3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müqayisəli təhlil'!$C$4:$J$4</c15:sqref>
                  </c15:fullRef>
                </c:ext>
              </c:extLst>
              <c:f>('Buraxılış müqayisəli təhlil'!$E$4:$H$4,'Buraxılış müqayisəli təhlil'!$J$4)</c:f>
              <c:numCache>
                <c:formatCode>General</c:formatCode>
                <c:ptCount val="5"/>
                <c:pt idx="0" formatCode="0.00">
                  <c:v>#N/A</c:v>
                </c:pt>
                <c:pt idx="1" formatCode="0.00">
                  <c:v>#N/A</c:v>
                </c:pt>
                <c:pt idx="2" formatCode="0.00">
                  <c:v>#N/A</c:v>
                </c:pt>
                <c:pt idx="3" formatCode="0.00">
                  <c:v>#N/A</c:v>
                </c:pt>
                <c:pt idx="4" formatCode="0.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F-4574-BAC1-D81A083BE6F8}"/>
            </c:ext>
          </c:extLst>
        </c:ser>
        <c:ser>
          <c:idx val="2"/>
          <c:order val="2"/>
          <c:tx>
            <c:strRef>
              <c:f>'Buraxılış müqayisəli təhlil'!$B$5</c:f>
              <c:strCache>
                <c:ptCount val="1"/>
                <c:pt idx="0">
                  <c:v>2022</c:v>
                </c:pt>
              </c:strCache>
            </c:strRef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'Buraxılış müqayisəli təhlil'!$C$2:$J$2</c15:sqref>
                  </c15:fullRef>
                </c:ext>
              </c:extLst>
              <c:f>('Buraxılış müqayisəli təhlil'!$E$2:$H$2,'Buraxılış müqayisəli təhlil'!$J$2)</c:f>
              <c:strCache>
                <c:ptCount val="5"/>
                <c:pt idx="0">
                  <c:v>Tədris dili</c:v>
                </c:pt>
                <c:pt idx="1">
                  <c:v>Riyaziyyat</c:v>
                </c:pt>
                <c:pt idx="2">
                  <c:v>Xarici dil</c:v>
                </c:pt>
                <c:pt idx="3">
                  <c:v>Azərbaycan 
dili</c:v>
                </c:pt>
                <c:pt idx="4">
                  <c:v>Orta faiz 
3 fənn üzrə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müqayisəli təhlil'!$C$5:$J$5</c15:sqref>
                  </c15:fullRef>
                </c:ext>
              </c:extLst>
              <c:f>('Buraxılış müqayisəli təhlil'!$E$5:$H$5,'Buraxılış müqayisəli təhlil'!$J$5)</c:f>
              <c:numCache>
                <c:formatCode>General</c:formatCode>
                <c:ptCount val="5"/>
                <c:pt idx="0" formatCode="0.00">
                  <c:v>#N/A</c:v>
                </c:pt>
                <c:pt idx="1" formatCode="0.00">
                  <c:v>#N/A</c:v>
                </c:pt>
                <c:pt idx="2" formatCode="0.00">
                  <c:v>#N/A</c:v>
                </c:pt>
                <c:pt idx="3" formatCode="0.00">
                  <c:v>#N/A</c:v>
                </c:pt>
                <c:pt idx="4" formatCode="0.0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1F-4574-BAC1-D81A083BE6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125920063"/>
        <c:axId val="112592255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'Buraxılış müqayisəli təhlil'!$B$3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'Buraxılış müqayisəli təhlil'!$C$2:$J$2</c15:sqref>
                        </c15:fullRef>
                        <c15:formulaRef>
                          <c15:sqref>('Buraxılış müqayisəli təhlil'!$E$2:$H$2,'Buraxılış müqayisəli təhlil'!$J$2)</c15:sqref>
                        </c15:formulaRef>
                      </c:ext>
                    </c:extLst>
                    <c:strCache>
                      <c:ptCount val="5"/>
                      <c:pt idx="0">
                        <c:v>Tədris dili</c:v>
                      </c:pt>
                      <c:pt idx="1">
                        <c:v>Riyaziyyat</c:v>
                      </c:pt>
                      <c:pt idx="2">
                        <c:v>Xarici dil</c:v>
                      </c:pt>
                      <c:pt idx="3">
                        <c:v>Azərbaycan 
dili</c:v>
                      </c:pt>
                      <c:pt idx="4">
                        <c:v>Orta faiz 
3 fənn üzrə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müqayisəli təhlil'!$C$3:$J$3</c15:sqref>
                        </c15:fullRef>
                        <c15:formulaRef>
                          <c15:sqref>('Buraxılış müqayisəli təhlil'!$E$3:$H$3,'Buraxılış müqayisəli təhlil'!$J$3)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41F-4574-BAC1-D81A083BE6F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'Buraxılış müqayisəli təhlil'!$B$6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flip="none" rotWithShape="1">
                    <a:gsLst>
                      <a:gs pos="0">
                        <a:srgbClr val="FFFF99">
                          <a:shade val="30000"/>
                          <a:satMod val="115000"/>
                        </a:srgbClr>
                      </a:gs>
                      <a:gs pos="50000">
                        <a:srgbClr val="FFFF99">
                          <a:shade val="67500"/>
                          <a:satMod val="115000"/>
                        </a:srgbClr>
                      </a:gs>
                      <a:gs pos="100000">
                        <a:srgbClr val="FFFF99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'Buraxılış müqayisəli təhlil'!$C$2:$J$2</c15:sqref>
                        </c15:fullRef>
                        <c15:formulaRef>
                          <c15:sqref>('Buraxılış müqayisəli təhlil'!$E$2:$H$2,'Buraxılış müqayisəli təhlil'!$J$2)</c15:sqref>
                        </c15:formulaRef>
                      </c:ext>
                    </c:extLst>
                    <c:strCache>
                      <c:ptCount val="5"/>
                      <c:pt idx="0">
                        <c:v>Tədris dili</c:v>
                      </c:pt>
                      <c:pt idx="1">
                        <c:v>Riyaziyyat</c:v>
                      </c:pt>
                      <c:pt idx="2">
                        <c:v>Xarici dil</c:v>
                      </c:pt>
                      <c:pt idx="3">
                        <c:v>Azərbaycan 
dili</c:v>
                      </c:pt>
                      <c:pt idx="4">
                        <c:v>Orta faiz 
3 fənn üzrə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'Buraxılış müqayisəli təhlil'!$C$6:$J$6</c15:sqref>
                        </c15:fullRef>
                        <c15:formulaRef>
                          <c15:sqref>('Buraxılış müqayisəli təhlil'!$E$6:$H$6,'Buraxılış müqayisəli təhlil'!$J$6)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41F-4574-BAC1-D81A083BE6F8}"/>
                  </c:ext>
                </c:extLst>
              </c15:ser>
            </c15:filteredBarSeries>
          </c:ext>
        </c:extLst>
      </c:barChart>
      <c:catAx>
        <c:axId val="112592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125922559"/>
        <c:crosses val="autoZero"/>
        <c:auto val="1"/>
        <c:lblAlgn val="ctr"/>
        <c:lblOffset val="100"/>
        <c:noMultiLvlLbl val="0"/>
      </c:catAx>
      <c:valAx>
        <c:axId val="1125922559"/>
        <c:scaling>
          <c:orientation val="minMax"/>
          <c:max val="100"/>
        </c:scaling>
        <c:delete val="1"/>
        <c:axPos val="l"/>
        <c:numFmt formatCode="General" sourceLinked="1"/>
        <c:majorTickMark val="none"/>
        <c:minorTickMark val="none"/>
        <c:tickLblPos val="nextTo"/>
        <c:crossAx val="112592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"0-30" bal toplamış şagirdlərin sayı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2021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müqayisəli təhlil'!$L$2:$AK$3</c15:sqref>
                  </c15:fullRef>
                </c:ext>
              </c:extLst>
              <c:f>('Buraxılış müqayisəli təhlil'!$L$2:$L$3,'Buraxılış müqayisəli təhlil'!$R$2:$R$3,'Buraxılış müqayisəli təhlil'!$Y$2:$Y$3,'Buraxılış müqayisəli təhlil'!$AD$2:$AD$3)</c:f>
              <c:multiLvlStrCache>
                <c:ptCount val="4"/>
                <c:lvl>
                  <c:pt idx="0">
                    <c:v>[0-30]</c:v>
                  </c:pt>
                  <c:pt idx="1">
                    <c:v>[0-30]</c:v>
                  </c:pt>
                  <c:pt idx="2">
                    <c:v>(30-60]</c:v>
                  </c:pt>
                  <c:pt idx="3">
                    <c:v>[0-30]</c:v>
                  </c:pt>
                </c:lvl>
                <c:lvl>
                  <c:pt idx="0">
                    <c:v>Tədris dili</c:v>
                  </c:pt>
                  <c:pt idx="1">
                    <c:v>Riyaziyyat</c:v>
                  </c:pt>
                  <c:pt idx="3">
                    <c:v>Azərbaycan dili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müqayisəli təhlil'!$L$4:$AK$4</c15:sqref>
                  </c15:fullRef>
                </c:ext>
              </c:extLst>
              <c:f>('Buraxılış müqayisəli təhlil'!$L$4,'Buraxılış müqayisəli təhlil'!$R$4,'Buraxılış müqayisəli təhlil'!$Y$4,'Buraxılış müqayisəli təhlil'!$AD$4)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6-4FC6-8E02-A61099FA7089}"/>
            </c:ext>
          </c:extLst>
        </c:ser>
        <c:ser>
          <c:idx val="1"/>
          <c:order val="1"/>
          <c:tx>
            <c:v>2022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müqayisəli təhlil'!$L$2:$AK$3</c15:sqref>
                  </c15:fullRef>
                </c:ext>
              </c:extLst>
              <c:f>('Buraxılış müqayisəli təhlil'!$L$2:$L$3,'Buraxılış müqayisəli təhlil'!$R$2:$R$3,'Buraxılış müqayisəli təhlil'!$Y$2:$Y$3,'Buraxılış müqayisəli təhlil'!$AD$2:$AD$3)</c:f>
              <c:multiLvlStrCache>
                <c:ptCount val="4"/>
                <c:lvl>
                  <c:pt idx="0">
                    <c:v>[0-30]</c:v>
                  </c:pt>
                  <c:pt idx="1">
                    <c:v>[0-30]</c:v>
                  </c:pt>
                  <c:pt idx="2">
                    <c:v>(30-60]</c:v>
                  </c:pt>
                  <c:pt idx="3">
                    <c:v>[0-30]</c:v>
                  </c:pt>
                </c:lvl>
                <c:lvl>
                  <c:pt idx="0">
                    <c:v>Tədris dili</c:v>
                  </c:pt>
                  <c:pt idx="1">
                    <c:v>Riyaziyyat</c:v>
                  </c:pt>
                  <c:pt idx="3">
                    <c:v>Azərbaycan dili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müqayisəli təhlil'!$L$5:$AK$5</c15:sqref>
                  </c15:fullRef>
                </c:ext>
              </c:extLst>
              <c:f>('Buraxılış müqayisəli təhlil'!$L$5,'Buraxılış müqayisəli təhlil'!$R$5,'Buraxılış müqayisəli təhlil'!$Y$5,'Buraxılış müqayisəli təhlil'!$AD$5)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86-4FC6-8E02-A61099FA70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915936031"/>
        <c:axId val="9159252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Ümumi</c:v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bg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'Buraxılış müqayisəli təhlil'!$L$2:$AK$3</c15:sqref>
                        </c15:fullRef>
                        <c15:formulaRef>
                          <c15:sqref>('Buraxılış müqayisəli təhlil'!$L$2:$L$3,'Buraxılış müqayisəli təhlil'!$R$2:$R$3,'Buraxılış müqayisəli təhlil'!$Y$2:$Y$3,'Buraxılış müqayisəli təhlil'!$AD$2:$AD$3)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[0-30]</c:v>
                        </c:pt>
                        <c:pt idx="1">
                          <c:v>[0-30]</c:v>
                        </c:pt>
                        <c:pt idx="2">
                          <c:v>(30-60]</c:v>
                        </c:pt>
                        <c:pt idx="3">
                          <c:v>[0-30]</c:v>
                        </c:pt>
                      </c:lvl>
                      <c:lvl>
                        <c:pt idx="0">
                          <c:v>Tədris dili</c:v>
                        </c:pt>
                        <c:pt idx="1">
                          <c:v>Riyaziyyat</c:v>
                        </c:pt>
                        <c:pt idx="3">
                          <c:v>Azərbaycan dili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müqayisəli təhlil'!$L$6:$AK$6</c15:sqref>
                        </c15:fullRef>
                        <c15:formulaRef>
                          <c15:sqref>('Buraxılış müqayisəli təhlil'!$L$6,'Buraxılış müqayisəli təhlil'!$R$6,'Buraxılış müqayisəli təhlil'!$Y$6,'Buraxılış müqayisəli təhlil'!$AD$6)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D386-4FC6-8E02-A61099FA7089}"/>
                  </c:ext>
                </c:extLst>
              </c15:ser>
            </c15:filteredBarSeries>
          </c:ext>
        </c:extLst>
      </c:barChart>
      <c:catAx>
        <c:axId val="9159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bg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5925215"/>
        <c:crosses val="autoZero"/>
        <c:auto val="1"/>
        <c:lblAlgn val="ctr"/>
        <c:lblOffset val="100"/>
        <c:noMultiLvlLbl val="0"/>
      </c:catAx>
      <c:valAx>
        <c:axId val="9159252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593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bg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bg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"0"</a:t>
            </a:r>
            <a:r>
              <a:rPr lang="az-Latn-AZ" sz="1800" b="1" baseline="0"/>
              <a:t> bal və "100" bal toplamış şagirdlərin sayı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2021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müqayisəli təhlil'!$L$2:$AK$3</c15:sqref>
                  </c15:fullRef>
                </c:ext>
              </c:extLst>
              <c:f>'Buraxılış müqayisəli təhlil'!$P$2:$AK$3</c:f>
              <c:multiLvlStrCache>
                <c:ptCount val="8"/>
                <c:lvl>
                  <c:pt idx="0">
                    <c:v>0 bal toplayan</c:v>
                  </c:pt>
                  <c:pt idx="1">
                    <c:v>100 bal toplayan</c:v>
                  </c:pt>
                  <c:pt idx="2">
                    <c:v>0 bal toplayan</c:v>
                  </c:pt>
                  <c:pt idx="3">
                    <c:v>100 bal toplayan</c:v>
                  </c:pt>
                  <c:pt idx="4">
                    <c:v>0 bal toplayan</c:v>
                  </c:pt>
                  <c:pt idx="5">
                    <c:v>100 bal toplayan</c:v>
                  </c:pt>
                  <c:pt idx="6">
                    <c:v>0 bal toplayan</c:v>
                  </c:pt>
                  <c:pt idx="7">
                    <c:v>100 bal toplayan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müqayisəli təhlil'!$L$4:$AK$4</c15:sqref>
                  </c15:fullRef>
                </c:ext>
              </c:extLst>
              <c:f>('Buraxılış müqayisəli təhlil'!$P$4:$Q$4,'Buraxılış müqayisəli təhlil'!$V$4:$W$4,'Buraxılış müqayisəli təhlil'!$AB$4:$AC$4,'Buraxılış müqayisəli təhlil'!$AH$4:$AI$4)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0C-49D1-9448-0415FECE6AE2}"/>
            </c:ext>
          </c:extLst>
        </c:ser>
        <c:ser>
          <c:idx val="1"/>
          <c:order val="1"/>
          <c:tx>
            <c:v>2022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müqayisəli təhlil'!$L$2:$AK$3</c15:sqref>
                  </c15:fullRef>
                </c:ext>
              </c:extLst>
              <c:f>'Buraxılış müqayisəli təhlil'!$P$2:$AK$3</c:f>
              <c:multiLvlStrCache>
                <c:ptCount val="8"/>
                <c:lvl>
                  <c:pt idx="0">
                    <c:v>0 bal toplayan</c:v>
                  </c:pt>
                  <c:pt idx="1">
                    <c:v>100 bal toplayan</c:v>
                  </c:pt>
                  <c:pt idx="2">
                    <c:v>0 bal toplayan</c:v>
                  </c:pt>
                  <c:pt idx="3">
                    <c:v>100 bal toplayan</c:v>
                  </c:pt>
                  <c:pt idx="4">
                    <c:v>0 bal toplayan</c:v>
                  </c:pt>
                  <c:pt idx="5">
                    <c:v>100 bal toplayan</c:v>
                  </c:pt>
                  <c:pt idx="6">
                    <c:v>0 bal toplayan</c:v>
                  </c:pt>
                  <c:pt idx="7">
                    <c:v>100 bal toplayan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müqayisəli təhlil'!$L$5:$AK$5</c15:sqref>
                  </c15:fullRef>
                </c:ext>
              </c:extLst>
              <c:f>('Buraxılış müqayisəli təhlil'!$P$5:$Q$5,'Buraxılış müqayisəli təhlil'!$V$5:$W$5,'Buraxılış müqayisəli təhlil'!$AB$5:$AC$5,'Buraxılış müqayisəli təhlil'!$AH$5:$AI$5)</c:f>
              <c:numCache>
                <c:formatCode>General</c:formatCode>
                <c:ptCount val="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0C-49D1-9448-0415FECE6A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915936031"/>
        <c:axId val="915925215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Ümumi</c:v>
                </c:tx>
                <c:spPr>
                  <a:gradFill flip="none" rotWithShape="1">
                    <a:gsLst>
                      <a:gs pos="0">
                        <a:srgbClr val="FFFF99">
                          <a:shade val="30000"/>
                          <a:satMod val="115000"/>
                        </a:srgbClr>
                      </a:gs>
                      <a:gs pos="50000">
                        <a:srgbClr val="FFFF99">
                          <a:shade val="67500"/>
                          <a:satMod val="115000"/>
                        </a:srgbClr>
                      </a:gs>
                      <a:gs pos="100000">
                        <a:srgbClr val="FFFF99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'Buraxılış müqayisəli təhlil'!$L$2:$AK$3</c15:sqref>
                        </c15:fullRef>
                        <c15:formulaRef>
                          <c15:sqref>'Buraxılış müqayisəli təhlil'!$P$2:$AK$3</c15:sqref>
                        </c15:formulaRef>
                      </c:ext>
                    </c:extLst>
                    <c:multiLvlStrCache>
                      <c:ptCount val="8"/>
                      <c:lvl>
                        <c:pt idx="0">
                          <c:v>0 bal toplayan</c:v>
                        </c:pt>
                        <c:pt idx="1">
                          <c:v>100 bal toplayan</c:v>
                        </c:pt>
                        <c:pt idx="2">
                          <c:v>0 bal toplayan</c:v>
                        </c:pt>
                        <c:pt idx="3">
                          <c:v>100 bal toplayan</c:v>
                        </c:pt>
                        <c:pt idx="4">
                          <c:v>0 bal toplayan</c:v>
                        </c:pt>
                        <c:pt idx="5">
                          <c:v>100 bal toplayan</c:v>
                        </c:pt>
                        <c:pt idx="6">
                          <c:v>0 bal toplayan</c:v>
                        </c:pt>
                        <c:pt idx="7">
                          <c:v>100 bal toplayan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müqayisəli təhlil'!$L$6:$AK$6</c15:sqref>
                        </c15:fullRef>
                        <c15:formulaRef>
                          <c15:sqref>('Buraxılış müqayisəli təhlil'!$P$6:$Q$6,'Buraxılış müqayisəli təhlil'!$V$6:$W$6,'Buraxılış müqayisəli təhlil'!$AB$6:$AC$6,'Buraxılış müqayisəli təhlil'!$AH$6:$AI$6)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B00C-49D1-9448-0415FECE6AE2}"/>
                  </c:ext>
                </c:extLst>
              </c15:ser>
            </c15:filteredBarSeries>
          </c:ext>
        </c:extLst>
      </c:barChart>
      <c:catAx>
        <c:axId val="91593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915925215"/>
        <c:crosses val="autoZero"/>
        <c:auto val="1"/>
        <c:lblAlgn val="ctr"/>
        <c:lblOffset val="100"/>
        <c:noMultiLvlLbl val="0"/>
      </c:catAx>
      <c:valAx>
        <c:axId val="9159252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5936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C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/>
              <a:t>Reytinq</a:t>
            </a:r>
            <a:r>
              <a:rPr lang="az-Latn-AZ" sz="1800" b="1" baseline="0"/>
              <a:t> göstəriciləri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2021</c:v>
          </c:tx>
          <c:spPr>
            <a:gradFill flip="none" rotWithShape="1">
              <a:gsLst>
                <a:gs pos="0">
                  <a:schemeClr val="accent5">
                    <a:lumMod val="75000"/>
                    <a:shade val="30000"/>
                    <a:satMod val="115000"/>
                  </a:schemeClr>
                </a:gs>
                <a:gs pos="50000">
                  <a:schemeClr val="accent5">
                    <a:lumMod val="75000"/>
                    <a:shade val="67500"/>
                    <a:satMod val="115000"/>
                  </a:schemeClr>
                </a:gs>
                <a:gs pos="100000">
                  <a:schemeClr val="accent5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müqayisəli təhlil'!$AL$2:$AQ$3</c15:sqref>
                  </c15:fullRef>
                </c:ext>
              </c:extLst>
              <c:f>('Buraxılış müqayisəli təhlil'!$AN$2:$AN$3,'Buraxılış müqayisəli təhlil'!$AQ$2:$AQ$3)</c:f>
              <c:multiLvlStrCache>
                <c:ptCount val="2"/>
                <c:lvl>
                  <c:pt idx="0">
                    <c:v>Ümumi</c:v>
                  </c:pt>
                  <c:pt idx="1">
                    <c:v>Ümumi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müqayisəli təhlil'!$AL$4:$AQ$4</c15:sqref>
                  </c15:fullRef>
                </c:ext>
              </c:extLst>
              <c:f>('Buraxılış müqayisəli təhlil'!$AN$4,'Buraxılış müqayisəli təhlil'!$AQ$4)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F8-4465-A62C-348D5FA07A96}"/>
            </c:ext>
          </c:extLst>
        </c:ser>
        <c:ser>
          <c:idx val="1"/>
          <c:order val="1"/>
          <c:tx>
            <c:v>2022</c:v>
          </c:tx>
          <c:spPr>
            <a:gradFill flip="none" rotWithShape="1">
              <a:gsLst>
                <a:gs pos="0">
                  <a:schemeClr val="bg1">
                    <a:lumMod val="75000"/>
                    <a:shade val="30000"/>
                    <a:satMod val="115000"/>
                  </a:schemeClr>
                </a:gs>
                <a:gs pos="50000">
                  <a:schemeClr val="bg1">
                    <a:lumMod val="75000"/>
                    <a:shade val="67500"/>
                    <a:satMod val="115000"/>
                  </a:schemeClr>
                </a:gs>
                <a:gs pos="100000">
                  <a:schemeClr val="bg1">
                    <a:lumMod val="7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müqayisəli təhlil'!$AL$2:$AQ$3</c15:sqref>
                  </c15:fullRef>
                </c:ext>
              </c:extLst>
              <c:f>('Buraxılış müqayisəli təhlil'!$AN$2:$AN$3,'Buraxılış müqayisəli təhlil'!$AQ$2:$AQ$3)</c:f>
              <c:multiLvlStrCache>
                <c:ptCount val="2"/>
                <c:lvl>
                  <c:pt idx="0">
                    <c:v>Ümumi</c:v>
                  </c:pt>
                  <c:pt idx="1">
                    <c:v>Ümumi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müqayisəli təhlil'!$AL$5:$AQ$5</c15:sqref>
                  </c15:fullRef>
                </c:ext>
              </c:extLst>
              <c:f>('Buraxılış müqayisəli təhlil'!$AN$5,'Buraxılış müqayisəli təhlil'!$AQ$5)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27F8-4465-A62C-348D5FA07A96}"/>
            </c:ext>
          </c:extLst>
        </c:ser>
        <c:ser>
          <c:idx val="2"/>
          <c:order val="2"/>
          <c:tx>
            <c:v>Yerlərin ümumi sayı</c:v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'Buraxılış müqayisəli təhlil'!$AL$2:$AQ$3</c15:sqref>
                  </c15:fullRef>
                </c:ext>
              </c:extLst>
              <c:f>('Buraxılış müqayisəli təhlil'!$AN$2:$AN$3,'Buraxılış müqayisəli təhlil'!$AQ$2:$AQ$3)</c:f>
              <c:multiLvlStrCache>
                <c:ptCount val="2"/>
                <c:lvl>
                  <c:pt idx="0">
                    <c:v>Ümumi</c:v>
                  </c:pt>
                  <c:pt idx="1">
                    <c:v>Ümumi</c:v>
                  </c:pt>
                </c:lvl>
                <c:lvl/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'Buraxılış müqayisəli təhlil'!$AL$6:$AQ$6</c15:sqref>
                  </c15:fullRef>
                </c:ext>
              </c:extLst>
              <c:f>('Buraxılış müqayisəli təhlil'!$AN$6,'Buraxılış müqayisəli təhlil'!$AQ$6)</c:f>
              <c:numCache>
                <c:formatCode>General</c:formatCode>
                <c:ptCount val="2"/>
                <c:pt idx="0">
                  <c:v>#N/A</c:v>
                </c:pt>
                <c:pt idx="1">
                  <c:v>#N/A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27F8-4465-A62C-348D5FA07A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2"/>
        <c:axId val="1085832959"/>
        <c:axId val="108582755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v>İştirakçı sayı</c:v>
                </c:tx>
                <c:spPr>
                  <a:gradFill flip="none" rotWithShape="1">
                    <a:gsLst>
                      <a:gs pos="0">
                        <a:srgbClr val="0070C0">
                          <a:shade val="30000"/>
                          <a:satMod val="115000"/>
                        </a:srgbClr>
                      </a:gs>
                      <a:gs pos="50000">
                        <a:srgbClr val="0070C0">
                          <a:shade val="67500"/>
                          <a:satMod val="115000"/>
                        </a:srgbClr>
                      </a:gs>
                      <a:gs pos="100000">
                        <a:srgbClr val="0070C0">
                          <a:shade val="100000"/>
                          <a:satMod val="115000"/>
                        </a:srgbClr>
                      </a:gs>
                    </a:gsLst>
                    <a:lin ang="0" scaled="1"/>
                    <a:tileRect/>
                  </a:gradFill>
                  <a:ln>
                    <a:noFill/>
                  </a:ln>
                  <a:effectLst/>
                  <a:scene3d>
                    <a:camera prst="orthographicFront"/>
                    <a:lightRig rig="threePt" dir="t"/>
                  </a:scene3d>
                  <a:sp3d>
                    <a:bevelT w="190500" h="38100"/>
                  </a:sp3d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/>
                          </a:solidFill>
                          <a:latin typeface="Palatino Linotype" panose="02040502050505030304" pitchFamily="18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'Buraxılış müqayisəli təhlil'!$AL$2:$AQ$3</c15:sqref>
                        </c15:fullRef>
                        <c15:formulaRef>
                          <c15:sqref>('Buraxılış müqayisəli təhlil'!$AN$2:$AN$3,'Buraxılış müqayisəli təhlil'!$AQ$2:$AQ$3)</c15:sqref>
                        </c15:formulaRef>
                      </c:ext>
                    </c:extLst>
                    <c:multiLvlStrCache>
                      <c:ptCount val="2"/>
                      <c:lvl>
                        <c:pt idx="0">
                          <c:v>Ümumi</c:v>
                        </c:pt>
                        <c:pt idx="1">
                          <c:v>Ümumi</c:v>
                        </c:pt>
                      </c:lvl>
                      <c:lvl/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'Buraxılış müqayisəli təhlil'!$AL$7:$AQ$7</c15:sqref>
                        </c15:fullRef>
                        <c15:formulaRef>
                          <c15:sqref>('Buraxılış müqayisəli təhlil'!$AN$7,'Buraxılış müqayisəli təhlil'!$AQ$7)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7F8-4465-A62C-348D5FA07A96}"/>
                  </c:ext>
                </c:extLst>
              </c15:ser>
            </c15:filteredBarSeries>
          </c:ext>
        </c:extLst>
      </c:barChart>
      <c:catAx>
        <c:axId val="108583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en-US"/>
          </a:p>
        </c:txPr>
        <c:crossAx val="1085827551"/>
        <c:crosses val="autoZero"/>
        <c:auto val="1"/>
        <c:lblAlgn val="ctr"/>
        <c:lblOffset val="100"/>
        <c:noMultiLvlLbl val="0"/>
      </c:catAx>
      <c:valAx>
        <c:axId val="10858275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8583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1800" b="1" i="0" baseline="0"/>
              <a:t>Azərbaycan dili - 2021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 w="190500" h="38100"/>
            </a:sp3d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0470-426A-9AD2-90582DE30BC5}"/>
              </c:ext>
            </c:extLst>
          </c:dPt>
          <c:dPt>
            <c:idx val="1"/>
            <c:bubble3D val="0"/>
            <c:spPr>
              <a:solidFill>
                <a:srgbClr val="66FF66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3-0470-426A-9AD2-90582DE30BC5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5-0470-426A-9AD2-90582DE30BC5}"/>
              </c:ext>
            </c:extLst>
          </c:dPt>
          <c:dPt>
            <c:idx val="3"/>
            <c:bubble3D val="0"/>
            <c:spPr>
              <a:solidFill>
                <a:srgbClr val="813DB9"/>
              </a:solidFill>
              <a:ln w="1905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7-0470-426A-9AD2-90582DE30B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'Buraxılış müqayisəli təhlil'!$AD$3:$AG$3</c:f>
              <c:strCache>
                <c:ptCount val="4"/>
                <c:pt idx="0">
                  <c:v>[0-30]</c:v>
                </c:pt>
                <c:pt idx="1">
                  <c:v>(30-60]</c:v>
                </c:pt>
                <c:pt idx="2">
                  <c:v>(60-80]</c:v>
                </c:pt>
                <c:pt idx="3">
                  <c:v>(80-100]</c:v>
                </c:pt>
              </c:strCache>
            </c:strRef>
          </c:cat>
          <c:val>
            <c:numRef>
              <c:f>'Buraxılış müqayisəli təhlil'!$AD$4:$AG$4</c:f>
              <c:numCache>
                <c:formatCode>General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70-426A-9AD2-90582DE30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0">
          <a:solidFill>
            <a:schemeClr val="tx1"/>
          </a:solidFill>
          <a:latin typeface="Palatino Linotype" panose="0204050205050503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1.xml"/><Relationship Id="rId16" Type="http://schemas.openxmlformats.org/officeDocument/2006/relationships/chart" Target="../charts/chart15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13" Type="http://schemas.openxmlformats.org/officeDocument/2006/relationships/chart" Target="../charts/chart27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12" Type="http://schemas.openxmlformats.org/officeDocument/2006/relationships/chart" Target="../charts/chart26.xml"/><Relationship Id="rId2" Type="http://schemas.openxmlformats.org/officeDocument/2006/relationships/chart" Target="../charts/chart16.xml"/><Relationship Id="rId16" Type="http://schemas.openxmlformats.org/officeDocument/2006/relationships/chart" Target="../charts/chart30.xml"/><Relationship Id="rId1" Type="http://schemas.openxmlformats.org/officeDocument/2006/relationships/image" Target="../media/image1.png"/><Relationship Id="rId6" Type="http://schemas.openxmlformats.org/officeDocument/2006/relationships/chart" Target="../charts/chart20.xml"/><Relationship Id="rId11" Type="http://schemas.openxmlformats.org/officeDocument/2006/relationships/chart" Target="../charts/chart25.xml"/><Relationship Id="rId5" Type="http://schemas.openxmlformats.org/officeDocument/2006/relationships/chart" Target="../charts/chart19.xml"/><Relationship Id="rId15" Type="http://schemas.openxmlformats.org/officeDocument/2006/relationships/chart" Target="../charts/chart2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Relationship Id="rId14" Type="http://schemas.openxmlformats.org/officeDocument/2006/relationships/chart" Target="../charts/chart28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13" Type="http://schemas.openxmlformats.org/officeDocument/2006/relationships/chart" Target="../charts/chart42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12" Type="http://schemas.openxmlformats.org/officeDocument/2006/relationships/chart" Target="../charts/chart41.xml"/><Relationship Id="rId2" Type="http://schemas.openxmlformats.org/officeDocument/2006/relationships/chart" Target="../charts/chart31.xml"/><Relationship Id="rId1" Type="http://schemas.openxmlformats.org/officeDocument/2006/relationships/image" Target="../media/image1.png"/><Relationship Id="rId6" Type="http://schemas.openxmlformats.org/officeDocument/2006/relationships/chart" Target="../charts/chart35.xml"/><Relationship Id="rId11" Type="http://schemas.openxmlformats.org/officeDocument/2006/relationships/chart" Target="../charts/chart40.xml"/><Relationship Id="rId5" Type="http://schemas.openxmlformats.org/officeDocument/2006/relationships/chart" Target="../charts/chart34.xml"/><Relationship Id="rId10" Type="http://schemas.openxmlformats.org/officeDocument/2006/relationships/chart" Target="../charts/chart39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599942</xdr:colOff>
      <xdr:row>8</xdr:row>
      <xdr:rowOff>139700</xdr:rowOff>
    </xdr:from>
    <xdr:to>
      <xdr:col>34</xdr:col>
      <xdr:colOff>489519</xdr:colOff>
      <xdr:row>30</xdr:row>
      <xdr:rowOff>177800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99142" y="3175000"/>
          <a:ext cx="3547177" cy="42926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</xdr:row>
      <xdr:rowOff>0</xdr:rowOff>
    </xdr:from>
    <xdr:to>
      <xdr:col>16</xdr:col>
      <xdr:colOff>355600</xdr:colOff>
      <xdr:row>31</xdr:row>
      <xdr:rowOff>158750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33</xdr:row>
      <xdr:rowOff>0</xdr:rowOff>
    </xdr:from>
    <xdr:to>
      <xdr:col>22</xdr:col>
      <xdr:colOff>355600</xdr:colOff>
      <xdr:row>57</xdr:row>
      <xdr:rowOff>31750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8</xdr:row>
      <xdr:rowOff>0</xdr:rowOff>
    </xdr:from>
    <xdr:to>
      <xdr:col>22</xdr:col>
      <xdr:colOff>355600</xdr:colOff>
      <xdr:row>31</xdr:row>
      <xdr:rowOff>158750</xdr:rowOff>
    </xdr:to>
    <xdr:graphicFrame macro="">
      <xdr:nvGraphicFramePr>
        <xdr:cNvPr id="63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8</xdr:row>
      <xdr:rowOff>0</xdr:rowOff>
    </xdr:from>
    <xdr:to>
      <xdr:col>28</xdr:col>
      <xdr:colOff>355600</xdr:colOff>
      <xdr:row>31</xdr:row>
      <xdr:rowOff>158750</xdr:rowOff>
    </xdr:to>
    <xdr:graphicFrame macro="">
      <xdr:nvGraphicFramePr>
        <xdr:cNvPr id="65" name="Chart 6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16</xdr:col>
      <xdr:colOff>355600</xdr:colOff>
      <xdr:row>57</xdr:row>
      <xdr:rowOff>31750</xdr:rowOff>
    </xdr:to>
    <xdr:graphicFrame macro="">
      <xdr:nvGraphicFramePr>
        <xdr:cNvPr id="67" name="Chart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33</xdr:row>
      <xdr:rowOff>0</xdr:rowOff>
    </xdr:from>
    <xdr:to>
      <xdr:col>28</xdr:col>
      <xdr:colOff>355600</xdr:colOff>
      <xdr:row>57</xdr:row>
      <xdr:rowOff>31750</xdr:rowOff>
    </xdr:to>
    <xdr:graphicFrame macro="">
      <xdr:nvGraphicFramePr>
        <xdr:cNvPr id="69" name="Chart 6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59</xdr:row>
      <xdr:rowOff>0</xdr:rowOff>
    </xdr:from>
    <xdr:to>
      <xdr:col>16</xdr:col>
      <xdr:colOff>355600</xdr:colOff>
      <xdr:row>83</xdr:row>
      <xdr:rowOff>31750</xdr:rowOff>
    </xdr:to>
    <xdr:graphicFrame macro="">
      <xdr:nvGraphicFramePr>
        <xdr:cNvPr id="71" name="Chart 7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22</xdr:col>
      <xdr:colOff>355600</xdr:colOff>
      <xdr:row>83</xdr:row>
      <xdr:rowOff>31750</xdr:rowOff>
    </xdr:to>
    <xdr:graphicFrame macro="">
      <xdr:nvGraphicFramePr>
        <xdr:cNvPr id="73" name="Chart 7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59</xdr:row>
      <xdr:rowOff>0</xdr:rowOff>
    </xdr:from>
    <xdr:to>
      <xdr:col>28</xdr:col>
      <xdr:colOff>355600</xdr:colOff>
      <xdr:row>83</xdr:row>
      <xdr:rowOff>31750</xdr:rowOff>
    </xdr:to>
    <xdr:graphicFrame macro="">
      <xdr:nvGraphicFramePr>
        <xdr:cNvPr id="74" name="Chart 7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0</xdr:colOff>
      <xdr:row>33</xdr:row>
      <xdr:rowOff>0</xdr:rowOff>
    </xdr:from>
    <xdr:to>
      <xdr:col>34</xdr:col>
      <xdr:colOff>355600</xdr:colOff>
      <xdr:row>57</xdr:row>
      <xdr:rowOff>31750</xdr:rowOff>
    </xdr:to>
    <xdr:graphicFrame macro="">
      <xdr:nvGraphicFramePr>
        <xdr:cNvPr id="76" name="Chart 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0</xdr:colOff>
      <xdr:row>59</xdr:row>
      <xdr:rowOff>0</xdr:rowOff>
    </xdr:from>
    <xdr:to>
      <xdr:col>34</xdr:col>
      <xdr:colOff>355600</xdr:colOff>
      <xdr:row>83</xdr:row>
      <xdr:rowOff>31750</xdr:rowOff>
    </xdr:to>
    <xdr:graphicFrame macro="">
      <xdr:nvGraphicFramePr>
        <xdr:cNvPr id="79" name="Chart 7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228600</xdr:colOff>
      <xdr:row>8</xdr:row>
      <xdr:rowOff>0</xdr:rowOff>
    </xdr:from>
    <xdr:to>
      <xdr:col>10</xdr:col>
      <xdr:colOff>480060</xdr:colOff>
      <xdr:row>25</xdr:row>
      <xdr:rowOff>172720</xdr:rowOff>
    </xdr:to>
    <xdr:graphicFrame macro="">
      <xdr:nvGraphicFramePr>
        <xdr:cNvPr id="86" name="Chart 8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228600</xdr:colOff>
      <xdr:row>26</xdr:row>
      <xdr:rowOff>152400</xdr:rowOff>
    </xdr:from>
    <xdr:to>
      <xdr:col>10</xdr:col>
      <xdr:colOff>480060</xdr:colOff>
      <xdr:row>45</xdr:row>
      <xdr:rowOff>7620</xdr:rowOff>
    </xdr:to>
    <xdr:graphicFrame macro="">
      <xdr:nvGraphicFramePr>
        <xdr:cNvPr id="88" name="Chart 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228600</xdr:colOff>
      <xdr:row>45</xdr:row>
      <xdr:rowOff>152400</xdr:rowOff>
    </xdr:from>
    <xdr:to>
      <xdr:col>10</xdr:col>
      <xdr:colOff>480060</xdr:colOff>
      <xdr:row>64</xdr:row>
      <xdr:rowOff>7620</xdr:rowOff>
    </xdr:to>
    <xdr:graphicFrame macro="">
      <xdr:nvGraphicFramePr>
        <xdr:cNvPr id="90" name="Chart 8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228600</xdr:colOff>
      <xdr:row>64</xdr:row>
      <xdr:rowOff>165100</xdr:rowOff>
    </xdr:from>
    <xdr:to>
      <xdr:col>10</xdr:col>
      <xdr:colOff>480060</xdr:colOff>
      <xdr:row>83</xdr:row>
      <xdr:rowOff>20320</xdr:rowOff>
    </xdr:to>
    <xdr:graphicFrame macro="">
      <xdr:nvGraphicFramePr>
        <xdr:cNvPr id="92" name="Chart 9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599942</xdr:colOff>
      <xdr:row>8</xdr:row>
      <xdr:rowOff>139700</xdr:rowOff>
    </xdr:from>
    <xdr:to>
      <xdr:col>34</xdr:col>
      <xdr:colOff>489519</xdr:colOff>
      <xdr:row>30</xdr:row>
      <xdr:rowOff>177800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04222" y="3180080"/>
          <a:ext cx="3547177" cy="429006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</xdr:row>
      <xdr:rowOff>0</xdr:rowOff>
    </xdr:from>
    <xdr:to>
      <xdr:col>16</xdr:col>
      <xdr:colOff>355600</xdr:colOff>
      <xdr:row>31</xdr:row>
      <xdr:rowOff>158750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33</xdr:row>
      <xdr:rowOff>0</xdr:rowOff>
    </xdr:from>
    <xdr:to>
      <xdr:col>22</xdr:col>
      <xdr:colOff>355600</xdr:colOff>
      <xdr:row>57</xdr:row>
      <xdr:rowOff>31750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8</xdr:row>
      <xdr:rowOff>0</xdr:rowOff>
    </xdr:from>
    <xdr:to>
      <xdr:col>22</xdr:col>
      <xdr:colOff>355600</xdr:colOff>
      <xdr:row>31</xdr:row>
      <xdr:rowOff>158750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8</xdr:row>
      <xdr:rowOff>0</xdr:rowOff>
    </xdr:from>
    <xdr:to>
      <xdr:col>28</xdr:col>
      <xdr:colOff>355600</xdr:colOff>
      <xdr:row>31</xdr:row>
      <xdr:rowOff>158750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16</xdr:col>
      <xdr:colOff>355600</xdr:colOff>
      <xdr:row>57</xdr:row>
      <xdr:rowOff>31750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33</xdr:row>
      <xdr:rowOff>0</xdr:rowOff>
    </xdr:from>
    <xdr:to>
      <xdr:col>28</xdr:col>
      <xdr:colOff>355600</xdr:colOff>
      <xdr:row>57</xdr:row>
      <xdr:rowOff>31750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59</xdr:row>
      <xdr:rowOff>0</xdr:rowOff>
    </xdr:from>
    <xdr:to>
      <xdr:col>16</xdr:col>
      <xdr:colOff>355600</xdr:colOff>
      <xdr:row>83</xdr:row>
      <xdr:rowOff>31750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22</xdr:col>
      <xdr:colOff>355600</xdr:colOff>
      <xdr:row>83</xdr:row>
      <xdr:rowOff>31750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0</xdr:colOff>
      <xdr:row>59</xdr:row>
      <xdr:rowOff>0</xdr:rowOff>
    </xdr:from>
    <xdr:to>
      <xdr:col>28</xdr:col>
      <xdr:colOff>355600</xdr:colOff>
      <xdr:row>83</xdr:row>
      <xdr:rowOff>31750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29</xdr:col>
      <xdr:colOff>0</xdr:colOff>
      <xdr:row>33</xdr:row>
      <xdr:rowOff>0</xdr:rowOff>
    </xdr:from>
    <xdr:to>
      <xdr:col>34</xdr:col>
      <xdr:colOff>355600</xdr:colOff>
      <xdr:row>57</xdr:row>
      <xdr:rowOff>31750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29</xdr:col>
      <xdr:colOff>0</xdr:colOff>
      <xdr:row>59</xdr:row>
      <xdr:rowOff>0</xdr:rowOff>
    </xdr:from>
    <xdr:to>
      <xdr:col>34</xdr:col>
      <xdr:colOff>355600</xdr:colOff>
      <xdr:row>83</xdr:row>
      <xdr:rowOff>31750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228600</xdr:colOff>
      <xdr:row>8</xdr:row>
      <xdr:rowOff>0</xdr:rowOff>
    </xdr:from>
    <xdr:to>
      <xdr:col>10</xdr:col>
      <xdr:colOff>480060</xdr:colOff>
      <xdr:row>25</xdr:row>
      <xdr:rowOff>172720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228600</xdr:colOff>
      <xdr:row>26</xdr:row>
      <xdr:rowOff>152400</xdr:rowOff>
    </xdr:from>
    <xdr:to>
      <xdr:col>10</xdr:col>
      <xdr:colOff>480060</xdr:colOff>
      <xdr:row>45</xdr:row>
      <xdr:rowOff>7620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228600</xdr:colOff>
      <xdr:row>64</xdr:row>
      <xdr:rowOff>165100</xdr:rowOff>
    </xdr:from>
    <xdr:to>
      <xdr:col>10</xdr:col>
      <xdr:colOff>480060</xdr:colOff>
      <xdr:row>83</xdr:row>
      <xdr:rowOff>20320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228600</xdr:colOff>
      <xdr:row>45</xdr:row>
      <xdr:rowOff>152400</xdr:rowOff>
    </xdr:from>
    <xdr:to>
      <xdr:col>10</xdr:col>
      <xdr:colOff>480060</xdr:colOff>
      <xdr:row>64</xdr:row>
      <xdr:rowOff>7620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182880</xdr:colOff>
      <xdr:row>7</xdr:row>
      <xdr:rowOff>23060</xdr:rowOff>
    </xdr:from>
    <xdr:to>
      <xdr:col>42</xdr:col>
      <xdr:colOff>67879</xdr:colOff>
      <xdr:row>29</xdr:row>
      <xdr:rowOff>50799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63960" y="2888180"/>
          <a:ext cx="3542599" cy="4447339"/>
        </a:xfrm>
        <a:prstGeom prst="rect">
          <a:avLst/>
        </a:prstGeom>
      </xdr:spPr>
    </xdr:pic>
    <xdr:clientData/>
  </xdr:twoCellAnchor>
  <xdr:twoCellAnchor>
    <xdr:from>
      <xdr:col>11</xdr:col>
      <xdr:colOff>114300</xdr:colOff>
      <xdr:row>6</xdr:row>
      <xdr:rowOff>213360</xdr:rowOff>
    </xdr:from>
    <xdr:to>
      <xdr:col>16</xdr:col>
      <xdr:colOff>469900</xdr:colOff>
      <xdr:row>29</xdr:row>
      <xdr:rowOff>189230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114300</xdr:colOff>
      <xdr:row>31</xdr:row>
      <xdr:rowOff>30480</xdr:rowOff>
    </xdr:from>
    <xdr:to>
      <xdr:col>22</xdr:col>
      <xdr:colOff>469900</xdr:colOff>
      <xdr:row>55</xdr:row>
      <xdr:rowOff>62230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114300</xdr:colOff>
      <xdr:row>6</xdr:row>
      <xdr:rowOff>213360</xdr:rowOff>
    </xdr:from>
    <xdr:to>
      <xdr:col>22</xdr:col>
      <xdr:colOff>469900</xdr:colOff>
      <xdr:row>29</xdr:row>
      <xdr:rowOff>189230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114300</xdr:colOff>
      <xdr:row>6</xdr:row>
      <xdr:rowOff>213360</xdr:rowOff>
    </xdr:from>
    <xdr:to>
      <xdr:col>28</xdr:col>
      <xdr:colOff>469900</xdr:colOff>
      <xdr:row>29</xdr:row>
      <xdr:rowOff>189230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114300</xdr:colOff>
      <xdr:row>31</xdr:row>
      <xdr:rowOff>30480</xdr:rowOff>
    </xdr:from>
    <xdr:to>
      <xdr:col>16</xdr:col>
      <xdr:colOff>469900</xdr:colOff>
      <xdr:row>55</xdr:row>
      <xdr:rowOff>62230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114300</xdr:colOff>
      <xdr:row>31</xdr:row>
      <xdr:rowOff>30480</xdr:rowOff>
    </xdr:from>
    <xdr:to>
      <xdr:col>28</xdr:col>
      <xdr:colOff>469900</xdr:colOff>
      <xdr:row>55</xdr:row>
      <xdr:rowOff>62230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114300</xdr:colOff>
      <xdr:row>31</xdr:row>
      <xdr:rowOff>30480</xdr:rowOff>
    </xdr:from>
    <xdr:to>
      <xdr:col>34</xdr:col>
      <xdr:colOff>469900</xdr:colOff>
      <xdr:row>55</xdr:row>
      <xdr:rowOff>62230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228600</xdr:colOff>
      <xdr:row>6</xdr:row>
      <xdr:rowOff>213360</xdr:rowOff>
    </xdr:from>
    <xdr:to>
      <xdr:col>10</xdr:col>
      <xdr:colOff>476250</xdr:colOff>
      <xdr:row>21</xdr:row>
      <xdr:rowOff>188670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228600</xdr:colOff>
      <xdr:row>22</xdr:row>
      <xdr:rowOff>80010</xdr:rowOff>
    </xdr:from>
    <xdr:to>
      <xdr:col>10</xdr:col>
      <xdr:colOff>476250</xdr:colOff>
      <xdr:row>38</xdr:row>
      <xdr:rowOff>125730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228600</xdr:colOff>
      <xdr:row>39</xdr:row>
      <xdr:rowOff>30480</xdr:rowOff>
    </xdr:from>
    <xdr:to>
      <xdr:col>10</xdr:col>
      <xdr:colOff>476250</xdr:colOff>
      <xdr:row>55</xdr:row>
      <xdr:rowOff>68580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35</xdr:col>
      <xdr:colOff>114300</xdr:colOff>
      <xdr:row>31</xdr:row>
      <xdr:rowOff>30480</xdr:rowOff>
    </xdr:from>
    <xdr:to>
      <xdr:col>43</xdr:col>
      <xdr:colOff>0</xdr:colOff>
      <xdr:row>55</xdr:row>
      <xdr:rowOff>50800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114300</xdr:colOff>
      <xdr:row>6</xdr:row>
      <xdr:rowOff>213360</xdr:rowOff>
    </xdr:from>
    <xdr:to>
      <xdr:col>34</xdr:col>
      <xdr:colOff>469900</xdr:colOff>
      <xdr:row>29</xdr:row>
      <xdr:rowOff>189230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Z349"/>
  <sheetViews>
    <sheetView showGridLines="0" tabSelected="1" zoomScale="60" zoomScaleNormal="60" workbookViewId="0">
      <selection activeCell="A4" sqref="A4"/>
    </sheetView>
  </sheetViews>
  <sheetFormatPr defaultRowHeight="15"/>
  <cols>
    <col min="1" max="1" width="37.109375" style="1" customWidth="1"/>
    <col min="2" max="4" width="8.88671875" style="1"/>
    <col min="5" max="11" width="8.88671875" style="1" customWidth="1"/>
    <col min="12" max="52" width="8.88671875" style="1"/>
    <col min="53" max="62" width="8.88671875" style="1" hidden="1" customWidth="1"/>
    <col min="63" max="63" width="15.5546875" style="1" hidden="1" customWidth="1"/>
    <col min="64" max="64" width="30" style="1" hidden="1" customWidth="1"/>
    <col min="65" max="65" width="9.21875" style="1" hidden="1" customWidth="1"/>
    <col min="66" max="66" width="19.77734375" style="1" hidden="1" customWidth="1"/>
    <col min="67" max="67" width="15.33203125" style="1" hidden="1" customWidth="1"/>
    <col min="68" max="182" width="8.88671875" style="1" hidden="1" customWidth="1"/>
    <col min="183" max="191" width="8.88671875" style="1" customWidth="1"/>
    <col min="192" max="16384" width="8.88671875" style="1"/>
  </cols>
  <sheetData>
    <row r="1" spans="1:177" ht="34.950000000000003" customHeight="1">
      <c r="A1" s="32" t="s">
        <v>376</v>
      </c>
      <c r="B1" s="33" t="s">
        <v>379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BK1" s="26"/>
      <c r="BL1" s="26"/>
      <c r="BM1" s="26"/>
      <c r="BN1" s="26"/>
      <c r="BO1" s="26"/>
      <c r="BP1" s="34" t="s">
        <v>368</v>
      </c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 t="s">
        <v>367</v>
      </c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26" t="s">
        <v>366</v>
      </c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</row>
    <row r="2" spans="1:177" ht="15" customHeight="1">
      <c r="A2" s="32"/>
      <c r="B2" s="35" t="s">
        <v>288</v>
      </c>
      <c r="C2" s="31" t="s">
        <v>354</v>
      </c>
      <c r="D2" s="31" t="s">
        <v>369</v>
      </c>
      <c r="E2" s="31" t="s">
        <v>355</v>
      </c>
      <c r="F2" s="31" t="s">
        <v>1</v>
      </c>
      <c r="G2" s="31" t="s">
        <v>2</v>
      </c>
      <c r="H2" s="31" t="s">
        <v>356</v>
      </c>
      <c r="I2" s="31" t="s">
        <v>357</v>
      </c>
      <c r="J2" s="31" t="s">
        <v>358</v>
      </c>
      <c r="K2" s="31" t="s">
        <v>359</v>
      </c>
      <c r="L2" s="30" t="s">
        <v>355</v>
      </c>
      <c r="M2" s="30"/>
      <c r="N2" s="30"/>
      <c r="O2" s="30"/>
      <c r="P2" s="30"/>
      <c r="Q2" s="30"/>
      <c r="R2" s="30" t="s">
        <v>1</v>
      </c>
      <c r="S2" s="30"/>
      <c r="T2" s="30"/>
      <c r="U2" s="30"/>
      <c r="V2" s="30"/>
      <c r="W2" s="30"/>
      <c r="X2" s="30" t="s">
        <v>2</v>
      </c>
      <c r="Y2" s="30"/>
      <c r="Z2" s="30"/>
      <c r="AA2" s="30"/>
      <c r="AB2" s="30"/>
      <c r="AC2" s="30"/>
      <c r="AD2" s="30" t="s">
        <v>332</v>
      </c>
      <c r="AE2" s="30"/>
      <c r="AF2" s="30"/>
      <c r="AG2" s="30"/>
      <c r="AH2" s="30"/>
      <c r="AI2" s="30"/>
      <c r="AJ2" s="30" t="s">
        <v>371</v>
      </c>
      <c r="AK2" s="30" t="s">
        <v>372</v>
      </c>
      <c r="AL2" s="30" t="s">
        <v>373</v>
      </c>
      <c r="AM2" s="30"/>
      <c r="AN2" s="30"/>
      <c r="AO2" s="30" t="s">
        <v>377</v>
      </c>
      <c r="AP2" s="30"/>
      <c r="AQ2" s="30"/>
      <c r="BK2" s="26"/>
      <c r="BL2" s="26"/>
      <c r="BM2" s="26"/>
      <c r="BN2" s="26"/>
      <c r="BO2" s="26"/>
      <c r="BP2" s="34" t="s">
        <v>354</v>
      </c>
      <c r="BQ2" s="34" t="s">
        <v>369</v>
      </c>
      <c r="BR2" s="34" t="s">
        <v>355</v>
      </c>
      <c r="BS2" s="34" t="s">
        <v>1</v>
      </c>
      <c r="BT2" s="34" t="s">
        <v>2</v>
      </c>
      <c r="BU2" s="34" t="s">
        <v>357</v>
      </c>
      <c r="BV2" s="34" t="s">
        <v>358</v>
      </c>
      <c r="BW2" s="34" t="s">
        <v>355</v>
      </c>
      <c r="BX2" s="34"/>
      <c r="BY2" s="34"/>
      <c r="BZ2" s="34"/>
      <c r="CA2" s="34"/>
      <c r="CB2" s="34"/>
      <c r="CC2" s="34" t="s">
        <v>1</v>
      </c>
      <c r="CD2" s="34"/>
      <c r="CE2" s="34"/>
      <c r="CF2" s="34"/>
      <c r="CG2" s="34"/>
      <c r="CH2" s="34"/>
      <c r="CI2" s="34" t="s">
        <v>2</v>
      </c>
      <c r="CJ2" s="34"/>
      <c r="CK2" s="34"/>
      <c r="CL2" s="34"/>
      <c r="CM2" s="34"/>
      <c r="CN2" s="34"/>
      <c r="CO2" s="34" t="s">
        <v>371</v>
      </c>
      <c r="CP2" s="34" t="s">
        <v>372</v>
      </c>
      <c r="CQ2" s="34" t="s">
        <v>354</v>
      </c>
      <c r="CR2" s="34" t="s">
        <v>369</v>
      </c>
      <c r="CS2" s="34" t="s">
        <v>355</v>
      </c>
      <c r="CT2" s="34" t="s">
        <v>1</v>
      </c>
      <c r="CU2" s="34" t="s">
        <v>2</v>
      </c>
      <c r="CV2" s="34" t="s">
        <v>356</v>
      </c>
      <c r="CW2" s="34" t="s">
        <v>357</v>
      </c>
      <c r="CX2" s="34" t="s">
        <v>358</v>
      </c>
      <c r="CY2" s="34" t="s">
        <v>359</v>
      </c>
      <c r="CZ2" s="34" t="s">
        <v>355</v>
      </c>
      <c r="DA2" s="34"/>
      <c r="DB2" s="34"/>
      <c r="DC2" s="34"/>
      <c r="DD2" s="34"/>
      <c r="DE2" s="34"/>
      <c r="DF2" s="34" t="s">
        <v>1</v>
      </c>
      <c r="DG2" s="34"/>
      <c r="DH2" s="34"/>
      <c r="DI2" s="34"/>
      <c r="DJ2" s="34"/>
      <c r="DK2" s="34"/>
      <c r="DL2" s="34" t="s">
        <v>2</v>
      </c>
      <c r="DM2" s="34"/>
      <c r="DN2" s="34"/>
      <c r="DO2" s="34"/>
      <c r="DP2" s="34"/>
      <c r="DQ2" s="34"/>
      <c r="DR2" s="34" t="s">
        <v>332</v>
      </c>
      <c r="DS2" s="34"/>
      <c r="DT2" s="34"/>
      <c r="DU2" s="34"/>
      <c r="DV2" s="34"/>
      <c r="DW2" s="34"/>
      <c r="DX2" s="34" t="s">
        <v>371</v>
      </c>
      <c r="DY2" s="34" t="s">
        <v>372</v>
      </c>
      <c r="DZ2" s="34" t="s">
        <v>354</v>
      </c>
      <c r="EA2" s="34" t="s">
        <v>369</v>
      </c>
      <c r="EB2" s="34" t="s">
        <v>355</v>
      </c>
      <c r="EC2" s="34" t="s">
        <v>1</v>
      </c>
      <c r="ED2" s="34" t="s">
        <v>2</v>
      </c>
      <c r="EE2" s="34" t="s">
        <v>356</v>
      </c>
      <c r="EF2" s="34" t="s">
        <v>357</v>
      </c>
      <c r="EG2" s="34" t="s">
        <v>358</v>
      </c>
      <c r="EH2" s="34" t="s">
        <v>359</v>
      </c>
      <c r="EI2" s="34" t="s">
        <v>355</v>
      </c>
      <c r="EJ2" s="34"/>
      <c r="EK2" s="34"/>
      <c r="EL2" s="34"/>
      <c r="EM2" s="34"/>
      <c r="EN2" s="34"/>
      <c r="EO2" s="34" t="s">
        <v>1</v>
      </c>
      <c r="EP2" s="34"/>
      <c r="EQ2" s="34"/>
      <c r="ER2" s="34"/>
      <c r="ES2" s="34"/>
      <c r="ET2" s="34"/>
      <c r="EU2" s="34" t="s">
        <v>2</v>
      </c>
      <c r="EV2" s="34"/>
      <c r="EW2" s="34"/>
      <c r="EX2" s="34"/>
      <c r="EY2" s="34"/>
      <c r="EZ2" s="34"/>
      <c r="FA2" s="34" t="s">
        <v>332</v>
      </c>
      <c r="FB2" s="34"/>
      <c r="FC2" s="34"/>
      <c r="FD2" s="34"/>
      <c r="FE2" s="34"/>
      <c r="FF2" s="34"/>
      <c r="FG2" s="34" t="s">
        <v>371</v>
      </c>
      <c r="FH2" s="34" t="s">
        <v>372</v>
      </c>
      <c r="FI2" s="34" t="s">
        <v>373</v>
      </c>
      <c r="FJ2" s="34"/>
      <c r="FK2" s="34"/>
      <c r="FL2" s="34" t="s">
        <v>377</v>
      </c>
      <c r="FM2" s="34"/>
      <c r="FN2" s="34"/>
    </row>
    <row r="3" spans="1:177" ht="60">
      <c r="A3" s="32"/>
      <c r="B3" s="35"/>
      <c r="C3" s="31"/>
      <c r="D3" s="31"/>
      <c r="E3" s="31"/>
      <c r="F3" s="31"/>
      <c r="G3" s="31"/>
      <c r="H3" s="31"/>
      <c r="I3" s="31"/>
      <c r="J3" s="31"/>
      <c r="K3" s="31"/>
      <c r="L3" s="24" t="s">
        <v>360</v>
      </c>
      <c r="M3" s="24" t="s">
        <v>361</v>
      </c>
      <c r="N3" s="24" t="s">
        <v>362</v>
      </c>
      <c r="O3" s="24" t="s">
        <v>363</v>
      </c>
      <c r="P3" s="24" t="s">
        <v>364</v>
      </c>
      <c r="Q3" s="24" t="s">
        <v>365</v>
      </c>
      <c r="R3" s="24" t="s">
        <v>360</v>
      </c>
      <c r="S3" s="24" t="s">
        <v>361</v>
      </c>
      <c r="T3" s="24" t="s">
        <v>362</v>
      </c>
      <c r="U3" s="24" t="s">
        <v>363</v>
      </c>
      <c r="V3" s="24" t="s">
        <v>364</v>
      </c>
      <c r="W3" s="24" t="s">
        <v>365</v>
      </c>
      <c r="X3" s="24" t="s">
        <v>360</v>
      </c>
      <c r="Y3" s="24" t="s">
        <v>361</v>
      </c>
      <c r="Z3" s="24" t="s">
        <v>362</v>
      </c>
      <c r="AA3" s="24" t="s">
        <v>363</v>
      </c>
      <c r="AB3" s="24" t="s">
        <v>364</v>
      </c>
      <c r="AC3" s="24" t="s">
        <v>365</v>
      </c>
      <c r="AD3" s="24" t="s">
        <v>360</v>
      </c>
      <c r="AE3" s="24" t="s">
        <v>361</v>
      </c>
      <c r="AF3" s="24" t="s">
        <v>362</v>
      </c>
      <c r="AG3" s="24" t="s">
        <v>363</v>
      </c>
      <c r="AH3" s="24" t="s">
        <v>364</v>
      </c>
      <c r="AI3" s="24" t="s">
        <v>365</v>
      </c>
      <c r="AJ3" s="30"/>
      <c r="AK3" s="30"/>
      <c r="AL3" s="25" t="s">
        <v>368</v>
      </c>
      <c r="AM3" s="25" t="s">
        <v>367</v>
      </c>
      <c r="AN3" s="25" t="s">
        <v>366</v>
      </c>
      <c r="AO3" s="25" t="s">
        <v>368</v>
      </c>
      <c r="AP3" s="25" t="s">
        <v>367</v>
      </c>
      <c r="AQ3" s="25" t="s">
        <v>366</v>
      </c>
      <c r="BK3" s="26" t="s">
        <v>0</v>
      </c>
      <c r="BL3" s="26" t="s">
        <v>285</v>
      </c>
      <c r="BM3" s="26" t="s">
        <v>286</v>
      </c>
      <c r="BN3" s="26" t="s">
        <v>287</v>
      </c>
      <c r="BO3" s="26" t="s">
        <v>288</v>
      </c>
      <c r="BP3" s="34"/>
      <c r="BQ3" s="34"/>
      <c r="BR3" s="34"/>
      <c r="BS3" s="34"/>
      <c r="BT3" s="34"/>
      <c r="BU3" s="34"/>
      <c r="BV3" s="34"/>
      <c r="BW3" s="26" t="s">
        <v>360</v>
      </c>
      <c r="BX3" s="26" t="s">
        <v>361</v>
      </c>
      <c r="BY3" s="26" t="s">
        <v>362</v>
      </c>
      <c r="BZ3" s="26" t="s">
        <v>363</v>
      </c>
      <c r="CA3" s="26" t="s">
        <v>364</v>
      </c>
      <c r="CB3" s="26" t="s">
        <v>365</v>
      </c>
      <c r="CC3" s="26" t="s">
        <v>360</v>
      </c>
      <c r="CD3" s="26" t="s">
        <v>361</v>
      </c>
      <c r="CE3" s="26" t="s">
        <v>362</v>
      </c>
      <c r="CF3" s="26" t="s">
        <v>363</v>
      </c>
      <c r="CG3" s="26" t="s">
        <v>364</v>
      </c>
      <c r="CH3" s="26" t="s">
        <v>365</v>
      </c>
      <c r="CI3" s="26" t="s">
        <v>360</v>
      </c>
      <c r="CJ3" s="26" t="s">
        <v>361</v>
      </c>
      <c r="CK3" s="26" t="s">
        <v>362</v>
      </c>
      <c r="CL3" s="26" t="s">
        <v>363</v>
      </c>
      <c r="CM3" s="26" t="s">
        <v>364</v>
      </c>
      <c r="CN3" s="26" t="s">
        <v>365</v>
      </c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26" t="s">
        <v>360</v>
      </c>
      <c r="DA3" s="26" t="s">
        <v>361</v>
      </c>
      <c r="DB3" s="26" t="s">
        <v>362</v>
      </c>
      <c r="DC3" s="26" t="s">
        <v>363</v>
      </c>
      <c r="DD3" s="26" t="s">
        <v>364</v>
      </c>
      <c r="DE3" s="26" t="s">
        <v>365</v>
      </c>
      <c r="DF3" s="26" t="s">
        <v>360</v>
      </c>
      <c r="DG3" s="26" t="s">
        <v>361</v>
      </c>
      <c r="DH3" s="26" t="s">
        <v>362</v>
      </c>
      <c r="DI3" s="26" t="s">
        <v>363</v>
      </c>
      <c r="DJ3" s="26" t="s">
        <v>364</v>
      </c>
      <c r="DK3" s="26" t="s">
        <v>365</v>
      </c>
      <c r="DL3" s="26" t="s">
        <v>360</v>
      </c>
      <c r="DM3" s="26" t="s">
        <v>361</v>
      </c>
      <c r="DN3" s="26" t="s">
        <v>362</v>
      </c>
      <c r="DO3" s="26" t="s">
        <v>363</v>
      </c>
      <c r="DP3" s="26" t="s">
        <v>364</v>
      </c>
      <c r="DQ3" s="26" t="s">
        <v>365</v>
      </c>
      <c r="DR3" s="26" t="s">
        <v>360</v>
      </c>
      <c r="DS3" s="26" t="s">
        <v>361</v>
      </c>
      <c r="DT3" s="26" t="s">
        <v>362</v>
      </c>
      <c r="DU3" s="26" t="s">
        <v>363</v>
      </c>
      <c r="DV3" s="26" t="s">
        <v>364</v>
      </c>
      <c r="DW3" s="26" t="s">
        <v>365</v>
      </c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26" t="s">
        <v>360</v>
      </c>
      <c r="EJ3" s="26" t="s">
        <v>361</v>
      </c>
      <c r="EK3" s="26" t="s">
        <v>362</v>
      </c>
      <c r="EL3" s="26" t="s">
        <v>363</v>
      </c>
      <c r="EM3" s="26" t="s">
        <v>364</v>
      </c>
      <c r="EN3" s="26" t="s">
        <v>365</v>
      </c>
      <c r="EO3" s="26" t="s">
        <v>360</v>
      </c>
      <c r="EP3" s="26" t="s">
        <v>361</v>
      </c>
      <c r="EQ3" s="26" t="s">
        <v>362</v>
      </c>
      <c r="ER3" s="26" t="s">
        <v>363</v>
      </c>
      <c r="ES3" s="26" t="s">
        <v>364</v>
      </c>
      <c r="ET3" s="26" t="s">
        <v>365</v>
      </c>
      <c r="EU3" s="26" t="s">
        <v>360</v>
      </c>
      <c r="EV3" s="26" t="s">
        <v>361</v>
      </c>
      <c r="EW3" s="26" t="s">
        <v>362</v>
      </c>
      <c r="EX3" s="26" t="s">
        <v>363</v>
      </c>
      <c r="EY3" s="26" t="s">
        <v>364</v>
      </c>
      <c r="EZ3" s="26" t="s">
        <v>365</v>
      </c>
      <c r="FA3" s="26" t="s">
        <v>360</v>
      </c>
      <c r="FB3" s="26" t="s">
        <v>361</v>
      </c>
      <c r="FC3" s="26" t="s">
        <v>362</v>
      </c>
      <c r="FD3" s="26" t="s">
        <v>363</v>
      </c>
      <c r="FE3" s="26" t="s">
        <v>364</v>
      </c>
      <c r="FF3" s="26" t="s">
        <v>365</v>
      </c>
      <c r="FG3" s="34"/>
      <c r="FH3" s="34"/>
      <c r="FI3" s="26" t="s">
        <v>368</v>
      </c>
      <c r="FJ3" s="26" t="s">
        <v>367</v>
      </c>
      <c r="FK3" s="26" t="s">
        <v>366</v>
      </c>
      <c r="FL3" s="26" t="s">
        <v>368</v>
      </c>
      <c r="FM3" s="26" t="s">
        <v>367</v>
      </c>
      <c r="FN3" s="26" t="s">
        <v>366</v>
      </c>
      <c r="FO3" s="1" t="s">
        <v>290</v>
      </c>
      <c r="FP3" s="1" t="s">
        <v>325</v>
      </c>
      <c r="FQ3" s="1" t="s">
        <v>366</v>
      </c>
    </row>
    <row r="4" spans="1:177" ht="30" customHeight="1">
      <c r="A4" s="14"/>
      <c r="B4" s="2" t="s">
        <v>290</v>
      </c>
      <c r="C4" s="28" t="e">
        <f>VLOOKUP($A$4,$BK:$FN,6,0)</f>
        <v>#N/A</v>
      </c>
      <c r="D4" s="28" t="e">
        <f>VLOOKUP($A$4,$BK:$FN,7,0)</f>
        <v>#N/A</v>
      </c>
      <c r="E4" s="3" t="e">
        <f>VLOOKUP($A$4,$BK:$FN,8,0)</f>
        <v>#N/A</v>
      </c>
      <c r="F4" s="3" t="e">
        <f>VLOOKUP($A$4,$BK:$FN,9,0)</f>
        <v>#N/A</v>
      </c>
      <c r="G4" s="3" t="e">
        <f>VLOOKUP($A$4,$BK:$FN,10,0)</f>
        <v>#N/A</v>
      </c>
      <c r="H4" s="3"/>
      <c r="I4" s="3" t="e">
        <f>VLOOKUP($A$4,$BK:$FN,11,0)</f>
        <v>#N/A</v>
      </c>
      <c r="J4" s="3" t="e">
        <f>VLOOKUP($A$4,$BK:$FN,12,0)</f>
        <v>#N/A</v>
      </c>
      <c r="K4" s="3"/>
      <c r="L4" s="28" t="e">
        <f>VLOOKUP($A$4,$BK:$FN,13,0)</f>
        <v>#N/A</v>
      </c>
      <c r="M4" s="28" t="e">
        <f>VLOOKUP($A$4,$BK:$FN,14,0)</f>
        <v>#N/A</v>
      </c>
      <c r="N4" s="28" t="e">
        <f>VLOOKUP($A$4,$BK:$FN,15,0)</f>
        <v>#N/A</v>
      </c>
      <c r="O4" s="28" t="e">
        <f>VLOOKUP($A$4,$BK:$FN,16,0)</f>
        <v>#N/A</v>
      </c>
      <c r="P4" s="28" t="e">
        <f>VLOOKUP($A$4,$BK:$FN,17,0)</f>
        <v>#N/A</v>
      </c>
      <c r="Q4" s="28" t="e">
        <f>VLOOKUP($A$4,$BK:$FN,18,0)</f>
        <v>#N/A</v>
      </c>
      <c r="R4" s="28" t="e">
        <f>VLOOKUP($A$4,$BK:$FN,19,0)</f>
        <v>#N/A</v>
      </c>
      <c r="S4" s="28" t="e">
        <f>VLOOKUP($A$4,$BK:$FN,20,0)</f>
        <v>#N/A</v>
      </c>
      <c r="T4" s="28" t="e">
        <f>VLOOKUP($A$4,$BK:$FN,21,0)</f>
        <v>#N/A</v>
      </c>
      <c r="U4" s="28" t="e">
        <f>VLOOKUP($A$4,$BK:$FN,22,0)</f>
        <v>#N/A</v>
      </c>
      <c r="V4" s="28" t="e">
        <f>VLOOKUP($A$4,$BK:$FN,23,0)</f>
        <v>#N/A</v>
      </c>
      <c r="W4" s="28" t="e">
        <f>VLOOKUP($A$4,$BK:$FN,24,0)</f>
        <v>#N/A</v>
      </c>
      <c r="X4" s="28" t="e">
        <f>VLOOKUP($A$4,$BK:$FN,25,0)</f>
        <v>#N/A</v>
      </c>
      <c r="Y4" s="28" t="e">
        <f>VLOOKUP($A$4,$BK:$FN,26,0)</f>
        <v>#N/A</v>
      </c>
      <c r="Z4" s="28" t="e">
        <f>VLOOKUP($A$4,$BK:$FN,27,0)</f>
        <v>#N/A</v>
      </c>
      <c r="AA4" s="28" t="e">
        <f>VLOOKUP($A$4,$BK:$FN,28,0)</f>
        <v>#N/A</v>
      </c>
      <c r="AB4" s="28" t="e">
        <f>VLOOKUP($A$4,$BK:$FN,29,0)</f>
        <v>#N/A</v>
      </c>
      <c r="AC4" s="28" t="e">
        <f>VLOOKUP($A$4,$BK:$FN,30,0)</f>
        <v>#N/A</v>
      </c>
      <c r="AD4" s="28"/>
      <c r="AE4" s="28"/>
      <c r="AF4" s="28"/>
      <c r="AG4" s="28"/>
      <c r="AH4" s="28"/>
      <c r="AI4" s="28"/>
      <c r="AJ4" s="28" t="e">
        <f>VLOOKUP($A$4,$BK:$FN,31,0)</f>
        <v>#N/A</v>
      </c>
      <c r="AK4" s="28" t="e">
        <f>VLOOKUP($A$4,$BK:$FN,32,0)</f>
        <v>#N/A</v>
      </c>
      <c r="AL4" s="39" t="e">
        <f>VLOOKUP($A$4,$BK:$FN,103,0)</f>
        <v>#N/A</v>
      </c>
      <c r="AM4" s="39" t="e">
        <f>VLOOKUP($A$4,$BK:$FN,104,0)</f>
        <v>#N/A</v>
      </c>
      <c r="AN4" s="39" t="e">
        <f>VLOOKUP($A$4,$BK:$FN,105,0)</f>
        <v>#N/A</v>
      </c>
      <c r="AO4" s="39" t="e">
        <f>VLOOKUP($A$4,$BK:$FN,106,0)</f>
        <v>#N/A</v>
      </c>
      <c r="AP4" s="39" t="e">
        <f>VLOOKUP($A$4,$BK:$FN,107,0)</f>
        <v>#N/A</v>
      </c>
      <c r="AQ4" s="39" t="e">
        <f>VLOOKUP($A$4,$BK:$FN,108,0)</f>
        <v>#N/A</v>
      </c>
      <c r="BK4" s="29">
        <v>321554343</v>
      </c>
      <c r="BL4" s="1" t="s">
        <v>150</v>
      </c>
      <c r="BM4" s="1">
        <v>3</v>
      </c>
      <c r="BN4" s="1" t="s">
        <v>289</v>
      </c>
      <c r="BO4" s="1" t="s">
        <v>290</v>
      </c>
      <c r="BP4" s="1">
        <v>95</v>
      </c>
      <c r="BQ4" s="1">
        <v>0</v>
      </c>
      <c r="BR4" s="4">
        <v>51.357894736842105</v>
      </c>
      <c r="BS4" s="4">
        <v>45.094736842105263</v>
      </c>
      <c r="BT4" s="4">
        <v>39.968421052631577</v>
      </c>
      <c r="BU4" s="4">
        <v>136.42105263157896</v>
      </c>
      <c r="BV4" s="4">
        <v>45.473684210526315</v>
      </c>
      <c r="BW4" s="1">
        <v>15</v>
      </c>
      <c r="BX4" s="1">
        <v>50</v>
      </c>
      <c r="BY4" s="1">
        <v>24</v>
      </c>
      <c r="BZ4" s="1">
        <v>6</v>
      </c>
      <c r="CA4" s="1">
        <v>1</v>
      </c>
      <c r="CB4" s="1">
        <v>0</v>
      </c>
      <c r="CC4" s="1">
        <v>28</v>
      </c>
      <c r="CD4" s="1">
        <v>45</v>
      </c>
      <c r="CE4" s="1">
        <v>16</v>
      </c>
      <c r="CF4" s="1">
        <v>6</v>
      </c>
      <c r="CG4" s="1">
        <v>3</v>
      </c>
      <c r="CH4" s="1">
        <v>1</v>
      </c>
      <c r="CI4" s="1">
        <v>39</v>
      </c>
      <c r="CJ4" s="1">
        <v>38</v>
      </c>
      <c r="CK4" s="1">
        <v>10</v>
      </c>
      <c r="CL4" s="1">
        <v>8</v>
      </c>
      <c r="CM4" s="1">
        <v>1</v>
      </c>
      <c r="CN4" s="1">
        <v>1</v>
      </c>
      <c r="CO4" s="1">
        <v>0</v>
      </c>
      <c r="CP4" s="1">
        <v>0</v>
      </c>
      <c r="CQ4" s="1">
        <v>0</v>
      </c>
      <c r="CR4" s="1">
        <v>0</v>
      </c>
      <c r="CS4" s="4"/>
      <c r="CT4" s="4"/>
      <c r="CU4" s="4"/>
      <c r="CV4" s="4"/>
      <c r="CW4" s="4"/>
      <c r="CX4" s="4"/>
      <c r="CY4" s="4"/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95</v>
      </c>
      <c r="EA4" s="1">
        <v>0</v>
      </c>
      <c r="EB4" s="4">
        <v>51.357894736842105</v>
      </c>
      <c r="EC4" s="4">
        <v>45.094736842105263</v>
      </c>
      <c r="ED4" s="4">
        <v>39.968421052631577</v>
      </c>
      <c r="EE4" s="4"/>
      <c r="EF4" s="4">
        <v>136.42105263157896</v>
      </c>
      <c r="EG4" s="4">
        <v>45.473684210526315</v>
      </c>
      <c r="EH4" s="4">
        <v>45.473684210526315</v>
      </c>
      <c r="EI4" s="1">
        <v>15</v>
      </c>
      <c r="EJ4" s="1">
        <v>50</v>
      </c>
      <c r="EK4" s="1">
        <v>24</v>
      </c>
      <c r="EL4" s="1">
        <v>6</v>
      </c>
      <c r="EM4" s="1">
        <v>1</v>
      </c>
      <c r="EN4" s="1">
        <v>0</v>
      </c>
      <c r="EO4" s="1">
        <v>28</v>
      </c>
      <c r="EP4" s="1">
        <v>45</v>
      </c>
      <c r="EQ4" s="1">
        <v>16</v>
      </c>
      <c r="ER4" s="1">
        <v>6</v>
      </c>
      <c r="ES4" s="1">
        <v>3</v>
      </c>
      <c r="ET4" s="1">
        <v>1</v>
      </c>
      <c r="EU4" s="1">
        <v>39</v>
      </c>
      <c r="EV4" s="1">
        <v>38</v>
      </c>
      <c r="EW4" s="1">
        <v>10</v>
      </c>
      <c r="EX4" s="1">
        <v>8</v>
      </c>
      <c r="EY4" s="1">
        <v>1</v>
      </c>
      <c r="EZ4" s="1">
        <v>1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109</v>
      </c>
      <c r="FJ4" s="1" t="s">
        <v>375</v>
      </c>
      <c r="FK4" s="1">
        <v>126</v>
      </c>
      <c r="FL4" s="1">
        <v>6</v>
      </c>
      <c r="FM4" s="1" t="s">
        <v>375</v>
      </c>
      <c r="FN4" s="1">
        <v>12</v>
      </c>
      <c r="FO4" s="1">
        <v>34</v>
      </c>
      <c r="FP4" s="1">
        <v>19</v>
      </c>
      <c r="FQ4" s="1">
        <v>34</v>
      </c>
      <c r="FR4" s="1" t="s">
        <v>284</v>
      </c>
      <c r="FS4" s="1">
        <v>313</v>
      </c>
      <c r="FT4" s="1">
        <v>134</v>
      </c>
      <c r="FU4" s="1">
        <v>313</v>
      </c>
    </row>
    <row r="5" spans="1:177" ht="30" customHeight="1">
      <c r="A5" s="38" t="e">
        <f>VLOOKUP(A4,BK:BL,2,0)</f>
        <v>#N/A</v>
      </c>
      <c r="B5" s="2" t="s">
        <v>325</v>
      </c>
      <c r="C5" s="28" t="e">
        <f>VLOOKUP($A$4,$BK:$FN,33,0)</f>
        <v>#N/A</v>
      </c>
      <c r="D5" s="28" t="e">
        <f>VLOOKUP($A$4,$BK:$FN,34,0)</f>
        <v>#N/A</v>
      </c>
      <c r="E5" s="3" t="e">
        <f>VLOOKUP($A$4,$BK:$FN,35,0)</f>
        <v>#N/A</v>
      </c>
      <c r="F5" s="3" t="e">
        <f>VLOOKUP($A$4,$BK:$FN,36,0)</f>
        <v>#N/A</v>
      </c>
      <c r="G5" s="3" t="e">
        <f>VLOOKUP($A$4,$BK:$FN,37,0)</f>
        <v>#N/A</v>
      </c>
      <c r="H5" s="3" t="e">
        <f>VLOOKUP($A$4,$BK:$FN,38,0)</f>
        <v>#N/A</v>
      </c>
      <c r="I5" s="3" t="e">
        <f>VLOOKUP($A$4,$BK:$FN,39,0)</f>
        <v>#N/A</v>
      </c>
      <c r="J5" s="3" t="e">
        <f>VLOOKUP($A$4,$BK:$FN,40,0)</f>
        <v>#N/A</v>
      </c>
      <c r="K5" s="3" t="e">
        <f>VLOOKUP($A$4,$BK:$FN,41,0)</f>
        <v>#N/A</v>
      </c>
      <c r="L5" s="28" t="e">
        <f>VLOOKUP($A$4,$BK:$FN,42,0)</f>
        <v>#N/A</v>
      </c>
      <c r="M5" s="28" t="e">
        <f>VLOOKUP($A$4,$BK:$FN,43,0)</f>
        <v>#N/A</v>
      </c>
      <c r="N5" s="28" t="e">
        <f>VLOOKUP($A$4,$BK:$FN,44,0)</f>
        <v>#N/A</v>
      </c>
      <c r="O5" s="28" t="e">
        <f>VLOOKUP($A$4,$BK:$FN,45,0)</f>
        <v>#N/A</v>
      </c>
      <c r="P5" s="28" t="e">
        <f>VLOOKUP($A$4,$BK:$FN,46,0)</f>
        <v>#N/A</v>
      </c>
      <c r="Q5" s="28" t="e">
        <f>VLOOKUP($A$4,$BK:$FN,47,0)</f>
        <v>#N/A</v>
      </c>
      <c r="R5" s="28" t="e">
        <f>VLOOKUP($A$4,$BK:$FN,48,0)</f>
        <v>#N/A</v>
      </c>
      <c r="S5" s="28" t="e">
        <f>VLOOKUP($A$4,$BK:$FN,49,0)</f>
        <v>#N/A</v>
      </c>
      <c r="T5" s="28" t="e">
        <f>VLOOKUP($A$4,$BK:$FN,50,0)</f>
        <v>#N/A</v>
      </c>
      <c r="U5" s="28" t="e">
        <f>VLOOKUP($A$4,$BK:$FN,51,0)</f>
        <v>#N/A</v>
      </c>
      <c r="V5" s="28" t="e">
        <f>VLOOKUP($A$4,$BK:$FN,52,0)</f>
        <v>#N/A</v>
      </c>
      <c r="W5" s="28" t="e">
        <f>VLOOKUP($A$4,$BK:$FN,53,0)</f>
        <v>#N/A</v>
      </c>
      <c r="X5" s="28" t="e">
        <f>VLOOKUP($A$4,$BK:$FN,54,0)</f>
        <v>#N/A</v>
      </c>
      <c r="Y5" s="28" t="e">
        <f>VLOOKUP($A$4,$BK:$FN,55,0)</f>
        <v>#N/A</v>
      </c>
      <c r="Z5" s="28" t="e">
        <f>VLOOKUP($A$4,$BK:$FN,56,0)</f>
        <v>#N/A</v>
      </c>
      <c r="AA5" s="28" t="e">
        <f>VLOOKUP($A$4,$BK:$FN,57,0)</f>
        <v>#N/A</v>
      </c>
      <c r="AB5" s="28" t="e">
        <f>VLOOKUP($A$4,$BK:$FN,58,0)</f>
        <v>#N/A</v>
      </c>
      <c r="AC5" s="28" t="e">
        <f>VLOOKUP($A$4,$BK:$FN,59,0)</f>
        <v>#N/A</v>
      </c>
      <c r="AD5" s="28" t="e">
        <f>VLOOKUP($A$4,$BK:$FN,60,0)</f>
        <v>#N/A</v>
      </c>
      <c r="AE5" s="28" t="e">
        <f>VLOOKUP($A$4,$BK:$FN,61,0)</f>
        <v>#N/A</v>
      </c>
      <c r="AF5" s="28" t="e">
        <f>VLOOKUP($A$4,$BK:$FN,62,0)</f>
        <v>#N/A</v>
      </c>
      <c r="AG5" s="28" t="e">
        <f>VLOOKUP($A$4,$BK:$FN,63,0)</f>
        <v>#N/A</v>
      </c>
      <c r="AH5" s="28" t="e">
        <f>VLOOKUP($A$4,$BK:$FN,64,0)</f>
        <v>#N/A</v>
      </c>
      <c r="AI5" s="28" t="e">
        <f>VLOOKUP($A$4,$BK:$FN,65,0)</f>
        <v>#N/A</v>
      </c>
      <c r="AJ5" s="28" t="e">
        <f>VLOOKUP($A$4,$BK:$FN,66,0)</f>
        <v>#N/A</v>
      </c>
      <c r="AK5" s="28" t="e">
        <f>VLOOKUP($A$4,$BK:$FN,67,0)</f>
        <v>#N/A</v>
      </c>
      <c r="AL5" s="39"/>
      <c r="AM5" s="39"/>
      <c r="AN5" s="39"/>
      <c r="AO5" s="39"/>
      <c r="AP5" s="39"/>
      <c r="AQ5" s="39"/>
      <c r="BK5" s="29"/>
      <c r="BL5" s="1" t="s">
        <v>350</v>
      </c>
      <c r="BM5" s="1">
        <v>6</v>
      </c>
      <c r="BN5" s="1" t="s">
        <v>291</v>
      </c>
      <c r="BO5" s="1" t="s">
        <v>370</v>
      </c>
      <c r="BP5" s="1">
        <v>0</v>
      </c>
      <c r="BQ5" s="1">
        <v>0</v>
      </c>
      <c r="BR5" s="4"/>
      <c r="BS5" s="4"/>
      <c r="BT5" s="4"/>
      <c r="BU5" s="4"/>
      <c r="BV5" s="4"/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4"/>
      <c r="CT5" s="4"/>
      <c r="CU5" s="4"/>
      <c r="CV5" s="4"/>
      <c r="CW5" s="4"/>
      <c r="CX5" s="4"/>
      <c r="CY5" s="4"/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4"/>
      <c r="EC5" s="4"/>
      <c r="ED5" s="4"/>
      <c r="EE5" s="4"/>
      <c r="EF5" s="4"/>
      <c r="EG5" s="4"/>
      <c r="EH5" s="4"/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 t="s">
        <v>375</v>
      </c>
      <c r="FJ5" s="1" t="s">
        <v>375</v>
      </c>
      <c r="FK5" s="1" t="s">
        <v>375</v>
      </c>
      <c r="FL5" s="1" t="s">
        <v>375</v>
      </c>
      <c r="FM5" s="1" t="s">
        <v>375</v>
      </c>
      <c r="FN5" s="1" t="s">
        <v>375</v>
      </c>
      <c r="FO5" s="1">
        <v>34</v>
      </c>
      <c r="FP5" s="1">
        <v>19</v>
      </c>
      <c r="FQ5" s="1">
        <v>34</v>
      </c>
      <c r="FR5" s="1" t="s">
        <v>284</v>
      </c>
      <c r="FS5" s="1">
        <v>313</v>
      </c>
      <c r="FT5" s="1">
        <v>134</v>
      </c>
      <c r="FU5" s="1">
        <v>313</v>
      </c>
    </row>
    <row r="6" spans="1:177" ht="30" customHeight="1">
      <c r="A6" s="38"/>
      <c r="B6" s="2" t="s">
        <v>366</v>
      </c>
      <c r="C6" s="28" t="e">
        <f>VLOOKUP($A$4,$BK:$FN,68,0)</f>
        <v>#N/A</v>
      </c>
      <c r="D6" s="28" t="e">
        <f>VLOOKUP($A$4,$BK:$FN,69,0)</f>
        <v>#N/A</v>
      </c>
      <c r="E6" s="3" t="e">
        <f>VLOOKUP($A$4,$BK:$FN,70,0)</f>
        <v>#N/A</v>
      </c>
      <c r="F6" s="3" t="e">
        <f>VLOOKUP($A$4,$BK:$FN,71,0)</f>
        <v>#N/A</v>
      </c>
      <c r="G6" s="3" t="e">
        <f>VLOOKUP($A$4,$BK:$FN,72,0)</f>
        <v>#N/A</v>
      </c>
      <c r="H6" s="3" t="e">
        <f>VLOOKUP($A$4,$BK:$FN,73,0)</f>
        <v>#N/A</v>
      </c>
      <c r="I6" s="3" t="e">
        <f>VLOOKUP($A$4,$BK:$FN,74,0)</f>
        <v>#N/A</v>
      </c>
      <c r="J6" s="3" t="e">
        <f>VLOOKUP($A$4,$BK:$FN,75,0)</f>
        <v>#N/A</v>
      </c>
      <c r="K6" s="3" t="e">
        <f>VLOOKUP($A$4,$BK:$FN,76,0)</f>
        <v>#N/A</v>
      </c>
      <c r="L6" s="28" t="e">
        <f>VLOOKUP($A$4,$BK:$FN,77,0)</f>
        <v>#N/A</v>
      </c>
      <c r="M6" s="28" t="e">
        <f>VLOOKUP($A$4,$BK:$FN,78,0)</f>
        <v>#N/A</v>
      </c>
      <c r="N6" s="28" t="e">
        <f>VLOOKUP($A$4,$BK:$FN,79,0)</f>
        <v>#N/A</v>
      </c>
      <c r="O6" s="28" t="e">
        <f>VLOOKUP($A$4,$BK:$FN,80,0)</f>
        <v>#N/A</v>
      </c>
      <c r="P6" s="28" t="e">
        <f>VLOOKUP($A$4,$BK:$FN,81,0)</f>
        <v>#N/A</v>
      </c>
      <c r="Q6" s="28" t="e">
        <f>VLOOKUP($A$4,$BK:$FN,82,0)</f>
        <v>#N/A</v>
      </c>
      <c r="R6" s="28" t="e">
        <f>VLOOKUP($A$4,$BK:$FN,83,0)</f>
        <v>#N/A</v>
      </c>
      <c r="S6" s="28" t="e">
        <f>VLOOKUP($A$4,$BK:$FN,84,0)</f>
        <v>#N/A</v>
      </c>
      <c r="T6" s="28" t="e">
        <f>VLOOKUP($A$4,$BK:$FN,85,0)</f>
        <v>#N/A</v>
      </c>
      <c r="U6" s="28" t="e">
        <f>VLOOKUP($A$4,$BK:$FN,86,0)</f>
        <v>#N/A</v>
      </c>
      <c r="V6" s="28" t="e">
        <f>VLOOKUP($A$4,$BK:$FN,87,0)</f>
        <v>#N/A</v>
      </c>
      <c r="W6" s="28" t="e">
        <f>VLOOKUP($A$4,$BK:$FN,88,0)</f>
        <v>#N/A</v>
      </c>
      <c r="X6" s="28" t="e">
        <f>VLOOKUP($A$4,$BK:$FN,89,0)</f>
        <v>#N/A</v>
      </c>
      <c r="Y6" s="28" t="e">
        <f>VLOOKUP($A$4,$BK:$FN,90,0)</f>
        <v>#N/A</v>
      </c>
      <c r="Z6" s="28" t="e">
        <f>VLOOKUP($A$4,$BK:$FN,91,0)</f>
        <v>#N/A</v>
      </c>
      <c r="AA6" s="28" t="e">
        <f>VLOOKUP($A$4,$BK:$FN,92,0)</f>
        <v>#N/A</v>
      </c>
      <c r="AB6" s="28" t="e">
        <f>VLOOKUP($A$4,$BK:$FN,93,0)</f>
        <v>#N/A</v>
      </c>
      <c r="AC6" s="28" t="e">
        <f>VLOOKUP($A$4,$BK:$FN,94,0)</f>
        <v>#N/A</v>
      </c>
      <c r="AD6" s="28" t="e">
        <f>VLOOKUP($A$4,$BK:$FN,95,0)</f>
        <v>#N/A</v>
      </c>
      <c r="AE6" s="28" t="e">
        <f>VLOOKUP($A$4,$BK:$FN,96,0)</f>
        <v>#N/A</v>
      </c>
      <c r="AF6" s="28" t="e">
        <f>VLOOKUP($A$4,$BK:$FN,97,0)</f>
        <v>#N/A</v>
      </c>
      <c r="AG6" s="28" t="e">
        <f>VLOOKUP($A$4,$BK:$FN,98,0)</f>
        <v>#N/A</v>
      </c>
      <c r="AH6" s="28" t="e">
        <f>VLOOKUP($A$4,$BK:$FN,99,0)</f>
        <v>#N/A</v>
      </c>
      <c r="AI6" s="28" t="e">
        <f>VLOOKUP($A$4,$BK:$FN,100,0)</f>
        <v>#N/A</v>
      </c>
      <c r="AJ6" s="28" t="e">
        <f>VLOOKUP($A$4,$BK:$FN,101,0)</f>
        <v>#N/A</v>
      </c>
      <c r="AK6" s="28" t="e">
        <f>VLOOKUP($A$4,$BK:$FN,102,0)</f>
        <v>#N/A</v>
      </c>
      <c r="AL6" s="39"/>
      <c r="AM6" s="39"/>
      <c r="AN6" s="39"/>
      <c r="AO6" s="39"/>
      <c r="AP6" s="39"/>
      <c r="AQ6" s="39"/>
      <c r="BK6" s="29">
        <v>747538865</v>
      </c>
      <c r="BL6" s="1" t="s">
        <v>151</v>
      </c>
      <c r="BM6" s="1">
        <v>30</v>
      </c>
      <c r="BN6" s="1" t="s">
        <v>289</v>
      </c>
      <c r="BO6" s="1" t="s">
        <v>370</v>
      </c>
      <c r="BP6" s="1">
        <v>42</v>
      </c>
      <c r="BQ6" s="1">
        <v>0</v>
      </c>
      <c r="BR6" s="4">
        <v>42.904761904761905</v>
      </c>
      <c r="BS6" s="4">
        <v>34.095238095238095</v>
      </c>
      <c r="BT6" s="4">
        <v>32.69047619047619</v>
      </c>
      <c r="BU6" s="4">
        <v>109.69047619047619</v>
      </c>
      <c r="BV6" s="4">
        <v>36.563492063492063</v>
      </c>
      <c r="BW6" s="1">
        <v>15</v>
      </c>
      <c r="BX6" s="1">
        <v>20</v>
      </c>
      <c r="BY6" s="1">
        <v>7</v>
      </c>
      <c r="BZ6" s="1">
        <v>0</v>
      </c>
      <c r="CA6" s="1">
        <v>0</v>
      </c>
      <c r="CB6" s="1">
        <v>0</v>
      </c>
      <c r="CC6" s="1">
        <v>19</v>
      </c>
      <c r="CD6" s="1">
        <v>20</v>
      </c>
      <c r="CE6" s="1">
        <v>3</v>
      </c>
      <c r="CF6" s="1">
        <v>0</v>
      </c>
      <c r="CG6" s="1">
        <v>0</v>
      </c>
      <c r="CH6" s="1">
        <v>0</v>
      </c>
      <c r="CI6" s="1">
        <v>24</v>
      </c>
      <c r="CJ6" s="1">
        <v>15</v>
      </c>
      <c r="CK6" s="1">
        <v>2</v>
      </c>
      <c r="CL6" s="1">
        <v>1</v>
      </c>
      <c r="CM6" s="1">
        <v>0</v>
      </c>
      <c r="CN6" s="1">
        <v>0</v>
      </c>
      <c r="CO6" s="1">
        <v>0</v>
      </c>
      <c r="CP6" s="1">
        <v>0</v>
      </c>
      <c r="CQ6" s="1">
        <v>18</v>
      </c>
      <c r="CR6" s="1">
        <v>0</v>
      </c>
      <c r="CS6" s="4">
        <v>57.055555555555557</v>
      </c>
      <c r="CT6" s="4">
        <v>45.555555555555557</v>
      </c>
      <c r="CU6" s="4">
        <v>47.333333333333336</v>
      </c>
      <c r="CV6" s="4">
        <v>57.222222222222221</v>
      </c>
      <c r="CW6" s="4">
        <v>149.94444444444446</v>
      </c>
      <c r="CX6" s="4">
        <v>49.981481481481481</v>
      </c>
      <c r="CY6" s="4">
        <v>51.791666666666664</v>
      </c>
      <c r="CZ6" s="1">
        <v>0</v>
      </c>
      <c r="DA6" s="1">
        <v>11</v>
      </c>
      <c r="DB6" s="1">
        <v>6</v>
      </c>
      <c r="DC6" s="1">
        <v>1</v>
      </c>
      <c r="DD6" s="1">
        <v>0</v>
      </c>
      <c r="DE6" s="1">
        <v>0</v>
      </c>
      <c r="DF6" s="1">
        <v>3</v>
      </c>
      <c r="DG6" s="1">
        <v>11</v>
      </c>
      <c r="DH6" s="1">
        <v>1</v>
      </c>
      <c r="DI6" s="1">
        <v>3</v>
      </c>
      <c r="DJ6" s="1">
        <v>0</v>
      </c>
      <c r="DK6" s="1">
        <v>0</v>
      </c>
      <c r="DL6" s="1">
        <v>7</v>
      </c>
      <c r="DM6" s="1">
        <v>5</v>
      </c>
      <c r="DN6" s="1">
        <v>3</v>
      </c>
      <c r="DO6" s="1">
        <v>3</v>
      </c>
      <c r="DP6" s="1">
        <v>0</v>
      </c>
      <c r="DQ6" s="1">
        <v>0</v>
      </c>
      <c r="DR6" s="1">
        <v>1</v>
      </c>
      <c r="DS6" s="1">
        <v>11</v>
      </c>
      <c r="DT6" s="1">
        <v>5</v>
      </c>
      <c r="DU6" s="1">
        <v>1</v>
      </c>
      <c r="DV6" s="1">
        <v>0</v>
      </c>
      <c r="DW6" s="1">
        <v>0</v>
      </c>
      <c r="DX6" s="1">
        <v>0</v>
      </c>
      <c r="DY6" s="1">
        <v>0</v>
      </c>
      <c r="DZ6" s="1">
        <v>60</v>
      </c>
      <c r="EA6" s="1">
        <v>0</v>
      </c>
      <c r="EB6" s="4">
        <v>47.15</v>
      </c>
      <c r="EC6" s="4">
        <v>37.533333333333331</v>
      </c>
      <c r="ED6" s="4">
        <v>37.083333333333336</v>
      </c>
      <c r="EE6" s="4">
        <v>57.222222222222221</v>
      </c>
      <c r="EF6" s="4">
        <v>121.76666666666667</v>
      </c>
      <c r="EG6" s="4">
        <v>40.588888888888874</v>
      </c>
      <c r="EH6" s="4">
        <v>41.131944444444443</v>
      </c>
      <c r="EI6" s="1">
        <v>15</v>
      </c>
      <c r="EJ6" s="1">
        <v>31</v>
      </c>
      <c r="EK6" s="1">
        <v>13</v>
      </c>
      <c r="EL6" s="1">
        <v>1</v>
      </c>
      <c r="EM6" s="1">
        <v>0</v>
      </c>
      <c r="EN6" s="1">
        <v>0</v>
      </c>
      <c r="EO6" s="1">
        <v>22</v>
      </c>
      <c r="EP6" s="1">
        <v>31</v>
      </c>
      <c r="EQ6" s="1">
        <v>4</v>
      </c>
      <c r="ER6" s="1">
        <v>3</v>
      </c>
      <c r="ES6" s="1">
        <v>0</v>
      </c>
      <c r="ET6" s="1">
        <v>0</v>
      </c>
      <c r="EU6" s="1">
        <v>31</v>
      </c>
      <c r="EV6" s="1">
        <v>20</v>
      </c>
      <c r="EW6" s="1">
        <v>5</v>
      </c>
      <c r="EX6" s="1">
        <v>4</v>
      </c>
      <c r="EY6" s="1">
        <v>0</v>
      </c>
      <c r="EZ6" s="1">
        <v>0</v>
      </c>
      <c r="FA6" s="1">
        <v>1</v>
      </c>
      <c r="FB6" s="1">
        <v>11</v>
      </c>
      <c r="FC6" s="1">
        <v>5</v>
      </c>
      <c r="FD6" s="1">
        <v>1</v>
      </c>
      <c r="FE6" s="1">
        <v>0</v>
      </c>
      <c r="FF6" s="1">
        <v>0</v>
      </c>
      <c r="FG6" s="1">
        <v>0</v>
      </c>
      <c r="FH6" s="1">
        <v>0</v>
      </c>
      <c r="FI6" s="1">
        <v>243</v>
      </c>
      <c r="FJ6" s="1">
        <v>67</v>
      </c>
      <c r="FK6" s="1">
        <v>194</v>
      </c>
      <c r="FL6" s="1">
        <v>27</v>
      </c>
      <c r="FM6" s="1">
        <v>11</v>
      </c>
      <c r="FN6" s="1">
        <v>20</v>
      </c>
      <c r="FO6" s="1">
        <v>34</v>
      </c>
      <c r="FP6" s="1">
        <v>19</v>
      </c>
      <c r="FQ6" s="1">
        <v>34</v>
      </c>
      <c r="FR6" s="1" t="s">
        <v>284</v>
      </c>
      <c r="FS6" s="1">
        <v>313</v>
      </c>
      <c r="FT6" s="1">
        <v>134</v>
      </c>
      <c r="FU6" s="1">
        <v>313</v>
      </c>
    </row>
    <row r="7" spans="1:177" ht="30" customHeight="1">
      <c r="A7" s="36" t="s">
        <v>331</v>
      </c>
      <c r="B7" s="36"/>
      <c r="C7" s="5">
        <v>34096</v>
      </c>
      <c r="D7" s="6">
        <v>146</v>
      </c>
      <c r="E7" s="7">
        <f>VLOOKUP($A$7,$BK:$FN,70,0)</f>
        <v>51.190751104565535</v>
      </c>
      <c r="F7" s="7">
        <f>VLOOKUP($A$7,$BK:$FN,71,0)</f>
        <v>42.021914580265097</v>
      </c>
      <c r="G7" s="7">
        <f>VLOOKUP($A$7,$BK:$FN,72,0)</f>
        <v>41.3079438976958</v>
      </c>
      <c r="H7" s="7">
        <f>VLOOKUP($A$7,$BK:$FN,73,0)</f>
        <v>52.30890148053372</v>
      </c>
      <c r="I7" s="7">
        <f>VLOOKUP($A$7,$BK:$FN,74,0)</f>
        <v>134.5060088365243</v>
      </c>
      <c r="J7" s="7">
        <f>VLOOKUP($A$7,$BK:$FN,75,0)</f>
        <v>44.837476681394349</v>
      </c>
      <c r="K7" s="7">
        <f>VLOOKUP($A$7,$BK:$FN,76,0)</f>
        <v>44.840758468335871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9" t="e">
        <f>VLOOKUP($A$4,$BK:$FU,113,0)</f>
        <v>#N/A</v>
      </c>
      <c r="AM7" s="9" t="e">
        <f>VLOOKUP($A$4,$BK:$FU,114,0)</f>
        <v>#N/A</v>
      </c>
      <c r="AN7" s="9" t="e">
        <f>VLOOKUP($A$4,$BK:$FU,115,0)</f>
        <v>#N/A</v>
      </c>
      <c r="AO7" s="9" t="e">
        <f>VLOOKUP($A$4,$BK:$FQ,109,0)</f>
        <v>#N/A</v>
      </c>
      <c r="AP7" s="9" t="e">
        <f>VLOOKUP($A$4,$BK:$FQ,110,0)</f>
        <v>#N/A</v>
      </c>
      <c r="AQ7" s="9" t="e">
        <f>VLOOKUP($A$4,$BK:$FQ,111,0)</f>
        <v>#N/A</v>
      </c>
      <c r="BK7" s="29">
        <v>466471470</v>
      </c>
      <c r="BL7" s="1" t="s">
        <v>157</v>
      </c>
      <c r="BM7" s="1">
        <v>83</v>
      </c>
      <c r="BN7" s="1" t="s">
        <v>292</v>
      </c>
      <c r="BO7" s="1" t="s">
        <v>370</v>
      </c>
      <c r="BP7" s="1">
        <v>99</v>
      </c>
      <c r="BQ7" s="1">
        <v>0</v>
      </c>
      <c r="BR7" s="4">
        <v>54.828282828282831</v>
      </c>
      <c r="BS7" s="4">
        <v>49.050505050505052</v>
      </c>
      <c r="BT7" s="4">
        <v>46.474747474747474</v>
      </c>
      <c r="BU7" s="4">
        <v>150.35353535353536</v>
      </c>
      <c r="BV7" s="4">
        <v>50.117845117845128</v>
      </c>
      <c r="BW7" s="1">
        <v>11</v>
      </c>
      <c r="BX7" s="1">
        <v>54</v>
      </c>
      <c r="BY7" s="1">
        <v>25</v>
      </c>
      <c r="BZ7" s="1">
        <v>9</v>
      </c>
      <c r="CA7" s="1">
        <v>0</v>
      </c>
      <c r="CB7" s="1">
        <v>0</v>
      </c>
      <c r="CC7" s="1">
        <v>23</v>
      </c>
      <c r="CD7" s="1">
        <v>49</v>
      </c>
      <c r="CE7" s="1">
        <v>20</v>
      </c>
      <c r="CF7" s="1">
        <v>7</v>
      </c>
      <c r="CG7" s="1">
        <v>0</v>
      </c>
      <c r="CH7" s="1">
        <v>1</v>
      </c>
      <c r="CI7" s="1">
        <v>38</v>
      </c>
      <c r="CJ7" s="1">
        <v>34</v>
      </c>
      <c r="CK7" s="1">
        <v>17</v>
      </c>
      <c r="CL7" s="1">
        <v>10</v>
      </c>
      <c r="CM7" s="1">
        <v>0</v>
      </c>
      <c r="CN7" s="1">
        <v>1</v>
      </c>
      <c r="CO7" s="1">
        <v>0</v>
      </c>
      <c r="CP7" s="1">
        <v>0</v>
      </c>
      <c r="CQ7" s="1">
        <v>64</v>
      </c>
      <c r="CR7" s="1">
        <v>0</v>
      </c>
      <c r="CS7" s="4">
        <v>58.59375</v>
      </c>
      <c r="CT7" s="4">
        <v>47.625</v>
      </c>
      <c r="CU7" s="4">
        <v>52.984375</v>
      </c>
      <c r="CV7" s="4">
        <v>59.265625</v>
      </c>
      <c r="CW7" s="4">
        <v>159.203125</v>
      </c>
      <c r="CX7" s="4">
        <v>53.067708333333321</v>
      </c>
      <c r="CY7" s="4">
        <v>54.6171875</v>
      </c>
      <c r="CZ7" s="1">
        <v>8</v>
      </c>
      <c r="DA7" s="1">
        <v>25</v>
      </c>
      <c r="DB7" s="1">
        <v>22</v>
      </c>
      <c r="DC7" s="1">
        <v>9</v>
      </c>
      <c r="DD7" s="1">
        <v>0</v>
      </c>
      <c r="DE7" s="1">
        <v>0</v>
      </c>
      <c r="DF7" s="1">
        <v>18</v>
      </c>
      <c r="DG7" s="1">
        <v>30</v>
      </c>
      <c r="DH7" s="1">
        <v>8</v>
      </c>
      <c r="DI7" s="1">
        <v>8</v>
      </c>
      <c r="DJ7" s="1">
        <v>0</v>
      </c>
      <c r="DK7" s="1">
        <v>0</v>
      </c>
      <c r="DL7" s="1">
        <v>18</v>
      </c>
      <c r="DM7" s="1">
        <v>19</v>
      </c>
      <c r="DN7" s="1">
        <v>14</v>
      </c>
      <c r="DO7" s="1">
        <v>13</v>
      </c>
      <c r="DP7" s="1">
        <v>0</v>
      </c>
      <c r="DQ7" s="1">
        <v>1</v>
      </c>
      <c r="DR7" s="1">
        <v>6</v>
      </c>
      <c r="DS7" s="1">
        <v>24</v>
      </c>
      <c r="DT7" s="1">
        <v>29</v>
      </c>
      <c r="DU7" s="1">
        <v>5</v>
      </c>
      <c r="DV7" s="1">
        <v>0</v>
      </c>
      <c r="DW7" s="1">
        <v>0</v>
      </c>
      <c r="DX7" s="1">
        <v>0</v>
      </c>
      <c r="DY7" s="1">
        <v>0</v>
      </c>
      <c r="DZ7" s="1">
        <v>163</v>
      </c>
      <c r="EA7" s="1">
        <v>0</v>
      </c>
      <c r="EB7" s="4">
        <v>56.306748466257666</v>
      </c>
      <c r="EC7" s="4">
        <v>48.490797546012267</v>
      </c>
      <c r="ED7" s="4">
        <v>49.030674846625764</v>
      </c>
      <c r="EE7" s="4">
        <v>59.265625</v>
      </c>
      <c r="EF7" s="4">
        <v>153.82822085889572</v>
      </c>
      <c r="EG7" s="4">
        <v>51.276073619631902</v>
      </c>
      <c r="EH7" s="4">
        <v>51.884458077709596</v>
      </c>
      <c r="EI7" s="1">
        <v>19</v>
      </c>
      <c r="EJ7" s="1">
        <v>79</v>
      </c>
      <c r="EK7" s="1">
        <v>47</v>
      </c>
      <c r="EL7" s="1">
        <v>18</v>
      </c>
      <c r="EM7" s="1">
        <v>0</v>
      </c>
      <c r="EN7" s="1">
        <v>0</v>
      </c>
      <c r="EO7" s="1">
        <v>41</v>
      </c>
      <c r="EP7" s="1">
        <v>79</v>
      </c>
      <c r="EQ7" s="1">
        <v>28</v>
      </c>
      <c r="ER7" s="1">
        <v>15</v>
      </c>
      <c r="ES7" s="1">
        <v>0</v>
      </c>
      <c r="ET7" s="1">
        <v>1</v>
      </c>
      <c r="EU7" s="1">
        <v>56</v>
      </c>
      <c r="EV7" s="1">
        <v>53</v>
      </c>
      <c r="EW7" s="1">
        <v>31</v>
      </c>
      <c r="EX7" s="1">
        <v>23</v>
      </c>
      <c r="EY7" s="1">
        <v>0</v>
      </c>
      <c r="EZ7" s="1">
        <v>2</v>
      </c>
      <c r="FA7" s="1">
        <v>6</v>
      </c>
      <c r="FB7" s="1">
        <v>24</v>
      </c>
      <c r="FC7" s="1">
        <v>29</v>
      </c>
      <c r="FD7" s="1">
        <v>5</v>
      </c>
      <c r="FE7" s="1">
        <v>0</v>
      </c>
      <c r="FF7" s="1">
        <v>0</v>
      </c>
      <c r="FG7" s="1">
        <v>0</v>
      </c>
      <c r="FH7" s="1">
        <v>0</v>
      </c>
      <c r="FI7" s="1">
        <v>55</v>
      </c>
      <c r="FJ7" s="1">
        <v>42</v>
      </c>
      <c r="FK7" s="1">
        <v>55</v>
      </c>
      <c r="FL7" s="1">
        <v>2</v>
      </c>
      <c r="FM7" s="1">
        <v>6</v>
      </c>
      <c r="FN7" s="1">
        <v>2</v>
      </c>
      <c r="FO7" s="1">
        <v>34</v>
      </c>
      <c r="FP7" s="1">
        <v>19</v>
      </c>
      <c r="FQ7" s="1">
        <v>34</v>
      </c>
      <c r="FR7" s="1" t="s">
        <v>284</v>
      </c>
      <c r="FS7" s="1">
        <v>313</v>
      </c>
      <c r="FT7" s="1">
        <v>134</v>
      </c>
      <c r="FU7" s="1">
        <v>313</v>
      </c>
    </row>
    <row r="8" spans="1:177" ht="15" customHeight="1">
      <c r="A8" s="10"/>
      <c r="B8" s="11"/>
      <c r="C8" s="27"/>
      <c r="D8" s="27"/>
      <c r="E8" s="12"/>
      <c r="F8" s="12"/>
      <c r="G8" s="12"/>
      <c r="H8" s="12"/>
      <c r="I8" s="12"/>
      <c r="J8" s="12"/>
      <c r="K8" s="12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BK8" s="29">
        <v>233824167</v>
      </c>
      <c r="BL8" s="1" t="s">
        <v>158</v>
      </c>
      <c r="BM8" s="1">
        <v>99</v>
      </c>
      <c r="BN8" s="1" t="s">
        <v>289</v>
      </c>
      <c r="BO8" s="1" t="s">
        <v>290</v>
      </c>
      <c r="BP8" s="1">
        <v>150</v>
      </c>
      <c r="BQ8" s="1">
        <v>8</v>
      </c>
      <c r="BR8" s="4">
        <v>43.802816901408448</v>
      </c>
      <c r="BS8" s="4">
        <v>39.014084507042256</v>
      </c>
      <c r="BT8" s="4">
        <v>32.2112676056338</v>
      </c>
      <c r="BU8" s="4">
        <v>115.02816901408451</v>
      </c>
      <c r="BV8" s="4">
        <v>38.342723004694825</v>
      </c>
      <c r="BW8" s="1">
        <v>46</v>
      </c>
      <c r="BX8" s="1">
        <v>57</v>
      </c>
      <c r="BY8" s="1">
        <v>35</v>
      </c>
      <c r="BZ8" s="1">
        <v>4</v>
      </c>
      <c r="CA8" s="1">
        <v>4</v>
      </c>
      <c r="CB8" s="1">
        <v>0</v>
      </c>
      <c r="CC8" s="1">
        <v>64</v>
      </c>
      <c r="CD8" s="1">
        <v>49</v>
      </c>
      <c r="CE8" s="1">
        <v>19</v>
      </c>
      <c r="CF8" s="1">
        <v>10</v>
      </c>
      <c r="CG8" s="1">
        <v>6</v>
      </c>
      <c r="CH8" s="1">
        <v>1</v>
      </c>
      <c r="CI8" s="1">
        <v>84</v>
      </c>
      <c r="CJ8" s="1">
        <v>45</v>
      </c>
      <c r="CK8" s="1">
        <v>11</v>
      </c>
      <c r="CL8" s="1">
        <v>2</v>
      </c>
      <c r="CM8" s="1">
        <v>6</v>
      </c>
      <c r="CN8" s="1">
        <v>0</v>
      </c>
      <c r="CO8" s="1">
        <v>4</v>
      </c>
      <c r="CP8" s="1">
        <v>0</v>
      </c>
      <c r="CQ8" s="1">
        <v>0</v>
      </c>
      <c r="CR8" s="1">
        <v>0</v>
      </c>
      <c r="CS8" s="4"/>
      <c r="CT8" s="4"/>
      <c r="CU8" s="4"/>
      <c r="CV8" s="4"/>
      <c r="CW8" s="4"/>
      <c r="CX8" s="4"/>
      <c r="CY8" s="4"/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150</v>
      </c>
      <c r="EA8" s="1">
        <v>8</v>
      </c>
      <c r="EB8" s="4">
        <v>43.802816901408448</v>
      </c>
      <c r="EC8" s="4">
        <v>39.014084507042256</v>
      </c>
      <c r="ED8" s="4">
        <v>32.2112676056338</v>
      </c>
      <c r="EE8" s="4"/>
      <c r="EF8" s="4">
        <v>115.02816901408451</v>
      </c>
      <c r="EG8" s="4">
        <v>38.342723004694825</v>
      </c>
      <c r="EH8" s="4">
        <v>38.342723004694825</v>
      </c>
      <c r="EI8" s="1">
        <v>46</v>
      </c>
      <c r="EJ8" s="1">
        <v>57</v>
      </c>
      <c r="EK8" s="1">
        <v>35</v>
      </c>
      <c r="EL8" s="1">
        <v>4</v>
      </c>
      <c r="EM8" s="1">
        <v>4</v>
      </c>
      <c r="EN8" s="1">
        <v>0</v>
      </c>
      <c r="EO8" s="1">
        <v>64</v>
      </c>
      <c r="EP8" s="1">
        <v>49</v>
      </c>
      <c r="EQ8" s="1">
        <v>19</v>
      </c>
      <c r="ER8" s="1">
        <v>10</v>
      </c>
      <c r="ES8" s="1">
        <v>6</v>
      </c>
      <c r="ET8" s="1">
        <v>1</v>
      </c>
      <c r="EU8" s="1">
        <v>84</v>
      </c>
      <c r="EV8" s="1">
        <v>45</v>
      </c>
      <c r="EW8" s="1">
        <v>11</v>
      </c>
      <c r="EX8" s="1">
        <v>2</v>
      </c>
      <c r="EY8" s="1">
        <v>6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4</v>
      </c>
      <c r="FH8" s="1">
        <v>0</v>
      </c>
      <c r="FI8" s="1">
        <v>218</v>
      </c>
      <c r="FJ8" s="1" t="s">
        <v>375</v>
      </c>
      <c r="FK8" s="1">
        <v>224</v>
      </c>
      <c r="FL8" s="1">
        <v>22</v>
      </c>
      <c r="FM8" s="1" t="s">
        <v>375</v>
      </c>
      <c r="FN8" s="1">
        <v>25</v>
      </c>
      <c r="FO8" s="1">
        <v>34</v>
      </c>
      <c r="FP8" s="1">
        <v>19</v>
      </c>
      <c r="FQ8" s="1">
        <v>34</v>
      </c>
      <c r="FR8" s="1" t="s">
        <v>284</v>
      </c>
      <c r="FS8" s="1">
        <v>313</v>
      </c>
      <c r="FT8" s="1">
        <v>134</v>
      </c>
      <c r="FU8" s="1">
        <v>313</v>
      </c>
    </row>
    <row r="9" spans="1:177" ht="15" customHeight="1">
      <c r="A9" s="13"/>
      <c r="B9" s="11"/>
      <c r="C9" s="27"/>
      <c r="D9" s="27"/>
      <c r="E9" s="12"/>
      <c r="F9" s="12"/>
      <c r="G9" s="12"/>
      <c r="H9" s="12"/>
      <c r="I9" s="12"/>
      <c r="J9" s="12"/>
      <c r="K9" s="12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37"/>
      <c r="AD9" s="37"/>
      <c r="AE9" s="37"/>
      <c r="AF9" s="37"/>
      <c r="AG9" s="37"/>
      <c r="AH9" s="37"/>
      <c r="AI9" s="37"/>
      <c r="AJ9" s="27"/>
      <c r="AK9" s="27"/>
      <c r="AL9" s="27"/>
      <c r="AM9" s="27"/>
      <c r="AN9" s="27"/>
      <c r="AO9" s="27"/>
      <c r="AP9" s="27"/>
      <c r="AQ9" s="27"/>
      <c r="BK9" s="29">
        <v>509986830</v>
      </c>
      <c r="BL9" s="1" t="s">
        <v>131</v>
      </c>
      <c r="BM9" s="1">
        <v>100</v>
      </c>
      <c r="BN9" s="1" t="s">
        <v>289</v>
      </c>
      <c r="BO9" s="1" t="s">
        <v>370</v>
      </c>
      <c r="BP9" s="1">
        <v>105</v>
      </c>
      <c r="BQ9" s="1">
        <v>0</v>
      </c>
      <c r="BR9" s="4">
        <v>42.771428571428572</v>
      </c>
      <c r="BS9" s="4">
        <v>37.904761904761905</v>
      </c>
      <c r="BT9" s="4">
        <v>34.342857142857142</v>
      </c>
      <c r="BU9" s="4">
        <v>115.01904761904763</v>
      </c>
      <c r="BV9" s="4">
        <v>38.339682539682535</v>
      </c>
      <c r="BW9" s="1">
        <v>34</v>
      </c>
      <c r="BX9" s="1">
        <v>49</v>
      </c>
      <c r="BY9" s="1">
        <v>20</v>
      </c>
      <c r="BZ9" s="1">
        <v>2</v>
      </c>
      <c r="CA9" s="1">
        <v>0</v>
      </c>
      <c r="CB9" s="1">
        <v>0</v>
      </c>
      <c r="CC9" s="1">
        <v>46</v>
      </c>
      <c r="CD9" s="1">
        <v>42</v>
      </c>
      <c r="CE9" s="1">
        <v>11</v>
      </c>
      <c r="CF9" s="1">
        <v>6</v>
      </c>
      <c r="CG9" s="1">
        <v>0</v>
      </c>
      <c r="CH9" s="1">
        <v>3</v>
      </c>
      <c r="CI9" s="1">
        <v>57</v>
      </c>
      <c r="CJ9" s="1">
        <v>38</v>
      </c>
      <c r="CK9" s="1">
        <v>3</v>
      </c>
      <c r="CL9" s="1">
        <v>7</v>
      </c>
      <c r="CM9" s="1">
        <v>0</v>
      </c>
      <c r="CN9" s="1">
        <v>1</v>
      </c>
      <c r="CO9" s="1">
        <v>0</v>
      </c>
      <c r="CP9" s="1">
        <v>0</v>
      </c>
      <c r="CQ9" s="1">
        <v>34</v>
      </c>
      <c r="CR9" s="1">
        <v>0</v>
      </c>
      <c r="CS9" s="4">
        <v>59.676470588235297</v>
      </c>
      <c r="CT9" s="4">
        <v>45.764705882352942</v>
      </c>
      <c r="CU9" s="4">
        <v>58.352941176470587</v>
      </c>
      <c r="CV9" s="4">
        <v>60.411764705882355</v>
      </c>
      <c r="CW9" s="4">
        <v>163.79411764705881</v>
      </c>
      <c r="CX9" s="4">
        <v>54.598039215686278</v>
      </c>
      <c r="CY9" s="4">
        <v>56.051470588235297</v>
      </c>
      <c r="CZ9" s="1">
        <v>1</v>
      </c>
      <c r="DA9" s="1">
        <v>16</v>
      </c>
      <c r="DB9" s="1">
        <v>15</v>
      </c>
      <c r="DC9" s="1">
        <v>2</v>
      </c>
      <c r="DD9" s="1">
        <v>0</v>
      </c>
      <c r="DE9" s="1">
        <v>0</v>
      </c>
      <c r="DF9" s="1">
        <v>9</v>
      </c>
      <c r="DG9" s="1">
        <v>17</v>
      </c>
      <c r="DH9" s="1">
        <v>5</v>
      </c>
      <c r="DI9" s="1">
        <v>3</v>
      </c>
      <c r="DJ9" s="1">
        <v>0</v>
      </c>
      <c r="DK9" s="1">
        <v>0</v>
      </c>
      <c r="DL9" s="1">
        <v>4</v>
      </c>
      <c r="DM9" s="1">
        <v>12</v>
      </c>
      <c r="DN9" s="1">
        <v>9</v>
      </c>
      <c r="DO9" s="1">
        <v>9</v>
      </c>
      <c r="DP9" s="1">
        <v>0</v>
      </c>
      <c r="DQ9" s="1">
        <v>0</v>
      </c>
      <c r="DR9" s="1">
        <v>3</v>
      </c>
      <c r="DS9" s="1">
        <v>11</v>
      </c>
      <c r="DT9" s="1">
        <v>17</v>
      </c>
      <c r="DU9" s="1">
        <v>3</v>
      </c>
      <c r="DV9" s="1">
        <v>0</v>
      </c>
      <c r="DW9" s="1">
        <v>0</v>
      </c>
      <c r="DX9" s="1">
        <v>0</v>
      </c>
      <c r="DY9" s="1">
        <v>0</v>
      </c>
      <c r="DZ9" s="1">
        <v>139</v>
      </c>
      <c r="EA9" s="1">
        <v>0</v>
      </c>
      <c r="EB9" s="4">
        <v>46.906474820143885</v>
      </c>
      <c r="EC9" s="4">
        <v>39.827338129496404</v>
      </c>
      <c r="ED9" s="4">
        <v>40.215827338129493</v>
      </c>
      <c r="EE9" s="4">
        <v>60.411764705882355</v>
      </c>
      <c r="EF9" s="4">
        <v>126.94964028776978</v>
      </c>
      <c r="EG9" s="4">
        <v>42.316546762589923</v>
      </c>
      <c r="EH9" s="4">
        <v>42.672062350119894</v>
      </c>
      <c r="EI9" s="1">
        <v>35</v>
      </c>
      <c r="EJ9" s="1">
        <v>65</v>
      </c>
      <c r="EK9" s="1">
        <v>35</v>
      </c>
      <c r="EL9" s="1">
        <v>4</v>
      </c>
      <c r="EM9" s="1">
        <v>0</v>
      </c>
      <c r="EN9" s="1">
        <v>0</v>
      </c>
      <c r="EO9" s="1">
        <v>55</v>
      </c>
      <c r="EP9" s="1">
        <v>59</v>
      </c>
      <c r="EQ9" s="1">
        <v>16</v>
      </c>
      <c r="ER9" s="1">
        <v>9</v>
      </c>
      <c r="ES9" s="1">
        <v>0</v>
      </c>
      <c r="ET9" s="1">
        <v>3</v>
      </c>
      <c r="EU9" s="1">
        <v>61</v>
      </c>
      <c r="EV9" s="1">
        <v>50</v>
      </c>
      <c r="EW9" s="1">
        <v>12</v>
      </c>
      <c r="EX9" s="1">
        <v>16</v>
      </c>
      <c r="EY9" s="1">
        <v>0</v>
      </c>
      <c r="EZ9" s="1">
        <v>1</v>
      </c>
      <c r="FA9" s="1">
        <v>3</v>
      </c>
      <c r="FB9" s="1">
        <v>11</v>
      </c>
      <c r="FC9" s="1">
        <v>17</v>
      </c>
      <c r="FD9" s="1">
        <v>3</v>
      </c>
      <c r="FE9" s="1">
        <v>0</v>
      </c>
      <c r="FF9" s="1">
        <v>0</v>
      </c>
      <c r="FG9" s="1">
        <v>0</v>
      </c>
      <c r="FH9" s="1">
        <v>0</v>
      </c>
      <c r="FI9" s="1">
        <v>219</v>
      </c>
      <c r="FJ9" s="1">
        <v>34</v>
      </c>
      <c r="FK9" s="1">
        <v>168</v>
      </c>
      <c r="FL9" s="1">
        <v>23</v>
      </c>
      <c r="FM9" s="1">
        <v>4</v>
      </c>
      <c r="FN9" s="1">
        <v>17</v>
      </c>
      <c r="FO9" s="1">
        <v>34</v>
      </c>
      <c r="FP9" s="1">
        <v>19</v>
      </c>
      <c r="FQ9" s="1">
        <v>34</v>
      </c>
      <c r="FR9" s="1" t="s">
        <v>284</v>
      </c>
      <c r="FS9" s="1">
        <v>313</v>
      </c>
      <c r="FT9" s="1">
        <v>134</v>
      </c>
      <c r="FU9" s="1">
        <v>313</v>
      </c>
    </row>
    <row r="10" spans="1:177" ht="15" customHeight="1">
      <c r="A10" s="13"/>
      <c r="B10" s="11"/>
      <c r="C10" s="27"/>
      <c r="D10" s="27"/>
      <c r="E10" s="12"/>
      <c r="F10" s="12"/>
      <c r="G10" s="12"/>
      <c r="H10" s="12"/>
      <c r="I10" s="12"/>
      <c r="J10" s="12"/>
      <c r="K10" s="12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37"/>
      <c r="AD10" s="37"/>
      <c r="AE10" s="37"/>
      <c r="AF10" s="37"/>
      <c r="AG10" s="37"/>
      <c r="AH10" s="37"/>
      <c r="AI10" s="37"/>
      <c r="AJ10" s="27"/>
      <c r="AK10" s="27"/>
      <c r="AL10" s="27"/>
      <c r="AM10" s="27"/>
      <c r="AN10" s="27"/>
      <c r="AO10" s="27"/>
      <c r="AP10" s="27"/>
      <c r="AQ10" s="27"/>
      <c r="BK10" s="29">
        <v>152156460</v>
      </c>
      <c r="BL10" s="1" t="s">
        <v>132</v>
      </c>
      <c r="BM10" s="1">
        <v>102</v>
      </c>
      <c r="BN10" s="1" t="s">
        <v>289</v>
      </c>
      <c r="BO10" s="1" t="s">
        <v>370</v>
      </c>
      <c r="BP10" s="1">
        <v>49</v>
      </c>
      <c r="BQ10" s="1">
        <v>1</v>
      </c>
      <c r="BR10" s="4">
        <v>49.791666666666664</v>
      </c>
      <c r="BS10" s="4">
        <v>43.25</v>
      </c>
      <c r="BT10" s="4">
        <v>41.520833333333336</v>
      </c>
      <c r="BU10" s="4">
        <v>134.5625</v>
      </c>
      <c r="BV10" s="4">
        <v>44.854166666666664</v>
      </c>
      <c r="BW10" s="1">
        <v>12</v>
      </c>
      <c r="BX10" s="1">
        <v>21</v>
      </c>
      <c r="BY10" s="1">
        <v>14</v>
      </c>
      <c r="BZ10" s="1">
        <v>1</v>
      </c>
      <c r="CA10" s="1">
        <v>0</v>
      </c>
      <c r="CB10" s="1">
        <v>0</v>
      </c>
      <c r="CC10" s="1">
        <v>11</v>
      </c>
      <c r="CD10" s="1">
        <v>30</v>
      </c>
      <c r="CE10" s="1">
        <v>4</v>
      </c>
      <c r="CF10" s="1">
        <v>3</v>
      </c>
      <c r="CG10" s="1">
        <v>0</v>
      </c>
      <c r="CH10" s="1">
        <v>0</v>
      </c>
      <c r="CI10" s="1">
        <v>23</v>
      </c>
      <c r="CJ10" s="1">
        <v>15</v>
      </c>
      <c r="CK10" s="1">
        <v>6</v>
      </c>
      <c r="CL10" s="1">
        <v>4</v>
      </c>
      <c r="CM10" s="1">
        <v>0</v>
      </c>
      <c r="CN10" s="1">
        <v>0</v>
      </c>
      <c r="CO10" s="1">
        <v>0</v>
      </c>
      <c r="CP10" s="1">
        <v>0</v>
      </c>
      <c r="CQ10" s="1">
        <v>72</v>
      </c>
      <c r="CR10" s="1">
        <v>0</v>
      </c>
      <c r="CS10" s="4">
        <v>63.527777777777779</v>
      </c>
      <c r="CT10" s="4">
        <v>51.277777777777779</v>
      </c>
      <c r="CU10" s="4">
        <v>55.430555555555557</v>
      </c>
      <c r="CV10" s="4">
        <v>59.652777777777779</v>
      </c>
      <c r="CW10" s="4">
        <v>170.23611111111111</v>
      </c>
      <c r="CX10" s="4">
        <v>56.745370370370367</v>
      </c>
      <c r="CY10" s="4">
        <v>57.472222222222221</v>
      </c>
      <c r="CZ10" s="1">
        <v>5</v>
      </c>
      <c r="DA10" s="1">
        <v>24</v>
      </c>
      <c r="DB10" s="1">
        <v>31</v>
      </c>
      <c r="DC10" s="1">
        <v>12</v>
      </c>
      <c r="DD10" s="1">
        <v>0</v>
      </c>
      <c r="DE10" s="1">
        <v>0</v>
      </c>
      <c r="DF10" s="1">
        <v>16</v>
      </c>
      <c r="DG10" s="1">
        <v>35</v>
      </c>
      <c r="DH10" s="1">
        <v>12</v>
      </c>
      <c r="DI10" s="1">
        <v>9</v>
      </c>
      <c r="DJ10" s="1">
        <v>0</v>
      </c>
      <c r="DK10" s="1">
        <v>0</v>
      </c>
      <c r="DL10" s="1">
        <v>20</v>
      </c>
      <c r="DM10" s="1">
        <v>21</v>
      </c>
      <c r="DN10" s="1">
        <v>12</v>
      </c>
      <c r="DO10" s="1">
        <v>19</v>
      </c>
      <c r="DP10" s="1">
        <v>0</v>
      </c>
      <c r="DQ10" s="1">
        <v>4</v>
      </c>
      <c r="DR10" s="1">
        <v>9</v>
      </c>
      <c r="DS10" s="1">
        <v>29</v>
      </c>
      <c r="DT10" s="1">
        <v>24</v>
      </c>
      <c r="DU10" s="1">
        <v>10</v>
      </c>
      <c r="DV10" s="1">
        <v>0</v>
      </c>
      <c r="DW10" s="1">
        <v>1</v>
      </c>
      <c r="DX10" s="1">
        <v>0</v>
      </c>
      <c r="DY10" s="1">
        <v>0</v>
      </c>
      <c r="DZ10" s="1">
        <v>121</v>
      </c>
      <c r="EA10" s="1">
        <v>1</v>
      </c>
      <c r="EB10" s="4">
        <v>58.033333333333331</v>
      </c>
      <c r="EC10" s="4">
        <v>48.06666666666667</v>
      </c>
      <c r="ED10" s="4">
        <v>49.866666666666667</v>
      </c>
      <c r="EE10" s="4">
        <v>59.652777777777779</v>
      </c>
      <c r="EF10" s="4">
        <v>155.96666666666667</v>
      </c>
      <c r="EG10" s="4">
        <v>51.988888888888894</v>
      </c>
      <c r="EH10" s="4">
        <v>52.424999999999997</v>
      </c>
      <c r="EI10" s="1">
        <v>17</v>
      </c>
      <c r="EJ10" s="1">
        <v>45</v>
      </c>
      <c r="EK10" s="1">
        <v>45</v>
      </c>
      <c r="EL10" s="1">
        <v>13</v>
      </c>
      <c r="EM10" s="1">
        <v>0</v>
      </c>
      <c r="EN10" s="1">
        <v>0</v>
      </c>
      <c r="EO10" s="1">
        <v>27</v>
      </c>
      <c r="EP10" s="1">
        <v>65</v>
      </c>
      <c r="EQ10" s="1">
        <v>16</v>
      </c>
      <c r="ER10" s="1">
        <v>12</v>
      </c>
      <c r="ES10" s="1">
        <v>0</v>
      </c>
      <c r="ET10" s="1">
        <v>0</v>
      </c>
      <c r="EU10" s="1">
        <v>43</v>
      </c>
      <c r="EV10" s="1">
        <v>36</v>
      </c>
      <c r="EW10" s="1">
        <v>18</v>
      </c>
      <c r="EX10" s="1">
        <v>23</v>
      </c>
      <c r="EY10" s="1">
        <v>0</v>
      </c>
      <c r="EZ10" s="1">
        <v>4</v>
      </c>
      <c r="FA10" s="1">
        <v>9</v>
      </c>
      <c r="FB10" s="1">
        <v>29</v>
      </c>
      <c r="FC10" s="1">
        <v>24</v>
      </c>
      <c r="FD10" s="1">
        <v>10</v>
      </c>
      <c r="FE10" s="1">
        <v>0</v>
      </c>
      <c r="FF10" s="1">
        <v>1</v>
      </c>
      <c r="FG10" s="1">
        <v>0</v>
      </c>
      <c r="FH10" s="1">
        <v>0</v>
      </c>
      <c r="FI10" s="1">
        <v>115</v>
      </c>
      <c r="FJ10" s="1">
        <v>21</v>
      </c>
      <c r="FK10" s="1">
        <v>49</v>
      </c>
      <c r="FL10" s="1">
        <v>7</v>
      </c>
      <c r="FM10" s="1">
        <v>1</v>
      </c>
      <c r="FN10" s="1">
        <v>1</v>
      </c>
      <c r="FO10" s="1">
        <v>34</v>
      </c>
      <c r="FP10" s="1">
        <v>19</v>
      </c>
      <c r="FQ10" s="1">
        <v>34</v>
      </c>
      <c r="FR10" s="1" t="s">
        <v>284</v>
      </c>
      <c r="FS10" s="1">
        <v>313</v>
      </c>
      <c r="FT10" s="1">
        <v>134</v>
      </c>
      <c r="FU10" s="1">
        <v>313</v>
      </c>
    </row>
    <row r="11" spans="1:177" ht="15" customHeight="1">
      <c r="A11" s="1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37"/>
      <c r="AD11" s="37"/>
      <c r="AE11" s="37"/>
      <c r="AF11" s="37"/>
      <c r="AG11" s="37"/>
      <c r="AH11" s="37"/>
      <c r="AI11" s="37"/>
      <c r="AJ11" s="8"/>
      <c r="AK11" s="8"/>
      <c r="AL11" s="8"/>
      <c r="AM11" s="8"/>
      <c r="AN11" s="8"/>
      <c r="AO11" s="8"/>
      <c r="AP11" s="8"/>
      <c r="AQ11" s="8"/>
      <c r="BK11" s="29">
        <v>951827026</v>
      </c>
      <c r="BL11" s="1" t="s">
        <v>133</v>
      </c>
      <c r="BM11" s="1">
        <v>103</v>
      </c>
      <c r="BN11" s="1" t="s">
        <v>289</v>
      </c>
      <c r="BO11" s="1" t="s">
        <v>290</v>
      </c>
      <c r="BP11" s="1">
        <v>95</v>
      </c>
      <c r="BQ11" s="1">
        <v>0</v>
      </c>
      <c r="BR11" s="4">
        <v>39.88421052631579</v>
      </c>
      <c r="BS11" s="4">
        <v>32.88421052631579</v>
      </c>
      <c r="BT11" s="4">
        <v>27.768421052631577</v>
      </c>
      <c r="BU11" s="4">
        <v>100.53684210526316</v>
      </c>
      <c r="BV11" s="4">
        <v>33.512280701754371</v>
      </c>
      <c r="BW11" s="1">
        <v>41</v>
      </c>
      <c r="BX11" s="1">
        <v>34</v>
      </c>
      <c r="BY11" s="1">
        <v>19</v>
      </c>
      <c r="BZ11" s="1">
        <v>1</v>
      </c>
      <c r="CA11" s="1">
        <v>2</v>
      </c>
      <c r="CB11" s="1">
        <v>0</v>
      </c>
      <c r="CC11" s="1">
        <v>51</v>
      </c>
      <c r="CD11" s="1">
        <v>33</v>
      </c>
      <c r="CE11" s="1">
        <v>9</v>
      </c>
      <c r="CF11" s="1">
        <v>2</v>
      </c>
      <c r="CG11" s="1">
        <v>3</v>
      </c>
      <c r="CH11" s="1">
        <v>0</v>
      </c>
      <c r="CI11" s="1">
        <v>66</v>
      </c>
      <c r="CJ11" s="1">
        <v>23</v>
      </c>
      <c r="CK11" s="1">
        <v>6</v>
      </c>
      <c r="CL11" s="1">
        <v>0</v>
      </c>
      <c r="CM11" s="1">
        <v>2</v>
      </c>
      <c r="CN11" s="1">
        <v>0</v>
      </c>
      <c r="CO11" s="1">
        <v>2</v>
      </c>
      <c r="CP11" s="1">
        <v>0</v>
      </c>
      <c r="CQ11" s="1">
        <v>0</v>
      </c>
      <c r="CR11" s="1">
        <v>0</v>
      </c>
      <c r="CS11" s="4"/>
      <c r="CT11" s="4"/>
      <c r="CU11" s="4"/>
      <c r="CV11" s="4"/>
      <c r="CW11" s="4"/>
      <c r="CX11" s="4"/>
      <c r="CY11" s="4"/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95</v>
      </c>
      <c r="EA11" s="1">
        <v>0</v>
      </c>
      <c r="EB11" s="4">
        <v>39.88421052631579</v>
      </c>
      <c r="EC11" s="4">
        <v>32.88421052631579</v>
      </c>
      <c r="ED11" s="4">
        <v>27.768421052631577</v>
      </c>
      <c r="EE11" s="4"/>
      <c r="EF11" s="4">
        <v>100.53684210526316</v>
      </c>
      <c r="EG11" s="4">
        <v>33.512280701754371</v>
      </c>
      <c r="EH11" s="4">
        <v>33.512280701754371</v>
      </c>
      <c r="EI11" s="1">
        <v>41</v>
      </c>
      <c r="EJ11" s="1">
        <v>34</v>
      </c>
      <c r="EK11" s="1">
        <v>19</v>
      </c>
      <c r="EL11" s="1">
        <v>1</v>
      </c>
      <c r="EM11" s="1">
        <v>2</v>
      </c>
      <c r="EN11" s="1">
        <v>0</v>
      </c>
      <c r="EO11" s="1">
        <v>51</v>
      </c>
      <c r="EP11" s="1">
        <v>33</v>
      </c>
      <c r="EQ11" s="1">
        <v>9</v>
      </c>
      <c r="ER11" s="1">
        <v>2</v>
      </c>
      <c r="ES11" s="1">
        <v>3</v>
      </c>
      <c r="ET11" s="1">
        <v>0</v>
      </c>
      <c r="EU11" s="1">
        <v>66</v>
      </c>
      <c r="EV11" s="1">
        <v>23</v>
      </c>
      <c r="EW11" s="1">
        <v>6</v>
      </c>
      <c r="EX11" s="1">
        <v>0</v>
      </c>
      <c r="EY11" s="1">
        <v>2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2</v>
      </c>
      <c r="FH11" s="1">
        <v>0</v>
      </c>
      <c r="FI11" s="1">
        <v>269</v>
      </c>
      <c r="FJ11" s="1" t="s">
        <v>375</v>
      </c>
      <c r="FK11" s="1">
        <v>273</v>
      </c>
      <c r="FL11" s="1">
        <v>33</v>
      </c>
      <c r="FM11" s="1" t="s">
        <v>375</v>
      </c>
      <c r="FN11" s="1">
        <v>33</v>
      </c>
      <c r="FO11" s="1">
        <v>34</v>
      </c>
      <c r="FP11" s="1">
        <v>19</v>
      </c>
      <c r="FQ11" s="1">
        <v>34</v>
      </c>
      <c r="FR11" s="1" t="s">
        <v>284</v>
      </c>
      <c r="FS11" s="1">
        <v>313</v>
      </c>
      <c r="FT11" s="1">
        <v>134</v>
      </c>
      <c r="FU11" s="1">
        <v>313</v>
      </c>
    </row>
    <row r="12" spans="1:177" ht="15" customHeight="1">
      <c r="A12" s="13"/>
      <c r="AC12" s="37"/>
      <c r="AD12" s="37"/>
      <c r="AE12" s="37"/>
      <c r="AF12" s="37"/>
      <c r="AG12" s="37"/>
      <c r="AH12" s="37"/>
      <c r="AI12" s="37"/>
      <c r="BK12" s="29"/>
      <c r="BL12" s="1" t="s">
        <v>351</v>
      </c>
      <c r="BM12" s="1">
        <v>115</v>
      </c>
      <c r="BN12" s="1" t="s">
        <v>293</v>
      </c>
      <c r="BO12" s="1" t="s">
        <v>370</v>
      </c>
      <c r="BP12" s="1">
        <v>3</v>
      </c>
      <c r="BQ12" s="1">
        <v>0</v>
      </c>
      <c r="BR12" s="4">
        <v>36.666666666666664</v>
      </c>
      <c r="BS12" s="4">
        <v>44</v>
      </c>
      <c r="BT12" s="4">
        <v>34.333333333333336</v>
      </c>
      <c r="BU12" s="4">
        <v>115</v>
      </c>
      <c r="BV12" s="4">
        <v>38.333333333333336</v>
      </c>
      <c r="BW12" s="1">
        <v>1</v>
      </c>
      <c r="BX12" s="1">
        <v>2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3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3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4"/>
      <c r="CT12" s="4"/>
      <c r="CU12" s="4"/>
      <c r="CV12" s="4"/>
      <c r="CW12" s="4"/>
      <c r="CX12" s="4"/>
      <c r="CY12" s="4"/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3</v>
      </c>
      <c r="EA12" s="1">
        <v>0</v>
      </c>
      <c r="EB12" s="4">
        <v>36.666666666666664</v>
      </c>
      <c r="EC12" s="4">
        <v>44</v>
      </c>
      <c r="ED12" s="4">
        <v>34.333333333333336</v>
      </c>
      <c r="EE12" s="4"/>
      <c r="EF12" s="4">
        <v>115</v>
      </c>
      <c r="EG12" s="4">
        <v>38.333333333333336</v>
      </c>
      <c r="EH12" s="4">
        <v>38.333333333333336</v>
      </c>
      <c r="EI12" s="1">
        <v>1</v>
      </c>
      <c r="EJ12" s="1">
        <v>2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3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3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220</v>
      </c>
      <c r="FJ12" s="1" t="s">
        <v>375</v>
      </c>
      <c r="FK12" s="1">
        <v>225</v>
      </c>
      <c r="FL12" s="1">
        <v>24</v>
      </c>
      <c r="FM12" s="1" t="s">
        <v>375</v>
      </c>
      <c r="FN12" s="1">
        <v>26</v>
      </c>
      <c r="FO12" s="1">
        <v>34</v>
      </c>
      <c r="FP12" s="1">
        <v>19</v>
      </c>
      <c r="FQ12" s="1">
        <v>34</v>
      </c>
      <c r="FR12" s="1" t="s">
        <v>284</v>
      </c>
      <c r="FS12" s="1">
        <v>313</v>
      </c>
      <c r="FT12" s="1">
        <v>134</v>
      </c>
      <c r="FU12" s="1">
        <v>313</v>
      </c>
    </row>
    <row r="13" spans="1:177" ht="15" customHeight="1">
      <c r="A13" s="13"/>
      <c r="AC13" s="37"/>
      <c r="AD13" s="37"/>
      <c r="AE13" s="37"/>
      <c r="AF13" s="37"/>
      <c r="AG13" s="37"/>
      <c r="AH13" s="37"/>
      <c r="AI13" s="37"/>
      <c r="BK13" s="29">
        <v>542867191</v>
      </c>
      <c r="BL13" s="1" t="s">
        <v>134</v>
      </c>
      <c r="BM13" s="1">
        <v>115</v>
      </c>
      <c r="BN13" s="1" t="s">
        <v>289</v>
      </c>
      <c r="BO13" s="1" t="s">
        <v>370</v>
      </c>
      <c r="BP13" s="1">
        <v>118</v>
      </c>
      <c r="BQ13" s="1">
        <v>0</v>
      </c>
      <c r="BR13" s="4">
        <v>51.016949152542374</v>
      </c>
      <c r="BS13" s="4">
        <v>39.966101694915253</v>
      </c>
      <c r="BT13" s="4">
        <v>41.364406779661017</v>
      </c>
      <c r="BU13" s="4">
        <v>132.34745762711864</v>
      </c>
      <c r="BV13" s="4">
        <v>44.115819209039564</v>
      </c>
      <c r="BW13" s="1">
        <v>21</v>
      </c>
      <c r="BX13" s="1">
        <v>61</v>
      </c>
      <c r="BY13" s="1">
        <v>30</v>
      </c>
      <c r="BZ13" s="1">
        <v>6</v>
      </c>
      <c r="CA13" s="1">
        <v>2</v>
      </c>
      <c r="CB13" s="1">
        <v>0</v>
      </c>
      <c r="CC13" s="1">
        <v>47</v>
      </c>
      <c r="CD13" s="1">
        <v>49</v>
      </c>
      <c r="CE13" s="1">
        <v>17</v>
      </c>
      <c r="CF13" s="1">
        <v>5</v>
      </c>
      <c r="CG13" s="1">
        <v>3</v>
      </c>
      <c r="CH13" s="1">
        <v>0</v>
      </c>
      <c r="CI13" s="1">
        <v>47</v>
      </c>
      <c r="CJ13" s="1">
        <v>45</v>
      </c>
      <c r="CK13" s="1">
        <v>19</v>
      </c>
      <c r="CL13" s="1">
        <v>7</v>
      </c>
      <c r="CM13" s="1">
        <v>2</v>
      </c>
      <c r="CN13" s="1">
        <v>0</v>
      </c>
      <c r="CO13" s="1">
        <v>2</v>
      </c>
      <c r="CP13" s="1">
        <v>0</v>
      </c>
      <c r="CQ13" s="1">
        <v>26</v>
      </c>
      <c r="CR13" s="1">
        <v>0</v>
      </c>
      <c r="CS13" s="4">
        <v>56.846153846153847</v>
      </c>
      <c r="CT13" s="4">
        <v>43.230769230769234</v>
      </c>
      <c r="CU13" s="4">
        <v>57.230769230769234</v>
      </c>
      <c r="CV13" s="4">
        <v>54.384615384615387</v>
      </c>
      <c r="CW13" s="4">
        <v>157.30769230769232</v>
      </c>
      <c r="CX13" s="4">
        <v>52.435897435897431</v>
      </c>
      <c r="CY13" s="4">
        <v>52.92307692307692</v>
      </c>
      <c r="CZ13" s="1">
        <v>3</v>
      </c>
      <c r="DA13" s="1">
        <v>12</v>
      </c>
      <c r="DB13" s="1">
        <v>8</v>
      </c>
      <c r="DC13" s="1">
        <v>3</v>
      </c>
      <c r="DD13" s="1">
        <v>0</v>
      </c>
      <c r="DE13" s="1">
        <v>0</v>
      </c>
      <c r="DF13" s="1">
        <v>9</v>
      </c>
      <c r="DG13" s="1">
        <v>12</v>
      </c>
      <c r="DH13" s="1">
        <v>3</v>
      </c>
      <c r="DI13" s="1">
        <v>2</v>
      </c>
      <c r="DJ13" s="1">
        <v>0</v>
      </c>
      <c r="DK13" s="1">
        <v>0</v>
      </c>
      <c r="DL13" s="1">
        <v>7</v>
      </c>
      <c r="DM13" s="1">
        <v>6</v>
      </c>
      <c r="DN13" s="1">
        <v>6</v>
      </c>
      <c r="DO13" s="1">
        <v>7</v>
      </c>
      <c r="DP13" s="1">
        <v>0</v>
      </c>
      <c r="DQ13" s="1">
        <v>1</v>
      </c>
      <c r="DR13" s="1">
        <v>4</v>
      </c>
      <c r="DS13" s="1">
        <v>11</v>
      </c>
      <c r="DT13" s="1">
        <v>11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144</v>
      </c>
      <c r="EA13" s="1">
        <v>0</v>
      </c>
      <c r="EB13" s="4">
        <v>52.069444444444443</v>
      </c>
      <c r="EC13" s="4">
        <v>40.555555555555557</v>
      </c>
      <c r="ED13" s="4">
        <v>44.229166666666664</v>
      </c>
      <c r="EE13" s="4">
        <v>54.384615384615387</v>
      </c>
      <c r="EF13" s="4">
        <v>136.85416666666666</v>
      </c>
      <c r="EG13" s="4">
        <v>45.618055555555571</v>
      </c>
      <c r="EH13" s="4">
        <v>45.706018518518533</v>
      </c>
      <c r="EI13" s="1">
        <v>24</v>
      </c>
      <c r="EJ13" s="1">
        <v>73</v>
      </c>
      <c r="EK13" s="1">
        <v>38</v>
      </c>
      <c r="EL13" s="1">
        <v>9</v>
      </c>
      <c r="EM13" s="1">
        <v>2</v>
      </c>
      <c r="EN13" s="1">
        <v>0</v>
      </c>
      <c r="EO13" s="1">
        <v>56</v>
      </c>
      <c r="EP13" s="1">
        <v>61</v>
      </c>
      <c r="EQ13" s="1">
        <v>20</v>
      </c>
      <c r="ER13" s="1">
        <v>7</v>
      </c>
      <c r="ES13" s="1">
        <v>3</v>
      </c>
      <c r="ET13" s="1">
        <v>0</v>
      </c>
      <c r="EU13" s="1">
        <v>54</v>
      </c>
      <c r="EV13" s="1">
        <v>51</v>
      </c>
      <c r="EW13" s="1">
        <v>25</v>
      </c>
      <c r="EX13" s="1">
        <v>14</v>
      </c>
      <c r="EY13" s="1">
        <v>2</v>
      </c>
      <c r="EZ13" s="1">
        <v>1</v>
      </c>
      <c r="FA13" s="1">
        <v>4</v>
      </c>
      <c r="FB13" s="1">
        <v>11</v>
      </c>
      <c r="FC13" s="1">
        <v>11</v>
      </c>
      <c r="FD13" s="1">
        <v>0</v>
      </c>
      <c r="FE13" s="1">
        <v>0</v>
      </c>
      <c r="FF13" s="1">
        <v>0</v>
      </c>
      <c r="FG13" s="1">
        <v>2</v>
      </c>
      <c r="FH13" s="1">
        <v>0</v>
      </c>
      <c r="FI13" s="1">
        <v>130</v>
      </c>
      <c r="FJ13" s="1">
        <v>46</v>
      </c>
      <c r="FK13" s="1">
        <v>124</v>
      </c>
      <c r="FL13" s="1">
        <v>12</v>
      </c>
      <c r="FM13" s="1">
        <v>7</v>
      </c>
      <c r="FN13" s="1">
        <v>10</v>
      </c>
      <c r="FO13" s="1">
        <v>34</v>
      </c>
      <c r="FP13" s="1">
        <v>19</v>
      </c>
      <c r="FQ13" s="1">
        <v>34</v>
      </c>
      <c r="FR13" s="1" t="s">
        <v>284</v>
      </c>
      <c r="FS13" s="1">
        <v>313</v>
      </c>
      <c r="FT13" s="1">
        <v>134</v>
      </c>
      <c r="FU13" s="1">
        <v>313</v>
      </c>
    </row>
    <row r="14" spans="1:177" ht="19.8" customHeight="1">
      <c r="A14" s="13"/>
      <c r="AC14" s="37"/>
      <c r="AD14" s="37"/>
      <c r="AE14" s="37"/>
      <c r="AF14" s="37"/>
      <c r="AG14" s="37"/>
      <c r="AH14" s="37"/>
      <c r="AI14" s="37"/>
      <c r="BK14" s="29">
        <v>180574458</v>
      </c>
      <c r="BL14" s="1" t="s">
        <v>135</v>
      </c>
      <c r="BM14" s="1">
        <v>126</v>
      </c>
      <c r="BN14" s="1" t="s">
        <v>294</v>
      </c>
      <c r="BO14" s="1" t="s">
        <v>370</v>
      </c>
      <c r="BP14" s="1">
        <v>65</v>
      </c>
      <c r="BQ14" s="1">
        <v>0</v>
      </c>
      <c r="BR14" s="4">
        <v>41.292307692307695</v>
      </c>
      <c r="BS14" s="4">
        <v>33.969230769230769</v>
      </c>
      <c r="BT14" s="4">
        <v>32.184615384615384</v>
      </c>
      <c r="BU14" s="4">
        <v>107.44615384615385</v>
      </c>
      <c r="BV14" s="4">
        <v>35.815384615384616</v>
      </c>
      <c r="BW14" s="1">
        <v>23</v>
      </c>
      <c r="BX14" s="1">
        <v>31</v>
      </c>
      <c r="BY14" s="1">
        <v>9</v>
      </c>
      <c r="BZ14" s="1">
        <v>2</v>
      </c>
      <c r="CA14" s="1">
        <v>1</v>
      </c>
      <c r="CB14" s="1">
        <v>0</v>
      </c>
      <c r="CC14" s="1">
        <v>32</v>
      </c>
      <c r="CD14" s="1">
        <v>27</v>
      </c>
      <c r="CE14" s="1">
        <v>3</v>
      </c>
      <c r="CF14" s="1">
        <v>3</v>
      </c>
      <c r="CG14" s="1">
        <v>1</v>
      </c>
      <c r="CH14" s="1">
        <v>0</v>
      </c>
      <c r="CI14" s="1">
        <v>40</v>
      </c>
      <c r="CJ14" s="1">
        <v>18</v>
      </c>
      <c r="CK14" s="1">
        <v>6</v>
      </c>
      <c r="CL14" s="1">
        <v>1</v>
      </c>
      <c r="CM14" s="1">
        <v>1</v>
      </c>
      <c r="CN14" s="1">
        <v>0</v>
      </c>
      <c r="CO14" s="1">
        <v>1</v>
      </c>
      <c r="CP14" s="1">
        <v>0</v>
      </c>
      <c r="CQ14" s="1">
        <v>19</v>
      </c>
      <c r="CR14" s="1">
        <v>0</v>
      </c>
      <c r="CS14" s="4">
        <v>56.842105263157897</v>
      </c>
      <c r="CT14" s="4">
        <v>45.89473684210526</v>
      </c>
      <c r="CU14" s="4">
        <v>46.263157894736842</v>
      </c>
      <c r="CV14" s="4">
        <v>51.578947368421055</v>
      </c>
      <c r="CW14" s="4">
        <v>149</v>
      </c>
      <c r="CX14" s="4">
        <v>49.666666666666679</v>
      </c>
      <c r="CY14" s="4">
        <v>50.14473684210526</v>
      </c>
      <c r="CZ14" s="1">
        <v>3</v>
      </c>
      <c r="DA14" s="1">
        <v>6</v>
      </c>
      <c r="DB14" s="1">
        <v>7</v>
      </c>
      <c r="DC14" s="1">
        <v>3</v>
      </c>
      <c r="DD14" s="1">
        <v>0</v>
      </c>
      <c r="DE14" s="1">
        <v>0</v>
      </c>
      <c r="DF14" s="1">
        <v>5</v>
      </c>
      <c r="DG14" s="1">
        <v>9</v>
      </c>
      <c r="DH14" s="1">
        <v>3</v>
      </c>
      <c r="DI14" s="1">
        <v>2</v>
      </c>
      <c r="DJ14" s="1">
        <v>0</v>
      </c>
      <c r="DK14" s="1">
        <v>1</v>
      </c>
      <c r="DL14" s="1">
        <v>8</v>
      </c>
      <c r="DM14" s="1">
        <v>4</v>
      </c>
      <c r="DN14" s="1">
        <v>6</v>
      </c>
      <c r="DO14" s="1">
        <v>1</v>
      </c>
      <c r="DP14" s="1">
        <v>0</v>
      </c>
      <c r="DQ14" s="1">
        <v>0</v>
      </c>
      <c r="DR14" s="1">
        <v>3</v>
      </c>
      <c r="DS14" s="1">
        <v>10</v>
      </c>
      <c r="DT14" s="1">
        <v>5</v>
      </c>
      <c r="DU14" s="1">
        <v>1</v>
      </c>
      <c r="DV14" s="1">
        <v>0</v>
      </c>
      <c r="DW14" s="1">
        <v>0</v>
      </c>
      <c r="DX14" s="1">
        <v>0</v>
      </c>
      <c r="DY14" s="1">
        <v>0</v>
      </c>
      <c r="DZ14" s="1">
        <v>84</v>
      </c>
      <c r="EA14" s="1">
        <v>0</v>
      </c>
      <c r="EB14" s="4">
        <v>44.80952380952381</v>
      </c>
      <c r="EC14" s="4">
        <v>36.666666666666664</v>
      </c>
      <c r="ED14" s="4">
        <v>35.36904761904762</v>
      </c>
      <c r="EE14" s="4">
        <v>51.578947368421055</v>
      </c>
      <c r="EF14" s="4">
        <v>116.8452380952381</v>
      </c>
      <c r="EG14" s="4">
        <v>38.94841269841271</v>
      </c>
      <c r="EH14" s="4">
        <v>39.056547619047628</v>
      </c>
      <c r="EI14" s="1">
        <v>26</v>
      </c>
      <c r="EJ14" s="1">
        <v>37</v>
      </c>
      <c r="EK14" s="1">
        <v>16</v>
      </c>
      <c r="EL14" s="1">
        <v>5</v>
      </c>
      <c r="EM14" s="1">
        <v>1</v>
      </c>
      <c r="EN14" s="1">
        <v>0</v>
      </c>
      <c r="EO14" s="1">
        <v>37</v>
      </c>
      <c r="EP14" s="1">
        <v>36</v>
      </c>
      <c r="EQ14" s="1">
        <v>6</v>
      </c>
      <c r="ER14" s="1">
        <v>5</v>
      </c>
      <c r="ES14" s="1">
        <v>1</v>
      </c>
      <c r="ET14" s="1">
        <v>1</v>
      </c>
      <c r="EU14" s="1">
        <v>48</v>
      </c>
      <c r="EV14" s="1">
        <v>22</v>
      </c>
      <c r="EW14" s="1">
        <v>12</v>
      </c>
      <c r="EX14" s="1">
        <v>2</v>
      </c>
      <c r="EY14" s="1">
        <v>1</v>
      </c>
      <c r="EZ14" s="1">
        <v>0</v>
      </c>
      <c r="FA14" s="1">
        <v>3</v>
      </c>
      <c r="FB14" s="1">
        <v>10</v>
      </c>
      <c r="FC14" s="1">
        <v>5</v>
      </c>
      <c r="FD14" s="1">
        <v>1</v>
      </c>
      <c r="FE14" s="1">
        <v>0</v>
      </c>
      <c r="FF14" s="1">
        <v>0</v>
      </c>
      <c r="FG14" s="1">
        <v>1</v>
      </c>
      <c r="FH14" s="1">
        <v>0</v>
      </c>
      <c r="FI14" s="1">
        <v>252</v>
      </c>
      <c r="FJ14" s="1">
        <v>70</v>
      </c>
      <c r="FK14" s="1">
        <v>218</v>
      </c>
      <c r="FL14" s="1">
        <v>29</v>
      </c>
      <c r="FM14" s="1">
        <v>13</v>
      </c>
      <c r="FN14" s="1">
        <v>24</v>
      </c>
      <c r="FO14" s="1">
        <v>34</v>
      </c>
      <c r="FP14" s="1">
        <v>19</v>
      </c>
      <c r="FQ14" s="1">
        <v>34</v>
      </c>
      <c r="FR14" s="1" t="s">
        <v>284</v>
      </c>
      <c r="FS14" s="1">
        <v>313</v>
      </c>
      <c r="FT14" s="1">
        <v>134</v>
      </c>
      <c r="FU14" s="1">
        <v>313</v>
      </c>
    </row>
    <row r="15" spans="1:177" ht="15" customHeight="1">
      <c r="A15" s="13"/>
      <c r="AC15" s="37"/>
      <c r="AD15" s="37"/>
      <c r="AE15" s="37"/>
      <c r="AF15" s="37"/>
      <c r="AG15" s="37"/>
      <c r="AH15" s="37"/>
      <c r="AI15" s="37"/>
      <c r="BK15" s="29">
        <v>150425330</v>
      </c>
      <c r="BL15" s="1" t="s">
        <v>136</v>
      </c>
      <c r="BM15" s="1">
        <v>135</v>
      </c>
      <c r="BN15" s="1" t="s">
        <v>289</v>
      </c>
      <c r="BO15" s="1" t="s">
        <v>290</v>
      </c>
      <c r="BP15" s="1">
        <v>49</v>
      </c>
      <c r="BQ15" s="1">
        <v>0</v>
      </c>
      <c r="BR15" s="4">
        <v>45.693877551020407</v>
      </c>
      <c r="BS15" s="4">
        <v>38.122448979591837</v>
      </c>
      <c r="BT15" s="4">
        <v>42.795918367346935</v>
      </c>
      <c r="BU15" s="4">
        <v>126.61224489795919</v>
      </c>
      <c r="BV15" s="4">
        <v>42.204081632653065</v>
      </c>
      <c r="BW15" s="1">
        <v>14</v>
      </c>
      <c r="BX15" s="1">
        <v>23</v>
      </c>
      <c r="BY15" s="1">
        <v>11</v>
      </c>
      <c r="BZ15" s="1">
        <v>1</v>
      </c>
      <c r="CA15" s="1">
        <v>1</v>
      </c>
      <c r="CB15" s="1">
        <v>0</v>
      </c>
      <c r="CC15" s="1">
        <v>21</v>
      </c>
      <c r="CD15" s="1">
        <v>19</v>
      </c>
      <c r="CE15" s="1">
        <v>8</v>
      </c>
      <c r="CF15" s="1">
        <v>1</v>
      </c>
      <c r="CG15" s="1">
        <v>2</v>
      </c>
      <c r="CH15" s="1">
        <v>0</v>
      </c>
      <c r="CI15" s="1">
        <v>19</v>
      </c>
      <c r="CJ15" s="1">
        <v>20</v>
      </c>
      <c r="CK15" s="1">
        <v>5</v>
      </c>
      <c r="CL15" s="1">
        <v>5</v>
      </c>
      <c r="CM15" s="1">
        <v>1</v>
      </c>
      <c r="CN15" s="1">
        <v>0</v>
      </c>
      <c r="CO15" s="1">
        <v>1</v>
      </c>
      <c r="CP15" s="1">
        <v>0</v>
      </c>
      <c r="CQ15" s="1">
        <v>0</v>
      </c>
      <c r="CR15" s="1">
        <v>0</v>
      </c>
      <c r="CS15" s="4"/>
      <c r="CT15" s="4"/>
      <c r="CU15" s="4"/>
      <c r="CV15" s="4"/>
      <c r="CW15" s="4"/>
      <c r="CX15" s="4"/>
      <c r="CY15" s="4"/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49</v>
      </c>
      <c r="EA15" s="1">
        <v>0</v>
      </c>
      <c r="EB15" s="4">
        <v>45.693877551020407</v>
      </c>
      <c r="EC15" s="4">
        <v>38.122448979591837</v>
      </c>
      <c r="ED15" s="4">
        <v>42.795918367346935</v>
      </c>
      <c r="EE15" s="4"/>
      <c r="EF15" s="4">
        <v>126.61224489795919</v>
      </c>
      <c r="EG15" s="4">
        <v>42.204081632653065</v>
      </c>
      <c r="EH15" s="4">
        <v>42.204081632653065</v>
      </c>
      <c r="EI15" s="1">
        <v>14</v>
      </c>
      <c r="EJ15" s="1">
        <v>23</v>
      </c>
      <c r="EK15" s="1">
        <v>11</v>
      </c>
      <c r="EL15" s="1">
        <v>1</v>
      </c>
      <c r="EM15" s="1">
        <v>1</v>
      </c>
      <c r="EN15" s="1">
        <v>0</v>
      </c>
      <c r="EO15" s="1">
        <v>21</v>
      </c>
      <c r="EP15" s="1">
        <v>19</v>
      </c>
      <c r="EQ15" s="1">
        <v>8</v>
      </c>
      <c r="ER15" s="1">
        <v>1</v>
      </c>
      <c r="ES15" s="1">
        <v>2</v>
      </c>
      <c r="ET15" s="1">
        <v>0</v>
      </c>
      <c r="EU15" s="1">
        <v>19</v>
      </c>
      <c r="EV15" s="1">
        <v>20</v>
      </c>
      <c r="EW15" s="1">
        <v>5</v>
      </c>
      <c r="EX15" s="1">
        <v>5</v>
      </c>
      <c r="EY15" s="1">
        <v>1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1</v>
      </c>
      <c r="FH15" s="1">
        <v>0</v>
      </c>
      <c r="FI15" s="1">
        <v>159</v>
      </c>
      <c r="FJ15" s="1" t="s">
        <v>375</v>
      </c>
      <c r="FK15" s="1">
        <v>171</v>
      </c>
      <c r="FL15" s="1">
        <v>16</v>
      </c>
      <c r="FM15" s="1" t="s">
        <v>375</v>
      </c>
      <c r="FN15" s="1">
        <v>19</v>
      </c>
      <c r="FO15" s="1">
        <v>34</v>
      </c>
      <c r="FP15" s="1">
        <v>19</v>
      </c>
      <c r="FQ15" s="1">
        <v>34</v>
      </c>
      <c r="FR15" s="1" t="s">
        <v>284</v>
      </c>
      <c r="FS15" s="1">
        <v>313</v>
      </c>
      <c r="FT15" s="1">
        <v>134</v>
      </c>
      <c r="FU15" s="1">
        <v>313</v>
      </c>
    </row>
    <row r="16" spans="1:177" ht="15" customHeight="1">
      <c r="A16" s="13"/>
      <c r="AC16" s="37"/>
      <c r="AD16" s="37"/>
      <c r="AE16" s="37"/>
      <c r="AF16" s="37"/>
      <c r="AG16" s="37"/>
      <c r="AH16" s="37"/>
      <c r="AI16" s="37"/>
      <c r="BK16" s="29">
        <v>306648932</v>
      </c>
      <c r="BL16" s="1" t="s">
        <v>137</v>
      </c>
      <c r="BM16" s="1">
        <v>143</v>
      </c>
      <c r="BN16" s="1" t="s">
        <v>289</v>
      </c>
      <c r="BO16" s="1" t="s">
        <v>370</v>
      </c>
      <c r="BP16" s="1">
        <v>66</v>
      </c>
      <c r="BQ16" s="1">
        <v>0</v>
      </c>
      <c r="BR16" s="4">
        <v>52.924242424242422</v>
      </c>
      <c r="BS16" s="4">
        <v>43.878787878787875</v>
      </c>
      <c r="BT16" s="4">
        <v>36.560606060606062</v>
      </c>
      <c r="BU16" s="4">
        <v>133.36363636363637</v>
      </c>
      <c r="BV16" s="4">
        <v>44.45454545454546</v>
      </c>
      <c r="BW16" s="1">
        <v>6</v>
      </c>
      <c r="BX16" s="1">
        <v>40</v>
      </c>
      <c r="BY16" s="1">
        <v>18</v>
      </c>
      <c r="BZ16" s="1">
        <v>2</v>
      </c>
      <c r="CA16" s="1">
        <v>0</v>
      </c>
      <c r="CB16" s="1">
        <v>0</v>
      </c>
      <c r="CC16" s="1">
        <v>18</v>
      </c>
      <c r="CD16" s="1">
        <v>38</v>
      </c>
      <c r="CE16" s="1">
        <v>7</v>
      </c>
      <c r="CF16" s="1">
        <v>3</v>
      </c>
      <c r="CG16" s="1">
        <v>0</v>
      </c>
      <c r="CH16" s="1">
        <v>0</v>
      </c>
      <c r="CI16" s="1">
        <v>30</v>
      </c>
      <c r="CJ16" s="1">
        <v>25</v>
      </c>
      <c r="CK16" s="1">
        <v>9</v>
      </c>
      <c r="CL16" s="1">
        <v>2</v>
      </c>
      <c r="CM16" s="1">
        <v>0</v>
      </c>
      <c r="CN16" s="1">
        <v>0</v>
      </c>
      <c r="CO16" s="1">
        <v>0</v>
      </c>
      <c r="CP16" s="1">
        <v>0</v>
      </c>
      <c r="CQ16" s="1">
        <v>23</v>
      </c>
      <c r="CR16" s="1">
        <v>0</v>
      </c>
      <c r="CS16" s="4">
        <v>57</v>
      </c>
      <c r="CT16" s="4">
        <v>37.913043478260867</v>
      </c>
      <c r="CU16" s="4">
        <v>43.869565217391305</v>
      </c>
      <c r="CV16" s="4">
        <v>58.695652173913047</v>
      </c>
      <c r="CW16" s="4">
        <v>138.78260869565219</v>
      </c>
      <c r="CX16" s="4">
        <v>46.260869565217398</v>
      </c>
      <c r="CY16" s="4">
        <v>49.369565217391305</v>
      </c>
      <c r="CZ16" s="1">
        <v>4</v>
      </c>
      <c r="DA16" s="1">
        <v>9</v>
      </c>
      <c r="DB16" s="1">
        <v>7</v>
      </c>
      <c r="DC16" s="1">
        <v>3</v>
      </c>
      <c r="DD16" s="1">
        <v>0</v>
      </c>
      <c r="DE16" s="1">
        <v>0</v>
      </c>
      <c r="DF16" s="1">
        <v>10</v>
      </c>
      <c r="DG16" s="1">
        <v>9</v>
      </c>
      <c r="DH16" s="1">
        <v>4</v>
      </c>
      <c r="DI16" s="1">
        <v>0</v>
      </c>
      <c r="DJ16" s="1">
        <v>0</v>
      </c>
      <c r="DK16" s="1">
        <v>0</v>
      </c>
      <c r="DL16" s="1">
        <v>10</v>
      </c>
      <c r="DM16" s="1">
        <v>9</v>
      </c>
      <c r="DN16" s="1">
        <v>1</v>
      </c>
      <c r="DO16" s="1">
        <v>3</v>
      </c>
      <c r="DP16" s="1">
        <v>0</v>
      </c>
      <c r="DQ16" s="1">
        <v>0</v>
      </c>
      <c r="DR16" s="1">
        <v>2</v>
      </c>
      <c r="DS16" s="1">
        <v>9</v>
      </c>
      <c r="DT16" s="1">
        <v>10</v>
      </c>
      <c r="DU16" s="1">
        <v>2</v>
      </c>
      <c r="DV16" s="1">
        <v>0</v>
      </c>
      <c r="DW16" s="1">
        <v>0</v>
      </c>
      <c r="DX16" s="1">
        <v>0</v>
      </c>
      <c r="DY16" s="1">
        <v>0</v>
      </c>
      <c r="DZ16" s="1">
        <v>89</v>
      </c>
      <c r="EA16" s="1">
        <v>0</v>
      </c>
      <c r="EB16" s="4">
        <v>53.977528089887642</v>
      </c>
      <c r="EC16" s="4">
        <v>42.337078651685395</v>
      </c>
      <c r="ED16" s="4">
        <v>38.449438202247194</v>
      </c>
      <c r="EE16" s="4">
        <v>58.695652173913047</v>
      </c>
      <c r="EF16" s="4">
        <v>134.76404494382024</v>
      </c>
      <c r="EG16" s="4">
        <v>44.92134831460676</v>
      </c>
      <c r="EH16" s="4">
        <v>45.724719101123604</v>
      </c>
      <c r="EI16" s="1">
        <v>10</v>
      </c>
      <c r="EJ16" s="1">
        <v>49</v>
      </c>
      <c r="EK16" s="1">
        <v>25</v>
      </c>
      <c r="EL16" s="1">
        <v>5</v>
      </c>
      <c r="EM16" s="1">
        <v>0</v>
      </c>
      <c r="EN16" s="1">
        <v>0</v>
      </c>
      <c r="EO16" s="1">
        <v>28</v>
      </c>
      <c r="EP16" s="1">
        <v>47</v>
      </c>
      <c r="EQ16" s="1">
        <v>11</v>
      </c>
      <c r="ER16" s="1">
        <v>3</v>
      </c>
      <c r="ES16" s="1">
        <v>0</v>
      </c>
      <c r="ET16" s="1">
        <v>0</v>
      </c>
      <c r="EU16" s="1">
        <v>40</v>
      </c>
      <c r="EV16" s="1">
        <v>34</v>
      </c>
      <c r="EW16" s="1">
        <v>10</v>
      </c>
      <c r="EX16" s="1">
        <v>5</v>
      </c>
      <c r="EY16" s="1">
        <v>0</v>
      </c>
      <c r="EZ16" s="1">
        <v>0</v>
      </c>
      <c r="FA16" s="1">
        <v>2</v>
      </c>
      <c r="FB16" s="1">
        <v>9</v>
      </c>
      <c r="FC16" s="1">
        <v>10</v>
      </c>
      <c r="FD16" s="1">
        <v>2</v>
      </c>
      <c r="FE16" s="1">
        <v>0</v>
      </c>
      <c r="FF16" s="1">
        <v>0</v>
      </c>
      <c r="FG16" s="1">
        <v>0</v>
      </c>
      <c r="FH16" s="1">
        <v>0</v>
      </c>
      <c r="FI16" s="1">
        <v>123</v>
      </c>
      <c r="FJ16" s="1">
        <v>98</v>
      </c>
      <c r="FK16" s="1">
        <v>135</v>
      </c>
      <c r="FL16" s="1">
        <v>10</v>
      </c>
      <c r="FM16" s="1">
        <v>17</v>
      </c>
      <c r="FN16" s="1">
        <v>13</v>
      </c>
      <c r="FO16" s="1">
        <v>34</v>
      </c>
      <c r="FP16" s="1">
        <v>19</v>
      </c>
      <c r="FQ16" s="1">
        <v>34</v>
      </c>
      <c r="FR16" s="1" t="s">
        <v>284</v>
      </c>
      <c r="FS16" s="1">
        <v>313</v>
      </c>
      <c r="FT16" s="1">
        <v>134</v>
      </c>
      <c r="FU16" s="1">
        <v>313</v>
      </c>
    </row>
    <row r="17" spans="1:177" ht="15" customHeight="1">
      <c r="A17" s="13"/>
      <c r="AC17" s="37"/>
      <c r="AD17" s="37"/>
      <c r="AE17" s="37"/>
      <c r="AF17" s="37"/>
      <c r="AG17" s="37"/>
      <c r="AH17" s="37"/>
      <c r="AI17" s="37"/>
      <c r="BK17" s="29">
        <v>750038450</v>
      </c>
      <c r="BL17" s="1" t="s">
        <v>138</v>
      </c>
      <c r="BM17" s="1">
        <v>144</v>
      </c>
      <c r="BN17" s="1" t="s">
        <v>289</v>
      </c>
      <c r="BO17" s="1" t="s">
        <v>290</v>
      </c>
      <c r="BP17" s="1">
        <v>70</v>
      </c>
      <c r="BQ17" s="1">
        <v>0</v>
      </c>
      <c r="BR17" s="4">
        <v>51.628571428571426</v>
      </c>
      <c r="BS17" s="4">
        <v>48.057142857142857</v>
      </c>
      <c r="BT17" s="4">
        <v>40.457142857142856</v>
      </c>
      <c r="BU17" s="4">
        <v>140.14285714285714</v>
      </c>
      <c r="BV17" s="4">
        <v>46.71428571428573</v>
      </c>
      <c r="BW17" s="1">
        <v>12</v>
      </c>
      <c r="BX17" s="1">
        <v>36</v>
      </c>
      <c r="BY17" s="1">
        <v>20</v>
      </c>
      <c r="BZ17" s="1">
        <v>2</v>
      </c>
      <c r="CA17" s="1">
        <v>0</v>
      </c>
      <c r="CB17" s="1">
        <v>0</v>
      </c>
      <c r="CC17" s="1">
        <v>19</v>
      </c>
      <c r="CD17" s="1">
        <v>29</v>
      </c>
      <c r="CE17" s="1">
        <v>12</v>
      </c>
      <c r="CF17" s="1">
        <v>10</v>
      </c>
      <c r="CG17" s="1">
        <v>0</v>
      </c>
      <c r="CH17" s="1">
        <v>0</v>
      </c>
      <c r="CI17" s="1">
        <v>28</v>
      </c>
      <c r="CJ17" s="1">
        <v>27</v>
      </c>
      <c r="CK17" s="1">
        <v>10</v>
      </c>
      <c r="CL17" s="1">
        <v>5</v>
      </c>
      <c r="CM17" s="1">
        <v>1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4"/>
      <c r="CT17" s="4"/>
      <c r="CU17" s="4"/>
      <c r="CV17" s="4"/>
      <c r="CW17" s="4"/>
      <c r="CX17" s="4"/>
      <c r="CY17" s="4"/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70</v>
      </c>
      <c r="EA17" s="1">
        <v>0</v>
      </c>
      <c r="EB17" s="4">
        <v>51.628571428571426</v>
      </c>
      <c r="EC17" s="4">
        <v>48.057142857142857</v>
      </c>
      <c r="ED17" s="4">
        <v>40.457142857142856</v>
      </c>
      <c r="EE17" s="4"/>
      <c r="EF17" s="4">
        <v>140.14285714285714</v>
      </c>
      <c r="EG17" s="4">
        <v>46.71428571428573</v>
      </c>
      <c r="EH17" s="4">
        <v>46.71428571428573</v>
      </c>
      <c r="EI17" s="1">
        <v>12</v>
      </c>
      <c r="EJ17" s="1">
        <v>36</v>
      </c>
      <c r="EK17" s="1">
        <v>20</v>
      </c>
      <c r="EL17" s="1">
        <v>2</v>
      </c>
      <c r="EM17" s="1">
        <v>0</v>
      </c>
      <c r="EN17" s="1">
        <v>0</v>
      </c>
      <c r="EO17" s="1">
        <v>19</v>
      </c>
      <c r="EP17" s="1">
        <v>29</v>
      </c>
      <c r="EQ17" s="1">
        <v>12</v>
      </c>
      <c r="ER17" s="1">
        <v>10</v>
      </c>
      <c r="ES17" s="1">
        <v>0</v>
      </c>
      <c r="ET17" s="1">
        <v>0</v>
      </c>
      <c r="EU17" s="1">
        <v>28</v>
      </c>
      <c r="EV17" s="1">
        <v>27</v>
      </c>
      <c r="EW17" s="1">
        <v>10</v>
      </c>
      <c r="EX17" s="1">
        <v>5</v>
      </c>
      <c r="EY17" s="1">
        <v>1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99</v>
      </c>
      <c r="FJ17" s="1" t="s">
        <v>375</v>
      </c>
      <c r="FK17" s="1">
        <v>109</v>
      </c>
      <c r="FL17" s="1">
        <v>4</v>
      </c>
      <c r="FM17" s="1" t="s">
        <v>375</v>
      </c>
      <c r="FN17" s="1">
        <v>6</v>
      </c>
      <c r="FO17" s="1">
        <v>34</v>
      </c>
      <c r="FP17" s="1">
        <v>19</v>
      </c>
      <c r="FQ17" s="1">
        <v>34</v>
      </c>
      <c r="FR17" s="1" t="s">
        <v>284</v>
      </c>
      <c r="FS17" s="1">
        <v>313</v>
      </c>
      <c r="FT17" s="1">
        <v>134</v>
      </c>
      <c r="FU17" s="1">
        <v>313</v>
      </c>
    </row>
    <row r="18" spans="1:177" ht="15" customHeight="1">
      <c r="A18" s="13"/>
      <c r="AC18" s="37"/>
      <c r="AD18" s="37"/>
      <c r="AE18" s="37"/>
      <c r="AF18" s="37"/>
      <c r="AG18" s="37"/>
      <c r="AH18" s="37"/>
      <c r="AI18" s="37"/>
      <c r="BK18" s="29">
        <v>566880664</v>
      </c>
      <c r="BL18" s="1" t="s">
        <v>139</v>
      </c>
      <c r="BM18" s="1">
        <v>157</v>
      </c>
      <c r="BN18" s="1" t="s">
        <v>289</v>
      </c>
      <c r="BO18" s="1" t="s">
        <v>370</v>
      </c>
      <c r="BP18" s="1">
        <v>69</v>
      </c>
      <c r="BQ18" s="1">
        <v>0</v>
      </c>
      <c r="BR18" s="4">
        <v>51.405797101449274</v>
      </c>
      <c r="BS18" s="4">
        <v>49.739130434782609</v>
      </c>
      <c r="BT18" s="4">
        <v>39.376811594202898</v>
      </c>
      <c r="BU18" s="4">
        <v>140.52173913043478</v>
      </c>
      <c r="BV18" s="4">
        <v>46.840579710144937</v>
      </c>
      <c r="BW18" s="1">
        <v>13</v>
      </c>
      <c r="BX18" s="1">
        <v>35</v>
      </c>
      <c r="BY18" s="1">
        <v>19</v>
      </c>
      <c r="BZ18" s="1">
        <v>2</v>
      </c>
      <c r="CA18" s="1">
        <v>1</v>
      </c>
      <c r="CB18" s="1">
        <v>0</v>
      </c>
      <c r="CC18" s="1">
        <v>18</v>
      </c>
      <c r="CD18" s="1">
        <v>29</v>
      </c>
      <c r="CE18" s="1">
        <v>13</v>
      </c>
      <c r="CF18" s="1">
        <v>9</v>
      </c>
      <c r="CG18" s="1">
        <v>1</v>
      </c>
      <c r="CH18" s="1">
        <v>2</v>
      </c>
      <c r="CI18" s="1">
        <v>32</v>
      </c>
      <c r="CJ18" s="1">
        <v>23</v>
      </c>
      <c r="CK18" s="1">
        <v>11</v>
      </c>
      <c r="CL18" s="1">
        <v>3</v>
      </c>
      <c r="CM18" s="1">
        <v>0</v>
      </c>
      <c r="CN18" s="1">
        <v>0</v>
      </c>
      <c r="CO18" s="1">
        <v>0</v>
      </c>
      <c r="CP18" s="1">
        <v>0</v>
      </c>
      <c r="CQ18" s="1">
        <v>22</v>
      </c>
      <c r="CR18" s="1">
        <v>0</v>
      </c>
      <c r="CS18" s="4">
        <v>62.272727272727273</v>
      </c>
      <c r="CT18" s="4">
        <v>42</v>
      </c>
      <c r="CU18" s="4">
        <v>47.81818181818182</v>
      </c>
      <c r="CV18" s="4">
        <v>55.5</v>
      </c>
      <c r="CW18" s="4">
        <v>152.09090909090909</v>
      </c>
      <c r="CX18" s="4">
        <v>50.696969696969695</v>
      </c>
      <c r="CY18" s="4">
        <v>51.897727272727273</v>
      </c>
      <c r="CZ18" s="1">
        <v>2</v>
      </c>
      <c r="DA18" s="1">
        <v>8</v>
      </c>
      <c r="DB18" s="1">
        <v>8</v>
      </c>
      <c r="DC18" s="1">
        <v>4</v>
      </c>
      <c r="DD18" s="1">
        <v>0</v>
      </c>
      <c r="DE18" s="1">
        <v>0</v>
      </c>
      <c r="DF18" s="1">
        <v>7</v>
      </c>
      <c r="DG18" s="1">
        <v>11</v>
      </c>
      <c r="DH18" s="1">
        <v>3</v>
      </c>
      <c r="DI18" s="1">
        <v>1</v>
      </c>
      <c r="DJ18" s="1">
        <v>1</v>
      </c>
      <c r="DK18" s="1">
        <v>0</v>
      </c>
      <c r="DL18" s="1">
        <v>7</v>
      </c>
      <c r="DM18" s="1">
        <v>7</v>
      </c>
      <c r="DN18" s="1">
        <v>6</v>
      </c>
      <c r="DO18" s="1">
        <v>2</v>
      </c>
      <c r="DP18" s="1">
        <v>0</v>
      </c>
      <c r="DQ18" s="1">
        <v>0</v>
      </c>
      <c r="DR18" s="1">
        <v>2</v>
      </c>
      <c r="DS18" s="1">
        <v>11</v>
      </c>
      <c r="DT18" s="1">
        <v>9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91</v>
      </c>
      <c r="EA18" s="1">
        <v>0</v>
      </c>
      <c r="EB18" s="4">
        <v>54.032967032967036</v>
      </c>
      <c r="EC18" s="4">
        <v>47.868131868131869</v>
      </c>
      <c r="ED18" s="4">
        <v>41.417582417582416</v>
      </c>
      <c r="EE18" s="4">
        <v>55.5</v>
      </c>
      <c r="EF18" s="4">
        <v>143.31868131868131</v>
      </c>
      <c r="EG18" s="4">
        <v>47.772893772893781</v>
      </c>
      <c r="EH18" s="4">
        <v>48.063186813186832</v>
      </c>
      <c r="EI18" s="1">
        <v>15</v>
      </c>
      <c r="EJ18" s="1">
        <v>43</v>
      </c>
      <c r="EK18" s="1">
        <v>27</v>
      </c>
      <c r="EL18" s="1">
        <v>6</v>
      </c>
      <c r="EM18" s="1">
        <v>1</v>
      </c>
      <c r="EN18" s="1">
        <v>0</v>
      </c>
      <c r="EO18" s="1">
        <v>25</v>
      </c>
      <c r="EP18" s="1">
        <v>40</v>
      </c>
      <c r="EQ18" s="1">
        <v>16</v>
      </c>
      <c r="ER18" s="1">
        <v>10</v>
      </c>
      <c r="ES18" s="1">
        <v>2</v>
      </c>
      <c r="ET18" s="1">
        <v>2</v>
      </c>
      <c r="EU18" s="1">
        <v>39</v>
      </c>
      <c r="EV18" s="1">
        <v>30</v>
      </c>
      <c r="EW18" s="1">
        <v>17</v>
      </c>
      <c r="EX18" s="1">
        <v>5</v>
      </c>
      <c r="EY18" s="1">
        <v>0</v>
      </c>
      <c r="EZ18" s="1">
        <v>0</v>
      </c>
      <c r="FA18" s="1">
        <v>2</v>
      </c>
      <c r="FB18" s="1">
        <v>11</v>
      </c>
      <c r="FC18" s="1">
        <v>9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95</v>
      </c>
      <c r="FJ18" s="1">
        <v>61</v>
      </c>
      <c r="FK18" s="1">
        <v>95</v>
      </c>
      <c r="FL18" s="1">
        <v>3</v>
      </c>
      <c r="FM18" s="1">
        <v>10</v>
      </c>
      <c r="FN18" s="1">
        <v>5</v>
      </c>
      <c r="FO18" s="1">
        <v>34</v>
      </c>
      <c r="FP18" s="1">
        <v>19</v>
      </c>
      <c r="FQ18" s="1">
        <v>34</v>
      </c>
      <c r="FR18" s="1" t="s">
        <v>284</v>
      </c>
      <c r="FS18" s="1">
        <v>313</v>
      </c>
      <c r="FT18" s="1">
        <v>134</v>
      </c>
      <c r="FU18" s="1">
        <v>313</v>
      </c>
    </row>
    <row r="19" spans="1:177" ht="15" customHeight="1">
      <c r="A19" s="13"/>
      <c r="AC19" s="37"/>
      <c r="AD19" s="37"/>
      <c r="AE19" s="37"/>
      <c r="AF19" s="37"/>
      <c r="AG19" s="37"/>
      <c r="AH19" s="37"/>
      <c r="AI19" s="37"/>
      <c r="BK19" s="29">
        <v>523653991</v>
      </c>
      <c r="BL19" s="1" t="s">
        <v>140</v>
      </c>
      <c r="BM19" s="1">
        <v>179</v>
      </c>
      <c r="BN19" s="1" t="s">
        <v>289</v>
      </c>
      <c r="BO19" s="1" t="s">
        <v>370</v>
      </c>
      <c r="BP19" s="1">
        <v>236</v>
      </c>
      <c r="BQ19" s="1">
        <v>0</v>
      </c>
      <c r="BR19" s="4">
        <v>43.881355932203391</v>
      </c>
      <c r="BS19" s="4">
        <v>36.66101694915254</v>
      </c>
      <c r="BT19" s="4">
        <v>30.978813559322035</v>
      </c>
      <c r="BU19" s="4">
        <v>111.52118644067797</v>
      </c>
      <c r="BV19" s="4">
        <v>37.173728813559315</v>
      </c>
      <c r="BW19" s="1">
        <v>78</v>
      </c>
      <c r="BX19" s="1">
        <v>107</v>
      </c>
      <c r="BY19" s="1">
        <v>45</v>
      </c>
      <c r="BZ19" s="1">
        <v>6</v>
      </c>
      <c r="CA19" s="1">
        <v>1</v>
      </c>
      <c r="CB19" s="1">
        <v>0</v>
      </c>
      <c r="CC19" s="1">
        <v>115</v>
      </c>
      <c r="CD19" s="1">
        <v>80</v>
      </c>
      <c r="CE19" s="1">
        <v>27</v>
      </c>
      <c r="CF19" s="1">
        <v>14</v>
      </c>
      <c r="CG19" s="1">
        <v>3</v>
      </c>
      <c r="CH19" s="1">
        <v>1</v>
      </c>
      <c r="CI19" s="1">
        <v>153</v>
      </c>
      <c r="CJ19" s="1">
        <v>60</v>
      </c>
      <c r="CK19" s="1">
        <v>15</v>
      </c>
      <c r="CL19" s="1">
        <v>8</v>
      </c>
      <c r="CM19" s="1">
        <v>2</v>
      </c>
      <c r="CN19" s="1">
        <v>0</v>
      </c>
      <c r="CO19" s="1">
        <v>1</v>
      </c>
      <c r="CP19" s="1">
        <v>0</v>
      </c>
      <c r="CQ19" s="1">
        <v>34</v>
      </c>
      <c r="CR19" s="1">
        <v>0</v>
      </c>
      <c r="CS19" s="4">
        <v>43.647058823529413</v>
      </c>
      <c r="CT19" s="4">
        <v>37.529411764705884</v>
      </c>
      <c r="CU19" s="4">
        <v>37.882352941176471</v>
      </c>
      <c r="CV19" s="4">
        <v>61.058823529411768</v>
      </c>
      <c r="CW19" s="4">
        <v>119.05882352941177</v>
      </c>
      <c r="CX19" s="4">
        <v>39.686274509803923</v>
      </c>
      <c r="CY19" s="4">
        <v>45.029411764705884</v>
      </c>
      <c r="CZ19" s="1">
        <v>9</v>
      </c>
      <c r="DA19" s="1">
        <v>19</v>
      </c>
      <c r="DB19" s="1">
        <v>5</v>
      </c>
      <c r="DC19" s="1">
        <v>1</v>
      </c>
      <c r="DD19" s="1">
        <v>0</v>
      </c>
      <c r="DE19" s="1">
        <v>0</v>
      </c>
      <c r="DF19" s="1">
        <v>15</v>
      </c>
      <c r="DG19" s="1">
        <v>12</v>
      </c>
      <c r="DH19" s="1">
        <v>6</v>
      </c>
      <c r="DI19" s="1">
        <v>1</v>
      </c>
      <c r="DJ19" s="1">
        <v>0</v>
      </c>
      <c r="DK19" s="1">
        <v>0</v>
      </c>
      <c r="DL19" s="1">
        <v>16</v>
      </c>
      <c r="DM19" s="1">
        <v>11</v>
      </c>
      <c r="DN19" s="1">
        <v>4</v>
      </c>
      <c r="DO19" s="1">
        <v>3</v>
      </c>
      <c r="DP19" s="1">
        <v>1</v>
      </c>
      <c r="DQ19" s="1">
        <v>0</v>
      </c>
      <c r="DR19" s="1">
        <v>1</v>
      </c>
      <c r="DS19" s="1">
        <v>16</v>
      </c>
      <c r="DT19" s="1">
        <v>15</v>
      </c>
      <c r="DU19" s="1">
        <v>2</v>
      </c>
      <c r="DV19" s="1">
        <v>0</v>
      </c>
      <c r="DW19" s="1">
        <v>1</v>
      </c>
      <c r="DX19" s="1">
        <v>0</v>
      </c>
      <c r="DY19" s="1">
        <v>0</v>
      </c>
      <c r="DZ19" s="1">
        <v>270</v>
      </c>
      <c r="EA19" s="1">
        <v>0</v>
      </c>
      <c r="EB19" s="4">
        <v>43.851851851851855</v>
      </c>
      <c r="EC19" s="4">
        <v>36.770370370370372</v>
      </c>
      <c r="ED19" s="4">
        <v>31.848148148148148</v>
      </c>
      <c r="EE19" s="4">
        <v>61.058823529411768</v>
      </c>
      <c r="EF19" s="4">
        <v>112.47037037037038</v>
      </c>
      <c r="EG19" s="4">
        <v>37.490123456790108</v>
      </c>
      <c r="EH19" s="4">
        <v>38.162962962962951</v>
      </c>
      <c r="EI19" s="1">
        <v>87</v>
      </c>
      <c r="EJ19" s="1">
        <v>126</v>
      </c>
      <c r="EK19" s="1">
        <v>50</v>
      </c>
      <c r="EL19" s="1">
        <v>7</v>
      </c>
      <c r="EM19" s="1">
        <v>1</v>
      </c>
      <c r="EN19" s="1">
        <v>0</v>
      </c>
      <c r="EO19" s="1">
        <v>130</v>
      </c>
      <c r="EP19" s="1">
        <v>92</v>
      </c>
      <c r="EQ19" s="1">
        <v>33</v>
      </c>
      <c r="ER19" s="1">
        <v>15</v>
      </c>
      <c r="ES19" s="1">
        <v>3</v>
      </c>
      <c r="ET19" s="1">
        <v>1</v>
      </c>
      <c r="EU19" s="1">
        <v>169</v>
      </c>
      <c r="EV19" s="1">
        <v>71</v>
      </c>
      <c r="EW19" s="1">
        <v>19</v>
      </c>
      <c r="EX19" s="1">
        <v>11</v>
      </c>
      <c r="EY19" s="1">
        <v>3</v>
      </c>
      <c r="EZ19" s="1">
        <v>0</v>
      </c>
      <c r="FA19" s="1">
        <v>1</v>
      </c>
      <c r="FB19" s="1">
        <v>16</v>
      </c>
      <c r="FC19" s="1">
        <v>15</v>
      </c>
      <c r="FD19" s="1">
        <v>2</v>
      </c>
      <c r="FE19" s="1">
        <v>0</v>
      </c>
      <c r="FF19" s="1">
        <v>1</v>
      </c>
      <c r="FG19" s="1">
        <v>1</v>
      </c>
      <c r="FH19" s="1">
        <v>0</v>
      </c>
      <c r="FI19" s="1">
        <v>235</v>
      </c>
      <c r="FJ19" s="1">
        <v>120</v>
      </c>
      <c r="FK19" s="1">
        <v>234</v>
      </c>
      <c r="FL19" s="1">
        <v>26</v>
      </c>
      <c r="FM19" s="1">
        <v>18</v>
      </c>
      <c r="FN19" s="1">
        <v>27</v>
      </c>
      <c r="FO19" s="1">
        <v>34</v>
      </c>
      <c r="FP19" s="1">
        <v>19</v>
      </c>
      <c r="FQ19" s="1">
        <v>34</v>
      </c>
      <c r="FR19" s="1" t="s">
        <v>284</v>
      </c>
      <c r="FS19" s="1">
        <v>313</v>
      </c>
      <c r="FT19" s="1">
        <v>134</v>
      </c>
      <c r="FU19" s="1">
        <v>313</v>
      </c>
    </row>
    <row r="20" spans="1:177" ht="15" customHeight="1">
      <c r="A20" s="13"/>
      <c r="AC20" s="37"/>
      <c r="AD20" s="37"/>
      <c r="AE20" s="37"/>
      <c r="AF20" s="37"/>
      <c r="AG20" s="37"/>
      <c r="AH20" s="37"/>
      <c r="AI20" s="37"/>
      <c r="BK20" s="29">
        <v>891697193</v>
      </c>
      <c r="BL20" s="1" t="s">
        <v>141</v>
      </c>
      <c r="BM20" s="1">
        <v>182</v>
      </c>
      <c r="BN20" s="1" t="s">
        <v>289</v>
      </c>
      <c r="BO20" s="1" t="s">
        <v>290</v>
      </c>
      <c r="BP20" s="1">
        <v>363</v>
      </c>
      <c r="BQ20" s="1">
        <v>0</v>
      </c>
      <c r="BR20" s="4">
        <v>45.991735537190081</v>
      </c>
      <c r="BS20" s="4">
        <v>41.564738292011022</v>
      </c>
      <c r="BT20" s="4">
        <v>33.920110192837463</v>
      </c>
      <c r="BU20" s="4">
        <v>121.47658402203857</v>
      </c>
      <c r="BV20" s="4">
        <v>40.492194674012858</v>
      </c>
      <c r="BW20" s="1">
        <v>98</v>
      </c>
      <c r="BX20" s="1">
        <v>181</v>
      </c>
      <c r="BY20" s="1">
        <v>69</v>
      </c>
      <c r="BZ20" s="1">
        <v>15</v>
      </c>
      <c r="CA20" s="1">
        <v>2</v>
      </c>
      <c r="CB20" s="1">
        <v>0</v>
      </c>
      <c r="CC20" s="1">
        <v>146</v>
      </c>
      <c r="CD20" s="1">
        <v>141</v>
      </c>
      <c r="CE20" s="1">
        <v>44</v>
      </c>
      <c r="CF20" s="1">
        <v>32</v>
      </c>
      <c r="CG20" s="1">
        <v>2</v>
      </c>
      <c r="CH20" s="1">
        <v>7</v>
      </c>
      <c r="CI20" s="1">
        <v>211</v>
      </c>
      <c r="CJ20" s="1">
        <v>98</v>
      </c>
      <c r="CK20" s="1">
        <v>39</v>
      </c>
      <c r="CL20" s="1">
        <v>15</v>
      </c>
      <c r="CM20" s="1">
        <v>2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4"/>
      <c r="CT20" s="4"/>
      <c r="CU20" s="4"/>
      <c r="CV20" s="4"/>
      <c r="CW20" s="4"/>
      <c r="CX20" s="4"/>
      <c r="CY20" s="4"/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363</v>
      </c>
      <c r="EA20" s="1">
        <v>0</v>
      </c>
      <c r="EB20" s="4">
        <v>45.991735537190081</v>
      </c>
      <c r="EC20" s="4">
        <v>41.564738292011022</v>
      </c>
      <c r="ED20" s="4">
        <v>33.920110192837463</v>
      </c>
      <c r="EE20" s="4"/>
      <c r="EF20" s="4">
        <v>121.47658402203857</v>
      </c>
      <c r="EG20" s="4">
        <v>40.492194674012858</v>
      </c>
      <c r="EH20" s="4">
        <v>40.492194674012858</v>
      </c>
      <c r="EI20" s="1">
        <v>98</v>
      </c>
      <c r="EJ20" s="1">
        <v>181</v>
      </c>
      <c r="EK20" s="1">
        <v>69</v>
      </c>
      <c r="EL20" s="1">
        <v>15</v>
      </c>
      <c r="EM20" s="1">
        <v>2</v>
      </c>
      <c r="EN20" s="1">
        <v>0</v>
      </c>
      <c r="EO20" s="1">
        <v>146</v>
      </c>
      <c r="EP20" s="1">
        <v>141</v>
      </c>
      <c r="EQ20" s="1">
        <v>44</v>
      </c>
      <c r="ER20" s="1">
        <v>32</v>
      </c>
      <c r="ES20" s="1">
        <v>2</v>
      </c>
      <c r="ET20" s="1">
        <v>7</v>
      </c>
      <c r="EU20" s="1">
        <v>211</v>
      </c>
      <c r="EV20" s="1">
        <v>98</v>
      </c>
      <c r="EW20" s="1">
        <v>39</v>
      </c>
      <c r="EX20" s="1">
        <v>15</v>
      </c>
      <c r="EY20" s="1">
        <v>2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183</v>
      </c>
      <c r="FJ20" s="1" t="s">
        <v>375</v>
      </c>
      <c r="FK20" s="1">
        <v>196</v>
      </c>
      <c r="FL20" s="1">
        <v>19</v>
      </c>
      <c r="FM20" s="1" t="s">
        <v>375</v>
      </c>
      <c r="FN20" s="1">
        <v>21</v>
      </c>
      <c r="FO20" s="1">
        <v>34</v>
      </c>
      <c r="FP20" s="1">
        <v>19</v>
      </c>
      <c r="FQ20" s="1">
        <v>34</v>
      </c>
      <c r="FR20" s="1" t="s">
        <v>284</v>
      </c>
      <c r="FS20" s="1">
        <v>313</v>
      </c>
      <c r="FT20" s="1">
        <v>134</v>
      </c>
      <c r="FU20" s="1">
        <v>313</v>
      </c>
    </row>
    <row r="21" spans="1:177" ht="15" customHeight="1">
      <c r="A21" s="13"/>
      <c r="AC21" s="37"/>
      <c r="AD21" s="37"/>
      <c r="AE21" s="37"/>
      <c r="AF21" s="37"/>
      <c r="AG21" s="37"/>
      <c r="AH21" s="37"/>
      <c r="AI21" s="37"/>
      <c r="BK21" s="29">
        <v>942021214</v>
      </c>
      <c r="BL21" s="1" t="s">
        <v>142</v>
      </c>
      <c r="BM21" s="1">
        <v>205</v>
      </c>
      <c r="BN21" s="1" t="s">
        <v>289</v>
      </c>
      <c r="BO21" s="1" t="s">
        <v>290</v>
      </c>
      <c r="BP21" s="1">
        <v>109</v>
      </c>
      <c r="BQ21" s="1">
        <v>0</v>
      </c>
      <c r="BR21" s="4">
        <v>40.330275229357795</v>
      </c>
      <c r="BS21" s="4">
        <v>35.853211009174309</v>
      </c>
      <c r="BT21" s="4">
        <v>30.98165137614679</v>
      </c>
      <c r="BU21" s="4">
        <v>107.1651376146789</v>
      </c>
      <c r="BV21" s="4">
        <v>35.721712538226299</v>
      </c>
      <c r="BW21" s="1">
        <v>44</v>
      </c>
      <c r="BX21" s="1">
        <v>45</v>
      </c>
      <c r="BY21" s="1">
        <v>16</v>
      </c>
      <c r="BZ21" s="1">
        <v>4</v>
      </c>
      <c r="CA21" s="1">
        <v>2</v>
      </c>
      <c r="CB21" s="1">
        <v>0</v>
      </c>
      <c r="CC21" s="1">
        <v>54</v>
      </c>
      <c r="CD21" s="1">
        <v>39</v>
      </c>
      <c r="CE21" s="1">
        <v>10</v>
      </c>
      <c r="CF21" s="1">
        <v>6</v>
      </c>
      <c r="CG21" s="1">
        <v>2</v>
      </c>
      <c r="CH21" s="1">
        <v>0</v>
      </c>
      <c r="CI21" s="1">
        <v>72</v>
      </c>
      <c r="CJ21" s="1">
        <v>27</v>
      </c>
      <c r="CK21" s="1">
        <v>3</v>
      </c>
      <c r="CL21" s="1">
        <v>7</v>
      </c>
      <c r="CM21" s="1">
        <v>1</v>
      </c>
      <c r="CN21" s="1">
        <v>1</v>
      </c>
      <c r="CO21" s="1">
        <v>1</v>
      </c>
      <c r="CP21" s="1">
        <v>0</v>
      </c>
      <c r="CQ21" s="1">
        <v>0</v>
      </c>
      <c r="CR21" s="1">
        <v>0</v>
      </c>
      <c r="CS21" s="4"/>
      <c r="CT21" s="4"/>
      <c r="CU21" s="4"/>
      <c r="CV21" s="4"/>
      <c r="CW21" s="4"/>
      <c r="CX21" s="4"/>
      <c r="CY21" s="4"/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109</v>
      </c>
      <c r="EA21" s="1">
        <v>0</v>
      </c>
      <c r="EB21" s="4">
        <v>40.330275229357795</v>
      </c>
      <c r="EC21" s="4">
        <v>35.853211009174309</v>
      </c>
      <c r="ED21" s="4">
        <v>30.98165137614679</v>
      </c>
      <c r="EE21" s="4"/>
      <c r="EF21" s="4">
        <v>107.1651376146789</v>
      </c>
      <c r="EG21" s="4">
        <v>35.721712538226299</v>
      </c>
      <c r="EH21" s="4">
        <v>35.721712538226299</v>
      </c>
      <c r="EI21" s="1">
        <v>44</v>
      </c>
      <c r="EJ21" s="1">
        <v>45</v>
      </c>
      <c r="EK21" s="1">
        <v>16</v>
      </c>
      <c r="EL21" s="1">
        <v>4</v>
      </c>
      <c r="EM21" s="1">
        <v>2</v>
      </c>
      <c r="EN21" s="1">
        <v>0</v>
      </c>
      <c r="EO21" s="1">
        <v>54</v>
      </c>
      <c r="EP21" s="1">
        <v>39</v>
      </c>
      <c r="EQ21" s="1">
        <v>10</v>
      </c>
      <c r="ER21" s="1">
        <v>6</v>
      </c>
      <c r="ES21" s="1">
        <v>2</v>
      </c>
      <c r="ET21" s="1">
        <v>0</v>
      </c>
      <c r="EU21" s="1">
        <v>72</v>
      </c>
      <c r="EV21" s="1">
        <v>27</v>
      </c>
      <c r="EW21" s="1">
        <v>3</v>
      </c>
      <c r="EX21" s="1">
        <v>7</v>
      </c>
      <c r="EY21" s="1">
        <v>1</v>
      </c>
      <c r="EZ21" s="1">
        <v>1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1</v>
      </c>
      <c r="FH21" s="1">
        <v>0</v>
      </c>
      <c r="FI21" s="1">
        <v>254</v>
      </c>
      <c r="FJ21" s="1" t="s">
        <v>375</v>
      </c>
      <c r="FK21" s="1">
        <v>257</v>
      </c>
      <c r="FL21" s="1">
        <v>30</v>
      </c>
      <c r="FM21" s="1" t="s">
        <v>375</v>
      </c>
      <c r="FN21" s="1">
        <v>30</v>
      </c>
      <c r="FO21" s="1">
        <v>34</v>
      </c>
      <c r="FP21" s="1">
        <v>19</v>
      </c>
      <c r="FQ21" s="1">
        <v>34</v>
      </c>
      <c r="FR21" s="1" t="s">
        <v>284</v>
      </c>
      <c r="FS21" s="1">
        <v>313</v>
      </c>
      <c r="FT21" s="1">
        <v>134</v>
      </c>
      <c r="FU21" s="1">
        <v>313</v>
      </c>
    </row>
    <row r="22" spans="1:177" ht="15" customHeight="1">
      <c r="A22" s="13"/>
      <c r="AC22" s="37"/>
      <c r="AD22" s="37"/>
      <c r="AE22" s="37"/>
      <c r="AF22" s="37"/>
      <c r="AG22" s="37"/>
      <c r="AH22" s="37"/>
      <c r="AI22" s="37"/>
      <c r="BK22" s="29">
        <v>677788676</v>
      </c>
      <c r="BL22" s="1" t="s">
        <v>143</v>
      </c>
      <c r="BM22" s="1">
        <v>217</v>
      </c>
      <c r="BN22" s="1" t="s">
        <v>289</v>
      </c>
      <c r="BO22" s="1" t="s">
        <v>290</v>
      </c>
      <c r="BP22" s="1">
        <v>224</v>
      </c>
      <c r="BQ22" s="1">
        <v>0</v>
      </c>
      <c r="BR22" s="4">
        <v>46.450892857142854</v>
      </c>
      <c r="BS22" s="4">
        <v>38</v>
      </c>
      <c r="BT22" s="4">
        <v>32.834821428571431</v>
      </c>
      <c r="BU22" s="4">
        <v>117.28571428571429</v>
      </c>
      <c r="BV22" s="4">
        <v>39.095238095238095</v>
      </c>
      <c r="BW22" s="1">
        <v>58</v>
      </c>
      <c r="BX22" s="1">
        <v>110</v>
      </c>
      <c r="BY22" s="1">
        <v>47</v>
      </c>
      <c r="BZ22" s="1">
        <v>9</v>
      </c>
      <c r="CA22" s="1">
        <v>4</v>
      </c>
      <c r="CB22" s="1">
        <v>0</v>
      </c>
      <c r="CC22" s="1">
        <v>103</v>
      </c>
      <c r="CD22" s="1">
        <v>81</v>
      </c>
      <c r="CE22" s="1">
        <v>26</v>
      </c>
      <c r="CF22" s="1">
        <v>14</v>
      </c>
      <c r="CG22" s="1">
        <v>4</v>
      </c>
      <c r="CH22" s="1">
        <v>1</v>
      </c>
      <c r="CI22" s="1">
        <v>139</v>
      </c>
      <c r="CJ22" s="1">
        <v>58</v>
      </c>
      <c r="CK22" s="1">
        <v>17</v>
      </c>
      <c r="CL22" s="1">
        <v>10</v>
      </c>
      <c r="CM22" s="1">
        <v>2</v>
      </c>
      <c r="CN22" s="1">
        <v>0</v>
      </c>
      <c r="CO22" s="1">
        <v>2</v>
      </c>
      <c r="CP22" s="1">
        <v>0</v>
      </c>
      <c r="CQ22" s="1">
        <v>0</v>
      </c>
      <c r="CR22" s="1">
        <v>0</v>
      </c>
      <c r="CS22" s="4"/>
      <c r="CT22" s="4"/>
      <c r="CU22" s="4"/>
      <c r="CV22" s="4"/>
      <c r="CW22" s="4"/>
      <c r="CX22" s="4"/>
      <c r="CY22" s="4"/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224</v>
      </c>
      <c r="EA22" s="1">
        <v>0</v>
      </c>
      <c r="EB22" s="4">
        <v>46.450892857142854</v>
      </c>
      <c r="EC22" s="4">
        <v>38</v>
      </c>
      <c r="ED22" s="4">
        <v>32.834821428571431</v>
      </c>
      <c r="EE22" s="4"/>
      <c r="EF22" s="4">
        <v>117.28571428571429</v>
      </c>
      <c r="EG22" s="4">
        <v>39.095238095238095</v>
      </c>
      <c r="EH22" s="4">
        <v>39.095238095238095</v>
      </c>
      <c r="EI22" s="1">
        <v>58</v>
      </c>
      <c r="EJ22" s="1">
        <v>110</v>
      </c>
      <c r="EK22" s="1">
        <v>47</v>
      </c>
      <c r="EL22" s="1">
        <v>9</v>
      </c>
      <c r="EM22" s="1">
        <v>4</v>
      </c>
      <c r="EN22" s="1">
        <v>0</v>
      </c>
      <c r="EO22" s="1">
        <v>103</v>
      </c>
      <c r="EP22" s="1">
        <v>81</v>
      </c>
      <c r="EQ22" s="1">
        <v>26</v>
      </c>
      <c r="ER22" s="1">
        <v>14</v>
      </c>
      <c r="ES22" s="1">
        <v>4</v>
      </c>
      <c r="ET22" s="1">
        <v>1</v>
      </c>
      <c r="EU22" s="1">
        <v>139</v>
      </c>
      <c r="EV22" s="1">
        <v>58</v>
      </c>
      <c r="EW22" s="1">
        <v>17</v>
      </c>
      <c r="EX22" s="1">
        <v>10</v>
      </c>
      <c r="EY22" s="1">
        <v>2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2</v>
      </c>
      <c r="FH22" s="1">
        <v>0</v>
      </c>
      <c r="FI22" s="1">
        <v>207</v>
      </c>
      <c r="FJ22" s="1" t="s">
        <v>375</v>
      </c>
      <c r="FK22" s="1">
        <v>213</v>
      </c>
      <c r="FL22" s="1">
        <v>20</v>
      </c>
      <c r="FM22" s="1" t="s">
        <v>375</v>
      </c>
      <c r="FN22" s="1">
        <v>23</v>
      </c>
      <c r="FO22" s="1">
        <v>34</v>
      </c>
      <c r="FP22" s="1">
        <v>19</v>
      </c>
      <c r="FQ22" s="1">
        <v>34</v>
      </c>
      <c r="FR22" s="1" t="s">
        <v>284</v>
      </c>
      <c r="FS22" s="1">
        <v>313</v>
      </c>
      <c r="FT22" s="1">
        <v>134</v>
      </c>
      <c r="FU22" s="1">
        <v>313</v>
      </c>
    </row>
    <row r="23" spans="1:177" ht="15" customHeight="1">
      <c r="A23" s="13"/>
      <c r="AC23" s="37"/>
      <c r="AD23" s="37"/>
      <c r="AE23" s="37"/>
      <c r="AF23" s="37"/>
      <c r="AG23" s="37"/>
      <c r="AH23" s="37"/>
      <c r="AI23" s="37"/>
      <c r="BK23" s="29">
        <v>783942883</v>
      </c>
      <c r="BL23" s="1" t="s">
        <v>144</v>
      </c>
      <c r="BM23" s="1">
        <v>244</v>
      </c>
      <c r="BN23" s="1" t="s">
        <v>289</v>
      </c>
      <c r="BO23" s="1" t="s">
        <v>370</v>
      </c>
      <c r="BP23" s="1">
        <v>167</v>
      </c>
      <c r="BQ23" s="1">
        <v>0</v>
      </c>
      <c r="BR23" s="4">
        <v>47.32934131736527</v>
      </c>
      <c r="BS23" s="4">
        <v>35.185628742514972</v>
      </c>
      <c r="BT23" s="4">
        <v>40.071856287425149</v>
      </c>
      <c r="BU23" s="4">
        <v>122.58682634730539</v>
      </c>
      <c r="BV23" s="4">
        <v>40.862275449101809</v>
      </c>
      <c r="BW23" s="1">
        <v>34</v>
      </c>
      <c r="BX23" s="1">
        <v>94</v>
      </c>
      <c r="BY23" s="1">
        <v>37</v>
      </c>
      <c r="BZ23" s="1">
        <v>2</v>
      </c>
      <c r="CA23" s="1">
        <v>0</v>
      </c>
      <c r="CB23" s="1">
        <v>0</v>
      </c>
      <c r="CC23" s="1">
        <v>79</v>
      </c>
      <c r="CD23" s="1">
        <v>65</v>
      </c>
      <c r="CE23" s="1">
        <v>22</v>
      </c>
      <c r="CF23" s="1">
        <v>1</v>
      </c>
      <c r="CG23" s="1">
        <v>1</v>
      </c>
      <c r="CH23" s="1">
        <v>0</v>
      </c>
      <c r="CI23" s="1">
        <v>75</v>
      </c>
      <c r="CJ23" s="1">
        <v>58</v>
      </c>
      <c r="CK23" s="1">
        <v>24</v>
      </c>
      <c r="CL23" s="1">
        <v>10</v>
      </c>
      <c r="CM23" s="1">
        <v>1</v>
      </c>
      <c r="CN23" s="1">
        <v>1</v>
      </c>
      <c r="CO23" s="1">
        <v>0</v>
      </c>
      <c r="CP23" s="1">
        <v>0</v>
      </c>
      <c r="CQ23" s="1">
        <v>32</v>
      </c>
      <c r="CR23" s="1">
        <v>0</v>
      </c>
      <c r="CS23" s="4">
        <v>54.46875</v>
      </c>
      <c r="CT23" s="4">
        <v>41.75</v>
      </c>
      <c r="CU23" s="4">
        <v>51.46875</v>
      </c>
      <c r="CV23" s="4">
        <v>57.75</v>
      </c>
      <c r="CW23" s="4">
        <v>147.6875</v>
      </c>
      <c r="CX23" s="4">
        <v>49.229166666666664</v>
      </c>
      <c r="CY23" s="4">
        <v>51.359375</v>
      </c>
      <c r="CZ23" s="1">
        <v>3</v>
      </c>
      <c r="DA23" s="1">
        <v>17</v>
      </c>
      <c r="DB23" s="1">
        <v>12</v>
      </c>
      <c r="DC23" s="1">
        <v>0</v>
      </c>
      <c r="DD23" s="1">
        <v>0</v>
      </c>
      <c r="DE23" s="1">
        <v>0</v>
      </c>
      <c r="DF23" s="1">
        <v>10</v>
      </c>
      <c r="DG23" s="1">
        <v>17</v>
      </c>
      <c r="DH23" s="1">
        <v>4</v>
      </c>
      <c r="DI23" s="1">
        <v>1</v>
      </c>
      <c r="DJ23" s="1">
        <v>0</v>
      </c>
      <c r="DK23" s="1">
        <v>0</v>
      </c>
      <c r="DL23" s="1">
        <v>5</v>
      </c>
      <c r="DM23" s="1">
        <v>17</v>
      </c>
      <c r="DN23" s="1">
        <v>6</v>
      </c>
      <c r="DO23" s="1">
        <v>4</v>
      </c>
      <c r="DP23" s="1">
        <v>0</v>
      </c>
      <c r="DQ23" s="1">
        <v>0</v>
      </c>
      <c r="DR23" s="1">
        <v>3</v>
      </c>
      <c r="DS23" s="1">
        <v>18</v>
      </c>
      <c r="DT23" s="1">
        <v>6</v>
      </c>
      <c r="DU23" s="1">
        <v>5</v>
      </c>
      <c r="DV23" s="1">
        <v>0</v>
      </c>
      <c r="DW23" s="1">
        <v>0</v>
      </c>
      <c r="DX23" s="1">
        <v>0</v>
      </c>
      <c r="DY23" s="1">
        <v>0</v>
      </c>
      <c r="DZ23" s="1">
        <v>199</v>
      </c>
      <c r="EA23" s="1">
        <v>0</v>
      </c>
      <c r="EB23" s="4">
        <v>48.477386934673369</v>
      </c>
      <c r="EC23" s="4">
        <v>36.241206030150757</v>
      </c>
      <c r="ED23" s="4">
        <v>41.904522613065325</v>
      </c>
      <c r="EE23" s="4">
        <v>57.75</v>
      </c>
      <c r="EF23" s="4">
        <v>126.62311557788945</v>
      </c>
      <c r="EG23" s="4">
        <v>42.207705192629817</v>
      </c>
      <c r="EH23" s="4">
        <v>42.550251256281413</v>
      </c>
      <c r="EI23" s="1">
        <v>37</v>
      </c>
      <c r="EJ23" s="1">
        <v>111</v>
      </c>
      <c r="EK23" s="1">
        <v>49</v>
      </c>
      <c r="EL23" s="1">
        <v>2</v>
      </c>
      <c r="EM23" s="1">
        <v>0</v>
      </c>
      <c r="EN23" s="1">
        <v>0</v>
      </c>
      <c r="EO23" s="1">
        <v>89</v>
      </c>
      <c r="EP23" s="1">
        <v>82</v>
      </c>
      <c r="EQ23" s="1">
        <v>26</v>
      </c>
      <c r="ER23" s="1">
        <v>2</v>
      </c>
      <c r="ES23" s="1">
        <v>1</v>
      </c>
      <c r="ET23" s="1">
        <v>0</v>
      </c>
      <c r="EU23" s="1">
        <v>80</v>
      </c>
      <c r="EV23" s="1">
        <v>75</v>
      </c>
      <c r="EW23" s="1">
        <v>30</v>
      </c>
      <c r="EX23" s="1">
        <v>14</v>
      </c>
      <c r="EY23" s="1">
        <v>1</v>
      </c>
      <c r="EZ23" s="1">
        <v>1</v>
      </c>
      <c r="FA23" s="1">
        <v>3</v>
      </c>
      <c r="FB23" s="1">
        <v>18</v>
      </c>
      <c r="FC23" s="1">
        <v>6</v>
      </c>
      <c r="FD23" s="1">
        <v>5</v>
      </c>
      <c r="FE23" s="1">
        <v>0</v>
      </c>
      <c r="FF23" s="1">
        <v>0</v>
      </c>
      <c r="FG23" s="1">
        <v>0</v>
      </c>
      <c r="FH23" s="1">
        <v>0</v>
      </c>
      <c r="FI23" s="1">
        <v>176</v>
      </c>
      <c r="FJ23" s="1">
        <v>76</v>
      </c>
      <c r="FK23" s="1">
        <v>170</v>
      </c>
      <c r="FL23" s="1">
        <v>18</v>
      </c>
      <c r="FM23" s="1">
        <v>14</v>
      </c>
      <c r="FN23" s="1">
        <v>18</v>
      </c>
      <c r="FO23" s="1">
        <v>34</v>
      </c>
      <c r="FP23" s="1">
        <v>19</v>
      </c>
      <c r="FQ23" s="1">
        <v>34</v>
      </c>
      <c r="FR23" s="1" t="s">
        <v>284</v>
      </c>
      <c r="FS23" s="1">
        <v>313</v>
      </c>
      <c r="FT23" s="1">
        <v>134</v>
      </c>
      <c r="FU23" s="1">
        <v>313</v>
      </c>
    </row>
    <row r="24" spans="1:177" ht="15" customHeight="1">
      <c r="A24" s="13"/>
      <c r="AC24" s="37"/>
      <c r="AD24" s="37"/>
      <c r="AE24" s="37"/>
      <c r="AF24" s="37"/>
      <c r="AG24" s="37"/>
      <c r="AH24" s="37"/>
      <c r="AI24" s="37"/>
      <c r="BK24" s="29">
        <v>749261545</v>
      </c>
      <c r="BL24" s="1" t="s">
        <v>295</v>
      </c>
      <c r="BM24" s="1">
        <v>246</v>
      </c>
      <c r="BN24" s="1" t="s">
        <v>292</v>
      </c>
      <c r="BO24" s="1" t="s">
        <v>370</v>
      </c>
      <c r="BP24" s="1">
        <v>111</v>
      </c>
      <c r="BQ24" s="1">
        <v>0</v>
      </c>
      <c r="BR24" s="4">
        <v>48.558558558558559</v>
      </c>
      <c r="BS24" s="4">
        <v>43.243243243243242</v>
      </c>
      <c r="BT24" s="4">
        <v>40.063063063063062</v>
      </c>
      <c r="BU24" s="4">
        <v>131.86486486486487</v>
      </c>
      <c r="BV24" s="4">
        <v>43.954954954954935</v>
      </c>
      <c r="BW24" s="1">
        <v>24</v>
      </c>
      <c r="BX24" s="1">
        <v>56</v>
      </c>
      <c r="BY24" s="1">
        <v>24</v>
      </c>
      <c r="BZ24" s="1">
        <v>7</v>
      </c>
      <c r="CA24" s="1">
        <v>0</v>
      </c>
      <c r="CB24" s="1">
        <v>0</v>
      </c>
      <c r="CC24" s="1">
        <v>34</v>
      </c>
      <c r="CD24" s="1">
        <v>53</v>
      </c>
      <c r="CE24" s="1">
        <v>19</v>
      </c>
      <c r="CF24" s="1">
        <v>5</v>
      </c>
      <c r="CG24" s="1">
        <v>1</v>
      </c>
      <c r="CH24" s="1">
        <v>1</v>
      </c>
      <c r="CI24" s="1">
        <v>48</v>
      </c>
      <c r="CJ24" s="1">
        <v>40</v>
      </c>
      <c r="CK24" s="1">
        <v>17</v>
      </c>
      <c r="CL24" s="1">
        <v>6</v>
      </c>
      <c r="CM24" s="1">
        <v>1</v>
      </c>
      <c r="CN24" s="1">
        <v>0</v>
      </c>
      <c r="CO24" s="1">
        <v>0</v>
      </c>
      <c r="CP24" s="1">
        <v>0</v>
      </c>
      <c r="CQ24" s="1">
        <v>27</v>
      </c>
      <c r="CR24" s="1">
        <v>0</v>
      </c>
      <c r="CS24" s="4">
        <v>57.851851851851855</v>
      </c>
      <c r="CT24" s="4">
        <v>46.962962962962962</v>
      </c>
      <c r="CU24" s="4">
        <v>50.851851851851855</v>
      </c>
      <c r="CV24" s="4">
        <v>57.555555555555557</v>
      </c>
      <c r="CW24" s="4">
        <v>155.66666666666666</v>
      </c>
      <c r="CX24" s="4">
        <v>51.888888888888886</v>
      </c>
      <c r="CY24" s="4">
        <v>53.305555555555557</v>
      </c>
      <c r="CZ24" s="1">
        <v>2</v>
      </c>
      <c r="DA24" s="1">
        <v>13</v>
      </c>
      <c r="DB24" s="1">
        <v>9</v>
      </c>
      <c r="DC24" s="1">
        <v>3</v>
      </c>
      <c r="DD24" s="1">
        <v>0</v>
      </c>
      <c r="DE24" s="1">
        <v>0</v>
      </c>
      <c r="DF24" s="1">
        <v>9</v>
      </c>
      <c r="DG24" s="1">
        <v>10</v>
      </c>
      <c r="DH24" s="1">
        <v>7</v>
      </c>
      <c r="DI24" s="1">
        <v>1</v>
      </c>
      <c r="DJ24" s="1">
        <v>0</v>
      </c>
      <c r="DK24" s="1">
        <v>0</v>
      </c>
      <c r="DL24" s="1">
        <v>9</v>
      </c>
      <c r="DM24" s="1">
        <v>7</v>
      </c>
      <c r="DN24" s="1">
        <v>5</v>
      </c>
      <c r="DO24" s="1">
        <v>6</v>
      </c>
      <c r="DP24" s="1">
        <v>0</v>
      </c>
      <c r="DQ24" s="1">
        <v>1</v>
      </c>
      <c r="DR24" s="1">
        <v>3</v>
      </c>
      <c r="DS24" s="1">
        <v>11</v>
      </c>
      <c r="DT24" s="1">
        <v>11</v>
      </c>
      <c r="DU24" s="1">
        <v>2</v>
      </c>
      <c r="DV24" s="1">
        <v>1</v>
      </c>
      <c r="DW24" s="1">
        <v>0</v>
      </c>
      <c r="DX24" s="1">
        <v>0</v>
      </c>
      <c r="DY24" s="1">
        <v>0</v>
      </c>
      <c r="DZ24" s="1">
        <v>138</v>
      </c>
      <c r="EA24" s="1">
        <v>0</v>
      </c>
      <c r="EB24" s="4">
        <v>50.376811594202898</v>
      </c>
      <c r="EC24" s="4">
        <v>43.971014492753625</v>
      </c>
      <c r="ED24" s="4">
        <v>42.173913043478258</v>
      </c>
      <c r="EE24" s="4">
        <v>57.555555555555557</v>
      </c>
      <c r="EF24" s="4">
        <v>136.52173913043478</v>
      </c>
      <c r="EG24" s="4">
        <v>45.507246376811601</v>
      </c>
      <c r="EH24" s="4">
        <v>45.784420289855078</v>
      </c>
      <c r="EI24" s="1">
        <v>26</v>
      </c>
      <c r="EJ24" s="1">
        <v>69</v>
      </c>
      <c r="EK24" s="1">
        <v>33</v>
      </c>
      <c r="EL24" s="1">
        <v>10</v>
      </c>
      <c r="EM24" s="1">
        <v>0</v>
      </c>
      <c r="EN24" s="1">
        <v>0</v>
      </c>
      <c r="EO24" s="1">
        <v>43</v>
      </c>
      <c r="EP24" s="1">
        <v>63</v>
      </c>
      <c r="EQ24" s="1">
        <v>26</v>
      </c>
      <c r="ER24" s="1">
        <v>6</v>
      </c>
      <c r="ES24" s="1">
        <v>1</v>
      </c>
      <c r="ET24" s="1">
        <v>1</v>
      </c>
      <c r="EU24" s="1">
        <v>57</v>
      </c>
      <c r="EV24" s="1">
        <v>47</v>
      </c>
      <c r="EW24" s="1">
        <v>22</v>
      </c>
      <c r="EX24" s="1">
        <v>12</v>
      </c>
      <c r="EY24" s="1">
        <v>1</v>
      </c>
      <c r="EZ24" s="1">
        <v>1</v>
      </c>
      <c r="FA24" s="1">
        <v>3</v>
      </c>
      <c r="FB24" s="1">
        <v>11</v>
      </c>
      <c r="FC24" s="1">
        <v>11</v>
      </c>
      <c r="FD24" s="1">
        <v>2</v>
      </c>
      <c r="FE24" s="1">
        <v>1</v>
      </c>
      <c r="FF24" s="1">
        <v>0</v>
      </c>
      <c r="FG24" s="1">
        <v>0</v>
      </c>
      <c r="FH24" s="1">
        <v>0</v>
      </c>
      <c r="FI24" s="1">
        <v>131</v>
      </c>
      <c r="FJ24" s="1">
        <v>53</v>
      </c>
      <c r="FK24" s="1">
        <v>125</v>
      </c>
      <c r="FL24" s="1">
        <v>13</v>
      </c>
      <c r="FM24" s="1">
        <v>9</v>
      </c>
      <c r="FN24" s="1">
        <v>11</v>
      </c>
      <c r="FO24" s="1">
        <v>34</v>
      </c>
      <c r="FP24" s="1">
        <v>19</v>
      </c>
      <c r="FQ24" s="1">
        <v>34</v>
      </c>
      <c r="FR24" s="1" t="s">
        <v>284</v>
      </c>
      <c r="FS24" s="1">
        <v>313</v>
      </c>
      <c r="FT24" s="1">
        <v>134</v>
      </c>
      <c r="FU24" s="1">
        <v>313</v>
      </c>
    </row>
    <row r="25" spans="1:177" ht="15" customHeight="1">
      <c r="A25" s="13"/>
      <c r="AC25" s="37"/>
      <c r="AD25" s="37"/>
      <c r="AE25" s="37"/>
      <c r="AF25" s="37"/>
      <c r="AG25" s="37"/>
      <c r="AH25" s="37"/>
      <c r="AI25" s="37"/>
      <c r="BK25" s="29">
        <v>341691360</v>
      </c>
      <c r="BL25" s="1" t="s">
        <v>145</v>
      </c>
      <c r="BM25" s="1">
        <v>248</v>
      </c>
      <c r="BN25" s="1" t="s">
        <v>289</v>
      </c>
      <c r="BO25" s="1" t="s">
        <v>370</v>
      </c>
      <c r="BP25" s="1">
        <v>71</v>
      </c>
      <c r="BQ25" s="1">
        <v>0</v>
      </c>
      <c r="BR25" s="4">
        <v>46.098591549295776</v>
      </c>
      <c r="BS25" s="4">
        <v>39.887323943661968</v>
      </c>
      <c r="BT25" s="4">
        <v>38.929577464788736</v>
      </c>
      <c r="BU25" s="4">
        <v>124.91549295774648</v>
      </c>
      <c r="BV25" s="4">
        <v>41.638497652582146</v>
      </c>
      <c r="BW25" s="1">
        <v>18</v>
      </c>
      <c r="BX25" s="1">
        <v>34</v>
      </c>
      <c r="BY25" s="1">
        <v>18</v>
      </c>
      <c r="BZ25" s="1">
        <v>1</v>
      </c>
      <c r="CA25" s="1">
        <v>1</v>
      </c>
      <c r="CB25" s="1">
        <v>0</v>
      </c>
      <c r="CC25" s="1">
        <v>34</v>
      </c>
      <c r="CD25" s="1">
        <v>21</v>
      </c>
      <c r="CE25" s="1">
        <v>12</v>
      </c>
      <c r="CF25" s="1">
        <v>4</v>
      </c>
      <c r="CG25" s="1">
        <v>1</v>
      </c>
      <c r="CH25" s="1">
        <v>0</v>
      </c>
      <c r="CI25" s="1">
        <v>36</v>
      </c>
      <c r="CJ25" s="1">
        <v>18</v>
      </c>
      <c r="CK25" s="1">
        <v>12</v>
      </c>
      <c r="CL25" s="1">
        <v>5</v>
      </c>
      <c r="CM25" s="1">
        <v>1</v>
      </c>
      <c r="CN25" s="1">
        <v>0</v>
      </c>
      <c r="CO25" s="1">
        <v>0</v>
      </c>
      <c r="CP25" s="1">
        <v>0</v>
      </c>
      <c r="CQ25" s="1">
        <v>37</v>
      </c>
      <c r="CR25" s="1">
        <v>0</v>
      </c>
      <c r="CS25" s="4">
        <v>56.432432432432435</v>
      </c>
      <c r="CT25" s="4">
        <v>39.45945945945946</v>
      </c>
      <c r="CU25" s="4">
        <v>48.297297297297298</v>
      </c>
      <c r="CV25" s="4">
        <v>54.054054054054056</v>
      </c>
      <c r="CW25" s="4">
        <v>144.18918918918919</v>
      </c>
      <c r="CX25" s="4">
        <v>48.063063063063055</v>
      </c>
      <c r="CY25" s="4">
        <v>49.560810810810814</v>
      </c>
      <c r="CZ25" s="1">
        <v>3</v>
      </c>
      <c r="DA25" s="1">
        <v>18</v>
      </c>
      <c r="DB25" s="1">
        <v>12</v>
      </c>
      <c r="DC25" s="1">
        <v>4</v>
      </c>
      <c r="DD25" s="1">
        <v>0</v>
      </c>
      <c r="DE25" s="1">
        <v>0</v>
      </c>
      <c r="DF25" s="1">
        <v>17</v>
      </c>
      <c r="DG25" s="1">
        <v>15</v>
      </c>
      <c r="DH25" s="1">
        <v>3</v>
      </c>
      <c r="DI25" s="1">
        <v>2</v>
      </c>
      <c r="DJ25" s="1">
        <v>0</v>
      </c>
      <c r="DK25" s="1">
        <v>0</v>
      </c>
      <c r="DL25" s="1">
        <v>14</v>
      </c>
      <c r="DM25" s="1">
        <v>11</v>
      </c>
      <c r="DN25" s="1">
        <v>6</v>
      </c>
      <c r="DO25" s="1">
        <v>6</v>
      </c>
      <c r="DP25" s="1">
        <v>0</v>
      </c>
      <c r="DQ25" s="1">
        <v>0</v>
      </c>
      <c r="DR25" s="1">
        <v>5</v>
      </c>
      <c r="DS25" s="1">
        <v>20</v>
      </c>
      <c r="DT25" s="1">
        <v>9</v>
      </c>
      <c r="DU25" s="1">
        <v>3</v>
      </c>
      <c r="DV25" s="1">
        <v>0</v>
      </c>
      <c r="DW25" s="1">
        <v>0</v>
      </c>
      <c r="DX25" s="1">
        <v>0</v>
      </c>
      <c r="DY25" s="1">
        <v>0</v>
      </c>
      <c r="DZ25" s="1">
        <v>108</v>
      </c>
      <c r="EA25" s="1">
        <v>0</v>
      </c>
      <c r="EB25" s="4">
        <v>49.638888888888886</v>
      </c>
      <c r="EC25" s="4">
        <v>39.74074074074074</v>
      </c>
      <c r="ED25" s="4">
        <v>42.138888888888886</v>
      </c>
      <c r="EE25" s="4">
        <v>54.054054054054056</v>
      </c>
      <c r="EF25" s="4">
        <v>131.5185185185185</v>
      </c>
      <c r="EG25" s="4">
        <v>43.839506172839521</v>
      </c>
      <c r="EH25" s="4">
        <v>44.35262345679012</v>
      </c>
      <c r="EI25" s="1">
        <v>21</v>
      </c>
      <c r="EJ25" s="1">
        <v>52</v>
      </c>
      <c r="EK25" s="1">
        <v>30</v>
      </c>
      <c r="EL25" s="1">
        <v>5</v>
      </c>
      <c r="EM25" s="1">
        <v>1</v>
      </c>
      <c r="EN25" s="1">
        <v>0</v>
      </c>
      <c r="EO25" s="1">
        <v>51</v>
      </c>
      <c r="EP25" s="1">
        <v>36</v>
      </c>
      <c r="EQ25" s="1">
        <v>15</v>
      </c>
      <c r="ER25" s="1">
        <v>6</v>
      </c>
      <c r="ES25" s="1">
        <v>1</v>
      </c>
      <c r="ET25" s="1">
        <v>0</v>
      </c>
      <c r="EU25" s="1">
        <v>50</v>
      </c>
      <c r="EV25" s="1">
        <v>29</v>
      </c>
      <c r="EW25" s="1">
        <v>18</v>
      </c>
      <c r="EX25" s="1">
        <v>11</v>
      </c>
      <c r="EY25" s="1">
        <v>1</v>
      </c>
      <c r="EZ25" s="1">
        <v>0</v>
      </c>
      <c r="FA25" s="1">
        <v>5</v>
      </c>
      <c r="FB25" s="1">
        <v>20</v>
      </c>
      <c r="FC25" s="1">
        <v>9</v>
      </c>
      <c r="FD25" s="1">
        <v>3</v>
      </c>
      <c r="FE25" s="1">
        <v>0</v>
      </c>
      <c r="FF25" s="1">
        <v>0</v>
      </c>
      <c r="FG25" s="1">
        <v>0</v>
      </c>
      <c r="FH25" s="1">
        <v>0</v>
      </c>
      <c r="FI25" s="1">
        <v>164</v>
      </c>
      <c r="FJ25" s="1">
        <v>87</v>
      </c>
      <c r="FK25" s="1">
        <v>144</v>
      </c>
      <c r="FL25" s="1">
        <v>17</v>
      </c>
      <c r="FM25" s="1">
        <v>16</v>
      </c>
      <c r="FN25" s="1">
        <v>16</v>
      </c>
      <c r="FO25" s="1">
        <v>34</v>
      </c>
      <c r="FP25" s="1">
        <v>19</v>
      </c>
      <c r="FQ25" s="1">
        <v>34</v>
      </c>
      <c r="FR25" s="1" t="s">
        <v>284</v>
      </c>
      <c r="FS25" s="1">
        <v>313</v>
      </c>
      <c r="FT25" s="1">
        <v>134</v>
      </c>
      <c r="FU25" s="1">
        <v>313</v>
      </c>
    </row>
    <row r="26" spans="1:177">
      <c r="AC26" s="37"/>
      <c r="AD26" s="37"/>
      <c r="AE26" s="37"/>
      <c r="AF26" s="37"/>
      <c r="AG26" s="37"/>
      <c r="AH26" s="37"/>
      <c r="AI26" s="37"/>
      <c r="BK26" s="29">
        <v>227519884</v>
      </c>
      <c r="BL26" s="1" t="s">
        <v>296</v>
      </c>
      <c r="BM26" s="1">
        <v>267</v>
      </c>
      <c r="BN26" s="1" t="s">
        <v>292</v>
      </c>
      <c r="BO26" s="1" t="s">
        <v>370</v>
      </c>
      <c r="BP26" s="1">
        <v>60</v>
      </c>
      <c r="BQ26" s="1">
        <v>0</v>
      </c>
      <c r="BR26" s="4">
        <v>49.716666666666669</v>
      </c>
      <c r="BS26" s="4">
        <v>39.799999999999997</v>
      </c>
      <c r="BT26" s="4">
        <v>38.15</v>
      </c>
      <c r="BU26" s="4">
        <v>127.66666666666667</v>
      </c>
      <c r="BV26" s="4">
        <v>42.555555555555536</v>
      </c>
      <c r="BW26" s="1">
        <v>11</v>
      </c>
      <c r="BX26" s="1">
        <v>36</v>
      </c>
      <c r="BY26" s="1">
        <v>10</v>
      </c>
      <c r="BZ26" s="1">
        <v>3</v>
      </c>
      <c r="CA26" s="1">
        <v>0</v>
      </c>
      <c r="CB26" s="1">
        <v>0</v>
      </c>
      <c r="CC26" s="1">
        <v>26</v>
      </c>
      <c r="CD26" s="1">
        <v>23</v>
      </c>
      <c r="CE26" s="1">
        <v>8</v>
      </c>
      <c r="CF26" s="1">
        <v>3</v>
      </c>
      <c r="CG26" s="1">
        <v>1</v>
      </c>
      <c r="CH26" s="1">
        <v>0</v>
      </c>
      <c r="CI26" s="1">
        <v>25</v>
      </c>
      <c r="CJ26" s="1">
        <v>29</v>
      </c>
      <c r="CK26" s="1">
        <v>3</v>
      </c>
      <c r="CL26" s="1">
        <v>3</v>
      </c>
      <c r="CM26" s="1">
        <v>0</v>
      </c>
      <c r="CN26" s="1">
        <v>0</v>
      </c>
      <c r="CO26" s="1">
        <v>0</v>
      </c>
      <c r="CP26" s="1">
        <v>0</v>
      </c>
      <c r="CQ26" s="1">
        <v>83</v>
      </c>
      <c r="CR26" s="1">
        <v>0</v>
      </c>
      <c r="CS26" s="4">
        <v>60.409638554216869</v>
      </c>
      <c r="CT26" s="4">
        <v>51.132530120481931</v>
      </c>
      <c r="CU26" s="4">
        <v>58.650602409638552</v>
      </c>
      <c r="CV26" s="4">
        <v>56.927710843373497</v>
      </c>
      <c r="CW26" s="4">
        <v>170.19277108433735</v>
      </c>
      <c r="CX26" s="4">
        <v>56.730923694779122</v>
      </c>
      <c r="CY26" s="4">
        <v>56.78012048192771</v>
      </c>
      <c r="CZ26" s="1">
        <v>4</v>
      </c>
      <c r="DA26" s="1">
        <v>38</v>
      </c>
      <c r="DB26" s="1">
        <v>35</v>
      </c>
      <c r="DC26" s="1">
        <v>6</v>
      </c>
      <c r="DD26" s="1">
        <v>0</v>
      </c>
      <c r="DE26" s="1">
        <v>0</v>
      </c>
      <c r="DF26" s="1">
        <v>21</v>
      </c>
      <c r="DG26" s="1">
        <v>34</v>
      </c>
      <c r="DH26" s="1">
        <v>18</v>
      </c>
      <c r="DI26" s="1">
        <v>10</v>
      </c>
      <c r="DJ26" s="1">
        <v>0</v>
      </c>
      <c r="DK26" s="1">
        <v>0</v>
      </c>
      <c r="DL26" s="1">
        <v>14</v>
      </c>
      <c r="DM26" s="1">
        <v>30</v>
      </c>
      <c r="DN26" s="1">
        <v>20</v>
      </c>
      <c r="DO26" s="1">
        <v>19</v>
      </c>
      <c r="DP26" s="1">
        <v>0</v>
      </c>
      <c r="DQ26" s="1">
        <v>4</v>
      </c>
      <c r="DR26" s="1">
        <v>6</v>
      </c>
      <c r="DS26" s="1">
        <v>41</v>
      </c>
      <c r="DT26" s="1">
        <v>32</v>
      </c>
      <c r="DU26" s="1">
        <v>4</v>
      </c>
      <c r="DV26" s="1">
        <v>0</v>
      </c>
      <c r="DW26" s="1">
        <v>0</v>
      </c>
      <c r="DX26" s="1">
        <v>0</v>
      </c>
      <c r="DY26" s="1">
        <v>0</v>
      </c>
      <c r="DZ26" s="1">
        <v>143</v>
      </c>
      <c r="EA26" s="1">
        <v>0</v>
      </c>
      <c r="EB26" s="4">
        <v>55.92307692307692</v>
      </c>
      <c r="EC26" s="4">
        <v>46.37762237762238</v>
      </c>
      <c r="ED26" s="4">
        <v>50.048951048951047</v>
      </c>
      <c r="EE26" s="4">
        <v>56.927710843373497</v>
      </c>
      <c r="EF26" s="4">
        <v>152.34965034965035</v>
      </c>
      <c r="EG26" s="4">
        <v>50.783216783216787</v>
      </c>
      <c r="EH26" s="4">
        <v>50.811771561771565</v>
      </c>
      <c r="EI26" s="1">
        <v>15</v>
      </c>
      <c r="EJ26" s="1">
        <v>74</v>
      </c>
      <c r="EK26" s="1">
        <v>45</v>
      </c>
      <c r="EL26" s="1">
        <v>9</v>
      </c>
      <c r="EM26" s="1">
        <v>0</v>
      </c>
      <c r="EN26" s="1">
        <v>0</v>
      </c>
      <c r="EO26" s="1">
        <v>47</v>
      </c>
      <c r="EP26" s="1">
        <v>57</v>
      </c>
      <c r="EQ26" s="1">
        <v>26</v>
      </c>
      <c r="ER26" s="1">
        <v>13</v>
      </c>
      <c r="ES26" s="1">
        <v>1</v>
      </c>
      <c r="ET26" s="1">
        <v>0</v>
      </c>
      <c r="EU26" s="1">
        <v>39</v>
      </c>
      <c r="EV26" s="1">
        <v>59</v>
      </c>
      <c r="EW26" s="1">
        <v>23</v>
      </c>
      <c r="EX26" s="1">
        <v>22</v>
      </c>
      <c r="EY26" s="1">
        <v>0</v>
      </c>
      <c r="EZ26" s="1">
        <v>4</v>
      </c>
      <c r="FA26" s="1">
        <v>6</v>
      </c>
      <c r="FB26" s="1">
        <v>41</v>
      </c>
      <c r="FC26" s="1">
        <v>32</v>
      </c>
      <c r="FD26" s="1">
        <v>4</v>
      </c>
      <c r="FE26" s="1">
        <v>0</v>
      </c>
      <c r="FF26" s="1">
        <v>0</v>
      </c>
      <c r="FG26" s="1">
        <v>0</v>
      </c>
      <c r="FH26" s="1">
        <v>0</v>
      </c>
      <c r="FI26" s="1">
        <v>152</v>
      </c>
      <c r="FJ26" s="1">
        <v>22</v>
      </c>
      <c r="FK26" s="1">
        <v>60</v>
      </c>
      <c r="FL26" s="1">
        <v>15</v>
      </c>
      <c r="FM26" s="1">
        <v>2</v>
      </c>
      <c r="FN26" s="1">
        <v>4</v>
      </c>
      <c r="FO26" s="1">
        <v>34</v>
      </c>
      <c r="FP26" s="1">
        <v>19</v>
      </c>
      <c r="FQ26" s="1">
        <v>34</v>
      </c>
      <c r="FR26" s="1" t="s">
        <v>284</v>
      </c>
      <c r="FS26" s="1">
        <v>313</v>
      </c>
      <c r="FT26" s="1">
        <v>134</v>
      </c>
      <c r="FU26" s="1">
        <v>313</v>
      </c>
    </row>
    <row r="27" spans="1:177">
      <c r="AC27" s="37"/>
      <c r="AD27" s="37"/>
      <c r="AE27" s="37"/>
      <c r="AF27" s="37"/>
      <c r="AG27" s="37"/>
      <c r="AH27" s="37"/>
      <c r="AI27" s="37"/>
      <c r="BK27" s="29">
        <v>793385579</v>
      </c>
      <c r="BL27" s="1" t="s">
        <v>146</v>
      </c>
      <c r="BM27" s="1">
        <v>276</v>
      </c>
      <c r="BN27" s="1" t="s">
        <v>289</v>
      </c>
      <c r="BO27" s="1" t="s">
        <v>370</v>
      </c>
      <c r="BP27" s="1">
        <v>85</v>
      </c>
      <c r="BQ27" s="1">
        <v>0</v>
      </c>
      <c r="BR27" s="4">
        <v>47.776470588235291</v>
      </c>
      <c r="BS27" s="4">
        <v>44.047058823529412</v>
      </c>
      <c r="BT27" s="4">
        <v>40.941176470588232</v>
      </c>
      <c r="BU27" s="4">
        <v>132.76470588235293</v>
      </c>
      <c r="BV27" s="4">
        <v>44.254901960784295</v>
      </c>
      <c r="BW27" s="1">
        <v>24</v>
      </c>
      <c r="BX27" s="1">
        <v>34</v>
      </c>
      <c r="BY27" s="1">
        <v>22</v>
      </c>
      <c r="BZ27" s="1">
        <v>5</v>
      </c>
      <c r="CA27" s="1">
        <v>0</v>
      </c>
      <c r="CB27" s="1">
        <v>0</v>
      </c>
      <c r="CC27" s="1">
        <v>39</v>
      </c>
      <c r="CD27" s="1">
        <v>20</v>
      </c>
      <c r="CE27" s="1">
        <v>14</v>
      </c>
      <c r="CF27" s="1">
        <v>12</v>
      </c>
      <c r="CG27" s="1">
        <v>1</v>
      </c>
      <c r="CH27" s="1">
        <v>3</v>
      </c>
      <c r="CI27" s="1">
        <v>39</v>
      </c>
      <c r="CJ27" s="1">
        <v>25</v>
      </c>
      <c r="CK27" s="1">
        <v>9</v>
      </c>
      <c r="CL27" s="1">
        <v>12</v>
      </c>
      <c r="CM27" s="1">
        <v>0</v>
      </c>
      <c r="CN27" s="1">
        <v>1</v>
      </c>
      <c r="CO27" s="1">
        <v>0</v>
      </c>
      <c r="CP27" s="1">
        <v>0</v>
      </c>
      <c r="CQ27" s="1">
        <v>44</v>
      </c>
      <c r="CR27" s="1">
        <v>0</v>
      </c>
      <c r="CS27" s="4">
        <v>58.545454545454547</v>
      </c>
      <c r="CT27" s="4">
        <v>43.272727272727273</v>
      </c>
      <c r="CU27" s="4">
        <v>47.590909090909093</v>
      </c>
      <c r="CV27" s="4">
        <v>52.863636363636367</v>
      </c>
      <c r="CW27" s="4">
        <v>149.40909090909091</v>
      </c>
      <c r="CX27" s="4">
        <v>49.803030303030297</v>
      </c>
      <c r="CY27" s="4">
        <v>50.56818181818182</v>
      </c>
      <c r="CZ27" s="1">
        <v>4</v>
      </c>
      <c r="DA27" s="1">
        <v>19</v>
      </c>
      <c r="DB27" s="1">
        <v>18</v>
      </c>
      <c r="DC27" s="1">
        <v>3</v>
      </c>
      <c r="DD27" s="1">
        <v>0</v>
      </c>
      <c r="DE27" s="1">
        <v>0</v>
      </c>
      <c r="DF27" s="1">
        <v>16</v>
      </c>
      <c r="DG27" s="1">
        <v>19</v>
      </c>
      <c r="DH27" s="1">
        <v>7</v>
      </c>
      <c r="DI27" s="1">
        <v>2</v>
      </c>
      <c r="DJ27" s="1">
        <v>0</v>
      </c>
      <c r="DK27" s="1">
        <v>0</v>
      </c>
      <c r="DL27" s="1">
        <v>17</v>
      </c>
      <c r="DM27" s="1">
        <v>14</v>
      </c>
      <c r="DN27" s="1">
        <v>4</v>
      </c>
      <c r="DO27" s="1">
        <v>9</v>
      </c>
      <c r="DP27" s="1">
        <v>1</v>
      </c>
      <c r="DQ27" s="1">
        <v>1</v>
      </c>
      <c r="DR27" s="1">
        <v>8</v>
      </c>
      <c r="DS27" s="1">
        <v>20</v>
      </c>
      <c r="DT27" s="1">
        <v>15</v>
      </c>
      <c r="DU27" s="1">
        <v>1</v>
      </c>
      <c r="DV27" s="1">
        <v>0</v>
      </c>
      <c r="DW27" s="1">
        <v>0</v>
      </c>
      <c r="DX27" s="1">
        <v>0</v>
      </c>
      <c r="DY27" s="1">
        <v>0</v>
      </c>
      <c r="DZ27" s="1">
        <v>129</v>
      </c>
      <c r="EA27" s="1">
        <v>0</v>
      </c>
      <c r="EB27" s="4">
        <v>51.449612403100772</v>
      </c>
      <c r="EC27" s="4">
        <v>43.782945736434108</v>
      </c>
      <c r="ED27" s="4">
        <v>43.209302325581397</v>
      </c>
      <c r="EE27" s="4">
        <v>52.863636363636367</v>
      </c>
      <c r="EF27" s="4">
        <v>138.44186046511629</v>
      </c>
      <c r="EG27" s="4">
        <v>46.147286821705414</v>
      </c>
      <c r="EH27" s="4">
        <v>46.408268733850115</v>
      </c>
      <c r="EI27" s="1">
        <v>28</v>
      </c>
      <c r="EJ27" s="1">
        <v>53</v>
      </c>
      <c r="EK27" s="1">
        <v>40</v>
      </c>
      <c r="EL27" s="1">
        <v>8</v>
      </c>
      <c r="EM27" s="1">
        <v>0</v>
      </c>
      <c r="EN27" s="1">
        <v>0</v>
      </c>
      <c r="EO27" s="1">
        <v>55</v>
      </c>
      <c r="EP27" s="1">
        <v>39</v>
      </c>
      <c r="EQ27" s="1">
        <v>21</v>
      </c>
      <c r="ER27" s="1">
        <v>14</v>
      </c>
      <c r="ES27" s="1">
        <v>1</v>
      </c>
      <c r="ET27" s="1">
        <v>3</v>
      </c>
      <c r="EU27" s="1">
        <v>56</v>
      </c>
      <c r="EV27" s="1">
        <v>39</v>
      </c>
      <c r="EW27" s="1">
        <v>13</v>
      </c>
      <c r="EX27" s="1">
        <v>21</v>
      </c>
      <c r="EY27" s="1">
        <v>1</v>
      </c>
      <c r="EZ27" s="1">
        <v>2</v>
      </c>
      <c r="FA27" s="1">
        <v>8</v>
      </c>
      <c r="FB27" s="1">
        <v>20</v>
      </c>
      <c r="FC27" s="1">
        <v>15</v>
      </c>
      <c r="FD27" s="1">
        <v>1</v>
      </c>
      <c r="FE27" s="1">
        <v>0</v>
      </c>
      <c r="FF27" s="1">
        <v>0</v>
      </c>
      <c r="FG27" s="1">
        <v>0</v>
      </c>
      <c r="FH27" s="1">
        <v>0</v>
      </c>
      <c r="FI27" s="1">
        <v>127</v>
      </c>
      <c r="FJ27" s="1">
        <v>69</v>
      </c>
      <c r="FK27" s="1">
        <v>119</v>
      </c>
      <c r="FL27" s="1">
        <v>11</v>
      </c>
      <c r="FM27" s="1">
        <v>12</v>
      </c>
      <c r="FN27" s="1">
        <v>8</v>
      </c>
      <c r="FO27" s="1">
        <v>34</v>
      </c>
      <c r="FP27" s="1">
        <v>19</v>
      </c>
      <c r="FQ27" s="1">
        <v>34</v>
      </c>
      <c r="FR27" s="1" t="s">
        <v>284</v>
      </c>
      <c r="FS27" s="1">
        <v>313</v>
      </c>
      <c r="FT27" s="1">
        <v>134</v>
      </c>
      <c r="FU27" s="1">
        <v>313</v>
      </c>
    </row>
    <row r="28" spans="1:177">
      <c r="AC28" s="37"/>
      <c r="AD28" s="37"/>
      <c r="AE28" s="37"/>
      <c r="AF28" s="37"/>
      <c r="AG28" s="37"/>
      <c r="AH28" s="37"/>
      <c r="AI28" s="37"/>
      <c r="BK28" s="29">
        <v>199201762</v>
      </c>
      <c r="BL28" s="1" t="s">
        <v>147</v>
      </c>
      <c r="BM28" s="1">
        <v>283</v>
      </c>
      <c r="BN28" s="1" t="s">
        <v>289</v>
      </c>
      <c r="BO28" s="1" t="s">
        <v>370</v>
      </c>
      <c r="BP28" s="1">
        <v>103</v>
      </c>
      <c r="BQ28" s="1">
        <v>1</v>
      </c>
      <c r="BR28" s="4">
        <v>48.127450980392155</v>
      </c>
      <c r="BS28" s="4">
        <v>41.058823529411768</v>
      </c>
      <c r="BT28" s="4">
        <v>39.147058823529413</v>
      </c>
      <c r="BU28" s="4">
        <v>128.33333333333334</v>
      </c>
      <c r="BV28" s="4">
        <v>42.777777777777764</v>
      </c>
      <c r="BW28" s="1">
        <v>26</v>
      </c>
      <c r="BX28" s="1">
        <v>51</v>
      </c>
      <c r="BY28" s="1">
        <v>20</v>
      </c>
      <c r="BZ28" s="1">
        <v>5</v>
      </c>
      <c r="CA28" s="1">
        <v>1</v>
      </c>
      <c r="CB28" s="1">
        <v>0</v>
      </c>
      <c r="CC28" s="1">
        <v>40</v>
      </c>
      <c r="CD28" s="1">
        <v>39</v>
      </c>
      <c r="CE28" s="1">
        <v>14</v>
      </c>
      <c r="CF28" s="1">
        <v>9</v>
      </c>
      <c r="CG28" s="1">
        <v>3</v>
      </c>
      <c r="CH28" s="1">
        <v>1</v>
      </c>
      <c r="CI28" s="1">
        <v>45</v>
      </c>
      <c r="CJ28" s="1">
        <v>39</v>
      </c>
      <c r="CK28" s="1">
        <v>12</v>
      </c>
      <c r="CL28" s="1">
        <v>6</v>
      </c>
      <c r="CM28" s="1">
        <v>1</v>
      </c>
      <c r="CN28" s="1">
        <v>0</v>
      </c>
      <c r="CO28" s="1">
        <v>0</v>
      </c>
      <c r="CP28" s="1">
        <v>0</v>
      </c>
      <c r="CQ28" s="1">
        <v>12</v>
      </c>
      <c r="CR28" s="1">
        <v>0</v>
      </c>
      <c r="CS28" s="4">
        <v>59.666666666666664</v>
      </c>
      <c r="CT28" s="4">
        <v>51</v>
      </c>
      <c r="CU28" s="4">
        <v>59.416666666666664</v>
      </c>
      <c r="CV28" s="4">
        <v>67.5</v>
      </c>
      <c r="CW28" s="4">
        <v>170.08333333333334</v>
      </c>
      <c r="CX28" s="4">
        <v>56.69444444444445</v>
      </c>
      <c r="CY28" s="4">
        <v>59.395833333333336</v>
      </c>
      <c r="CZ28" s="1">
        <v>1</v>
      </c>
      <c r="DA28" s="1">
        <v>4</v>
      </c>
      <c r="DB28" s="1">
        <v>7</v>
      </c>
      <c r="DC28" s="1">
        <v>0</v>
      </c>
      <c r="DD28" s="1">
        <v>0</v>
      </c>
      <c r="DE28" s="1">
        <v>0</v>
      </c>
      <c r="DF28" s="1">
        <v>2</v>
      </c>
      <c r="DG28" s="1">
        <v>6</v>
      </c>
      <c r="DH28" s="1">
        <v>3</v>
      </c>
      <c r="DI28" s="1">
        <v>1</v>
      </c>
      <c r="DJ28" s="1">
        <v>0</v>
      </c>
      <c r="DK28" s="1">
        <v>0</v>
      </c>
      <c r="DL28" s="1">
        <v>2</v>
      </c>
      <c r="DM28" s="1">
        <v>3</v>
      </c>
      <c r="DN28" s="1">
        <v>4</v>
      </c>
      <c r="DO28" s="1">
        <v>3</v>
      </c>
      <c r="DP28" s="1">
        <v>0</v>
      </c>
      <c r="DQ28" s="1">
        <v>0</v>
      </c>
      <c r="DR28" s="1">
        <v>2</v>
      </c>
      <c r="DS28" s="1">
        <v>0</v>
      </c>
      <c r="DT28" s="1">
        <v>7</v>
      </c>
      <c r="DU28" s="1">
        <v>3</v>
      </c>
      <c r="DV28" s="1">
        <v>0</v>
      </c>
      <c r="DW28" s="1">
        <v>0</v>
      </c>
      <c r="DX28" s="1">
        <v>0</v>
      </c>
      <c r="DY28" s="1">
        <v>0</v>
      </c>
      <c r="DZ28" s="1">
        <v>115</v>
      </c>
      <c r="EA28" s="1">
        <v>1</v>
      </c>
      <c r="EB28" s="4">
        <v>49.342105263157897</v>
      </c>
      <c r="EC28" s="4">
        <v>42.10526315789474</v>
      </c>
      <c r="ED28" s="4">
        <v>41.280701754385966</v>
      </c>
      <c r="EE28" s="4">
        <v>67.5</v>
      </c>
      <c r="EF28" s="4">
        <v>132.7280701754386</v>
      </c>
      <c r="EG28" s="4">
        <v>44.242690058479525</v>
      </c>
      <c r="EH28" s="4">
        <v>44.527046783625728</v>
      </c>
      <c r="EI28" s="1">
        <v>27</v>
      </c>
      <c r="EJ28" s="1">
        <v>55</v>
      </c>
      <c r="EK28" s="1">
        <v>27</v>
      </c>
      <c r="EL28" s="1">
        <v>5</v>
      </c>
      <c r="EM28" s="1">
        <v>1</v>
      </c>
      <c r="EN28" s="1">
        <v>0</v>
      </c>
      <c r="EO28" s="1">
        <v>42</v>
      </c>
      <c r="EP28" s="1">
        <v>45</v>
      </c>
      <c r="EQ28" s="1">
        <v>17</v>
      </c>
      <c r="ER28" s="1">
        <v>10</v>
      </c>
      <c r="ES28" s="1">
        <v>3</v>
      </c>
      <c r="ET28" s="1">
        <v>1</v>
      </c>
      <c r="EU28" s="1">
        <v>47</v>
      </c>
      <c r="EV28" s="1">
        <v>42</v>
      </c>
      <c r="EW28" s="1">
        <v>16</v>
      </c>
      <c r="EX28" s="1">
        <v>9</v>
      </c>
      <c r="EY28" s="1">
        <v>1</v>
      </c>
      <c r="EZ28" s="1">
        <v>0</v>
      </c>
      <c r="FA28" s="1">
        <v>2</v>
      </c>
      <c r="FB28" s="1">
        <v>0</v>
      </c>
      <c r="FC28" s="1">
        <v>7</v>
      </c>
      <c r="FD28" s="1">
        <v>3</v>
      </c>
      <c r="FE28" s="1">
        <v>0</v>
      </c>
      <c r="FF28" s="1">
        <v>0</v>
      </c>
      <c r="FG28" s="1">
        <v>0</v>
      </c>
      <c r="FH28" s="1">
        <v>0</v>
      </c>
      <c r="FI28" s="1">
        <v>146</v>
      </c>
      <c r="FJ28" s="1">
        <v>23</v>
      </c>
      <c r="FK28" s="1">
        <v>142</v>
      </c>
      <c r="FL28" s="1">
        <v>14</v>
      </c>
      <c r="FM28" s="1">
        <v>3</v>
      </c>
      <c r="FN28" s="1">
        <v>15</v>
      </c>
      <c r="FO28" s="1">
        <v>34</v>
      </c>
      <c r="FP28" s="1">
        <v>19</v>
      </c>
      <c r="FQ28" s="1">
        <v>34</v>
      </c>
      <c r="FR28" s="1" t="s">
        <v>284</v>
      </c>
      <c r="FS28" s="1">
        <v>313</v>
      </c>
      <c r="FT28" s="1">
        <v>134</v>
      </c>
      <c r="FU28" s="1">
        <v>313</v>
      </c>
    </row>
    <row r="29" spans="1:177">
      <c r="AC29" s="37"/>
      <c r="AD29" s="37"/>
      <c r="AE29" s="37"/>
      <c r="AF29" s="37"/>
      <c r="AG29" s="37"/>
      <c r="AH29" s="37"/>
      <c r="AI29" s="37"/>
      <c r="BK29" s="29">
        <v>692159867</v>
      </c>
      <c r="BL29" s="1" t="s">
        <v>148</v>
      </c>
      <c r="BM29" s="1">
        <v>284</v>
      </c>
      <c r="BN29" s="1" t="s">
        <v>289</v>
      </c>
      <c r="BO29" s="1" t="s">
        <v>370</v>
      </c>
      <c r="BP29" s="1">
        <v>228</v>
      </c>
      <c r="BQ29" s="1">
        <v>0</v>
      </c>
      <c r="BR29" s="4">
        <v>43.377192982456137</v>
      </c>
      <c r="BS29" s="4">
        <v>33.807017543859651</v>
      </c>
      <c r="BT29" s="4">
        <v>31.399122807017545</v>
      </c>
      <c r="BU29" s="4">
        <v>108.58333333333333</v>
      </c>
      <c r="BV29" s="4">
        <v>36.194444444444471</v>
      </c>
      <c r="BW29" s="1">
        <v>68</v>
      </c>
      <c r="BX29" s="1">
        <v>114</v>
      </c>
      <c r="BY29" s="1">
        <v>43</v>
      </c>
      <c r="BZ29" s="1">
        <v>3</v>
      </c>
      <c r="CA29" s="1">
        <v>3</v>
      </c>
      <c r="CB29" s="1">
        <v>0</v>
      </c>
      <c r="CC29" s="1">
        <v>121</v>
      </c>
      <c r="CD29" s="1">
        <v>82</v>
      </c>
      <c r="CE29" s="1">
        <v>19</v>
      </c>
      <c r="CF29" s="1">
        <v>6</v>
      </c>
      <c r="CG29" s="1">
        <v>4</v>
      </c>
      <c r="CH29" s="1">
        <v>0</v>
      </c>
      <c r="CI29" s="1">
        <v>146</v>
      </c>
      <c r="CJ29" s="1">
        <v>62</v>
      </c>
      <c r="CK29" s="1">
        <v>13</v>
      </c>
      <c r="CL29" s="1">
        <v>7</v>
      </c>
      <c r="CM29" s="1">
        <v>4</v>
      </c>
      <c r="CN29" s="1">
        <v>0</v>
      </c>
      <c r="CO29" s="1">
        <v>3</v>
      </c>
      <c r="CP29" s="1">
        <v>0</v>
      </c>
      <c r="CQ29" s="1">
        <v>34</v>
      </c>
      <c r="CR29" s="1">
        <v>0</v>
      </c>
      <c r="CS29" s="4">
        <v>43.441176470588232</v>
      </c>
      <c r="CT29" s="4">
        <v>38.941176470588232</v>
      </c>
      <c r="CU29" s="4">
        <v>36.382352941176471</v>
      </c>
      <c r="CV29" s="4">
        <v>54.235294117647058</v>
      </c>
      <c r="CW29" s="4">
        <v>118.76470588235294</v>
      </c>
      <c r="CX29" s="4">
        <v>39.588235294117645</v>
      </c>
      <c r="CY29" s="4">
        <v>43.25</v>
      </c>
      <c r="CZ29" s="1">
        <v>14</v>
      </c>
      <c r="DA29" s="1">
        <v>10</v>
      </c>
      <c r="DB29" s="1">
        <v>5</v>
      </c>
      <c r="DC29" s="1">
        <v>5</v>
      </c>
      <c r="DD29" s="1">
        <v>0</v>
      </c>
      <c r="DE29" s="1">
        <v>0</v>
      </c>
      <c r="DF29" s="1">
        <v>15</v>
      </c>
      <c r="DG29" s="1">
        <v>10</v>
      </c>
      <c r="DH29" s="1">
        <v>7</v>
      </c>
      <c r="DI29" s="1">
        <v>2</v>
      </c>
      <c r="DJ29" s="1">
        <v>0</v>
      </c>
      <c r="DK29" s="1">
        <v>0</v>
      </c>
      <c r="DL29" s="1">
        <v>22</v>
      </c>
      <c r="DM29" s="1">
        <v>3</v>
      </c>
      <c r="DN29" s="1">
        <v>4</v>
      </c>
      <c r="DO29" s="1">
        <v>5</v>
      </c>
      <c r="DP29" s="1">
        <v>0</v>
      </c>
      <c r="DQ29" s="1">
        <v>0</v>
      </c>
      <c r="DR29" s="1">
        <v>7</v>
      </c>
      <c r="DS29" s="1">
        <v>15</v>
      </c>
      <c r="DT29" s="1">
        <v>7</v>
      </c>
      <c r="DU29" s="1">
        <v>5</v>
      </c>
      <c r="DV29" s="1">
        <v>0</v>
      </c>
      <c r="DW29" s="1">
        <v>0</v>
      </c>
      <c r="DX29" s="1">
        <v>0</v>
      </c>
      <c r="DY29" s="1">
        <v>0</v>
      </c>
      <c r="DZ29" s="1">
        <v>262</v>
      </c>
      <c r="EA29" s="1">
        <v>0</v>
      </c>
      <c r="EB29" s="4">
        <v>43.385496183206108</v>
      </c>
      <c r="EC29" s="4">
        <v>34.473282442748094</v>
      </c>
      <c r="ED29" s="4">
        <v>32.045801526717554</v>
      </c>
      <c r="EE29" s="4">
        <v>54.235294117647058</v>
      </c>
      <c r="EF29" s="4">
        <v>109.90458015267176</v>
      </c>
      <c r="EG29" s="4">
        <v>36.63486005089058</v>
      </c>
      <c r="EH29" s="4">
        <v>37.110050890585221</v>
      </c>
      <c r="EI29" s="1">
        <v>82</v>
      </c>
      <c r="EJ29" s="1">
        <v>124</v>
      </c>
      <c r="EK29" s="1">
        <v>48</v>
      </c>
      <c r="EL29" s="1">
        <v>8</v>
      </c>
      <c r="EM29" s="1">
        <v>3</v>
      </c>
      <c r="EN29" s="1">
        <v>0</v>
      </c>
      <c r="EO29" s="1">
        <v>136</v>
      </c>
      <c r="EP29" s="1">
        <v>92</v>
      </c>
      <c r="EQ29" s="1">
        <v>26</v>
      </c>
      <c r="ER29" s="1">
        <v>8</v>
      </c>
      <c r="ES29" s="1">
        <v>4</v>
      </c>
      <c r="ET29" s="1">
        <v>0</v>
      </c>
      <c r="EU29" s="1">
        <v>168</v>
      </c>
      <c r="EV29" s="1">
        <v>65</v>
      </c>
      <c r="EW29" s="1">
        <v>17</v>
      </c>
      <c r="EX29" s="1">
        <v>12</v>
      </c>
      <c r="EY29" s="1">
        <v>4</v>
      </c>
      <c r="EZ29" s="1">
        <v>0</v>
      </c>
      <c r="FA29" s="1">
        <v>7</v>
      </c>
      <c r="FB29" s="1">
        <v>15</v>
      </c>
      <c r="FC29" s="1">
        <v>7</v>
      </c>
      <c r="FD29" s="1">
        <v>5</v>
      </c>
      <c r="FE29" s="1">
        <v>0</v>
      </c>
      <c r="FF29" s="1">
        <v>0</v>
      </c>
      <c r="FG29" s="1">
        <v>3</v>
      </c>
      <c r="FH29" s="1">
        <v>0</v>
      </c>
      <c r="FI29" s="1">
        <v>249</v>
      </c>
      <c r="FJ29" s="1">
        <v>121</v>
      </c>
      <c r="FK29" s="1">
        <v>248</v>
      </c>
      <c r="FL29" s="1">
        <v>28</v>
      </c>
      <c r="FM29" s="1">
        <v>19</v>
      </c>
      <c r="FN29" s="1">
        <v>29</v>
      </c>
      <c r="FO29" s="1">
        <v>34</v>
      </c>
      <c r="FP29" s="1">
        <v>19</v>
      </c>
      <c r="FQ29" s="1">
        <v>34</v>
      </c>
      <c r="FR29" s="1" t="s">
        <v>284</v>
      </c>
      <c r="FS29" s="1">
        <v>313</v>
      </c>
      <c r="FT29" s="1">
        <v>134</v>
      </c>
      <c r="FU29" s="1">
        <v>313</v>
      </c>
    </row>
    <row r="30" spans="1:177">
      <c r="AC30" s="37"/>
      <c r="AD30" s="37"/>
      <c r="AE30" s="37"/>
      <c r="AF30" s="37"/>
      <c r="AG30" s="37"/>
      <c r="AH30" s="37"/>
      <c r="AI30" s="37"/>
      <c r="BK30" s="29">
        <v>407697984</v>
      </c>
      <c r="BL30" s="1" t="s">
        <v>297</v>
      </c>
      <c r="BM30" s="1">
        <v>297</v>
      </c>
      <c r="BN30" s="1" t="s">
        <v>289</v>
      </c>
      <c r="BO30" s="1" t="s">
        <v>370</v>
      </c>
      <c r="BP30" s="1">
        <v>154</v>
      </c>
      <c r="BQ30" s="1">
        <v>0</v>
      </c>
      <c r="BR30" s="4">
        <v>45.402597402597401</v>
      </c>
      <c r="BS30" s="4">
        <v>37.636363636363633</v>
      </c>
      <c r="BT30" s="4">
        <v>32.512987012987011</v>
      </c>
      <c r="BU30" s="4">
        <v>115.55194805194805</v>
      </c>
      <c r="BV30" s="4">
        <v>38.51731601731602</v>
      </c>
      <c r="BW30" s="1">
        <v>46</v>
      </c>
      <c r="BX30" s="1">
        <v>75</v>
      </c>
      <c r="BY30" s="1">
        <v>29</v>
      </c>
      <c r="BZ30" s="1">
        <v>4</v>
      </c>
      <c r="CA30" s="1">
        <v>0</v>
      </c>
      <c r="CB30" s="1">
        <v>0</v>
      </c>
      <c r="CC30" s="1">
        <v>64</v>
      </c>
      <c r="CD30" s="1">
        <v>70</v>
      </c>
      <c r="CE30" s="1">
        <v>15</v>
      </c>
      <c r="CF30" s="1">
        <v>5</v>
      </c>
      <c r="CG30" s="1">
        <v>0</v>
      </c>
      <c r="CH30" s="1">
        <v>0</v>
      </c>
      <c r="CI30" s="1">
        <v>92</v>
      </c>
      <c r="CJ30" s="1">
        <v>50</v>
      </c>
      <c r="CK30" s="1">
        <v>8</v>
      </c>
      <c r="CL30" s="1">
        <v>4</v>
      </c>
      <c r="CM30" s="1">
        <v>0</v>
      </c>
      <c r="CN30" s="1">
        <v>1</v>
      </c>
      <c r="CO30" s="1">
        <v>0</v>
      </c>
      <c r="CP30" s="1">
        <v>0</v>
      </c>
      <c r="CQ30" s="1">
        <v>18</v>
      </c>
      <c r="CR30" s="1">
        <v>0</v>
      </c>
      <c r="CS30" s="4">
        <v>56.5</v>
      </c>
      <c r="CT30" s="4">
        <v>40.222222222222221</v>
      </c>
      <c r="CU30" s="4">
        <v>49.111111111111114</v>
      </c>
      <c r="CV30" s="4">
        <v>56.888888888888886</v>
      </c>
      <c r="CW30" s="4">
        <v>145.83333333333334</v>
      </c>
      <c r="CX30" s="4">
        <v>48.611111111111114</v>
      </c>
      <c r="CY30" s="4">
        <v>50.680555555555557</v>
      </c>
      <c r="CZ30" s="1">
        <v>2</v>
      </c>
      <c r="DA30" s="1">
        <v>9</v>
      </c>
      <c r="DB30" s="1">
        <v>5</v>
      </c>
      <c r="DC30" s="1">
        <v>2</v>
      </c>
      <c r="DD30" s="1">
        <v>0</v>
      </c>
      <c r="DE30" s="1">
        <v>0</v>
      </c>
      <c r="DF30" s="1">
        <v>7</v>
      </c>
      <c r="DG30" s="1">
        <v>9</v>
      </c>
      <c r="DH30" s="1">
        <v>2</v>
      </c>
      <c r="DI30" s="1">
        <v>0</v>
      </c>
      <c r="DJ30" s="1">
        <v>0</v>
      </c>
      <c r="DK30" s="1">
        <v>0</v>
      </c>
      <c r="DL30" s="1">
        <v>6</v>
      </c>
      <c r="DM30" s="1">
        <v>6</v>
      </c>
      <c r="DN30" s="1">
        <v>5</v>
      </c>
      <c r="DO30" s="1">
        <v>1</v>
      </c>
      <c r="DP30" s="1">
        <v>0</v>
      </c>
      <c r="DQ30" s="1">
        <v>0</v>
      </c>
      <c r="DR30" s="1">
        <v>2</v>
      </c>
      <c r="DS30" s="1">
        <v>7</v>
      </c>
      <c r="DT30" s="1">
        <v>8</v>
      </c>
      <c r="DU30" s="1">
        <v>1</v>
      </c>
      <c r="DV30" s="1">
        <v>0</v>
      </c>
      <c r="DW30" s="1">
        <v>0</v>
      </c>
      <c r="DX30" s="1">
        <v>0</v>
      </c>
      <c r="DY30" s="1">
        <v>0</v>
      </c>
      <c r="DZ30" s="1">
        <v>172</v>
      </c>
      <c r="EA30" s="1">
        <v>0</v>
      </c>
      <c r="EB30" s="4">
        <v>46.563953488372093</v>
      </c>
      <c r="EC30" s="4">
        <v>37.906976744186046</v>
      </c>
      <c r="ED30" s="4">
        <v>34.25</v>
      </c>
      <c r="EE30" s="4">
        <v>56.888888888888886</v>
      </c>
      <c r="EF30" s="4">
        <v>118.72093023255815</v>
      </c>
      <c r="EG30" s="4">
        <v>39.573643410852725</v>
      </c>
      <c r="EH30" s="4">
        <v>39.790213178294586</v>
      </c>
      <c r="EI30" s="1">
        <v>48</v>
      </c>
      <c r="EJ30" s="1">
        <v>84</v>
      </c>
      <c r="EK30" s="1">
        <v>34</v>
      </c>
      <c r="EL30" s="1">
        <v>6</v>
      </c>
      <c r="EM30" s="1">
        <v>0</v>
      </c>
      <c r="EN30" s="1">
        <v>0</v>
      </c>
      <c r="EO30" s="1">
        <v>71</v>
      </c>
      <c r="EP30" s="1">
        <v>79</v>
      </c>
      <c r="EQ30" s="1">
        <v>17</v>
      </c>
      <c r="ER30" s="1">
        <v>5</v>
      </c>
      <c r="ES30" s="1">
        <v>0</v>
      </c>
      <c r="ET30" s="1">
        <v>0</v>
      </c>
      <c r="EU30" s="1">
        <v>98</v>
      </c>
      <c r="EV30" s="1">
        <v>56</v>
      </c>
      <c r="EW30" s="1">
        <v>13</v>
      </c>
      <c r="EX30" s="1">
        <v>5</v>
      </c>
      <c r="EY30" s="1">
        <v>0</v>
      </c>
      <c r="EZ30" s="1">
        <v>1</v>
      </c>
      <c r="FA30" s="1">
        <v>2</v>
      </c>
      <c r="FB30" s="1">
        <v>7</v>
      </c>
      <c r="FC30" s="1">
        <v>8</v>
      </c>
      <c r="FD30" s="1">
        <v>1</v>
      </c>
      <c r="FE30" s="1">
        <v>0</v>
      </c>
      <c r="FF30" s="1">
        <v>0</v>
      </c>
      <c r="FG30" s="1">
        <v>0</v>
      </c>
      <c r="FH30" s="1">
        <v>0</v>
      </c>
      <c r="FI30" s="1">
        <v>215</v>
      </c>
      <c r="FJ30" s="1">
        <v>82</v>
      </c>
      <c r="FK30" s="1">
        <v>207</v>
      </c>
      <c r="FL30" s="1">
        <v>21</v>
      </c>
      <c r="FM30" s="1">
        <v>15</v>
      </c>
      <c r="FN30" s="1">
        <v>22</v>
      </c>
      <c r="FO30" s="1">
        <v>34</v>
      </c>
      <c r="FP30" s="1">
        <v>19</v>
      </c>
      <c r="FQ30" s="1">
        <v>34</v>
      </c>
      <c r="FR30" s="1" t="s">
        <v>284</v>
      </c>
      <c r="FS30" s="1">
        <v>313</v>
      </c>
      <c r="FT30" s="1">
        <v>134</v>
      </c>
      <c r="FU30" s="1">
        <v>313</v>
      </c>
    </row>
    <row r="31" spans="1:177">
      <c r="AC31" s="37"/>
      <c r="AD31" s="37"/>
      <c r="AE31" s="37"/>
      <c r="AF31" s="37"/>
      <c r="AG31" s="37"/>
      <c r="AH31" s="37"/>
      <c r="AI31" s="37"/>
      <c r="BK31" s="29">
        <v>558335700</v>
      </c>
      <c r="BL31" s="1" t="s">
        <v>149</v>
      </c>
      <c r="BM31" s="1">
        <v>298</v>
      </c>
      <c r="BN31" s="1" t="s">
        <v>289</v>
      </c>
      <c r="BO31" s="1" t="s">
        <v>290</v>
      </c>
      <c r="BP31" s="1">
        <v>63</v>
      </c>
      <c r="BQ31" s="1">
        <v>0</v>
      </c>
      <c r="BR31" s="4">
        <v>45.063492063492063</v>
      </c>
      <c r="BS31" s="4">
        <v>37.079365079365083</v>
      </c>
      <c r="BT31" s="4">
        <v>29.841269841269842</v>
      </c>
      <c r="BU31" s="4">
        <v>111.98412698412699</v>
      </c>
      <c r="BV31" s="4">
        <v>37.328042328042336</v>
      </c>
      <c r="BW31" s="1">
        <v>19</v>
      </c>
      <c r="BX31" s="1">
        <v>27</v>
      </c>
      <c r="BY31" s="1">
        <v>17</v>
      </c>
      <c r="BZ31" s="1">
        <v>0</v>
      </c>
      <c r="CA31" s="1">
        <v>2</v>
      </c>
      <c r="CB31" s="1">
        <v>0</v>
      </c>
      <c r="CC31" s="1">
        <v>24</v>
      </c>
      <c r="CD31" s="1">
        <v>32</v>
      </c>
      <c r="CE31" s="1">
        <v>5</v>
      </c>
      <c r="CF31" s="1">
        <v>2</v>
      </c>
      <c r="CG31" s="1">
        <v>4</v>
      </c>
      <c r="CH31" s="1">
        <v>0</v>
      </c>
      <c r="CI31" s="1">
        <v>35</v>
      </c>
      <c r="CJ31" s="1">
        <v>24</v>
      </c>
      <c r="CK31" s="1">
        <v>3</v>
      </c>
      <c r="CL31" s="1">
        <v>1</v>
      </c>
      <c r="CM31" s="1">
        <v>1</v>
      </c>
      <c r="CN31" s="1">
        <v>0</v>
      </c>
      <c r="CO31" s="1">
        <v>1</v>
      </c>
      <c r="CP31" s="1">
        <v>0</v>
      </c>
      <c r="CQ31" s="1">
        <v>0</v>
      </c>
      <c r="CR31" s="1">
        <v>0</v>
      </c>
      <c r="CS31" s="4"/>
      <c r="CT31" s="4"/>
      <c r="CU31" s="4"/>
      <c r="CV31" s="4"/>
      <c r="CW31" s="4"/>
      <c r="CX31" s="4"/>
      <c r="CY31" s="4"/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63</v>
      </c>
      <c r="EA31" s="1">
        <v>0</v>
      </c>
      <c r="EB31" s="4">
        <v>45.063492063492063</v>
      </c>
      <c r="EC31" s="4">
        <v>37.079365079365083</v>
      </c>
      <c r="ED31" s="4">
        <v>29.841269841269842</v>
      </c>
      <c r="EE31" s="4"/>
      <c r="EF31" s="4">
        <v>111.98412698412699</v>
      </c>
      <c r="EG31" s="4">
        <v>37.328042328042336</v>
      </c>
      <c r="EH31" s="4">
        <v>37.328042328042336</v>
      </c>
      <c r="EI31" s="1">
        <v>19</v>
      </c>
      <c r="EJ31" s="1">
        <v>27</v>
      </c>
      <c r="EK31" s="1">
        <v>17</v>
      </c>
      <c r="EL31" s="1">
        <v>0</v>
      </c>
      <c r="EM31" s="1">
        <v>2</v>
      </c>
      <c r="EN31" s="1">
        <v>0</v>
      </c>
      <c r="EO31" s="1">
        <v>24</v>
      </c>
      <c r="EP31" s="1">
        <v>32</v>
      </c>
      <c r="EQ31" s="1">
        <v>5</v>
      </c>
      <c r="ER31" s="1">
        <v>2</v>
      </c>
      <c r="ES31" s="1">
        <v>4</v>
      </c>
      <c r="ET31" s="1">
        <v>0</v>
      </c>
      <c r="EU31" s="1">
        <v>35</v>
      </c>
      <c r="EV31" s="1">
        <v>24</v>
      </c>
      <c r="EW31" s="1">
        <v>3</v>
      </c>
      <c r="EX31" s="1">
        <v>1</v>
      </c>
      <c r="EY31" s="1">
        <v>1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1</v>
      </c>
      <c r="FH31" s="1">
        <v>0</v>
      </c>
      <c r="FI31" s="1">
        <v>230</v>
      </c>
      <c r="FJ31" s="1" t="s">
        <v>375</v>
      </c>
      <c r="FK31" s="1">
        <v>237</v>
      </c>
      <c r="FL31" s="1">
        <v>25</v>
      </c>
      <c r="FM31" s="1" t="s">
        <v>375</v>
      </c>
      <c r="FN31" s="1">
        <v>28</v>
      </c>
      <c r="FO31" s="1">
        <v>34</v>
      </c>
      <c r="FP31" s="1">
        <v>19</v>
      </c>
      <c r="FQ31" s="1">
        <v>34</v>
      </c>
      <c r="FR31" s="1" t="s">
        <v>284</v>
      </c>
      <c r="FS31" s="1">
        <v>313</v>
      </c>
      <c r="FT31" s="1">
        <v>134</v>
      </c>
      <c r="FU31" s="1">
        <v>313</v>
      </c>
    </row>
    <row r="32" spans="1:177">
      <c r="AC32" s="37"/>
      <c r="AD32" s="37"/>
      <c r="AE32" s="37"/>
      <c r="AF32" s="37"/>
      <c r="AG32" s="37"/>
      <c r="AH32" s="37"/>
      <c r="AI32" s="37"/>
      <c r="BK32" s="29">
        <v>316299466</v>
      </c>
      <c r="BL32" s="1" t="s">
        <v>298</v>
      </c>
      <c r="BM32" s="1">
        <v>299</v>
      </c>
      <c r="BN32" s="1" t="s">
        <v>292</v>
      </c>
      <c r="BO32" s="1" t="s">
        <v>370</v>
      </c>
      <c r="BP32" s="1">
        <v>149</v>
      </c>
      <c r="BQ32" s="1">
        <v>0</v>
      </c>
      <c r="BR32" s="4">
        <v>54.395973154362416</v>
      </c>
      <c r="BS32" s="4">
        <v>48.966442953020135</v>
      </c>
      <c r="BT32" s="4">
        <v>47.402684563758392</v>
      </c>
      <c r="BU32" s="4">
        <v>150.76510067114094</v>
      </c>
      <c r="BV32" s="4">
        <v>50.255033557046957</v>
      </c>
      <c r="BW32" s="1">
        <v>21</v>
      </c>
      <c r="BX32" s="1">
        <v>69</v>
      </c>
      <c r="BY32" s="1">
        <v>46</v>
      </c>
      <c r="BZ32" s="1">
        <v>13</v>
      </c>
      <c r="CA32" s="1">
        <v>0</v>
      </c>
      <c r="CB32" s="1">
        <v>1</v>
      </c>
      <c r="CC32" s="1">
        <v>36</v>
      </c>
      <c r="CD32" s="1">
        <v>68</v>
      </c>
      <c r="CE32" s="1">
        <v>28</v>
      </c>
      <c r="CF32" s="1">
        <v>17</v>
      </c>
      <c r="CG32" s="1">
        <v>2</v>
      </c>
      <c r="CH32" s="1">
        <v>1</v>
      </c>
      <c r="CI32" s="1">
        <v>49</v>
      </c>
      <c r="CJ32" s="1">
        <v>54</v>
      </c>
      <c r="CK32" s="1">
        <v>25</v>
      </c>
      <c r="CL32" s="1">
        <v>21</v>
      </c>
      <c r="CM32" s="1">
        <v>0</v>
      </c>
      <c r="CN32" s="1">
        <v>1</v>
      </c>
      <c r="CO32" s="1">
        <v>0</v>
      </c>
      <c r="CP32" s="1">
        <v>0</v>
      </c>
      <c r="CQ32" s="1">
        <v>27</v>
      </c>
      <c r="CR32" s="1">
        <v>0</v>
      </c>
      <c r="CS32" s="4">
        <v>62.074074074074076</v>
      </c>
      <c r="CT32" s="4">
        <v>46.666666666666664</v>
      </c>
      <c r="CU32" s="4">
        <v>53.444444444444443</v>
      </c>
      <c r="CV32" s="4">
        <v>62.25925925925926</v>
      </c>
      <c r="CW32" s="4">
        <v>162.18518518518519</v>
      </c>
      <c r="CX32" s="4">
        <v>54.061728395061742</v>
      </c>
      <c r="CY32" s="4">
        <v>56.111111111111114</v>
      </c>
      <c r="CZ32" s="1">
        <v>2</v>
      </c>
      <c r="DA32" s="1">
        <v>12</v>
      </c>
      <c r="DB32" s="1">
        <v>8</v>
      </c>
      <c r="DC32" s="1">
        <v>5</v>
      </c>
      <c r="DD32" s="1">
        <v>0</v>
      </c>
      <c r="DE32" s="1">
        <v>0</v>
      </c>
      <c r="DF32" s="1">
        <v>6</v>
      </c>
      <c r="DG32" s="1">
        <v>13</v>
      </c>
      <c r="DH32" s="1">
        <v>4</v>
      </c>
      <c r="DI32" s="1">
        <v>4</v>
      </c>
      <c r="DJ32" s="1">
        <v>0</v>
      </c>
      <c r="DK32" s="1">
        <v>0</v>
      </c>
      <c r="DL32" s="1">
        <v>10</v>
      </c>
      <c r="DM32" s="1">
        <v>6</v>
      </c>
      <c r="DN32" s="1">
        <v>4</v>
      </c>
      <c r="DO32" s="1">
        <v>7</v>
      </c>
      <c r="DP32" s="1">
        <v>0</v>
      </c>
      <c r="DQ32" s="1">
        <v>1</v>
      </c>
      <c r="DR32" s="1">
        <v>1</v>
      </c>
      <c r="DS32" s="1">
        <v>12</v>
      </c>
      <c r="DT32" s="1">
        <v>11</v>
      </c>
      <c r="DU32" s="1">
        <v>3</v>
      </c>
      <c r="DV32" s="1">
        <v>0</v>
      </c>
      <c r="DW32" s="1">
        <v>0</v>
      </c>
      <c r="DX32" s="1">
        <v>0</v>
      </c>
      <c r="DY32" s="1">
        <v>0</v>
      </c>
      <c r="DZ32" s="1">
        <v>176</v>
      </c>
      <c r="EA32" s="1">
        <v>0</v>
      </c>
      <c r="EB32" s="4">
        <v>55.573863636363633</v>
      </c>
      <c r="EC32" s="4">
        <v>48.613636363636367</v>
      </c>
      <c r="ED32" s="4">
        <v>48.329545454545453</v>
      </c>
      <c r="EE32" s="4">
        <v>62.25925925925926</v>
      </c>
      <c r="EF32" s="4">
        <v>152.51704545454547</v>
      </c>
      <c r="EG32" s="4">
        <v>50.839015151515127</v>
      </c>
      <c r="EH32" s="4">
        <v>51.153409090909072</v>
      </c>
      <c r="EI32" s="1">
        <v>23</v>
      </c>
      <c r="EJ32" s="1">
        <v>81</v>
      </c>
      <c r="EK32" s="1">
        <v>54</v>
      </c>
      <c r="EL32" s="1">
        <v>18</v>
      </c>
      <c r="EM32" s="1">
        <v>0</v>
      </c>
      <c r="EN32" s="1">
        <v>1</v>
      </c>
      <c r="EO32" s="1">
        <v>42</v>
      </c>
      <c r="EP32" s="1">
        <v>81</v>
      </c>
      <c r="EQ32" s="1">
        <v>32</v>
      </c>
      <c r="ER32" s="1">
        <v>21</v>
      </c>
      <c r="ES32" s="1">
        <v>2</v>
      </c>
      <c r="ET32" s="1">
        <v>1</v>
      </c>
      <c r="EU32" s="1">
        <v>59</v>
      </c>
      <c r="EV32" s="1">
        <v>60</v>
      </c>
      <c r="EW32" s="1">
        <v>29</v>
      </c>
      <c r="EX32" s="1">
        <v>28</v>
      </c>
      <c r="EY32" s="1">
        <v>0</v>
      </c>
      <c r="EZ32" s="1">
        <v>2</v>
      </c>
      <c r="FA32" s="1">
        <v>1</v>
      </c>
      <c r="FB32" s="1">
        <v>12</v>
      </c>
      <c r="FC32" s="1">
        <v>11</v>
      </c>
      <c r="FD32" s="1">
        <v>3</v>
      </c>
      <c r="FE32" s="1">
        <v>0</v>
      </c>
      <c r="FF32" s="1">
        <v>0</v>
      </c>
      <c r="FG32" s="1">
        <v>0</v>
      </c>
      <c r="FH32" s="1">
        <v>0</v>
      </c>
      <c r="FI32" s="1">
        <v>54</v>
      </c>
      <c r="FJ32" s="1">
        <v>35</v>
      </c>
      <c r="FK32" s="1">
        <v>59</v>
      </c>
      <c r="FL32" s="1">
        <v>1</v>
      </c>
      <c r="FM32" s="1">
        <v>5</v>
      </c>
      <c r="FN32" s="1">
        <v>3</v>
      </c>
      <c r="FO32" s="1">
        <v>34</v>
      </c>
      <c r="FP32" s="1">
        <v>19</v>
      </c>
      <c r="FQ32" s="1">
        <v>34</v>
      </c>
      <c r="FR32" s="1" t="s">
        <v>284</v>
      </c>
      <c r="FS32" s="1">
        <v>313</v>
      </c>
      <c r="FT32" s="1">
        <v>134</v>
      </c>
      <c r="FU32" s="1">
        <v>313</v>
      </c>
    </row>
    <row r="33" spans="63:177">
      <c r="BK33" s="29">
        <v>896967625</v>
      </c>
      <c r="BL33" s="1" t="s">
        <v>152</v>
      </c>
      <c r="BM33" s="1">
        <v>300</v>
      </c>
      <c r="BN33" s="1" t="s">
        <v>289</v>
      </c>
      <c r="BO33" s="1" t="s">
        <v>370</v>
      </c>
      <c r="BP33" s="1">
        <v>137</v>
      </c>
      <c r="BQ33" s="1">
        <v>0</v>
      </c>
      <c r="BR33" s="4">
        <v>52.211678832116789</v>
      </c>
      <c r="BS33" s="4">
        <v>44.204379562043798</v>
      </c>
      <c r="BT33" s="4">
        <v>38.102189781021899</v>
      </c>
      <c r="BU33" s="4">
        <v>134.51824817518249</v>
      </c>
      <c r="BV33" s="4">
        <v>44.839416058394164</v>
      </c>
      <c r="BW33" s="1">
        <v>28</v>
      </c>
      <c r="BX33" s="1">
        <v>59</v>
      </c>
      <c r="BY33" s="1">
        <v>43</v>
      </c>
      <c r="BZ33" s="1">
        <v>7</v>
      </c>
      <c r="CA33" s="1">
        <v>0</v>
      </c>
      <c r="CB33" s="1">
        <v>0</v>
      </c>
      <c r="CC33" s="1">
        <v>42</v>
      </c>
      <c r="CD33" s="1">
        <v>61</v>
      </c>
      <c r="CE33" s="1">
        <v>23</v>
      </c>
      <c r="CF33" s="1">
        <v>11</v>
      </c>
      <c r="CG33" s="1">
        <v>0</v>
      </c>
      <c r="CH33" s="1">
        <v>1</v>
      </c>
      <c r="CI33" s="1">
        <v>62</v>
      </c>
      <c r="CJ33" s="1">
        <v>51</v>
      </c>
      <c r="CK33" s="1">
        <v>17</v>
      </c>
      <c r="CL33" s="1">
        <v>7</v>
      </c>
      <c r="CM33" s="1">
        <v>0</v>
      </c>
      <c r="CN33" s="1">
        <v>0</v>
      </c>
      <c r="CO33" s="1">
        <v>0</v>
      </c>
      <c r="CP33" s="1">
        <v>0</v>
      </c>
      <c r="CQ33" s="1">
        <v>29</v>
      </c>
      <c r="CR33" s="1">
        <v>0</v>
      </c>
      <c r="CS33" s="4">
        <v>59.827586206896555</v>
      </c>
      <c r="CT33" s="4">
        <v>43.310344827586206</v>
      </c>
      <c r="CU33" s="4">
        <v>53.03448275862069</v>
      </c>
      <c r="CV33" s="4">
        <v>51.344827586206897</v>
      </c>
      <c r="CW33" s="4">
        <v>156.17241379310346</v>
      </c>
      <c r="CX33" s="4">
        <v>52.057471264367813</v>
      </c>
      <c r="CY33" s="4">
        <v>51.879310344827587</v>
      </c>
      <c r="CZ33" s="1">
        <v>3</v>
      </c>
      <c r="DA33" s="1">
        <v>11</v>
      </c>
      <c r="DB33" s="1">
        <v>10</v>
      </c>
      <c r="DC33" s="1">
        <v>5</v>
      </c>
      <c r="DD33" s="1">
        <v>0</v>
      </c>
      <c r="DE33" s="1">
        <v>0</v>
      </c>
      <c r="DF33" s="1">
        <v>8</v>
      </c>
      <c r="DG33" s="1">
        <v>17</v>
      </c>
      <c r="DH33" s="1">
        <v>3</v>
      </c>
      <c r="DI33" s="1">
        <v>1</v>
      </c>
      <c r="DJ33" s="1">
        <v>0</v>
      </c>
      <c r="DK33" s="1">
        <v>0</v>
      </c>
      <c r="DL33" s="1">
        <v>8</v>
      </c>
      <c r="DM33" s="1">
        <v>9</v>
      </c>
      <c r="DN33" s="1">
        <v>5</v>
      </c>
      <c r="DO33" s="1">
        <v>7</v>
      </c>
      <c r="DP33" s="1">
        <v>0</v>
      </c>
      <c r="DQ33" s="1">
        <v>0</v>
      </c>
      <c r="DR33" s="1">
        <v>7</v>
      </c>
      <c r="DS33" s="1">
        <v>13</v>
      </c>
      <c r="DT33" s="1">
        <v>6</v>
      </c>
      <c r="DU33" s="1">
        <v>3</v>
      </c>
      <c r="DV33" s="1">
        <v>0</v>
      </c>
      <c r="DW33" s="1">
        <v>0</v>
      </c>
      <c r="DX33" s="1">
        <v>0</v>
      </c>
      <c r="DY33" s="1">
        <v>0</v>
      </c>
      <c r="DZ33" s="1">
        <v>166</v>
      </c>
      <c r="EA33" s="1">
        <v>0</v>
      </c>
      <c r="EB33" s="4">
        <v>53.542168674698793</v>
      </c>
      <c r="EC33" s="4">
        <v>44.048192771084338</v>
      </c>
      <c r="ED33" s="4">
        <v>40.710843373493979</v>
      </c>
      <c r="EE33" s="4">
        <v>51.344827586206897</v>
      </c>
      <c r="EF33" s="4">
        <v>138.3012048192771</v>
      </c>
      <c r="EG33" s="4">
        <v>46.100401606425692</v>
      </c>
      <c r="EH33" s="4">
        <v>46.069277108433738</v>
      </c>
      <c r="EI33" s="1">
        <v>31</v>
      </c>
      <c r="EJ33" s="1">
        <v>70</v>
      </c>
      <c r="EK33" s="1">
        <v>53</v>
      </c>
      <c r="EL33" s="1">
        <v>12</v>
      </c>
      <c r="EM33" s="1">
        <v>0</v>
      </c>
      <c r="EN33" s="1">
        <v>0</v>
      </c>
      <c r="EO33" s="1">
        <v>50</v>
      </c>
      <c r="EP33" s="1">
        <v>78</v>
      </c>
      <c r="EQ33" s="1">
        <v>26</v>
      </c>
      <c r="ER33" s="1">
        <v>12</v>
      </c>
      <c r="ES33" s="1">
        <v>0</v>
      </c>
      <c r="ET33" s="1">
        <v>1</v>
      </c>
      <c r="EU33" s="1">
        <v>70</v>
      </c>
      <c r="EV33" s="1">
        <v>60</v>
      </c>
      <c r="EW33" s="1">
        <v>22</v>
      </c>
      <c r="EX33" s="1">
        <v>14</v>
      </c>
      <c r="EY33" s="1">
        <v>0</v>
      </c>
      <c r="EZ33" s="1">
        <v>0</v>
      </c>
      <c r="FA33" s="1">
        <v>7</v>
      </c>
      <c r="FB33" s="1">
        <v>13</v>
      </c>
      <c r="FC33" s="1">
        <v>6</v>
      </c>
      <c r="FD33" s="1">
        <v>3</v>
      </c>
      <c r="FE33" s="1">
        <v>0</v>
      </c>
      <c r="FF33" s="1">
        <v>0</v>
      </c>
      <c r="FG33" s="1">
        <v>0</v>
      </c>
      <c r="FH33" s="1">
        <v>0</v>
      </c>
      <c r="FI33" s="1">
        <v>116</v>
      </c>
      <c r="FJ33" s="1">
        <v>50</v>
      </c>
      <c r="FK33" s="1">
        <v>120</v>
      </c>
      <c r="FL33" s="1">
        <v>8</v>
      </c>
      <c r="FM33" s="1">
        <v>8</v>
      </c>
      <c r="FN33" s="1">
        <v>9</v>
      </c>
      <c r="FO33" s="1">
        <v>34</v>
      </c>
      <c r="FP33" s="1">
        <v>19</v>
      </c>
      <c r="FQ33" s="1">
        <v>34</v>
      </c>
      <c r="FR33" s="1" t="s">
        <v>284</v>
      </c>
      <c r="FS33" s="1">
        <v>313</v>
      </c>
      <c r="FT33" s="1">
        <v>134</v>
      </c>
      <c r="FU33" s="1">
        <v>313</v>
      </c>
    </row>
    <row r="34" spans="63:177">
      <c r="BK34" s="29">
        <v>647738207</v>
      </c>
      <c r="BL34" s="1" t="s">
        <v>153</v>
      </c>
      <c r="BM34" s="1">
        <v>301</v>
      </c>
      <c r="BN34" s="1" t="s">
        <v>289</v>
      </c>
      <c r="BO34" s="1" t="s">
        <v>290</v>
      </c>
      <c r="BP34" s="1">
        <v>84</v>
      </c>
      <c r="BQ34" s="1">
        <v>0</v>
      </c>
      <c r="BR34" s="4">
        <v>40.083333333333336</v>
      </c>
      <c r="BS34" s="4">
        <v>34.19047619047619</v>
      </c>
      <c r="BT34" s="4">
        <v>31.952380952380953</v>
      </c>
      <c r="BU34" s="4">
        <v>106.22619047619048</v>
      </c>
      <c r="BV34" s="4">
        <v>35.408730158730158</v>
      </c>
      <c r="BW34" s="1">
        <v>31</v>
      </c>
      <c r="BX34" s="1">
        <v>35</v>
      </c>
      <c r="BY34" s="1">
        <v>17</v>
      </c>
      <c r="BZ34" s="1">
        <v>1</v>
      </c>
      <c r="CA34" s="1">
        <v>3</v>
      </c>
      <c r="CB34" s="1">
        <v>0</v>
      </c>
      <c r="CC34" s="1">
        <v>47</v>
      </c>
      <c r="CD34" s="1">
        <v>24</v>
      </c>
      <c r="CE34" s="1">
        <v>10</v>
      </c>
      <c r="CF34" s="1">
        <v>3</v>
      </c>
      <c r="CG34" s="1">
        <v>1</v>
      </c>
      <c r="CH34" s="1">
        <v>1</v>
      </c>
      <c r="CI34" s="1">
        <v>53</v>
      </c>
      <c r="CJ34" s="1">
        <v>22</v>
      </c>
      <c r="CK34" s="1">
        <v>6</v>
      </c>
      <c r="CL34" s="1">
        <v>3</v>
      </c>
      <c r="CM34" s="1">
        <v>2</v>
      </c>
      <c r="CN34" s="1">
        <v>0</v>
      </c>
      <c r="CO34" s="1">
        <v>1</v>
      </c>
      <c r="CP34" s="1">
        <v>0</v>
      </c>
      <c r="CQ34" s="1">
        <v>0</v>
      </c>
      <c r="CR34" s="1">
        <v>0</v>
      </c>
      <c r="CS34" s="4"/>
      <c r="CT34" s="4"/>
      <c r="CU34" s="4"/>
      <c r="CV34" s="4"/>
      <c r="CW34" s="4"/>
      <c r="CX34" s="4"/>
      <c r="CY34" s="4"/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84</v>
      </c>
      <c r="EA34" s="1">
        <v>0</v>
      </c>
      <c r="EB34" s="4">
        <v>40.083333333333336</v>
      </c>
      <c r="EC34" s="4">
        <v>34.19047619047619</v>
      </c>
      <c r="ED34" s="4">
        <v>31.952380952380953</v>
      </c>
      <c r="EE34" s="4"/>
      <c r="EF34" s="4">
        <v>106.22619047619048</v>
      </c>
      <c r="EG34" s="4">
        <v>35.408730158730158</v>
      </c>
      <c r="EH34" s="4">
        <v>35.408730158730158</v>
      </c>
      <c r="EI34" s="1">
        <v>31</v>
      </c>
      <c r="EJ34" s="1">
        <v>35</v>
      </c>
      <c r="EK34" s="1">
        <v>17</v>
      </c>
      <c r="EL34" s="1">
        <v>1</v>
      </c>
      <c r="EM34" s="1">
        <v>3</v>
      </c>
      <c r="EN34" s="1">
        <v>0</v>
      </c>
      <c r="EO34" s="1">
        <v>47</v>
      </c>
      <c r="EP34" s="1">
        <v>24</v>
      </c>
      <c r="EQ34" s="1">
        <v>10</v>
      </c>
      <c r="ER34" s="1">
        <v>3</v>
      </c>
      <c r="ES34" s="1">
        <v>1</v>
      </c>
      <c r="ET34" s="1">
        <v>1</v>
      </c>
      <c r="EU34" s="1">
        <v>53</v>
      </c>
      <c r="EV34" s="1">
        <v>22</v>
      </c>
      <c r="EW34" s="1">
        <v>6</v>
      </c>
      <c r="EX34" s="1">
        <v>3</v>
      </c>
      <c r="EY34" s="1">
        <v>2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1</v>
      </c>
      <c r="FH34" s="1">
        <v>0</v>
      </c>
      <c r="FI34" s="1">
        <v>256</v>
      </c>
      <c r="FJ34" s="1" t="s">
        <v>375</v>
      </c>
      <c r="FK34" s="1">
        <v>262</v>
      </c>
      <c r="FL34" s="1">
        <v>32</v>
      </c>
      <c r="FM34" s="1" t="s">
        <v>375</v>
      </c>
      <c r="FN34" s="1">
        <v>32</v>
      </c>
      <c r="FO34" s="1">
        <v>34</v>
      </c>
      <c r="FP34" s="1">
        <v>19</v>
      </c>
      <c r="FQ34" s="1">
        <v>34</v>
      </c>
      <c r="FR34" s="1" t="s">
        <v>284</v>
      </c>
      <c r="FS34" s="1">
        <v>313</v>
      </c>
      <c r="FT34" s="1">
        <v>134</v>
      </c>
      <c r="FU34" s="1">
        <v>313</v>
      </c>
    </row>
    <row r="35" spans="63:177">
      <c r="BK35" s="29">
        <v>415956063</v>
      </c>
      <c r="BL35" s="1" t="s">
        <v>154</v>
      </c>
      <c r="BM35" s="1">
        <v>306</v>
      </c>
      <c r="BN35" s="1" t="s">
        <v>289</v>
      </c>
      <c r="BO35" s="1" t="s">
        <v>290</v>
      </c>
      <c r="BP35" s="1">
        <v>88</v>
      </c>
      <c r="BQ35" s="1">
        <v>0</v>
      </c>
      <c r="BR35" s="4">
        <v>41.238636363636367</v>
      </c>
      <c r="BS35" s="4">
        <v>36.090909090909093</v>
      </c>
      <c r="BT35" s="4">
        <v>29.068181818181817</v>
      </c>
      <c r="BU35" s="4">
        <v>106.39772727272727</v>
      </c>
      <c r="BV35" s="4">
        <v>35.465909090909086</v>
      </c>
      <c r="BW35" s="1">
        <v>29</v>
      </c>
      <c r="BX35" s="1">
        <v>47</v>
      </c>
      <c r="BY35" s="1">
        <v>11</v>
      </c>
      <c r="BZ35" s="1">
        <v>1</v>
      </c>
      <c r="CA35" s="1">
        <v>0</v>
      </c>
      <c r="CB35" s="1">
        <v>0</v>
      </c>
      <c r="CC35" s="1">
        <v>37</v>
      </c>
      <c r="CD35" s="1">
        <v>42</v>
      </c>
      <c r="CE35" s="1">
        <v>6</v>
      </c>
      <c r="CF35" s="1">
        <v>3</v>
      </c>
      <c r="CG35" s="1">
        <v>0</v>
      </c>
      <c r="CH35" s="1">
        <v>1</v>
      </c>
      <c r="CI35" s="1">
        <v>56</v>
      </c>
      <c r="CJ35" s="1">
        <v>28</v>
      </c>
      <c r="CK35" s="1">
        <v>3</v>
      </c>
      <c r="CL35" s="1">
        <v>1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4"/>
      <c r="CT35" s="4"/>
      <c r="CU35" s="4"/>
      <c r="CV35" s="4"/>
      <c r="CW35" s="4"/>
      <c r="CX35" s="4"/>
      <c r="CY35" s="4"/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88</v>
      </c>
      <c r="EA35" s="1">
        <v>0</v>
      </c>
      <c r="EB35" s="4">
        <v>41.238636363636367</v>
      </c>
      <c r="EC35" s="4">
        <v>36.090909090909093</v>
      </c>
      <c r="ED35" s="4">
        <v>29.068181818181817</v>
      </c>
      <c r="EE35" s="4"/>
      <c r="EF35" s="4">
        <v>106.39772727272727</v>
      </c>
      <c r="EG35" s="4">
        <v>35.465909090909086</v>
      </c>
      <c r="EH35" s="4">
        <v>35.465909090909086</v>
      </c>
      <c r="EI35" s="1">
        <v>29</v>
      </c>
      <c r="EJ35" s="1">
        <v>47</v>
      </c>
      <c r="EK35" s="1">
        <v>11</v>
      </c>
      <c r="EL35" s="1">
        <v>1</v>
      </c>
      <c r="EM35" s="1">
        <v>0</v>
      </c>
      <c r="EN35" s="1">
        <v>0</v>
      </c>
      <c r="EO35" s="1">
        <v>37</v>
      </c>
      <c r="EP35" s="1">
        <v>42</v>
      </c>
      <c r="EQ35" s="1">
        <v>6</v>
      </c>
      <c r="ER35" s="1">
        <v>3</v>
      </c>
      <c r="ES35" s="1">
        <v>0</v>
      </c>
      <c r="ET35" s="1">
        <v>1</v>
      </c>
      <c r="EU35" s="1">
        <v>56</v>
      </c>
      <c r="EV35" s="1">
        <v>28</v>
      </c>
      <c r="EW35" s="1">
        <v>3</v>
      </c>
      <c r="EX35" s="1">
        <v>1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255</v>
      </c>
      <c r="FJ35" s="1" t="s">
        <v>375</v>
      </c>
      <c r="FK35" s="1">
        <v>261</v>
      </c>
      <c r="FL35" s="1">
        <v>31</v>
      </c>
      <c r="FM35" s="1" t="s">
        <v>375</v>
      </c>
      <c r="FN35" s="1">
        <v>31</v>
      </c>
      <c r="FO35" s="1">
        <v>34</v>
      </c>
      <c r="FP35" s="1">
        <v>19</v>
      </c>
      <c r="FQ35" s="1">
        <v>34</v>
      </c>
      <c r="FR35" s="1" t="s">
        <v>284</v>
      </c>
      <c r="FS35" s="1">
        <v>313</v>
      </c>
      <c r="FT35" s="1">
        <v>134</v>
      </c>
      <c r="FU35" s="1">
        <v>313</v>
      </c>
    </row>
    <row r="36" spans="63:177">
      <c r="BK36" s="29">
        <v>485798325</v>
      </c>
      <c r="BL36" s="1" t="s">
        <v>155</v>
      </c>
      <c r="BM36" s="1">
        <v>313</v>
      </c>
      <c r="BN36" s="1" t="s">
        <v>289</v>
      </c>
      <c r="BO36" s="1" t="s">
        <v>290</v>
      </c>
      <c r="BP36" s="1">
        <v>151</v>
      </c>
      <c r="BQ36" s="1">
        <v>0</v>
      </c>
      <c r="BR36" s="4">
        <v>53.880794701986758</v>
      </c>
      <c r="BS36" s="4">
        <v>47.549668874172184</v>
      </c>
      <c r="BT36" s="4">
        <v>38.092715231788077</v>
      </c>
      <c r="BU36" s="4">
        <v>139.52317880794703</v>
      </c>
      <c r="BV36" s="4">
        <v>46.507726269315675</v>
      </c>
      <c r="BW36" s="1">
        <v>22</v>
      </c>
      <c r="BX36" s="1">
        <v>77</v>
      </c>
      <c r="BY36" s="1">
        <v>39</v>
      </c>
      <c r="BZ36" s="1">
        <v>13</v>
      </c>
      <c r="CA36" s="1">
        <v>0</v>
      </c>
      <c r="CB36" s="1">
        <v>0</v>
      </c>
      <c r="CC36" s="1">
        <v>43</v>
      </c>
      <c r="CD36" s="1">
        <v>67</v>
      </c>
      <c r="CE36" s="1">
        <v>26</v>
      </c>
      <c r="CF36" s="1">
        <v>15</v>
      </c>
      <c r="CG36" s="1">
        <v>0</v>
      </c>
      <c r="CH36" s="1">
        <v>1</v>
      </c>
      <c r="CI36" s="1">
        <v>70</v>
      </c>
      <c r="CJ36" s="1">
        <v>56</v>
      </c>
      <c r="CK36" s="1">
        <v>17</v>
      </c>
      <c r="CL36" s="1">
        <v>8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4"/>
      <c r="CT36" s="4"/>
      <c r="CU36" s="4"/>
      <c r="CV36" s="4"/>
      <c r="CW36" s="4"/>
      <c r="CX36" s="4"/>
      <c r="CY36" s="4"/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151</v>
      </c>
      <c r="EA36" s="1">
        <v>0</v>
      </c>
      <c r="EB36" s="4">
        <v>53.880794701986758</v>
      </c>
      <c r="EC36" s="4">
        <v>47.549668874172184</v>
      </c>
      <c r="ED36" s="4">
        <v>38.092715231788077</v>
      </c>
      <c r="EE36" s="4"/>
      <c r="EF36" s="4">
        <v>139.52317880794703</v>
      </c>
      <c r="EG36" s="4">
        <v>46.507726269315675</v>
      </c>
      <c r="EH36" s="4">
        <v>46.507726269315675</v>
      </c>
      <c r="EI36" s="1">
        <v>22</v>
      </c>
      <c r="EJ36" s="1">
        <v>77</v>
      </c>
      <c r="EK36" s="1">
        <v>39</v>
      </c>
      <c r="EL36" s="1">
        <v>13</v>
      </c>
      <c r="EM36" s="1">
        <v>0</v>
      </c>
      <c r="EN36" s="1">
        <v>0</v>
      </c>
      <c r="EO36" s="1">
        <v>43</v>
      </c>
      <c r="EP36" s="1">
        <v>67</v>
      </c>
      <c r="EQ36" s="1">
        <v>26</v>
      </c>
      <c r="ER36" s="1">
        <v>15</v>
      </c>
      <c r="ES36" s="1">
        <v>0</v>
      </c>
      <c r="ET36" s="1">
        <v>1</v>
      </c>
      <c r="EU36" s="1">
        <v>70</v>
      </c>
      <c r="EV36" s="1">
        <v>56</v>
      </c>
      <c r="EW36" s="1">
        <v>17</v>
      </c>
      <c r="EX36" s="1">
        <v>8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101</v>
      </c>
      <c r="FJ36" s="1" t="s">
        <v>375</v>
      </c>
      <c r="FK36" s="1">
        <v>110</v>
      </c>
      <c r="FL36" s="1">
        <v>5</v>
      </c>
      <c r="FM36" s="1" t="s">
        <v>375</v>
      </c>
      <c r="FN36" s="1">
        <v>7</v>
      </c>
      <c r="FO36" s="1">
        <v>34</v>
      </c>
      <c r="FP36" s="1">
        <v>19</v>
      </c>
      <c r="FQ36" s="1">
        <v>34</v>
      </c>
      <c r="FR36" s="1" t="s">
        <v>284</v>
      </c>
      <c r="FS36" s="1">
        <v>313</v>
      </c>
      <c r="FT36" s="1">
        <v>134</v>
      </c>
      <c r="FU36" s="1">
        <v>313</v>
      </c>
    </row>
    <row r="37" spans="63:177">
      <c r="BK37" s="29">
        <v>532167695</v>
      </c>
      <c r="BL37" s="1" t="s">
        <v>156</v>
      </c>
      <c r="BM37" s="1">
        <v>314</v>
      </c>
      <c r="BN37" s="1" t="s">
        <v>289</v>
      </c>
      <c r="BO37" s="1" t="s">
        <v>290</v>
      </c>
      <c r="BP37" s="1">
        <v>147</v>
      </c>
      <c r="BQ37" s="1">
        <v>3</v>
      </c>
      <c r="BR37" s="4">
        <v>49.944444444444443</v>
      </c>
      <c r="BS37" s="4">
        <v>45.583333333333336</v>
      </c>
      <c r="BT37" s="4">
        <v>37.902777777777779</v>
      </c>
      <c r="BU37" s="4">
        <v>133.43055555555554</v>
      </c>
      <c r="BV37" s="4">
        <v>44.476851851851841</v>
      </c>
      <c r="BW37" s="1">
        <v>38</v>
      </c>
      <c r="BX37" s="1">
        <v>57</v>
      </c>
      <c r="BY37" s="1">
        <v>42</v>
      </c>
      <c r="BZ37" s="1">
        <v>7</v>
      </c>
      <c r="CA37" s="1">
        <v>0</v>
      </c>
      <c r="CB37" s="1">
        <v>0</v>
      </c>
      <c r="CC37" s="1">
        <v>44</v>
      </c>
      <c r="CD37" s="1">
        <v>62</v>
      </c>
      <c r="CE37" s="1">
        <v>25</v>
      </c>
      <c r="CF37" s="1">
        <v>13</v>
      </c>
      <c r="CG37" s="1">
        <v>1</v>
      </c>
      <c r="CH37" s="1">
        <v>1</v>
      </c>
      <c r="CI37" s="1">
        <v>69</v>
      </c>
      <c r="CJ37" s="1">
        <v>51</v>
      </c>
      <c r="CK37" s="1">
        <v>18</v>
      </c>
      <c r="CL37" s="1">
        <v>6</v>
      </c>
      <c r="CM37" s="1">
        <v>0</v>
      </c>
      <c r="CN37" s="1">
        <v>1</v>
      </c>
      <c r="CO37" s="1">
        <v>0</v>
      </c>
      <c r="CP37" s="1">
        <v>0</v>
      </c>
      <c r="CQ37" s="1">
        <v>0</v>
      </c>
      <c r="CR37" s="1">
        <v>0</v>
      </c>
      <c r="CS37" s="4"/>
      <c r="CT37" s="4"/>
      <c r="CU37" s="4"/>
      <c r="CV37" s="4"/>
      <c r="CW37" s="4"/>
      <c r="CX37" s="4"/>
      <c r="CY37" s="4"/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147</v>
      </c>
      <c r="EA37" s="1">
        <v>3</v>
      </c>
      <c r="EB37" s="4">
        <v>49.944444444444443</v>
      </c>
      <c r="EC37" s="4">
        <v>45.583333333333336</v>
      </c>
      <c r="ED37" s="4">
        <v>37.902777777777779</v>
      </c>
      <c r="EE37" s="4"/>
      <c r="EF37" s="4">
        <v>133.43055555555554</v>
      </c>
      <c r="EG37" s="4">
        <v>44.476851851851841</v>
      </c>
      <c r="EH37" s="4">
        <v>44.476851851851841</v>
      </c>
      <c r="EI37" s="1">
        <v>38</v>
      </c>
      <c r="EJ37" s="1">
        <v>57</v>
      </c>
      <c r="EK37" s="1">
        <v>42</v>
      </c>
      <c r="EL37" s="1">
        <v>7</v>
      </c>
      <c r="EM37" s="1">
        <v>0</v>
      </c>
      <c r="EN37" s="1">
        <v>0</v>
      </c>
      <c r="EO37" s="1">
        <v>44</v>
      </c>
      <c r="EP37" s="1">
        <v>62</v>
      </c>
      <c r="EQ37" s="1">
        <v>25</v>
      </c>
      <c r="ER37" s="1">
        <v>13</v>
      </c>
      <c r="ES37" s="1">
        <v>1</v>
      </c>
      <c r="ET37" s="1">
        <v>1</v>
      </c>
      <c r="EU37" s="1">
        <v>69</v>
      </c>
      <c r="EV37" s="1">
        <v>51</v>
      </c>
      <c r="EW37" s="1">
        <v>18</v>
      </c>
      <c r="EX37" s="1">
        <v>6</v>
      </c>
      <c r="EY37" s="1">
        <v>0</v>
      </c>
      <c r="EZ37" s="1">
        <v>1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122</v>
      </c>
      <c r="FJ37" s="1" t="s">
        <v>375</v>
      </c>
      <c r="FK37" s="1">
        <v>139</v>
      </c>
      <c r="FL37" s="1">
        <v>9</v>
      </c>
      <c r="FM37" s="1" t="s">
        <v>375</v>
      </c>
      <c r="FN37" s="1">
        <v>14</v>
      </c>
      <c r="FO37" s="1">
        <v>34</v>
      </c>
      <c r="FP37" s="1">
        <v>19</v>
      </c>
      <c r="FQ37" s="1">
        <v>34</v>
      </c>
      <c r="FR37" s="1" t="s">
        <v>284</v>
      </c>
      <c r="FS37" s="1">
        <v>313</v>
      </c>
      <c r="FT37" s="1">
        <v>134</v>
      </c>
      <c r="FU37" s="1">
        <v>313</v>
      </c>
    </row>
    <row r="38" spans="63:177">
      <c r="BK38" s="29">
        <v>618081585</v>
      </c>
      <c r="BL38" s="1" t="s">
        <v>347</v>
      </c>
      <c r="BM38" s="1">
        <v>11</v>
      </c>
      <c r="BN38" s="1" t="s">
        <v>300</v>
      </c>
      <c r="BO38" s="1" t="s">
        <v>290</v>
      </c>
      <c r="BP38" s="1">
        <v>0</v>
      </c>
      <c r="BQ38" s="1">
        <v>0</v>
      </c>
      <c r="BR38" s="4"/>
      <c r="BS38" s="4"/>
      <c r="BT38" s="4"/>
      <c r="BU38" s="4"/>
      <c r="BV38" s="4"/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4"/>
      <c r="CT38" s="4"/>
      <c r="CU38" s="4"/>
      <c r="CV38" s="4"/>
      <c r="CW38" s="4"/>
      <c r="CX38" s="4"/>
      <c r="CY38" s="4"/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4"/>
      <c r="EC38" s="4"/>
      <c r="ED38" s="4"/>
      <c r="EE38" s="4"/>
      <c r="EF38" s="4"/>
      <c r="EG38" s="4"/>
      <c r="EH38" s="4"/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 t="s">
        <v>375</v>
      </c>
      <c r="FJ38" s="1" t="s">
        <v>375</v>
      </c>
      <c r="FK38" s="1" t="s">
        <v>375</v>
      </c>
      <c r="FL38" s="1" t="s">
        <v>375</v>
      </c>
      <c r="FM38" s="1" t="s">
        <v>375</v>
      </c>
      <c r="FN38" s="1" t="s">
        <v>375</v>
      </c>
      <c r="FO38" s="1">
        <v>21</v>
      </c>
      <c r="FP38" s="1">
        <v>10</v>
      </c>
      <c r="FQ38" s="1">
        <v>21</v>
      </c>
      <c r="FR38" s="1" t="s">
        <v>299</v>
      </c>
      <c r="FS38" s="1">
        <v>313</v>
      </c>
      <c r="FT38" s="1">
        <v>134</v>
      </c>
      <c r="FU38" s="1">
        <v>313</v>
      </c>
    </row>
    <row r="39" spans="63:177">
      <c r="BK39" s="29">
        <v>764548582</v>
      </c>
      <c r="BL39" s="1" t="s">
        <v>10</v>
      </c>
      <c r="BM39" s="1">
        <v>34</v>
      </c>
      <c r="BN39" s="1" t="s">
        <v>289</v>
      </c>
      <c r="BO39" s="1" t="s">
        <v>290</v>
      </c>
      <c r="BP39" s="1">
        <v>67</v>
      </c>
      <c r="BQ39" s="1">
        <v>0</v>
      </c>
      <c r="BR39" s="4">
        <v>57.388059701492537</v>
      </c>
      <c r="BS39" s="4">
        <v>45.373134328358212</v>
      </c>
      <c r="BT39" s="4">
        <v>44.343283582089555</v>
      </c>
      <c r="BU39" s="4">
        <v>147.1044776119403</v>
      </c>
      <c r="BV39" s="4">
        <v>49.034825870646763</v>
      </c>
      <c r="BW39" s="1">
        <v>10</v>
      </c>
      <c r="BX39" s="1">
        <v>26</v>
      </c>
      <c r="BY39" s="1">
        <v>22</v>
      </c>
      <c r="BZ39" s="1">
        <v>9</v>
      </c>
      <c r="CA39" s="1">
        <v>0</v>
      </c>
      <c r="CB39" s="1">
        <v>0</v>
      </c>
      <c r="CC39" s="1">
        <v>26</v>
      </c>
      <c r="CD39" s="1">
        <v>20</v>
      </c>
      <c r="CE39" s="1">
        <v>13</v>
      </c>
      <c r="CF39" s="1">
        <v>8</v>
      </c>
      <c r="CG39" s="1">
        <v>1</v>
      </c>
      <c r="CH39" s="1">
        <v>0</v>
      </c>
      <c r="CI39" s="1">
        <v>28</v>
      </c>
      <c r="CJ39" s="1">
        <v>18</v>
      </c>
      <c r="CK39" s="1">
        <v>13</v>
      </c>
      <c r="CL39" s="1">
        <v>8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4"/>
      <c r="CT39" s="4"/>
      <c r="CU39" s="4"/>
      <c r="CV39" s="4"/>
      <c r="CW39" s="4"/>
      <c r="CX39" s="4"/>
      <c r="CY39" s="4"/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67</v>
      </c>
      <c r="EA39" s="1">
        <v>0</v>
      </c>
      <c r="EB39" s="4">
        <v>57.388059701492537</v>
      </c>
      <c r="EC39" s="4">
        <v>45.373134328358212</v>
      </c>
      <c r="ED39" s="4">
        <v>44.343283582089555</v>
      </c>
      <c r="EE39" s="4"/>
      <c r="EF39" s="4">
        <v>147.1044776119403</v>
      </c>
      <c r="EG39" s="4">
        <v>49.034825870646763</v>
      </c>
      <c r="EH39" s="4">
        <v>49.034825870646763</v>
      </c>
      <c r="EI39" s="1">
        <v>10</v>
      </c>
      <c r="EJ39" s="1">
        <v>26</v>
      </c>
      <c r="EK39" s="1">
        <v>22</v>
      </c>
      <c r="EL39" s="1">
        <v>9</v>
      </c>
      <c r="EM39" s="1">
        <v>0</v>
      </c>
      <c r="EN39" s="1">
        <v>0</v>
      </c>
      <c r="EO39" s="1">
        <v>26</v>
      </c>
      <c r="EP39" s="1">
        <v>20</v>
      </c>
      <c r="EQ39" s="1">
        <v>13</v>
      </c>
      <c r="ER39" s="1">
        <v>8</v>
      </c>
      <c r="ES39" s="1">
        <v>1</v>
      </c>
      <c r="ET39" s="1">
        <v>0</v>
      </c>
      <c r="EU39" s="1">
        <v>28</v>
      </c>
      <c r="EV39" s="1">
        <v>18</v>
      </c>
      <c r="EW39" s="1">
        <v>13</v>
      </c>
      <c r="EX39" s="1">
        <v>8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66</v>
      </c>
      <c r="FJ39" s="1" t="s">
        <v>375</v>
      </c>
      <c r="FK39" s="1">
        <v>72</v>
      </c>
      <c r="FL39" s="1">
        <v>10</v>
      </c>
      <c r="FM39" s="1" t="s">
        <v>375</v>
      </c>
      <c r="FN39" s="1">
        <v>9</v>
      </c>
      <c r="FO39" s="1">
        <v>21</v>
      </c>
      <c r="FP39" s="1">
        <v>10</v>
      </c>
      <c r="FQ39" s="1">
        <v>21</v>
      </c>
      <c r="FR39" s="1" t="s">
        <v>299</v>
      </c>
      <c r="FS39" s="1">
        <v>313</v>
      </c>
      <c r="FT39" s="1">
        <v>134</v>
      </c>
      <c r="FU39" s="1">
        <v>313</v>
      </c>
    </row>
    <row r="40" spans="63:177">
      <c r="BK40" s="29">
        <v>310686851</v>
      </c>
      <c r="BL40" s="1" t="s">
        <v>11</v>
      </c>
      <c r="BM40" s="1">
        <v>36</v>
      </c>
      <c r="BN40" s="1" t="s">
        <v>289</v>
      </c>
      <c r="BO40" s="1" t="s">
        <v>290</v>
      </c>
      <c r="BP40" s="1">
        <v>84</v>
      </c>
      <c r="BQ40" s="1">
        <v>0</v>
      </c>
      <c r="BR40" s="4">
        <v>55.285714285714285</v>
      </c>
      <c r="BS40" s="4">
        <v>41.238095238095241</v>
      </c>
      <c r="BT40" s="4">
        <v>43.69047619047619</v>
      </c>
      <c r="BU40" s="4">
        <v>140.21428571428572</v>
      </c>
      <c r="BV40" s="4">
        <v>46.738095238095241</v>
      </c>
      <c r="BW40" s="1">
        <v>13</v>
      </c>
      <c r="BX40" s="1">
        <v>33</v>
      </c>
      <c r="BY40" s="1">
        <v>26</v>
      </c>
      <c r="BZ40" s="1">
        <v>12</v>
      </c>
      <c r="CA40" s="1">
        <v>1</v>
      </c>
      <c r="CB40" s="1">
        <v>0</v>
      </c>
      <c r="CC40" s="1">
        <v>36</v>
      </c>
      <c r="CD40" s="1">
        <v>28</v>
      </c>
      <c r="CE40" s="1">
        <v>13</v>
      </c>
      <c r="CF40" s="1">
        <v>7</v>
      </c>
      <c r="CG40" s="1">
        <v>0</v>
      </c>
      <c r="CH40" s="1">
        <v>3</v>
      </c>
      <c r="CI40" s="1">
        <v>34</v>
      </c>
      <c r="CJ40" s="1">
        <v>28</v>
      </c>
      <c r="CK40" s="1">
        <v>16</v>
      </c>
      <c r="CL40" s="1">
        <v>6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4"/>
      <c r="CT40" s="4"/>
      <c r="CU40" s="4"/>
      <c r="CV40" s="4"/>
      <c r="CW40" s="4"/>
      <c r="CX40" s="4"/>
      <c r="CY40" s="4"/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84</v>
      </c>
      <c r="EA40" s="1">
        <v>0</v>
      </c>
      <c r="EB40" s="4">
        <v>55.285714285714285</v>
      </c>
      <c r="EC40" s="4">
        <v>41.238095238095241</v>
      </c>
      <c r="ED40" s="4">
        <v>43.69047619047619</v>
      </c>
      <c r="EE40" s="4"/>
      <c r="EF40" s="4">
        <v>140.21428571428572</v>
      </c>
      <c r="EG40" s="4">
        <v>46.738095238095241</v>
      </c>
      <c r="EH40" s="4">
        <v>46.738095238095241</v>
      </c>
      <c r="EI40" s="1">
        <v>13</v>
      </c>
      <c r="EJ40" s="1">
        <v>33</v>
      </c>
      <c r="EK40" s="1">
        <v>26</v>
      </c>
      <c r="EL40" s="1">
        <v>12</v>
      </c>
      <c r="EM40" s="1">
        <v>1</v>
      </c>
      <c r="EN40" s="1">
        <v>0</v>
      </c>
      <c r="EO40" s="1">
        <v>36</v>
      </c>
      <c r="EP40" s="1">
        <v>28</v>
      </c>
      <c r="EQ40" s="1">
        <v>13</v>
      </c>
      <c r="ER40" s="1">
        <v>7</v>
      </c>
      <c r="ES40" s="1">
        <v>0</v>
      </c>
      <c r="ET40" s="1">
        <v>3</v>
      </c>
      <c r="EU40" s="1">
        <v>34</v>
      </c>
      <c r="EV40" s="1">
        <v>28</v>
      </c>
      <c r="EW40" s="1">
        <v>16</v>
      </c>
      <c r="EX40" s="1">
        <v>6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98</v>
      </c>
      <c r="FJ40" s="1" t="s">
        <v>375</v>
      </c>
      <c r="FK40" s="1">
        <v>108</v>
      </c>
      <c r="FL40" s="1">
        <v>12</v>
      </c>
      <c r="FM40" s="1" t="s">
        <v>375</v>
      </c>
      <c r="FN40" s="1">
        <v>13</v>
      </c>
      <c r="FO40" s="1">
        <v>21</v>
      </c>
      <c r="FP40" s="1">
        <v>10</v>
      </c>
      <c r="FQ40" s="1">
        <v>21</v>
      </c>
      <c r="FR40" s="1" t="s">
        <v>299</v>
      </c>
      <c r="FS40" s="1">
        <v>313</v>
      </c>
      <c r="FT40" s="1">
        <v>134</v>
      </c>
      <c r="FU40" s="1">
        <v>313</v>
      </c>
    </row>
    <row r="41" spans="63:177">
      <c r="BK41" s="29">
        <v>213616556</v>
      </c>
      <c r="BL41" s="1" t="s">
        <v>12</v>
      </c>
      <c r="BM41" s="1">
        <v>37</v>
      </c>
      <c r="BN41" s="1" t="s">
        <v>289</v>
      </c>
      <c r="BO41" s="1" t="s">
        <v>290</v>
      </c>
      <c r="BP41" s="1">
        <v>39</v>
      </c>
      <c r="BQ41" s="1">
        <v>0</v>
      </c>
      <c r="BR41" s="4">
        <v>46.153846153846153</v>
      </c>
      <c r="BS41" s="4">
        <v>36.205128205128204</v>
      </c>
      <c r="BT41" s="4">
        <v>35.564102564102562</v>
      </c>
      <c r="BU41" s="4">
        <v>117.92307692307692</v>
      </c>
      <c r="BV41" s="4">
        <v>39.307692307692321</v>
      </c>
      <c r="BW41" s="1">
        <v>10</v>
      </c>
      <c r="BX41" s="1">
        <v>20</v>
      </c>
      <c r="BY41" s="1">
        <v>9</v>
      </c>
      <c r="BZ41" s="1">
        <v>0</v>
      </c>
      <c r="CA41" s="1">
        <v>0</v>
      </c>
      <c r="CB41" s="1">
        <v>0</v>
      </c>
      <c r="CC41" s="1">
        <v>21</v>
      </c>
      <c r="CD41" s="1">
        <v>11</v>
      </c>
      <c r="CE41" s="1">
        <v>4</v>
      </c>
      <c r="CF41" s="1">
        <v>3</v>
      </c>
      <c r="CG41" s="1">
        <v>0</v>
      </c>
      <c r="CH41" s="1">
        <v>0</v>
      </c>
      <c r="CI41" s="1">
        <v>24</v>
      </c>
      <c r="CJ41" s="1">
        <v>9</v>
      </c>
      <c r="CK41" s="1">
        <v>4</v>
      </c>
      <c r="CL41" s="1">
        <v>2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4"/>
      <c r="CT41" s="4"/>
      <c r="CU41" s="4"/>
      <c r="CV41" s="4"/>
      <c r="CW41" s="4"/>
      <c r="CX41" s="4"/>
      <c r="CY41" s="4"/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39</v>
      </c>
      <c r="EA41" s="1">
        <v>0</v>
      </c>
      <c r="EB41" s="4">
        <v>46.153846153846153</v>
      </c>
      <c r="EC41" s="4">
        <v>36.205128205128204</v>
      </c>
      <c r="ED41" s="4">
        <v>35.564102564102562</v>
      </c>
      <c r="EE41" s="4"/>
      <c r="EF41" s="4">
        <v>117.92307692307692</v>
      </c>
      <c r="EG41" s="4">
        <v>39.307692307692321</v>
      </c>
      <c r="EH41" s="4">
        <v>39.307692307692321</v>
      </c>
      <c r="EI41" s="1">
        <v>10</v>
      </c>
      <c r="EJ41" s="1">
        <v>20</v>
      </c>
      <c r="EK41" s="1">
        <v>9</v>
      </c>
      <c r="EL41" s="1">
        <v>0</v>
      </c>
      <c r="EM41" s="1">
        <v>0</v>
      </c>
      <c r="EN41" s="1">
        <v>0</v>
      </c>
      <c r="EO41" s="1">
        <v>21</v>
      </c>
      <c r="EP41" s="1">
        <v>11</v>
      </c>
      <c r="EQ41" s="1">
        <v>4</v>
      </c>
      <c r="ER41" s="1">
        <v>3</v>
      </c>
      <c r="ES41" s="1">
        <v>0</v>
      </c>
      <c r="ET41" s="1">
        <v>0</v>
      </c>
      <c r="EU41" s="1">
        <v>24</v>
      </c>
      <c r="EV41" s="1">
        <v>9</v>
      </c>
      <c r="EW41" s="1">
        <v>4</v>
      </c>
      <c r="EX41" s="1">
        <v>2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203</v>
      </c>
      <c r="FJ41" s="1" t="s">
        <v>375</v>
      </c>
      <c r="FK41" s="1">
        <v>210</v>
      </c>
      <c r="FL41" s="1">
        <v>17</v>
      </c>
      <c r="FM41" s="1" t="s">
        <v>375</v>
      </c>
      <c r="FN41" s="1">
        <v>17</v>
      </c>
      <c r="FO41" s="1">
        <v>21</v>
      </c>
      <c r="FP41" s="1">
        <v>10</v>
      </c>
      <c r="FQ41" s="1">
        <v>21</v>
      </c>
      <c r="FR41" s="1" t="s">
        <v>299</v>
      </c>
      <c r="FS41" s="1">
        <v>313</v>
      </c>
      <c r="FT41" s="1">
        <v>134</v>
      </c>
      <c r="FU41" s="1">
        <v>313</v>
      </c>
    </row>
    <row r="42" spans="63:177">
      <c r="BK42" s="29">
        <v>703873635</v>
      </c>
      <c r="BL42" s="1" t="s">
        <v>13</v>
      </c>
      <c r="BM42" s="1">
        <v>39</v>
      </c>
      <c r="BN42" s="1" t="s">
        <v>289</v>
      </c>
      <c r="BO42" s="1" t="s">
        <v>370</v>
      </c>
      <c r="BP42" s="1">
        <v>60</v>
      </c>
      <c r="BQ42" s="1">
        <v>0</v>
      </c>
      <c r="BR42" s="4">
        <v>58.116666666666667</v>
      </c>
      <c r="BS42" s="4">
        <v>46.06666666666667</v>
      </c>
      <c r="BT42" s="4">
        <v>45.75</v>
      </c>
      <c r="BU42" s="4">
        <v>149.93333333333334</v>
      </c>
      <c r="BV42" s="4">
        <v>49.977777777777774</v>
      </c>
      <c r="BW42" s="1">
        <v>5</v>
      </c>
      <c r="BX42" s="1">
        <v>25</v>
      </c>
      <c r="BY42" s="1">
        <v>25</v>
      </c>
      <c r="BZ42" s="1">
        <v>5</v>
      </c>
      <c r="CA42" s="1">
        <v>0</v>
      </c>
      <c r="CB42" s="1">
        <v>0</v>
      </c>
      <c r="CC42" s="1">
        <v>21</v>
      </c>
      <c r="CD42" s="1">
        <v>22</v>
      </c>
      <c r="CE42" s="1">
        <v>9</v>
      </c>
      <c r="CF42" s="1">
        <v>8</v>
      </c>
      <c r="CG42" s="1">
        <v>0</v>
      </c>
      <c r="CH42" s="1">
        <v>1</v>
      </c>
      <c r="CI42" s="1">
        <v>20</v>
      </c>
      <c r="CJ42" s="1">
        <v>24</v>
      </c>
      <c r="CK42" s="1">
        <v>11</v>
      </c>
      <c r="CL42" s="1">
        <v>5</v>
      </c>
      <c r="CM42" s="1">
        <v>0</v>
      </c>
      <c r="CN42" s="1">
        <v>1</v>
      </c>
      <c r="CO42" s="1">
        <v>0</v>
      </c>
      <c r="CP42" s="1">
        <v>0</v>
      </c>
      <c r="CQ42" s="1">
        <v>32</v>
      </c>
      <c r="CR42" s="1">
        <v>0</v>
      </c>
      <c r="CS42" s="4">
        <v>61.15625</v>
      </c>
      <c r="CT42" s="4">
        <v>47.625</v>
      </c>
      <c r="CU42" s="4">
        <v>58.9375</v>
      </c>
      <c r="CV42" s="4">
        <v>54</v>
      </c>
      <c r="CW42" s="4">
        <v>167.71875</v>
      </c>
      <c r="CX42" s="4">
        <v>55.906250000000007</v>
      </c>
      <c r="CY42" s="4">
        <v>55.4296875</v>
      </c>
      <c r="CZ42" s="1">
        <v>3</v>
      </c>
      <c r="DA42" s="1">
        <v>14</v>
      </c>
      <c r="DB42" s="1">
        <v>11</v>
      </c>
      <c r="DC42" s="1">
        <v>4</v>
      </c>
      <c r="DD42" s="1">
        <v>0</v>
      </c>
      <c r="DE42" s="1">
        <v>0</v>
      </c>
      <c r="DF42" s="1">
        <v>11</v>
      </c>
      <c r="DG42" s="1">
        <v>10</v>
      </c>
      <c r="DH42" s="1">
        <v>7</v>
      </c>
      <c r="DI42" s="1">
        <v>4</v>
      </c>
      <c r="DJ42" s="1">
        <v>1</v>
      </c>
      <c r="DK42" s="1">
        <v>0</v>
      </c>
      <c r="DL42" s="1">
        <v>6</v>
      </c>
      <c r="DM42" s="1">
        <v>11</v>
      </c>
      <c r="DN42" s="1">
        <v>8</v>
      </c>
      <c r="DO42" s="1">
        <v>7</v>
      </c>
      <c r="DP42" s="1">
        <v>0</v>
      </c>
      <c r="DQ42" s="1">
        <v>1</v>
      </c>
      <c r="DR42" s="1">
        <v>6</v>
      </c>
      <c r="DS42" s="1">
        <v>12</v>
      </c>
      <c r="DT42" s="1">
        <v>12</v>
      </c>
      <c r="DU42" s="1">
        <v>2</v>
      </c>
      <c r="DV42" s="1">
        <v>0</v>
      </c>
      <c r="DW42" s="1">
        <v>0</v>
      </c>
      <c r="DX42" s="1">
        <v>0</v>
      </c>
      <c r="DY42" s="1">
        <v>0</v>
      </c>
      <c r="DZ42" s="1">
        <v>92</v>
      </c>
      <c r="EA42" s="1">
        <v>0</v>
      </c>
      <c r="EB42" s="4">
        <v>59.173913043478258</v>
      </c>
      <c r="EC42" s="4">
        <v>46.608695652173914</v>
      </c>
      <c r="ED42" s="4">
        <v>50.336956521739133</v>
      </c>
      <c r="EE42" s="4">
        <v>54</v>
      </c>
      <c r="EF42" s="4">
        <v>156.11956521739131</v>
      </c>
      <c r="EG42" s="4">
        <v>52.039855072463794</v>
      </c>
      <c r="EH42" s="4">
        <v>51.874094202898561</v>
      </c>
      <c r="EI42" s="1">
        <v>8</v>
      </c>
      <c r="EJ42" s="1">
        <v>39</v>
      </c>
      <c r="EK42" s="1">
        <v>36</v>
      </c>
      <c r="EL42" s="1">
        <v>9</v>
      </c>
      <c r="EM42" s="1">
        <v>0</v>
      </c>
      <c r="EN42" s="1">
        <v>0</v>
      </c>
      <c r="EO42" s="1">
        <v>32</v>
      </c>
      <c r="EP42" s="1">
        <v>32</v>
      </c>
      <c r="EQ42" s="1">
        <v>16</v>
      </c>
      <c r="ER42" s="1">
        <v>12</v>
      </c>
      <c r="ES42" s="1">
        <v>1</v>
      </c>
      <c r="ET42" s="1">
        <v>1</v>
      </c>
      <c r="EU42" s="1">
        <v>26</v>
      </c>
      <c r="EV42" s="1">
        <v>35</v>
      </c>
      <c r="EW42" s="1">
        <v>19</v>
      </c>
      <c r="EX42" s="1">
        <v>12</v>
      </c>
      <c r="EY42" s="1">
        <v>0</v>
      </c>
      <c r="EZ42" s="1">
        <v>2</v>
      </c>
      <c r="FA42" s="1">
        <v>6</v>
      </c>
      <c r="FB42" s="1">
        <v>12</v>
      </c>
      <c r="FC42" s="1">
        <v>12</v>
      </c>
      <c r="FD42" s="1">
        <v>2</v>
      </c>
      <c r="FE42" s="1">
        <v>0</v>
      </c>
      <c r="FF42" s="1">
        <v>0</v>
      </c>
      <c r="FG42" s="1">
        <v>0</v>
      </c>
      <c r="FH42" s="1">
        <v>0</v>
      </c>
      <c r="FI42" s="1">
        <v>57</v>
      </c>
      <c r="FJ42" s="1">
        <v>30</v>
      </c>
      <c r="FK42" s="1">
        <v>47</v>
      </c>
      <c r="FL42" s="1">
        <v>8</v>
      </c>
      <c r="FM42" s="1">
        <v>6</v>
      </c>
      <c r="FN42" s="1">
        <v>7</v>
      </c>
      <c r="FO42" s="1">
        <v>21</v>
      </c>
      <c r="FP42" s="1">
        <v>10</v>
      </c>
      <c r="FQ42" s="1">
        <v>21</v>
      </c>
      <c r="FR42" s="1" t="s">
        <v>299</v>
      </c>
      <c r="FS42" s="1">
        <v>313</v>
      </c>
      <c r="FT42" s="1">
        <v>134</v>
      </c>
      <c r="FU42" s="1">
        <v>313</v>
      </c>
    </row>
    <row r="43" spans="63:177">
      <c r="BK43" s="29">
        <v>864517341</v>
      </c>
      <c r="BL43" s="1" t="s">
        <v>14</v>
      </c>
      <c r="BM43" s="1">
        <v>45</v>
      </c>
      <c r="BN43" s="1" t="s">
        <v>289</v>
      </c>
      <c r="BO43" s="1" t="s">
        <v>290</v>
      </c>
      <c r="BP43" s="1">
        <v>123</v>
      </c>
      <c r="BQ43" s="1">
        <v>0</v>
      </c>
      <c r="BR43" s="4">
        <v>60.235772357723576</v>
      </c>
      <c r="BS43" s="4">
        <v>47.674796747967477</v>
      </c>
      <c r="BT43" s="4">
        <v>46.68292682926829</v>
      </c>
      <c r="BU43" s="4">
        <v>154.59349593495935</v>
      </c>
      <c r="BV43" s="4">
        <v>51.531165311653155</v>
      </c>
      <c r="BW43" s="1">
        <v>12</v>
      </c>
      <c r="BX43" s="1">
        <v>47</v>
      </c>
      <c r="BY43" s="1">
        <v>44</v>
      </c>
      <c r="BZ43" s="1">
        <v>20</v>
      </c>
      <c r="CA43" s="1">
        <v>0</v>
      </c>
      <c r="CB43" s="1">
        <v>0</v>
      </c>
      <c r="CC43" s="1">
        <v>41</v>
      </c>
      <c r="CD43" s="1">
        <v>41</v>
      </c>
      <c r="CE43" s="1">
        <v>21</v>
      </c>
      <c r="CF43" s="1">
        <v>20</v>
      </c>
      <c r="CG43" s="1">
        <v>0</v>
      </c>
      <c r="CH43" s="1">
        <v>3</v>
      </c>
      <c r="CI43" s="1">
        <v>45</v>
      </c>
      <c r="CJ43" s="1">
        <v>42</v>
      </c>
      <c r="CK43" s="1">
        <v>20</v>
      </c>
      <c r="CL43" s="1">
        <v>16</v>
      </c>
      <c r="CM43" s="1">
        <v>0</v>
      </c>
      <c r="CN43" s="1">
        <v>3</v>
      </c>
      <c r="CO43" s="1">
        <v>0</v>
      </c>
      <c r="CP43" s="1">
        <v>0</v>
      </c>
      <c r="CQ43" s="1">
        <v>0</v>
      </c>
      <c r="CR43" s="1">
        <v>0</v>
      </c>
      <c r="CS43" s="4"/>
      <c r="CT43" s="4"/>
      <c r="CU43" s="4"/>
      <c r="CV43" s="4"/>
      <c r="CW43" s="4"/>
      <c r="CX43" s="4"/>
      <c r="CY43" s="4"/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123</v>
      </c>
      <c r="EA43" s="1">
        <v>0</v>
      </c>
      <c r="EB43" s="4">
        <v>60.235772357723576</v>
      </c>
      <c r="EC43" s="4">
        <v>47.674796747967477</v>
      </c>
      <c r="ED43" s="4">
        <v>46.68292682926829</v>
      </c>
      <c r="EE43" s="4"/>
      <c r="EF43" s="4">
        <v>154.59349593495935</v>
      </c>
      <c r="EG43" s="4">
        <v>51.531165311653155</v>
      </c>
      <c r="EH43" s="4">
        <v>51.531165311653155</v>
      </c>
      <c r="EI43" s="1">
        <v>12</v>
      </c>
      <c r="EJ43" s="1">
        <v>47</v>
      </c>
      <c r="EK43" s="1">
        <v>44</v>
      </c>
      <c r="EL43" s="1">
        <v>20</v>
      </c>
      <c r="EM43" s="1">
        <v>0</v>
      </c>
      <c r="EN43" s="1">
        <v>0</v>
      </c>
      <c r="EO43" s="1">
        <v>41</v>
      </c>
      <c r="EP43" s="1">
        <v>41</v>
      </c>
      <c r="EQ43" s="1">
        <v>21</v>
      </c>
      <c r="ER43" s="1">
        <v>20</v>
      </c>
      <c r="ES43" s="1">
        <v>0</v>
      </c>
      <c r="ET43" s="1">
        <v>3</v>
      </c>
      <c r="EU43" s="1">
        <v>45</v>
      </c>
      <c r="EV43" s="1">
        <v>42</v>
      </c>
      <c r="EW43" s="1">
        <v>20</v>
      </c>
      <c r="EX43" s="1">
        <v>16</v>
      </c>
      <c r="EY43" s="1">
        <v>0</v>
      </c>
      <c r="EZ43" s="1">
        <v>3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44</v>
      </c>
      <c r="FJ43" s="1" t="s">
        <v>375</v>
      </c>
      <c r="FK43" s="1">
        <v>51</v>
      </c>
      <c r="FL43" s="1">
        <v>7</v>
      </c>
      <c r="FM43" s="1" t="s">
        <v>375</v>
      </c>
      <c r="FN43" s="1">
        <v>8</v>
      </c>
      <c r="FO43" s="1">
        <v>21</v>
      </c>
      <c r="FP43" s="1">
        <v>10</v>
      </c>
      <c r="FQ43" s="1">
        <v>21</v>
      </c>
      <c r="FR43" s="1" t="s">
        <v>299</v>
      </c>
      <c r="FS43" s="1">
        <v>313</v>
      </c>
      <c r="FT43" s="1">
        <v>134</v>
      </c>
      <c r="FU43" s="1">
        <v>313</v>
      </c>
    </row>
    <row r="44" spans="63:177">
      <c r="BK44" s="29">
        <v>930476253</v>
      </c>
      <c r="BL44" s="1" t="s">
        <v>15</v>
      </c>
      <c r="BM44" s="1">
        <v>47</v>
      </c>
      <c r="BN44" s="1" t="s">
        <v>289</v>
      </c>
      <c r="BO44" s="1" t="s">
        <v>370</v>
      </c>
      <c r="BP44" s="1">
        <v>69</v>
      </c>
      <c r="BQ44" s="1">
        <v>0</v>
      </c>
      <c r="BR44" s="4">
        <v>55.014492753623188</v>
      </c>
      <c r="BS44" s="4">
        <v>49.449275362318843</v>
      </c>
      <c r="BT44" s="4">
        <v>50.884057971014492</v>
      </c>
      <c r="BU44" s="4">
        <v>155.34782608695653</v>
      </c>
      <c r="BV44" s="4">
        <v>51.782608695652172</v>
      </c>
      <c r="BW44" s="1">
        <v>10</v>
      </c>
      <c r="BX44" s="1">
        <v>31</v>
      </c>
      <c r="BY44" s="1">
        <v>22</v>
      </c>
      <c r="BZ44" s="1">
        <v>6</v>
      </c>
      <c r="CA44" s="1">
        <v>0</v>
      </c>
      <c r="CB44" s="1">
        <v>1</v>
      </c>
      <c r="CC44" s="1">
        <v>23</v>
      </c>
      <c r="CD44" s="1">
        <v>21</v>
      </c>
      <c r="CE44" s="1">
        <v>16</v>
      </c>
      <c r="CF44" s="1">
        <v>9</v>
      </c>
      <c r="CG44" s="1">
        <v>0</v>
      </c>
      <c r="CH44" s="1">
        <v>1</v>
      </c>
      <c r="CI44" s="1">
        <v>19</v>
      </c>
      <c r="CJ44" s="1">
        <v>24</v>
      </c>
      <c r="CK44" s="1">
        <v>19</v>
      </c>
      <c r="CL44" s="1">
        <v>7</v>
      </c>
      <c r="CM44" s="1">
        <v>0</v>
      </c>
      <c r="CN44" s="1">
        <v>1</v>
      </c>
      <c r="CO44" s="1">
        <v>0</v>
      </c>
      <c r="CP44" s="1">
        <v>1</v>
      </c>
      <c r="CQ44" s="1">
        <v>60</v>
      </c>
      <c r="CR44" s="1">
        <v>0</v>
      </c>
      <c r="CS44" s="4">
        <v>59.35</v>
      </c>
      <c r="CT44" s="4">
        <v>40.6</v>
      </c>
      <c r="CU44" s="4">
        <v>57.2</v>
      </c>
      <c r="CV44" s="4">
        <v>51.68333333333333</v>
      </c>
      <c r="CW44" s="4">
        <v>157.15</v>
      </c>
      <c r="CX44" s="4">
        <v>52.383333333333347</v>
      </c>
      <c r="CY44" s="4">
        <v>52.208333333333336</v>
      </c>
      <c r="CZ44" s="1">
        <v>8</v>
      </c>
      <c r="DA44" s="1">
        <v>25</v>
      </c>
      <c r="DB44" s="1">
        <v>18</v>
      </c>
      <c r="DC44" s="1">
        <v>9</v>
      </c>
      <c r="DD44" s="1">
        <v>0</v>
      </c>
      <c r="DE44" s="1">
        <v>0</v>
      </c>
      <c r="DF44" s="1">
        <v>27</v>
      </c>
      <c r="DG44" s="1">
        <v>21</v>
      </c>
      <c r="DH44" s="1">
        <v>8</v>
      </c>
      <c r="DI44" s="1">
        <v>4</v>
      </c>
      <c r="DJ44" s="1">
        <v>1</v>
      </c>
      <c r="DK44" s="1">
        <v>0</v>
      </c>
      <c r="DL44" s="1">
        <v>15</v>
      </c>
      <c r="DM44" s="1">
        <v>16</v>
      </c>
      <c r="DN44" s="1">
        <v>13</v>
      </c>
      <c r="DO44" s="1">
        <v>16</v>
      </c>
      <c r="DP44" s="1">
        <v>0</v>
      </c>
      <c r="DQ44" s="1">
        <v>0</v>
      </c>
      <c r="DR44" s="1">
        <v>14</v>
      </c>
      <c r="DS44" s="1">
        <v>25</v>
      </c>
      <c r="DT44" s="1">
        <v>18</v>
      </c>
      <c r="DU44" s="1">
        <v>3</v>
      </c>
      <c r="DV44" s="1">
        <v>0</v>
      </c>
      <c r="DW44" s="1">
        <v>0</v>
      </c>
      <c r="DX44" s="1">
        <v>0</v>
      </c>
      <c r="DY44" s="1">
        <v>0</v>
      </c>
      <c r="DZ44" s="1">
        <v>129</v>
      </c>
      <c r="EA44" s="1">
        <v>0</v>
      </c>
      <c r="EB44" s="4">
        <v>57.031007751937985</v>
      </c>
      <c r="EC44" s="4">
        <v>45.333333333333336</v>
      </c>
      <c r="ED44" s="4">
        <v>53.821705426356587</v>
      </c>
      <c r="EE44" s="4">
        <v>51.68333333333333</v>
      </c>
      <c r="EF44" s="4">
        <v>156.18604651162789</v>
      </c>
      <c r="EG44" s="4">
        <v>52.062015503875962</v>
      </c>
      <c r="EH44" s="4">
        <v>51.980620155038757</v>
      </c>
      <c r="EI44" s="1">
        <v>18</v>
      </c>
      <c r="EJ44" s="1">
        <v>56</v>
      </c>
      <c r="EK44" s="1">
        <v>40</v>
      </c>
      <c r="EL44" s="1">
        <v>15</v>
      </c>
      <c r="EM44" s="1">
        <v>0</v>
      </c>
      <c r="EN44" s="1">
        <v>1</v>
      </c>
      <c r="EO44" s="1">
        <v>50</v>
      </c>
      <c r="EP44" s="1">
        <v>42</v>
      </c>
      <c r="EQ44" s="1">
        <v>24</v>
      </c>
      <c r="ER44" s="1">
        <v>13</v>
      </c>
      <c r="ES44" s="1">
        <v>1</v>
      </c>
      <c r="ET44" s="1">
        <v>1</v>
      </c>
      <c r="EU44" s="1">
        <v>34</v>
      </c>
      <c r="EV44" s="1">
        <v>40</v>
      </c>
      <c r="EW44" s="1">
        <v>32</v>
      </c>
      <c r="EX44" s="1">
        <v>23</v>
      </c>
      <c r="EY44" s="1">
        <v>0</v>
      </c>
      <c r="EZ44" s="1">
        <v>1</v>
      </c>
      <c r="FA44" s="1">
        <v>14</v>
      </c>
      <c r="FB44" s="1">
        <v>25</v>
      </c>
      <c r="FC44" s="1">
        <v>18</v>
      </c>
      <c r="FD44" s="1">
        <v>3</v>
      </c>
      <c r="FE44" s="1">
        <v>0</v>
      </c>
      <c r="FF44" s="1">
        <v>0</v>
      </c>
      <c r="FG44" s="1">
        <v>0</v>
      </c>
      <c r="FH44" s="1">
        <v>1</v>
      </c>
      <c r="FI44" s="1">
        <v>41</v>
      </c>
      <c r="FJ44" s="1">
        <v>48</v>
      </c>
      <c r="FK44" s="1">
        <v>45</v>
      </c>
      <c r="FL44" s="1">
        <v>5</v>
      </c>
      <c r="FM44" s="1">
        <v>7</v>
      </c>
      <c r="FN44" s="1">
        <v>6</v>
      </c>
      <c r="FO44" s="1">
        <v>21</v>
      </c>
      <c r="FP44" s="1">
        <v>10</v>
      </c>
      <c r="FQ44" s="1">
        <v>21</v>
      </c>
      <c r="FR44" s="1" t="s">
        <v>299</v>
      </c>
      <c r="FS44" s="1">
        <v>313</v>
      </c>
      <c r="FT44" s="1">
        <v>134</v>
      </c>
      <c r="FU44" s="1">
        <v>313</v>
      </c>
    </row>
    <row r="45" spans="63:177">
      <c r="BK45" s="29">
        <v>877558334</v>
      </c>
      <c r="BL45" s="1" t="s">
        <v>16</v>
      </c>
      <c r="BM45" s="1">
        <v>57</v>
      </c>
      <c r="BN45" s="1" t="s">
        <v>289</v>
      </c>
      <c r="BO45" s="1" t="s">
        <v>290</v>
      </c>
      <c r="BP45" s="1">
        <v>61</v>
      </c>
      <c r="BQ45" s="1">
        <v>0</v>
      </c>
      <c r="BR45" s="4">
        <v>44.213114754098363</v>
      </c>
      <c r="BS45" s="4">
        <v>37.639344262295083</v>
      </c>
      <c r="BT45" s="4">
        <v>30.032786885245901</v>
      </c>
      <c r="BU45" s="4">
        <v>111.88524590163935</v>
      </c>
      <c r="BV45" s="4">
        <v>37.295081967213129</v>
      </c>
      <c r="BW45" s="1">
        <v>21</v>
      </c>
      <c r="BX45" s="1">
        <v>26</v>
      </c>
      <c r="BY45" s="1">
        <v>10</v>
      </c>
      <c r="BZ45" s="1">
        <v>4</v>
      </c>
      <c r="CA45" s="1">
        <v>1</v>
      </c>
      <c r="CB45" s="1">
        <v>0</v>
      </c>
      <c r="CC45" s="1">
        <v>26</v>
      </c>
      <c r="CD45" s="1">
        <v>27</v>
      </c>
      <c r="CE45" s="1">
        <v>5</v>
      </c>
      <c r="CF45" s="1">
        <v>3</v>
      </c>
      <c r="CG45" s="1">
        <v>1</v>
      </c>
      <c r="CH45" s="1">
        <v>0</v>
      </c>
      <c r="CI45" s="1">
        <v>39</v>
      </c>
      <c r="CJ45" s="1">
        <v>17</v>
      </c>
      <c r="CK45" s="1">
        <v>3</v>
      </c>
      <c r="CL45" s="1">
        <v>2</v>
      </c>
      <c r="CM45" s="1">
        <v>1</v>
      </c>
      <c r="CN45" s="1">
        <v>0</v>
      </c>
      <c r="CO45" s="1">
        <v>1</v>
      </c>
      <c r="CP45" s="1">
        <v>0</v>
      </c>
      <c r="CQ45" s="1">
        <v>0</v>
      </c>
      <c r="CR45" s="1">
        <v>0</v>
      </c>
      <c r="CS45" s="4"/>
      <c r="CT45" s="4"/>
      <c r="CU45" s="4"/>
      <c r="CV45" s="4"/>
      <c r="CW45" s="4"/>
      <c r="CX45" s="4"/>
      <c r="CY45" s="4"/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61</v>
      </c>
      <c r="EA45" s="1">
        <v>0</v>
      </c>
      <c r="EB45" s="4">
        <v>44.213114754098363</v>
      </c>
      <c r="EC45" s="4">
        <v>37.639344262295083</v>
      </c>
      <c r="ED45" s="4">
        <v>30.032786885245901</v>
      </c>
      <c r="EE45" s="4"/>
      <c r="EF45" s="4">
        <v>111.88524590163935</v>
      </c>
      <c r="EG45" s="4">
        <v>37.295081967213129</v>
      </c>
      <c r="EH45" s="4">
        <v>37.295081967213129</v>
      </c>
      <c r="EI45" s="1">
        <v>21</v>
      </c>
      <c r="EJ45" s="1">
        <v>26</v>
      </c>
      <c r="EK45" s="1">
        <v>10</v>
      </c>
      <c r="EL45" s="1">
        <v>4</v>
      </c>
      <c r="EM45" s="1">
        <v>1</v>
      </c>
      <c r="EN45" s="1">
        <v>0</v>
      </c>
      <c r="EO45" s="1">
        <v>26</v>
      </c>
      <c r="EP45" s="1">
        <v>27</v>
      </c>
      <c r="EQ45" s="1">
        <v>5</v>
      </c>
      <c r="ER45" s="1">
        <v>3</v>
      </c>
      <c r="ES45" s="1">
        <v>1</v>
      </c>
      <c r="ET45" s="1">
        <v>0</v>
      </c>
      <c r="EU45" s="1">
        <v>39</v>
      </c>
      <c r="EV45" s="1">
        <v>17</v>
      </c>
      <c r="EW45" s="1">
        <v>3</v>
      </c>
      <c r="EX45" s="1">
        <v>2</v>
      </c>
      <c r="EY45" s="1">
        <v>1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1</v>
      </c>
      <c r="FH45" s="1">
        <v>0</v>
      </c>
      <c r="FI45" s="1">
        <v>232</v>
      </c>
      <c r="FJ45" s="1" t="s">
        <v>375</v>
      </c>
      <c r="FK45" s="1">
        <v>239</v>
      </c>
      <c r="FL45" s="1">
        <v>19</v>
      </c>
      <c r="FM45" s="1" t="s">
        <v>375</v>
      </c>
      <c r="FN45" s="1">
        <v>19</v>
      </c>
      <c r="FO45" s="1">
        <v>21</v>
      </c>
      <c r="FP45" s="1">
        <v>10</v>
      </c>
      <c r="FQ45" s="1">
        <v>21</v>
      </c>
      <c r="FR45" s="1" t="s">
        <v>299</v>
      </c>
      <c r="FS45" s="1">
        <v>313</v>
      </c>
      <c r="FT45" s="1">
        <v>134</v>
      </c>
      <c r="FU45" s="1">
        <v>313</v>
      </c>
    </row>
    <row r="46" spans="63:177">
      <c r="BK46" s="29">
        <v>988534585</v>
      </c>
      <c r="BL46" s="1" t="s">
        <v>17</v>
      </c>
      <c r="BM46" s="1">
        <v>73</v>
      </c>
      <c r="BN46" s="1" t="s">
        <v>289</v>
      </c>
      <c r="BO46" s="1" t="s">
        <v>290</v>
      </c>
      <c r="BP46" s="1">
        <v>80</v>
      </c>
      <c r="BQ46" s="1">
        <v>0</v>
      </c>
      <c r="BR46" s="4">
        <v>46.825000000000003</v>
      </c>
      <c r="BS46" s="4">
        <v>38.9</v>
      </c>
      <c r="BT46" s="4">
        <v>31.55</v>
      </c>
      <c r="BU46" s="4">
        <v>117.27500000000001</v>
      </c>
      <c r="BV46" s="4">
        <v>39.091666666666654</v>
      </c>
      <c r="BW46" s="1">
        <v>21</v>
      </c>
      <c r="BX46" s="1">
        <v>36</v>
      </c>
      <c r="BY46" s="1">
        <v>17</v>
      </c>
      <c r="BZ46" s="1">
        <v>6</v>
      </c>
      <c r="CA46" s="1">
        <v>1</v>
      </c>
      <c r="CB46" s="1">
        <v>0</v>
      </c>
      <c r="CC46" s="1">
        <v>37</v>
      </c>
      <c r="CD46" s="1">
        <v>29</v>
      </c>
      <c r="CE46" s="1">
        <v>8</v>
      </c>
      <c r="CF46" s="1">
        <v>6</v>
      </c>
      <c r="CG46" s="1">
        <v>1</v>
      </c>
      <c r="CH46" s="1">
        <v>2</v>
      </c>
      <c r="CI46" s="1">
        <v>51</v>
      </c>
      <c r="CJ46" s="1">
        <v>23</v>
      </c>
      <c r="CK46" s="1">
        <v>3</v>
      </c>
      <c r="CL46" s="1">
        <v>3</v>
      </c>
      <c r="CM46" s="1">
        <v>0</v>
      </c>
      <c r="CN46" s="1">
        <v>1</v>
      </c>
      <c r="CO46" s="1">
        <v>0</v>
      </c>
      <c r="CP46" s="1">
        <v>0</v>
      </c>
      <c r="CQ46" s="1">
        <v>0</v>
      </c>
      <c r="CR46" s="1">
        <v>0</v>
      </c>
      <c r="CS46" s="4"/>
      <c r="CT46" s="4"/>
      <c r="CU46" s="4"/>
      <c r="CV46" s="4"/>
      <c r="CW46" s="4"/>
      <c r="CX46" s="4"/>
      <c r="CY46" s="4"/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80</v>
      </c>
      <c r="EA46" s="1">
        <v>0</v>
      </c>
      <c r="EB46" s="4">
        <v>46.825000000000003</v>
      </c>
      <c r="EC46" s="4">
        <v>38.9</v>
      </c>
      <c r="ED46" s="4">
        <v>31.55</v>
      </c>
      <c r="EE46" s="4"/>
      <c r="EF46" s="4">
        <v>117.27500000000001</v>
      </c>
      <c r="EG46" s="4">
        <v>39.091666666666654</v>
      </c>
      <c r="EH46" s="4">
        <v>39.091666666666654</v>
      </c>
      <c r="EI46" s="1">
        <v>21</v>
      </c>
      <c r="EJ46" s="1">
        <v>36</v>
      </c>
      <c r="EK46" s="1">
        <v>17</v>
      </c>
      <c r="EL46" s="1">
        <v>6</v>
      </c>
      <c r="EM46" s="1">
        <v>1</v>
      </c>
      <c r="EN46" s="1">
        <v>0</v>
      </c>
      <c r="EO46" s="1">
        <v>37</v>
      </c>
      <c r="EP46" s="1">
        <v>29</v>
      </c>
      <c r="EQ46" s="1">
        <v>8</v>
      </c>
      <c r="ER46" s="1">
        <v>6</v>
      </c>
      <c r="ES46" s="1">
        <v>1</v>
      </c>
      <c r="ET46" s="1">
        <v>2</v>
      </c>
      <c r="EU46" s="1">
        <v>51</v>
      </c>
      <c r="EV46" s="1">
        <v>23</v>
      </c>
      <c r="EW46" s="1">
        <v>3</v>
      </c>
      <c r="EX46" s="1">
        <v>3</v>
      </c>
      <c r="EY46" s="1">
        <v>0</v>
      </c>
      <c r="EZ46" s="1">
        <v>1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208</v>
      </c>
      <c r="FJ46" s="1" t="s">
        <v>375</v>
      </c>
      <c r="FK46" s="1">
        <v>214</v>
      </c>
      <c r="FL46" s="1">
        <v>18</v>
      </c>
      <c r="FM46" s="1" t="s">
        <v>375</v>
      </c>
      <c r="FN46" s="1">
        <v>18</v>
      </c>
      <c r="FO46" s="1">
        <v>21</v>
      </c>
      <c r="FP46" s="1">
        <v>10</v>
      </c>
      <c r="FQ46" s="1">
        <v>21</v>
      </c>
      <c r="FR46" s="1" t="s">
        <v>299</v>
      </c>
      <c r="FS46" s="1">
        <v>313</v>
      </c>
      <c r="FT46" s="1">
        <v>134</v>
      </c>
      <c r="FU46" s="1">
        <v>313</v>
      </c>
    </row>
    <row r="47" spans="63:177">
      <c r="BK47" s="29">
        <v>775151409</v>
      </c>
      <c r="BL47" s="1" t="s">
        <v>18</v>
      </c>
      <c r="BM47" s="1">
        <v>82</v>
      </c>
      <c r="BN47" s="1" t="s">
        <v>289</v>
      </c>
      <c r="BO47" s="1" t="s">
        <v>370</v>
      </c>
      <c r="BP47" s="1">
        <v>83</v>
      </c>
      <c r="BQ47" s="1">
        <v>1</v>
      </c>
      <c r="BR47" s="4">
        <v>60.890243902439025</v>
      </c>
      <c r="BS47" s="4">
        <v>49.170731707317074</v>
      </c>
      <c r="BT47" s="4">
        <v>46.81707317073171</v>
      </c>
      <c r="BU47" s="4">
        <v>156.8780487804878</v>
      </c>
      <c r="BV47" s="4">
        <v>52.292682926829279</v>
      </c>
      <c r="BW47" s="1">
        <v>6</v>
      </c>
      <c r="BX47" s="1">
        <v>31</v>
      </c>
      <c r="BY47" s="1">
        <v>36</v>
      </c>
      <c r="BZ47" s="1">
        <v>9</v>
      </c>
      <c r="CA47" s="1">
        <v>0</v>
      </c>
      <c r="CB47" s="1">
        <v>0</v>
      </c>
      <c r="CC47" s="1">
        <v>19</v>
      </c>
      <c r="CD47" s="1">
        <v>40</v>
      </c>
      <c r="CE47" s="1">
        <v>9</v>
      </c>
      <c r="CF47" s="1">
        <v>14</v>
      </c>
      <c r="CG47" s="1">
        <v>0</v>
      </c>
      <c r="CH47" s="1">
        <v>0</v>
      </c>
      <c r="CI47" s="1">
        <v>29</v>
      </c>
      <c r="CJ47" s="1">
        <v>27</v>
      </c>
      <c r="CK47" s="1">
        <v>14</v>
      </c>
      <c r="CL47" s="1">
        <v>12</v>
      </c>
      <c r="CM47" s="1">
        <v>0</v>
      </c>
      <c r="CN47" s="1">
        <v>0</v>
      </c>
      <c r="CO47" s="1">
        <v>0</v>
      </c>
      <c r="CP47" s="1">
        <v>0</v>
      </c>
      <c r="CQ47" s="1">
        <v>37</v>
      </c>
      <c r="CR47" s="1">
        <v>0</v>
      </c>
      <c r="CS47" s="4">
        <v>64.972972972972968</v>
      </c>
      <c r="CT47" s="4">
        <v>50.810810810810814</v>
      </c>
      <c r="CU47" s="4">
        <v>61.027027027027025</v>
      </c>
      <c r="CV47" s="4">
        <v>53.567567567567565</v>
      </c>
      <c r="CW47" s="4">
        <v>176.81081081081081</v>
      </c>
      <c r="CX47" s="4">
        <v>58.936936936936945</v>
      </c>
      <c r="CY47" s="4">
        <v>57.594594594594597</v>
      </c>
      <c r="CZ47" s="1">
        <v>1</v>
      </c>
      <c r="DA47" s="1">
        <v>13</v>
      </c>
      <c r="DB47" s="1">
        <v>16</v>
      </c>
      <c r="DC47" s="1">
        <v>7</v>
      </c>
      <c r="DD47" s="1">
        <v>0</v>
      </c>
      <c r="DE47" s="1">
        <v>0</v>
      </c>
      <c r="DF47" s="1">
        <v>9</v>
      </c>
      <c r="DG47" s="1">
        <v>18</v>
      </c>
      <c r="DH47" s="1">
        <v>4</v>
      </c>
      <c r="DI47" s="1">
        <v>6</v>
      </c>
      <c r="DJ47" s="1">
        <v>0</v>
      </c>
      <c r="DK47" s="1">
        <v>1</v>
      </c>
      <c r="DL47" s="1">
        <v>7</v>
      </c>
      <c r="DM47" s="1">
        <v>12</v>
      </c>
      <c r="DN47" s="1">
        <v>7</v>
      </c>
      <c r="DO47" s="1">
        <v>11</v>
      </c>
      <c r="DP47" s="1">
        <v>0</v>
      </c>
      <c r="DQ47" s="1">
        <v>3</v>
      </c>
      <c r="DR47" s="1">
        <v>6</v>
      </c>
      <c r="DS47" s="1">
        <v>20</v>
      </c>
      <c r="DT47" s="1">
        <v>8</v>
      </c>
      <c r="DU47" s="1">
        <v>3</v>
      </c>
      <c r="DV47" s="1">
        <v>0</v>
      </c>
      <c r="DW47" s="1">
        <v>0</v>
      </c>
      <c r="DX47" s="1">
        <v>0</v>
      </c>
      <c r="DY47" s="1">
        <v>0</v>
      </c>
      <c r="DZ47" s="1">
        <v>120</v>
      </c>
      <c r="EA47" s="1">
        <v>1</v>
      </c>
      <c r="EB47" s="4">
        <v>62.159663865546221</v>
      </c>
      <c r="EC47" s="4">
        <v>49.680672268907564</v>
      </c>
      <c r="ED47" s="4">
        <v>51.235294117647058</v>
      </c>
      <c r="EE47" s="4">
        <v>53.567567567567565</v>
      </c>
      <c r="EF47" s="4">
        <v>163.07563025210084</v>
      </c>
      <c r="EG47" s="4">
        <v>54.358543417366924</v>
      </c>
      <c r="EH47" s="4">
        <v>53.941176470588225</v>
      </c>
      <c r="EI47" s="1">
        <v>7</v>
      </c>
      <c r="EJ47" s="1">
        <v>44</v>
      </c>
      <c r="EK47" s="1">
        <v>52</v>
      </c>
      <c r="EL47" s="1">
        <v>16</v>
      </c>
      <c r="EM47" s="1">
        <v>0</v>
      </c>
      <c r="EN47" s="1">
        <v>0</v>
      </c>
      <c r="EO47" s="1">
        <v>28</v>
      </c>
      <c r="EP47" s="1">
        <v>58</v>
      </c>
      <c r="EQ47" s="1">
        <v>13</v>
      </c>
      <c r="ER47" s="1">
        <v>20</v>
      </c>
      <c r="ES47" s="1">
        <v>0</v>
      </c>
      <c r="ET47" s="1">
        <v>1</v>
      </c>
      <c r="EU47" s="1">
        <v>36</v>
      </c>
      <c r="EV47" s="1">
        <v>39</v>
      </c>
      <c r="EW47" s="1">
        <v>21</v>
      </c>
      <c r="EX47" s="1">
        <v>23</v>
      </c>
      <c r="EY47" s="1">
        <v>0</v>
      </c>
      <c r="EZ47" s="1">
        <v>3</v>
      </c>
      <c r="FA47" s="1">
        <v>6</v>
      </c>
      <c r="FB47" s="1">
        <v>20</v>
      </c>
      <c r="FC47" s="1">
        <v>8</v>
      </c>
      <c r="FD47" s="1">
        <v>3</v>
      </c>
      <c r="FE47" s="1">
        <v>0</v>
      </c>
      <c r="FF47" s="1">
        <v>0</v>
      </c>
      <c r="FG47" s="1">
        <v>0</v>
      </c>
      <c r="FH47" s="1">
        <v>0</v>
      </c>
      <c r="FI47" s="1">
        <v>40</v>
      </c>
      <c r="FJ47" s="1">
        <v>14</v>
      </c>
      <c r="FK47" s="1">
        <v>34</v>
      </c>
      <c r="FL47" s="1">
        <v>4</v>
      </c>
      <c r="FM47" s="1">
        <v>2</v>
      </c>
      <c r="FN47" s="1">
        <v>4</v>
      </c>
      <c r="FO47" s="1">
        <v>21</v>
      </c>
      <c r="FP47" s="1">
        <v>10</v>
      </c>
      <c r="FQ47" s="1">
        <v>21</v>
      </c>
      <c r="FR47" s="1" t="s">
        <v>299</v>
      </c>
      <c r="FS47" s="1">
        <v>313</v>
      </c>
      <c r="FT47" s="1">
        <v>134</v>
      </c>
      <c r="FU47" s="1">
        <v>313</v>
      </c>
    </row>
    <row r="48" spans="63:177">
      <c r="BK48" s="29">
        <v>171358547</v>
      </c>
      <c r="BL48" s="1" t="s">
        <v>352</v>
      </c>
      <c r="BM48" s="1">
        <v>82</v>
      </c>
      <c r="BN48" s="1" t="s">
        <v>293</v>
      </c>
      <c r="BO48" s="1" t="s">
        <v>370</v>
      </c>
      <c r="BP48" s="1">
        <v>12</v>
      </c>
      <c r="BQ48" s="1">
        <v>0</v>
      </c>
      <c r="BR48" s="4">
        <v>7.833333333333333</v>
      </c>
      <c r="BS48" s="4">
        <v>24</v>
      </c>
      <c r="BT48" s="4">
        <v>12.416666666666666</v>
      </c>
      <c r="BU48" s="4">
        <v>44.25</v>
      </c>
      <c r="BV48" s="4">
        <v>14.75</v>
      </c>
      <c r="BW48" s="1">
        <v>12</v>
      </c>
      <c r="BX48" s="1">
        <v>0</v>
      </c>
      <c r="BY48" s="1">
        <v>0</v>
      </c>
      <c r="BZ48" s="1">
        <v>0</v>
      </c>
      <c r="CA48" s="1">
        <v>2</v>
      </c>
      <c r="CB48" s="1">
        <v>0</v>
      </c>
      <c r="CC48" s="1">
        <v>8</v>
      </c>
      <c r="CD48" s="1">
        <v>4</v>
      </c>
      <c r="CE48" s="1">
        <v>0</v>
      </c>
      <c r="CF48" s="1">
        <v>0</v>
      </c>
      <c r="CG48" s="1">
        <v>0</v>
      </c>
      <c r="CH48" s="1">
        <v>0</v>
      </c>
      <c r="CI48" s="1">
        <v>11</v>
      </c>
      <c r="CJ48" s="1">
        <v>1</v>
      </c>
      <c r="CK48" s="1">
        <v>0</v>
      </c>
      <c r="CL48" s="1">
        <v>0</v>
      </c>
      <c r="CM48" s="1">
        <v>2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4"/>
      <c r="CT48" s="4"/>
      <c r="CU48" s="4"/>
      <c r="CV48" s="4"/>
      <c r="CW48" s="4"/>
      <c r="CX48" s="4"/>
      <c r="CY48" s="4"/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12</v>
      </c>
      <c r="EA48" s="1">
        <v>0</v>
      </c>
      <c r="EB48" s="4">
        <v>7.833333333333333</v>
      </c>
      <c r="EC48" s="4">
        <v>24</v>
      </c>
      <c r="ED48" s="4">
        <v>12.416666666666666</v>
      </c>
      <c r="EE48" s="4"/>
      <c r="EF48" s="4">
        <v>44.25</v>
      </c>
      <c r="EG48" s="4">
        <v>14.75</v>
      </c>
      <c r="EH48" s="4">
        <v>14.75</v>
      </c>
      <c r="EI48" s="1">
        <v>12</v>
      </c>
      <c r="EJ48" s="1">
        <v>0</v>
      </c>
      <c r="EK48" s="1">
        <v>0</v>
      </c>
      <c r="EL48" s="1">
        <v>0</v>
      </c>
      <c r="EM48" s="1">
        <v>2</v>
      </c>
      <c r="EN48" s="1">
        <v>0</v>
      </c>
      <c r="EO48" s="1">
        <v>8</v>
      </c>
      <c r="EP48" s="1">
        <v>4</v>
      </c>
      <c r="EQ48" s="1">
        <v>0</v>
      </c>
      <c r="ER48" s="1">
        <v>0</v>
      </c>
      <c r="ES48" s="1">
        <v>0</v>
      </c>
      <c r="ET48" s="1">
        <v>0</v>
      </c>
      <c r="EU48" s="1">
        <v>11</v>
      </c>
      <c r="EV48" s="1">
        <v>1</v>
      </c>
      <c r="EW48" s="1">
        <v>0</v>
      </c>
      <c r="EX48" s="1">
        <v>0</v>
      </c>
      <c r="EY48" s="1">
        <v>2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312</v>
      </c>
      <c r="FJ48" s="1" t="s">
        <v>375</v>
      </c>
      <c r="FK48" s="1">
        <v>313</v>
      </c>
      <c r="FL48" s="1">
        <v>20</v>
      </c>
      <c r="FM48" s="1" t="s">
        <v>375</v>
      </c>
      <c r="FN48" s="1">
        <v>20</v>
      </c>
      <c r="FO48" s="1">
        <v>21</v>
      </c>
      <c r="FP48" s="1">
        <v>10</v>
      </c>
      <c r="FQ48" s="1">
        <v>21</v>
      </c>
      <c r="FR48" s="1" t="s">
        <v>299</v>
      </c>
      <c r="FS48" s="1">
        <v>313</v>
      </c>
      <c r="FT48" s="1">
        <v>134</v>
      </c>
      <c r="FU48" s="1">
        <v>313</v>
      </c>
    </row>
    <row r="49" spans="63:177">
      <c r="BK49" s="29">
        <v>523974163</v>
      </c>
      <c r="BL49" s="1" t="s">
        <v>301</v>
      </c>
      <c r="BM49" s="1">
        <v>93</v>
      </c>
      <c r="BN49" s="1" t="s">
        <v>289</v>
      </c>
      <c r="BO49" s="1" t="s">
        <v>290</v>
      </c>
      <c r="BP49" s="1">
        <v>87</v>
      </c>
      <c r="BQ49" s="1">
        <v>1</v>
      </c>
      <c r="BR49" s="4">
        <v>51.139534883720927</v>
      </c>
      <c r="BS49" s="4">
        <v>41.116279069767444</v>
      </c>
      <c r="BT49" s="4">
        <v>35.802325581395351</v>
      </c>
      <c r="BU49" s="4">
        <v>128.05813953488371</v>
      </c>
      <c r="BV49" s="4">
        <v>42.6860465116279</v>
      </c>
      <c r="BW49" s="1">
        <v>19</v>
      </c>
      <c r="BX49" s="1">
        <v>34</v>
      </c>
      <c r="BY49" s="1">
        <v>28</v>
      </c>
      <c r="BZ49" s="1">
        <v>5</v>
      </c>
      <c r="CA49" s="1">
        <v>0</v>
      </c>
      <c r="CB49" s="1">
        <v>0</v>
      </c>
      <c r="CC49" s="1">
        <v>39</v>
      </c>
      <c r="CD49" s="1">
        <v>26</v>
      </c>
      <c r="CE49" s="1">
        <v>15</v>
      </c>
      <c r="CF49" s="1">
        <v>6</v>
      </c>
      <c r="CG49" s="1">
        <v>0</v>
      </c>
      <c r="CH49" s="1">
        <v>1</v>
      </c>
      <c r="CI49" s="1">
        <v>50</v>
      </c>
      <c r="CJ49" s="1">
        <v>23</v>
      </c>
      <c r="CK49" s="1">
        <v>8</v>
      </c>
      <c r="CL49" s="1">
        <v>5</v>
      </c>
      <c r="CM49" s="1">
        <v>1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4"/>
      <c r="CT49" s="4"/>
      <c r="CU49" s="4"/>
      <c r="CV49" s="4"/>
      <c r="CW49" s="4"/>
      <c r="CX49" s="4"/>
      <c r="CY49" s="4"/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87</v>
      </c>
      <c r="EA49" s="1">
        <v>1</v>
      </c>
      <c r="EB49" s="4">
        <v>51.139534883720927</v>
      </c>
      <c r="EC49" s="4">
        <v>41.116279069767444</v>
      </c>
      <c r="ED49" s="4">
        <v>35.802325581395351</v>
      </c>
      <c r="EE49" s="4"/>
      <c r="EF49" s="4">
        <v>128.05813953488371</v>
      </c>
      <c r="EG49" s="4">
        <v>42.6860465116279</v>
      </c>
      <c r="EH49" s="4">
        <v>42.6860465116279</v>
      </c>
      <c r="EI49" s="1">
        <v>19</v>
      </c>
      <c r="EJ49" s="1">
        <v>34</v>
      </c>
      <c r="EK49" s="1">
        <v>28</v>
      </c>
      <c r="EL49" s="1">
        <v>5</v>
      </c>
      <c r="EM49" s="1">
        <v>0</v>
      </c>
      <c r="EN49" s="1">
        <v>0</v>
      </c>
      <c r="EO49" s="1">
        <v>39</v>
      </c>
      <c r="EP49" s="1">
        <v>26</v>
      </c>
      <c r="EQ49" s="1">
        <v>15</v>
      </c>
      <c r="ER49" s="1">
        <v>6</v>
      </c>
      <c r="ES49" s="1">
        <v>0</v>
      </c>
      <c r="ET49" s="1">
        <v>1</v>
      </c>
      <c r="EU49" s="1">
        <v>50</v>
      </c>
      <c r="EV49" s="1">
        <v>23</v>
      </c>
      <c r="EW49" s="1">
        <v>8</v>
      </c>
      <c r="EX49" s="1">
        <v>5</v>
      </c>
      <c r="EY49" s="1">
        <v>1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150</v>
      </c>
      <c r="FJ49" s="1" t="s">
        <v>375</v>
      </c>
      <c r="FK49" s="1">
        <v>161</v>
      </c>
      <c r="FL49" s="1">
        <v>15</v>
      </c>
      <c r="FM49" s="1" t="s">
        <v>375</v>
      </c>
      <c r="FN49" s="1">
        <v>16</v>
      </c>
      <c r="FO49" s="1">
        <v>21</v>
      </c>
      <c r="FP49" s="1">
        <v>10</v>
      </c>
      <c r="FQ49" s="1">
        <v>21</v>
      </c>
      <c r="FR49" s="1" t="s">
        <v>299</v>
      </c>
      <c r="FS49" s="1">
        <v>313</v>
      </c>
      <c r="FT49" s="1">
        <v>134</v>
      </c>
      <c r="FU49" s="1">
        <v>313</v>
      </c>
    </row>
    <row r="50" spans="63:177">
      <c r="BK50" s="29">
        <v>872988699</v>
      </c>
      <c r="BL50" s="1" t="s">
        <v>3</v>
      </c>
      <c r="BM50" s="1">
        <v>177</v>
      </c>
      <c r="BN50" s="1" t="s">
        <v>289</v>
      </c>
      <c r="BO50" s="1" t="s">
        <v>370</v>
      </c>
      <c r="BP50" s="1">
        <v>55</v>
      </c>
      <c r="BQ50" s="1">
        <v>0</v>
      </c>
      <c r="BR50" s="4">
        <v>50.309090909090912</v>
      </c>
      <c r="BS50" s="4">
        <v>39.345454545454544</v>
      </c>
      <c r="BT50" s="4">
        <v>41.490909090909092</v>
      </c>
      <c r="BU50" s="4">
        <v>131.14545454545456</v>
      </c>
      <c r="BV50" s="4">
        <v>43.715151515151511</v>
      </c>
      <c r="BW50" s="1">
        <v>15</v>
      </c>
      <c r="BX50" s="1">
        <v>16</v>
      </c>
      <c r="BY50" s="1">
        <v>21</v>
      </c>
      <c r="BZ50" s="1">
        <v>3</v>
      </c>
      <c r="CA50" s="1">
        <v>0</v>
      </c>
      <c r="CB50" s="1">
        <v>0</v>
      </c>
      <c r="CC50" s="1">
        <v>29</v>
      </c>
      <c r="CD50" s="1">
        <v>13</v>
      </c>
      <c r="CE50" s="1">
        <v>7</v>
      </c>
      <c r="CF50" s="1">
        <v>6</v>
      </c>
      <c r="CG50" s="1">
        <v>1</v>
      </c>
      <c r="CH50" s="1">
        <v>0</v>
      </c>
      <c r="CI50" s="1">
        <v>26</v>
      </c>
      <c r="CJ50" s="1">
        <v>15</v>
      </c>
      <c r="CK50" s="1">
        <v>8</v>
      </c>
      <c r="CL50" s="1">
        <v>6</v>
      </c>
      <c r="CM50" s="1">
        <v>0</v>
      </c>
      <c r="CN50" s="1">
        <v>0</v>
      </c>
      <c r="CO50" s="1">
        <v>0</v>
      </c>
      <c r="CP50" s="1">
        <v>0</v>
      </c>
      <c r="CQ50" s="1">
        <v>50</v>
      </c>
      <c r="CR50" s="1">
        <v>0</v>
      </c>
      <c r="CS50" s="4">
        <v>56.66</v>
      </c>
      <c r="CT50" s="4">
        <v>44.48</v>
      </c>
      <c r="CU50" s="4">
        <v>54.9</v>
      </c>
      <c r="CV50" s="4">
        <v>53.36</v>
      </c>
      <c r="CW50" s="4">
        <v>156.04</v>
      </c>
      <c r="CX50" s="4">
        <v>52.013333333333321</v>
      </c>
      <c r="CY50" s="4">
        <v>52.35</v>
      </c>
      <c r="CZ50" s="1">
        <v>10</v>
      </c>
      <c r="DA50" s="1">
        <v>16</v>
      </c>
      <c r="DB50" s="1">
        <v>16</v>
      </c>
      <c r="DC50" s="1">
        <v>8</v>
      </c>
      <c r="DD50" s="1">
        <v>0</v>
      </c>
      <c r="DE50" s="1">
        <v>0</v>
      </c>
      <c r="DF50" s="1">
        <v>19</v>
      </c>
      <c r="DG50" s="1">
        <v>16</v>
      </c>
      <c r="DH50" s="1">
        <v>8</v>
      </c>
      <c r="DI50" s="1">
        <v>7</v>
      </c>
      <c r="DJ50" s="1">
        <v>2</v>
      </c>
      <c r="DK50" s="1">
        <v>0</v>
      </c>
      <c r="DL50" s="1">
        <v>15</v>
      </c>
      <c r="DM50" s="1">
        <v>13</v>
      </c>
      <c r="DN50" s="1">
        <v>10</v>
      </c>
      <c r="DO50" s="1">
        <v>12</v>
      </c>
      <c r="DP50" s="1">
        <v>0</v>
      </c>
      <c r="DQ50" s="1">
        <v>1</v>
      </c>
      <c r="DR50" s="1">
        <v>12</v>
      </c>
      <c r="DS50" s="1">
        <v>18</v>
      </c>
      <c r="DT50" s="1">
        <v>16</v>
      </c>
      <c r="DU50" s="1">
        <v>4</v>
      </c>
      <c r="DV50" s="1">
        <v>0</v>
      </c>
      <c r="DW50" s="1">
        <v>0</v>
      </c>
      <c r="DX50" s="1">
        <v>0</v>
      </c>
      <c r="DY50" s="1">
        <v>0</v>
      </c>
      <c r="DZ50" s="1">
        <v>105</v>
      </c>
      <c r="EA50" s="1">
        <v>0</v>
      </c>
      <c r="EB50" s="4">
        <v>53.333333333333336</v>
      </c>
      <c r="EC50" s="4">
        <v>41.790476190476191</v>
      </c>
      <c r="ED50" s="4">
        <v>47.876190476190473</v>
      </c>
      <c r="EE50" s="4">
        <v>53.36</v>
      </c>
      <c r="EF50" s="4">
        <v>143</v>
      </c>
      <c r="EG50" s="4">
        <v>47.666666666666664</v>
      </c>
      <c r="EH50" s="4">
        <v>47.826984126984122</v>
      </c>
      <c r="EI50" s="1">
        <v>25</v>
      </c>
      <c r="EJ50" s="1">
        <v>32</v>
      </c>
      <c r="EK50" s="1">
        <v>37</v>
      </c>
      <c r="EL50" s="1">
        <v>11</v>
      </c>
      <c r="EM50" s="1">
        <v>0</v>
      </c>
      <c r="EN50" s="1">
        <v>0</v>
      </c>
      <c r="EO50" s="1">
        <v>48</v>
      </c>
      <c r="EP50" s="1">
        <v>29</v>
      </c>
      <c r="EQ50" s="1">
        <v>15</v>
      </c>
      <c r="ER50" s="1">
        <v>13</v>
      </c>
      <c r="ES50" s="1">
        <v>3</v>
      </c>
      <c r="ET50" s="1">
        <v>0</v>
      </c>
      <c r="EU50" s="1">
        <v>41</v>
      </c>
      <c r="EV50" s="1">
        <v>28</v>
      </c>
      <c r="EW50" s="1">
        <v>18</v>
      </c>
      <c r="EX50" s="1">
        <v>18</v>
      </c>
      <c r="EY50" s="1">
        <v>0</v>
      </c>
      <c r="EZ50" s="1">
        <v>1</v>
      </c>
      <c r="FA50" s="1">
        <v>12</v>
      </c>
      <c r="FB50" s="1">
        <v>18</v>
      </c>
      <c r="FC50" s="1">
        <v>16</v>
      </c>
      <c r="FD50" s="1">
        <v>4</v>
      </c>
      <c r="FE50" s="1">
        <v>0</v>
      </c>
      <c r="FF50" s="1">
        <v>0</v>
      </c>
      <c r="FG50" s="1">
        <v>0</v>
      </c>
      <c r="FH50" s="1">
        <v>0</v>
      </c>
      <c r="FI50" s="1">
        <v>135</v>
      </c>
      <c r="FJ50" s="1">
        <v>51</v>
      </c>
      <c r="FK50" s="1">
        <v>96</v>
      </c>
      <c r="FL50" s="1">
        <v>13</v>
      </c>
      <c r="FM50" s="1">
        <v>8</v>
      </c>
      <c r="FN50" s="1">
        <v>12</v>
      </c>
      <c r="FO50" s="1">
        <v>21</v>
      </c>
      <c r="FP50" s="1">
        <v>10</v>
      </c>
      <c r="FQ50" s="1">
        <v>21</v>
      </c>
      <c r="FR50" s="1" t="s">
        <v>299</v>
      </c>
      <c r="FS50" s="1">
        <v>313</v>
      </c>
      <c r="FT50" s="1">
        <v>134</v>
      </c>
      <c r="FU50" s="1">
        <v>313</v>
      </c>
    </row>
    <row r="51" spans="63:177">
      <c r="BK51" s="29">
        <v>471170932</v>
      </c>
      <c r="BL51" s="1" t="s">
        <v>4</v>
      </c>
      <c r="BM51" s="1">
        <v>178</v>
      </c>
      <c r="BN51" s="1" t="s">
        <v>289</v>
      </c>
      <c r="BO51" s="1" t="s">
        <v>290</v>
      </c>
      <c r="BP51" s="1">
        <v>89</v>
      </c>
      <c r="BQ51" s="1">
        <v>0</v>
      </c>
      <c r="BR51" s="4">
        <v>51.179775280898873</v>
      </c>
      <c r="BS51" s="4">
        <v>41.213483146067418</v>
      </c>
      <c r="BT51" s="4">
        <v>38.426966292134829</v>
      </c>
      <c r="BU51" s="4">
        <v>130.82022471910113</v>
      </c>
      <c r="BV51" s="4">
        <v>43.606741573033716</v>
      </c>
      <c r="BW51" s="1">
        <v>18</v>
      </c>
      <c r="BX51" s="1">
        <v>43</v>
      </c>
      <c r="BY51" s="1">
        <v>25</v>
      </c>
      <c r="BZ51" s="1">
        <v>3</v>
      </c>
      <c r="CA51" s="1">
        <v>0</v>
      </c>
      <c r="CB51" s="1">
        <v>0</v>
      </c>
      <c r="CC51" s="1">
        <v>37</v>
      </c>
      <c r="CD51" s="1">
        <v>34</v>
      </c>
      <c r="CE51" s="1">
        <v>11</v>
      </c>
      <c r="CF51" s="1">
        <v>7</v>
      </c>
      <c r="CG51" s="1">
        <v>0</v>
      </c>
      <c r="CH51" s="1">
        <v>2</v>
      </c>
      <c r="CI51" s="1">
        <v>46</v>
      </c>
      <c r="CJ51" s="1">
        <v>24</v>
      </c>
      <c r="CK51" s="1">
        <v>13</v>
      </c>
      <c r="CL51" s="1">
        <v>6</v>
      </c>
      <c r="CM51" s="1">
        <v>0</v>
      </c>
      <c r="CN51" s="1">
        <v>1</v>
      </c>
      <c r="CO51" s="1">
        <v>0</v>
      </c>
      <c r="CP51" s="1">
        <v>0</v>
      </c>
      <c r="CQ51" s="1">
        <v>0</v>
      </c>
      <c r="CR51" s="1">
        <v>0</v>
      </c>
      <c r="CS51" s="4"/>
      <c r="CT51" s="4"/>
      <c r="CU51" s="4"/>
      <c r="CV51" s="4"/>
      <c r="CW51" s="4"/>
      <c r="CX51" s="4"/>
      <c r="CY51" s="4"/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89</v>
      </c>
      <c r="EA51" s="1">
        <v>0</v>
      </c>
      <c r="EB51" s="4">
        <v>51.179775280898873</v>
      </c>
      <c r="EC51" s="4">
        <v>41.213483146067418</v>
      </c>
      <c r="ED51" s="4">
        <v>38.426966292134829</v>
      </c>
      <c r="EE51" s="4"/>
      <c r="EF51" s="4">
        <v>130.82022471910113</v>
      </c>
      <c r="EG51" s="4">
        <v>43.606741573033716</v>
      </c>
      <c r="EH51" s="4">
        <v>43.606741573033716</v>
      </c>
      <c r="EI51" s="1">
        <v>18</v>
      </c>
      <c r="EJ51" s="1">
        <v>43</v>
      </c>
      <c r="EK51" s="1">
        <v>25</v>
      </c>
      <c r="EL51" s="1">
        <v>3</v>
      </c>
      <c r="EM51" s="1">
        <v>0</v>
      </c>
      <c r="EN51" s="1">
        <v>0</v>
      </c>
      <c r="EO51" s="1">
        <v>37</v>
      </c>
      <c r="EP51" s="1">
        <v>34</v>
      </c>
      <c r="EQ51" s="1">
        <v>11</v>
      </c>
      <c r="ER51" s="1">
        <v>7</v>
      </c>
      <c r="ES51" s="1">
        <v>0</v>
      </c>
      <c r="ET51" s="1">
        <v>2</v>
      </c>
      <c r="EU51" s="1">
        <v>46</v>
      </c>
      <c r="EV51" s="1">
        <v>24</v>
      </c>
      <c r="EW51" s="1">
        <v>13</v>
      </c>
      <c r="EX51" s="1">
        <v>6</v>
      </c>
      <c r="EY51" s="1">
        <v>0</v>
      </c>
      <c r="EZ51" s="1">
        <v>1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137</v>
      </c>
      <c r="FJ51" s="1" t="s">
        <v>375</v>
      </c>
      <c r="FK51" s="1">
        <v>151</v>
      </c>
      <c r="FL51" s="1">
        <v>14</v>
      </c>
      <c r="FM51" s="1" t="s">
        <v>375</v>
      </c>
      <c r="FN51" s="1">
        <v>14</v>
      </c>
      <c r="FO51" s="1">
        <v>21</v>
      </c>
      <c r="FP51" s="1">
        <v>10</v>
      </c>
      <c r="FQ51" s="1">
        <v>21</v>
      </c>
      <c r="FR51" s="1" t="s">
        <v>299</v>
      </c>
      <c r="FS51" s="1">
        <v>313</v>
      </c>
      <c r="FT51" s="1">
        <v>134</v>
      </c>
      <c r="FU51" s="1">
        <v>313</v>
      </c>
    </row>
    <row r="52" spans="63:177">
      <c r="BK52" s="29">
        <v>359553780</v>
      </c>
      <c r="BL52" s="1" t="s">
        <v>5</v>
      </c>
      <c r="BM52" s="1">
        <v>193</v>
      </c>
      <c r="BN52" s="1" t="s">
        <v>289</v>
      </c>
      <c r="BO52" s="1" t="s">
        <v>370</v>
      </c>
      <c r="BP52" s="1">
        <v>69</v>
      </c>
      <c r="BQ52" s="1">
        <v>0</v>
      </c>
      <c r="BR52" s="4">
        <v>52.20289855072464</v>
      </c>
      <c r="BS52" s="4">
        <v>48.173913043478258</v>
      </c>
      <c r="BT52" s="4">
        <v>48.362318840579711</v>
      </c>
      <c r="BU52" s="4">
        <v>148.7391304347826</v>
      </c>
      <c r="BV52" s="4">
        <v>49.579710144927546</v>
      </c>
      <c r="BW52" s="1">
        <v>19</v>
      </c>
      <c r="BX52" s="1">
        <v>25</v>
      </c>
      <c r="BY52" s="1">
        <v>14</v>
      </c>
      <c r="BZ52" s="1">
        <v>11</v>
      </c>
      <c r="CA52" s="1">
        <v>0</v>
      </c>
      <c r="CB52" s="1">
        <v>0</v>
      </c>
      <c r="CC52" s="1">
        <v>23</v>
      </c>
      <c r="CD52" s="1">
        <v>25</v>
      </c>
      <c r="CE52" s="1">
        <v>8</v>
      </c>
      <c r="CF52" s="1">
        <v>13</v>
      </c>
      <c r="CG52" s="1">
        <v>0</v>
      </c>
      <c r="CH52" s="1">
        <v>1</v>
      </c>
      <c r="CI52" s="1">
        <v>25</v>
      </c>
      <c r="CJ52" s="1">
        <v>22</v>
      </c>
      <c r="CK52" s="1">
        <v>11</v>
      </c>
      <c r="CL52" s="1">
        <v>11</v>
      </c>
      <c r="CM52" s="1">
        <v>0</v>
      </c>
      <c r="CN52" s="1">
        <v>1</v>
      </c>
      <c r="CO52" s="1">
        <v>0</v>
      </c>
      <c r="CP52" s="1">
        <v>0</v>
      </c>
      <c r="CQ52" s="1">
        <v>51</v>
      </c>
      <c r="CR52" s="1">
        <v>0</v>
      </c>
      <c r="CS52" s="4">
        <v>58.607843137254903</v>
      </c>
      <c r="CT52" s="4">
        <v>41.803921568627452</v>
      </c>
      <c r="CU52" s="4">
        <v>44.431372549019606</v>
      </c>
      <c r="CV52" s="4">
        <v>45.352941176470587</v>
      </c>
      <c r="CW52" s="4">
        <v>144.84313725490196</v>
      </c>
      <c r="CX52" s="4">
        <v>48.281045751633982</v>
      </c>
      <c r="CY52" s="4">
        <v>47.549019607843135</v>
      </c>
      <c r="CZ52" s="1">
        <v>3</v>
      </c>
      <c r="DA52" s="1">
        <v>25</v>
      </c>
      <c r="DB52" s="1">
        <v>18</v>
      </c>
      <c r="DC52" s="1">
        <v>5</v>
      </c>
      <c r="DD52" s="1">
        <v>0</v>
      </c>
      <c r="DE52" s="1">
        <v>0</v>
      </c>
      <c r="DF52" s="1">
        <v>19</v>
      </c>
      <c r="DG52" s="1">
        <v>22</v>
      </c>
      <c r="DH52" s="1">
        <v>9</v>
      </c>
      <c r="DI52" s="1">
        <v>1</v>
      </c>
      <c r="DJ52" s="1">
        <v>0</v>
      </c>
      <c r="DK52" s="1">
        <v>0</v>
      </c>
      <c r="DL52" s="1">
        <v>17</v>
      </c>
      <c r="DM52" s="1">
        <v>20</v>
      </c>
      <c r="DN52" s="1">
        <v>8</v>
      </c>
      <c r="DO52" s="1">
        <v>6</v>
      </c>
      <c r="DP52" s="1">
        <v>0</v>
      </c>
      <c r="DQ52" s="1">
        <v>0</v>
      </c>
      <c r="DR52" s="1">
        <v>14</v>
      </c>
      <c r="DS52" s="1">
        <v>25</v>
      </c>
      <c r="DT52" s="1">
        <v>11</v>
      </c>
      <c r="DU52" s="1">
        <v>1</v>
      </c>
      <c r="DV52" s="1">
        <v>0</v>
      </c>
      <c r="DW52" s="1">
        <v>0</v>
      </c>
      <c r="DX52" s="1">
        <v>0</v>
      </c>
      <c r="DY52" s="1">
        <v>0</v>
      </c>
      <c r="DZ52" s="1">
        <v>120</v>
      </c>
      <c r="EA52" s="1">
        <v>0</v>
      </c>
      <c r="EB52" s="4">
        <v>54.924999999999997</v>
      </c>
      <c r="EC52" s="4">
        <v>45.466666666666669</v>
      </c>
      <c r="ED52" s="4">
        <v>46.69166666666667</v>
      </c>
      <c r="EE52" s="4">
        <v>45.352941176470587</v>
      </c>
      <c r="EF52" s="4">
        <v>147.08333333333334</v>
      </c>
      <c r="EG52" s="4">
        <v>49.0277777777778</v>
      </c>
      <c r="EH52" s="4">
        <v>48.716666666666676</v>
      </c>
      <c r="EI52" s="1">
        <v>22</v>
      </c>
      <c r="EJ52" s="1">
        <v>50</v>
      </c>
      <c r="EK52" s="1">
        <v>32</v>
      </c>
      <c r="EL52" s="1">
        <v>16</v>
      </c>
      <c r="EM52" s="1">
        <v>0</v>
      </c>
      <c r="EN52" s="1">
        <v>0</v>
      </c>
      <c r="EO52" s="1">
        <v>42</v>
      </c>
      <c r="EP52" s="1">
        <v>47</v>
      </c>
      <c r="EQ52" s="1">
        <v>17</v>
      </c>
      <c r="ER52" s="1">
        <v>14</v>
      </c>
      <c r="ES52" s="1">
        <v>0</v>
      </c>
      <c r="ET52" s="1">
        <v>1</v>
      </c>
      <c r="EU52" s="1">
        <v>42</v>
      </c>
      <c r="EV52" s="1">
        <v>42</v>
      </c>
      <c r="EW52" s="1">
        <v>19</v>
      </c>
      <c r="EX52" s="1">
        <v>17</v>
      </c>
      <c r="EY52" s="1">
        <v>0</v>
      </c>
      <c r="EZ52" s="1">
        <v>1</v>
      </c>
      <c r="FA52" s="1">
        <v>14</v>
      </c>
      <c r="FB52" s="1">
        <v>25</v>
      </c>
      <c r="FC52" s="1">
        <v>11</v>
      </c>
      <c r="FD52" s="1">
        <v>1</v>
      </c>
      <c r="FE52" s="1">
        <v>0</v>
      </c>
      <c r="FF52" s="1">
        <v>0</v>
      </c>
      <c r="FG52" s="1">
        <v>0</v>
      </c>
      <c r="FH52" s="1">
        <v>0</v>
      </c>
      <c r="FI52" s="1">
        <v>61</v>
      </c>
      <c r="FJ52" s="1">
        <v>84</v>
      </c>
      <c r="FK52" s="1">
        <v>73</v>
      </c>
      <c r="FL52" s="1">
        <v>9</v>
      </c>
      <c r="FM52" s="1">
        <v>9</v>
      </c>
      <c r="FN52" s="1">
        <v>10</v>
      </c>
      <c r="FO52" s="1">
        <v>21</v>
      </c>
      <c r="FP52" s="1">
        <v>10</v>
      </c>
      <c r="FQ52" s="1">
        <v>21</v>
      </c>
      <c r="FR52" s="1" t="s">
        <v>299</v>
      </c>
      <c r="FS52" s="1">
        <v>313</v>
      </c>
      <c r="FT52" s="1">
        <v>134</v>
      </c>
      <c r="FU52" s="1">
        <v>313</v>
      </c>
    </row>
    <row r="53" spans="63:177">
      <c r="BK53" s="29">
        <v>779275415</v>
      </c>
      <c r="BL53" s="1" t="s">
        <v>6</v>
      </c>
      <c r="BM53" s="1">
        <v>202</v>
      </c>
      <c r="BN53" s="1" t="s">
        <v>289</v>
      </c>
      <c r="BO53" s="1" t="s">
        <v>290</v>
      </c>
      <c r="BP53" s="1">
        <v>37</v>
      </c>
      <c r="BQ53" s="1">
        <v>0</v>
      </c>
      <c r="BR53" s="4">
        <v>53.810810810810814</v>
      </c>
      <c r="BS53" s="4">
        <v>44.324324324324323</v>
      </c>
      <c r="BT53" s="4">
        <v>45.783783783783782</v>
      </c>
      <c r="BU53" s="4">
        <v>143.91891891891891</v>
      </c>
      <c r="BV53" s="4">
        <v>47.972972972972968</v>
      </c>
      <c r="BW53" s="1">
        <v>5</v>
      </c>
      <c r="BX53" s="1">
        <v>18</v>
      </c>
      <c r="BY53" s="1">
        <v>11</v>
      </c>
      <c r="BZ53" s="1">
        <v>3</v>
      </c>
      <c r="CA53" s="1">
        <v>2</v>
      </c>
      <c r="CB53" s="1">
        <v>0</v>
      </c>
      <c r="CC53" s="1">
        <v>16</v>
      </c>
      <c r="CD53" s="1">
        <v>11</v>
      </c>
      <c r="CE53" s="1">
        <v>6</v>
      </c>
      <c r="CF53" s="1">
        <v>4</v>
      </c>
      <c r="CG53" s="1">
        <v>2</v>
      </c>
      <c r="CH53" s="1">
        <v>0</v>
      </c>
      <c r="CI53" s="1">
        <v>15</v>
      </c>
      <c r="CJ53" s="1">
        <v>10</v>
      </c>
      <c r="CK53" s="1">
        <v>7</v>
      </c>
      <c r="CL53" s="1">
        <v>5</v>
      </c>
      <c r="CM53" s="1">
        <v>2</v>
      </c>
      <c r="CN53" s="1">
        <v>0</v>
      </c>
      <c r="CO53" s="1">
        <v>1</v>
      </c>
      <c r="CP53" s="1">
        <v>0</v>
      </c>
      <c r="CQ53" s="1">
        <v>0</v>
      </c>
      <c r="CR53" s="1">
        <v>0</v>
      </c>
      <c r="CS53" s="4"/>
      <c r="CT53" s="4"/>
      <c r="CU53" s="4"/>
      <c r="CV53" s="4"/>
      <c r="CW53" s="4"/>
      <c r="CX53" s="4"/>
      <c r="CY53" s="4"/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37</v>
      </c>
      <c r="EA53" s="1">
        <v>0</v>
      </c>
      <c r="EB53" s="4">
        <v>53.810810810810814</v>
      </c>
      <c r="EC53" s="4">
        <v>44.324324324324323</v>
      </c>
      <c r="ED53" s="4">
        <v>45.783783783783782</v>
      </c>
      <c r="EE53" s="4"/>
      <c r="EF53" s="4">
        <v>143.91891891891891</v>
      </c>
      <c r="EG53" s="4">
        <v>47.972972972972968</v>
      </c>
      <c r="EH53" s="4">
        <v>47.972972972972968</v>
      </c>
      <c r="EI53" s="1">
        <v>5</v>
      </c>
      <c r="EJ53" s="1">
        <v>18</v>
      </c>
      <c r="EK53" s="1">
        <v>11</v>
      </c>
      <c r="EL53" s="1">
        <v>3</v>
      </c>
      <c r="EM53" s="1">
        <v>2</v>
      </c>
      <c r="EN53" s="1">
        <v>0</v>
      </c>
      <c r="EO53" s="1">
        <v>16</v>
      </c>
      <c r="EP53" s="1">
        <v>11</v>
      </c>
      <c r="EQ53" s="1">
        <v>6</v>
      </c>
      <c r="ER53" s="1">
        <v>4</v>
      </c>
      <c r="ES53" s="1">
        <v>2</v>
      </c>
      <c r="ET53" s="1">
        <v>0</v>
      </c>
      <c r="EU53" s="1">
        <v>15</v>
      </c>
      <c r="EV53" s="1">
        <v>10</v>
      </c>
      <c r="EW53" s="1">
        <v>7</v>
      </c>
      <c r="EX53" s="1">
        <v>5</v>
      </c>
      <c r="EY53" s="1">
        <v>2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1</v>
      </c>
      <c r="FH53" s="1">
        <v>0</v>
      </c>
      <c r="FI53" s="1">
        <v>79</v>
      </c>
      <c r="FJ53" s="1" t="s">
        <v>375</v>
      </c>
      <c r="FK53" s="1">
        <v>92</v>
      </c>
      <c r="FL53" s="1">
        <v>11</v>
      </c>
      <c r="FM53" s="1" t="s">
        <v>375</v>
      </c>
      <c r="FN53" s="1">
        <v>11</v>
      </c>
      <c r="FO53" s="1">
        <v>21</v>
      </c>
      <c r="FP53" s="1">
        <v>10</v>
      </c>
      <c r="FQ53" s="1">
        <v>21</v>
      </c>
      <c r="FR53" s="1" t="s">
        <v>299</v>
      </c>
      <c r="FS53" s="1">
        <v>313</v>
      </c>
      <c r="FT53" s="1">
        <v>134</v>
      </c>
      <c r="FU53" s="1">
        <v>313</v>
      </c>
    </row>
    <row r="54" spans="63:177">
      <c r="BK54" s="29">
        <v>436015358</v>
      </c>
      <c r="BL54" s="1" t="s">
        <v>7</v>
      </c>
      <c r="BM54" s="1">
        <v>207</v>
      </c>
      <c r="BN54" s="1" t="s">
        <v>289</v>
      </c>
      <c r="BO54" s="1" t="s">
        <v>370</v>
      </c>
      <c r="BP54" s="1">
        <v>66</v>
      </c>
      <c r="BQ54" s="1">
        <v>0</v>
      </c>
      <c r="BR54" s="4">
        <v>58.984848484848484</v>
      </c>
      <c r="BS54" s="4">
        <v>55.81818181818182</v>
      </c>
      <c r="BT54" s="4">
        <v>54.469696969696969</v>
      </c>
      <c r="BU54" s="4">
        <v>169.27272727272728</v>
      </c>
      <c r="BV54" s="4">
        <v>56.424242424242422</v>
      </c>
      <c r="BW54" s="1">
        <v>8</v>
      </c>
      <c r="BX54" s="1">
        <v>26</v>
      </c>
      <c r="BY54" s="1">
        <v>24</v>
      </c>
      <c r="BZ54" s="1">
        <v>8</v>
      </c>
      <c r="CA54" s="1">
        <v>1</v>
      </c>
      <c r="CB54" s="1">
        <v>0</v>
      </c>
      <c r="CC54" s="1">
        <v>15</v>
      </c>
      <c r="CD54" s="1">
        <v>21</v>
      </c>
      <c r="CE54" s="1">
        <v>14</v>
      </c>
      <c r="CF54" s="1">
        <v>16</v>
      </c>
      <c r="CG54" s="1">
        <v>1</v>
      </c>
      <c r="CH54" s="1">
        <v>0</v>
      </c>
      <c r="CI54" s="1">
        <v>17</v>
      </c>
      <c r="CJ54" s="1">
        <v>21</v>
      </c>
      <c r="CK54" s="1">
        <v>14</v>
      </c>
      <c r="CL54" s="1">
        <v>14</v>
      </c>
      <c r="CM54" s="1">
        <v>1</v>
      </c>
      <c r="CN54" s="1">
        <v>1</v>
      </c>
      <c r="CO54" s="1">
        <v>1</v>
      </c>
      <c r="CP54" s="1">
        <v>0</v>
      </c>
      <c r="CQ54" s="1">
        <v>29</v>
      </c>
      <c r="CR54" s="1">
        <v>0</v>
      </c>
      <c r="CS54" s="4">
        <v>68.310344827586206</v>
      </c>
      <c r="CT54" s="4">
        <v>50.758620689655174</v>
      </c>
      <c r="CU54" s="4">
        <v>57.413793103448278</v>
      </c>
      <c r="CV54" s="4">
        <v>55.517241379310342</v>
      </c>
      <c r="CW54" s="4">
        <v>176.48275862068965</v>
      </c>
      <c r="CX54" s="4">
        <v>58.827586206896562</v>
      </c>
      <c r="CY54" s="4">
        <v>58</v>
      </c>
      <c r="CZ54" s="1">
        <v>0</v>
      </c>
      <c r="DA54" s="1">
        <v>11</v>
      </c>
      <c r="DB54" s="1">
        <v>9</v>
      </c>
      <c r="DC54" s="1">
        <v>9</v>
      </c>
      <c r="DD54" s="1">
        <v>0</v>
      </c>
      <c r="DE54" s="1">
        <v>0</v>
      </c>
      <c r="DF54" s="1">
        <v>5</v>
      </c>
      <c r="DG54" s="1">
        <v>13</v>
      </c>
      <c r="DH54" s="1">
        <v>6</v>
      </c>
      <c r="DI54" s="1">
        <v>5</v>
      </c>
      <c r="DJ54" s="1">
        <v>0</v>
      </c>
      <c r="DK54" s="1">
        <v>0</v>
      </c>
      <c r="DL54" s="1">
        <v>10</v>
      </c>
      <c r="DM54" s="1">
        <v>5</v>
      </c>
      <c r="DN54" s="1">
        <v>6</v>
      </c>
      <c r="DO54" s="1">
        <v>8</v>
      </c>
      <c r="DP54" s="1">
        <v>0</v>
      </c>
      <c r="DQ54" s="1">
        <v>1</v>
      </c>
      <c r="DR54" s="1">
        <v>8</v>
      </c>
      <c r="DS54" s="1">
        <v>6</v>
      </c>
      <c r="DT54" s="1">
        <v>9</v>
      </c>
      <c r="DU54" s="1">
        <v>6</v>
      </c>
      <c r="DV54" s="1">
        <v>0</v>
      </c>
      <c r="DW54" s="1">
        <v>0</v>
      </c>
      <c r="DX54" s="1">
        <v>0</v>
      </c>
      <c r="DY54" s="1">
        <v>0</v>
      </c>
      <c r="DZ54" s="1">
        <v>95</v>
      </c>
      <c r="EA54" s="1">
        <v>0</v>
      </c>
      <c r="EB54" s="4">
        <v>61.831578947368421</v>
      </c>
      <c r="EC54" s="4">
        <v>54.273684210526319</v>
      </c>
      <c r="ED54" s="4">
        <v>55.368421052631582</v>
      </c>
      <c r="EE54" s="4">
        <v>55.517241379310342</v>
      </c>
      <c r="EF54" s="4">
        <v>171.47368421052633</v>
      </c>
      <c r="EG54" s="4">
        <v>57.157894736842103</v>
      </c>
      <c r="EH54" s="4">
        <v>56.90526315789473</v>
      </c>
      <c r="EI54" s="1">
        <v>8</v>
      </c>
      <c r="EJ54" s="1">
        <v>37</v>
      </c>
      <c r="EK54" s="1">
        <v>33</v>
      </c>
      <c r="EL54" s="1">
        <v>17</v>
      </c>
      <c r="EM54" s="1">
        <v>1</v>
      </c>
      <c r="EN54" s="1">
        <v>0</v>
      </c>
      <c r="EO54" s="1">
        <v>20</v>
      </c>
      <c r="EP54" s="1">
        <v>34</v>
      </c>
      <c r="EQ54" s="1">
        <v>20</v>
      </c>
      <c r="ER54" s="1">
        <v>21</v>
      </c>
      <c r="ES54" s="1">
        <v>1</v>
      </c>
      <c r="ET54" s="1">
        <v>0</v>
      </c>
      <c r="EU54" s="1">
        <v>27</v>
      </c>
      <c r="EV54" s="1">
        <v>26</v>
      </c>
      <c r="EW54" s="1">
        <v>20</v>
      </c>
      <c r="EX54" s="1">
        <v>22</v>
      </c>
      <c r="EY54" s="1">
        <v>1</v>
      </c>
      <c r="EZ54" s="1">
        <v>2</v>
      </c>
      <c r="FA54" s="1">
        <v>8</v>
      </c>
      <c r="FB54" s="1">
        <v>6</v>
      </c>
      <c r="FC54" s="1">
        <v>9</v>
      </c>
      <c r="FD54" s="1">
        <v>6</v>
      </c>
      <c r="FE54" s="1">
        <v>0</v>
      </c>
      <c r="FF54" s="1">
        <v>0</v>
      </c>
      <c r="FG54" s="1">
        <v>1</v>
      </c>
      <c r="FH54" s="1">
        <v>0</v>
      </c>
      <c r="FI54" s="1">
        <v>20</v>
      </c>
      <c r="FJ54" s="1">
        <v>16</v>
      </c>
      <c r="FK54" s="1">
        <v>17</v>
      </c>
      <c r="FL54" s="1">
        <v>3</v>
      </c>
      <c r="FM54" s="1">
        <v>3</v>
      </c>
      <c r="FN54" s="1">
        <v>3</v>
      </c>
      <c r="FO54" s="1">
        <v>21</v>
      </c>
      <c r="FP54" s="1">
        <v>10</v>
      </c>
      <c r="FQ54" s="1">
        <v>21</v>
      </c>
      <c r="FR54" s="1" t="s">
        <v>299</v>
      </c>
      <c r="FS54" s="1">
        <v>313</v>
      </c>
      <c r="FT54" s="1">
        <v>134</v>
      </c>
      <c r="FU54" s="1">
        <v>313</v>
      </c>
    </row>
    <row r="55" spans="63:177">
      <c r="BK55" s="29">
        <v>952898487</v>
      </c>
      <c r="BL55" s="1" t="s">
        <v>8</v>
      </c>
      <c r="BM55" s="1">
        <v>212</v>
      </c>
      <c r="BN55" s="1" t="s">
        <v>289</v>
      </c>
      <c r="BO55" s="1" t="s">
        <v>370</v>
      </c>
      <c r="BP55" s="1">
        <v>78</v>
      </c>
      <c r="BQ55" s="1">
        <v>0</v>
      </c>
      <c r="BR55" s="4">
        <v>49.5</v>
      </c>
      <c r="BS55" s="4">
        <v>37.487179487179489</v>
      </c>
      <c r="BT55" s="4">
        <v>38.153846153846153</v>
      </c>
      <c r="BU55" s="4">
        <v>125.14102564102564</v>
      </c>
      <c r="BV55" s="4">
        <v>41.713675213675209</v>
      </c>
      <c r="BW55" s="1">
        <v>21</v>
      </c>
      <c r="BX55" s="1">
        <v>28</v>
      </c>
      <c r="BY55" s="1">
        <v>22</v>
      </c>
      <c r="BZ55" s="1">
        <v>7</v>
      </c>
      <c r="CA55" s="1">
        <v>1</v>
      </c>
      <c r="CB55" s="1">
        <v>0</v>
      </c>
      <c r="CC55" s="1">
        <v>35</v>
      </c>
      <c r="CD55" s="1">
        <v>29</v>
      </c>
      <c r="CE55" s="1">
        <v>6</v>
      </c>
      <c r="CF55" s="1">
        <v>8</v>
      </c>
      <c r="CG55" s="1">
        <v>1</v>
      </c>
      <c r="CH55" s="1">
        <v>1</v>
      </c>
      <c r="CI55" s="1">
        <v>40</v>
      </c>
      <c r="CJ55" s="1">
        <v>23</v>
      </c>
      <c r="CK55" s="1">
        <v>7</v>
      </c>
      <c r="CL55" s="1">
        <v>8</v>
      </c>
      <c r="CM55" s="1">
        <v>0</v>
      </c>
      <c r="CN55" s="1">
        <v>1</v>
      </c>
      <c r="CO55" s="1">
        <v>0</v>
      </c>
      <c r="CP55" s="1">
        <v>0</v>
      </c>
      <c r="CQ55" s="1">
        <v>59</v>
      </c>
      <c r="CR55" s="1">
        <v>0</v>
      </c>
      <c r="CS55" s="4">
        <v>53.881355932203391</v>
      </c>
      <c r="CT55" s="4">
        <v>38.372881355932201</v>
      </c>
      <c r="CU55" s="4">
        <v>44.83050847457627</v>
      </c>
      <c r="CV55" s="4">
        <v>49.389830508474574</v>
      </c>
      <c r="CW55" s="4">
        <v>137.08474576271186</v>
      </c>
      <c r="CX55" s="4">
        <v>45.694915254237294</v>
      </c>
      <c r="CY55" s="4">
        <v>46.618644067796609</v>
      </c>
      <c r="CZ55" s="1">
        <v>10</v>
      </c>
      <c r="DA55" s="1">
        <v>28</v>
      </c>
      <c r="DB55" s="1">
        <v>18</v>
      </c>
      <c r="DC55" s="1">
        <v>3</v>
      </c>
      <c r="DD55" s="1">
        <v>0</v>
      </c>
      <c r="DE55" s="1">
        <v>0</v>
      </c>
      <c r="DF55" s="1">
        <v>27</v>
      </c>
      <c r="DG55" s="1">
        <v>21</v>
      </c>
      <c r="DH55" s="1">
        <v>5</v>
      </c>
      <c r="DI55" s="1">
        <v>6</v>
      </c>
      <c r="DJ55" s="1">
        <v>0</v>
      </c>
      <c r="DK55" s="1">
        <v>0</v>
      </c>
      <c r="DL55" s="1">
        <v>23</v>
      </c>
      <c r="DM55" s="1">
        <v>19</v>
      </c>
      <c r="DN55" s="1">
        <v>11</v>
      </c>
      <c r="DO55" s="1">
        <v>6</v>
      </c>
      <c r="DP55" s="1">
        <v>0</v>
      </c>
      <c r="DQ55" s="1">
        <v>1</v>
      </c>
      <c r="DR55" s="1">
        <v>11</v>
      </c>
      <c r="DS55" s="1">
        <v>29</v>
      </c>
      <c r="DT55" s="1">
        <v>18</v>
      </c>
      <c r="DU55" s="1">
        <v>1</v>
      </c>
      <c r="DV55" s="1">
        <v>1</v>
      </c>
      <c r="DW55" s="1">
        <v>0</v>
      </c>
      <c r="DX55" s="1">
        <v>0</v>
      </c>
      <c r="DY55" s="1">
        <v>0</v>
      </c>
      <c r="DZ55" s="1">
        <v>137</v>
      </c>
      <c r="EA55" s="1">
        <v>0</v>
      </c>
      <c r="EB55" s="4">
        <v>51.386861313868614</v>
      </c>
      <c r="EC55" s="4">
        <v>37.868613138686129</v>
      </c>
      <c r="ED55" s="4">
        <v>41.029197080291972</v>
      </c>
      <c r="EE55" s="4">
        <v>49.389830508474574</v>
      </c>
      <c r="EF55" s="4">
        <v>130.28467153284672</v>
      </c>
      <c r="EG55" s="4">
        <v>43.428223844282236</v>
      </c>
      <c r="EH55" s="4">
        <v>43.826034063260344</v>
      </c>
      <c r="EI55" s="1">
        <v>31</v>
      </c>
      <c r="EJ55" s="1">
        <v>56</v>
      </c>
      <c r="EK55" s="1">
        <v>40</v>
      </c>
      <c r="EL55" s="1">
        <v>10</v>
      </c>
      <c r="EM55" s="1">
        <v>1</v>
      </c>
      <c r="EN55" s="1">
        <v>0</v>
      </c>
      <c r="EO55" s="1">
        <v>62</v>
      </c>
      <c r="EP55" s="1">
        <v>50</v>
      </c>
      <c r="EQ55" s="1">
        <v>11</v>
      </c>
      <c r="ER55" s="1">
        <v>14</v>
      </c>
      <c r="ES55" s="1">
        <v>1</v>
      </c>
      <c r="ET55" s="1">
        <v>1</v>
      </c>
      <c r="EU55" s="1">
        <v>63</v>
      </c>
      <c r="EV55" s="1">
        <v>42</v>
      </c>
      <c r="EW55" s="1">
        <v>18</v>
      </c>
      <c r="EX55" s="1">
        <v>14</v>
      </c>
      <c r="EY55" s="1">
        <v>0</v>
      </c>
      <c r="EZ55" s="1">
        <v>2</v>
      </c>
      <c r="FA55" s="1">
        <v>11</v>
      </c>
      <c r="FB55" s="1">
        <v>29</v>
      </c>
      <c r="FC55" s="1">
        <v>18</v>
      </c>
      <c r="FD55" s="1">
        <v>1</v>
      </c>
      <c r="FE55" s="1">
        <v>1</v>
      </c>
      <c r="FF55" s="1">
        <v>0</v>
      </c>
      <c r="FG55" s="1">
        <v>0</v>
      </c>
      <c r="FH55" s="1">
        <v>0</v>
      </c>
      <c r="FI55" s="1">
        <v>162</v>
      </c>
      <c r="FJ55" s="1">
        <v>100</v>
      </c>
      <c r="FK55" s="1">
        <v>154</v>
      </c>
      <c r="FL55" s="1">
        <v>16</v>
      </c>
      <c r="FM55" s="1">
        <v>10</v>
      </c>
      <c r="FN55" s="1">
        <v>15</v>
      </c>
      <c r="FO55" s="1">
        <v>21</v>
      </c>
      <c r="FP55" s="1">
        <v>10</v>
      </c>
      <c r="FQ55" s="1">
        <v>21</v>
      </c>
      <c r="FR55" s="1" t="s">
        <v>299</v>
      </c>
      <c r="FS55" s="1">
        <v>313</v>
      </c>
      <c r="FT55" s="1">
        <v>134</v>
      </c>
      <c r="FU55" s="1">
        <v>313</v>
      </c>
    </row>
    <row r="56" spans="63:177">
      <c r="BK56" s="29">
        <v>267164543</v>
      </c>
      <c r="BL56" s="1" t="s">
        <v>9</v>
      </c>
      <c r="BM56" s="1">
        <v>258</v>
      </c>
      <c r="BN56" s="1" t="s">
        <v>289</v>
      </c>
      <c r="BO56" s="1" t="s">
        <v>370</v>
      </c>
      <c r="BP56" s="1">
        <v>141</v>
      </c>
      <c r="BQ56" s="1">
        <v>0</v>
      </c>
      <c r="BR56" s="4">
        <v>57.872340425531917</v>
      </c>
      <c r="BS56" s="4">
        <v>49.900709219858157</v>
      </c>
      <c r="BT56" s="4">
        <v>47.269503546099294</v>
      </c>
      <c r="BU56" s="4">
        <v>155.04255319148936</v>
      </c>
      <c r="BV56" s="4">
        <v>51.680851063829785</v>
      </c>
      <c r="BW56" s="1">
        <v>20</v>
      </c>
      <c r="BX56" s="1">
        <v>53</v>
      </c>
      <c r="BY56" s="1">
        <v>55</v>
      </c>
      <c r="BZ56" s="1">
        <v>13</v>
      </c>
      <c r="CA56" s="1">
        <v>1</v>
      </c>
      <c r="CB56" s="1">
        <v>0</v>
      </c>
      <c r="CC56" s="1">
        <v>38</v>
      </c>
      <c r="CD56" s="1">
        <v>56</v>
      </c>
      <c r="CE56" s="1">
        <v>26</v>
      </c>
      <c r="CF56" s="1">
        <v>21</v>
      </c>
      <c r="CG56" s="1">
        <v>1</v>
      </c>
      <c r="CH56" s="1">
        <v>3</v>
      </c>
      <c r="CI56" s="1">
        <v>46</v>
      </c>
      <c r="CJ56" s="1">
        <v>50</v>
      </c>
      <c r="CK56" s="1">
        <v>26</v>
      </c>
      <c r="CL56" s="1">
        <v>19</v>
      </c>
      <c r="CM56" s="1">
        <v>1</v>
      </c>
      <c r="CN56" s="1">
        <v>1</v>
      </c>
      <c r="CO56" s="1">
        <v>1</v>
      </c>
      <c r="CP56" s="1">
        <v>0</v>
      </c>
      <c r="CQ56" s="1">
        <v>48</v>
      </c>
      <c r="CR56" s="1">
        <v>0</v>
      </c>
      <c r="CS56" s="4">
        <v>60.583333333333336</v>
      </c>
      <c r="CT56" s="4">
        <v>46.583333333333336</v>
      </c>
      <c r="CU56" s="4">
        <v>61.520833333333336</v>
      </c>
      <c r="CV56" s="4">
        <v>51.458333333333336</v>
      </c>
      <c r="CW56" s="4">
        <v>168.6875</v>
      </c>
      <c r="CX56" s="4">
        <v>56.229166666666664</v>
      </c>
      <c r="CY56" s="4">
        <v>55.036458333333336</v>
      </c>
      <c r="CZ56" s="1">
        <v>2</v>
      </c>
      <c r="DA56" s="1">
        <v>23</v>
      </c>
      <c r="DB56" s="1">
        <v>19</v>
      </c>
      <c r="DC56" s="1">
        <v>4</v>
      </c>
      <c r="DD56" s="1">
        <v>0</v>
      </c>
      <c r="DE56" s="1">
        <v>0</v>
      </c>
      <c r="DF56" s="1">
        <v>12</v>
      </c>
      <c r="DG56" s="1">
        <v>26</v>
      </c>
      <c r="DH56" s="1">
        <v>4</v>
      </c>
      <c r="DI56" s="1">
        <v>6</v>
      </c>
      <c r="DJ56" s="1">
        <v>0</v>
      </c>
      <c r="DK56" s="1">
        <v>1</v>
      </c>
      <c r="DL56" s="1">
        <v>6</v>
      </c>
      <c r="DM56" s="1">
        <v>19</v>
      </c>
      <c r="DN56" s="1">
        <v>10</v>
      </c>
      <c r="DO56" s="1">
        <v>13</v>
      </c>
      <c r="DP56" s="1">
        <v>0</v>
      </c>
      <c r="DQ56" s="1">
        <v>2</v>
      </c>
      <c r="DR56" s="1">
        <v>9</v>
      </c>
      <c r="DS56" s="1">
        <v>23</v>
      </c>
      <c r="DT56" s="1">
        <v>15</v>
      </c>
      <c r="DU56" s="1">
        <v>1</v>
      </c>
      <c r="DV56" s="1">
        <v>2</v>
      </c>
      <c r="DW56" s="1">
        <v>0</v>
      </c>
      <c r="DX56" s="1">
        <v>0</v>
      </c>
      <c r="DY56" s="1">
        <v>0</v>
      </c>
      <c r="DZ56" s="1">
        <v>189</v>
      </c>
      <c r="EA56" s="1">
        <v>0</v>
      </c>
      <c r="EB56" s="4">
        <v>58.560846560846564</v>
      </c>
      <c r="EC56" s="4">
        <v>49.058201058201057</v>
      </c>
      <c r="ED56" s="4">
        <v>50.888888888888886</v>
      </c>
      <c r="EE56" s="4">
        <v>51.458333333333336</v>
      </c>
      <c r="EF56" s="4">
        <v>158.50793650793651</v>
      </c>
      <c r="EG56" s="4">
        <v>52.835978835978842</v>
      </c>
      <c r="EH56" s="4">
        <v>52.533068783068785</v>
      </c>
      <c r="EI56" s="1">
        <v>22</v>
      </c>
      <c r="EJ56" s="1">
        <v>76</v>
      </c>
      <c r="EK56" s="1">
        <v>74</v>
      </c>
      <c r="EL56" s="1">
        <v>17</v>
      </c>
      <c r="EM56" s="1">
        <v>1</v>
      </c>
      <c r="EN56" s="1">
        <v>0</v>
      </c>
      <c r="EO56" s="1">
        <v>50</v>
      </c>
      <c r="EP56" s="1">
        <v>82</v>
      </c>
      <c r="EQ56" s="1">
        <v>30</v>
      </c>
      <c r="ER56" s="1">
        <v>27</v>
      </c>
      <c r="ES56" s="1">
        <v>1</v>
      </c>
      <c r="ET56" s="1">
        <v>4</v>
      </c>
      <c r="EU56" s="1">
        <v>52</v>
      </c>
      <c r="EV56" s="1">
        <v>69</v>
      </c>
      <c r="EW56" s="1">
        <v>36</v>
      </c>
      <c r="EX56" s="1">
        <v>32</v>
      </c>
      <c r="EY56" s="1">
        <v>1</v>
      </c>
      <c r="EZ56" s="1">
        <v>3</v>
      </c>
      <c r="FA56" s="1">
        <v>9</v>
      </c>
      <c r="FB56" s="1">
        <v>23</v>
      </c>
      <c r="FC56" s="1">
        <v>15</v>
      </c>
      <c r="FD56" s="1">
        <v>1</v>
      </c>
      <c r="FE56" s="1">
        <v>2</v>
      </c>
      <c r="FF56" s="1">
        <v>0</v>
      </c>
      <c r="FG56" s="1">
        <v>1</v>
      </c>
      <c r="FH56" s="1">
        <v>0</v>
      </c>
      <c r="FI56" s="1">
        <v>42</v>
      </c>
      <c r="FJ56" s="1">
        <v>28</v>
      </c>
      <c r="FK56" s="1">
        <v>41</v>
      </c>
      <c r="FL56" s="1">
        <v>6</v>
      </c>
      <c r="FM56" s="1">
        <v>5</v>
      </c>
      <c r="FN56" s="1">
        <v>5</v>
      </c>
      <c r="FO56" s="1">
        <v>21</v>
      </c>
      <c r="FP56" s="1">
        <v>10</v>
      </c>
      <c r="FQ56" s="1">
        <v>21</v>
      </c>
      <c r="FR56" s="1" t="s">
        <v>299</v>
      </c>
      <c r="FS56" s="1">
        <v>313</v>
      </c>
      <c r="FT56" s="1">
        <v>134</v>
      </c>
      <c r="FU56" s="1">
        <v>313</v>
      </c>
    </row>
    <row r="57" spans="63:177">
      <c r="BK57" s="29">
        <v>183973034</v>
      </c>
      <c r="BL57" s="1" t="s">
        <v>344</v>
      </c>
      <c r="BM57" s="1">
        <v>291</v>
      </c>
      <c r="BN57" s="1" t="s">
        <v>302</v>
      </c>
      <c r="BO57" s="1" t="s">
        <v>370</v>
      </c>
      <c r="BP57" s="1">
        <v>66</v>
      </c>
      <c r="BQ57" s="1">
        <v>0</v>
      </c>
      <c r="BR57" s="4">
        <v>75.560606060606062</v>
      </c>
      <c r="BS57" s="4">
        <v>78.909090909090907</v>
      </c>
      <c r="BT57" s="4">
        <v>71.454545454545453</v>
      </c>
      <c r="BU57" s="4">
        <v>225.92424242424244</v>
      </c>
      <c r="BV57" s="4">
        <v>75.308080808080803</v>
      </c>
      <c r="BW57" s="1">
        <v>0</v>
      </c>
      <c r="BX57" s="1">
        <v>10</v>
      </c>
      <c r="BY57" s="1">
        <v>31</v>
      </c>
      <c r="BZ57" s="1">
        <v>25</v>
      </c>
      <c r="CA57" s="1">
        <v>0</v>
      </c>
      <c r="CB57" s="1">
        <v>2</v>
      </c>
      <c r="CC57" s="1">
        <v>2</v>
      </c>
      <c r="CD57" s="1">
        <v>10</v>
      </c>
      <c r="CE57" s="1">
        <v>17</v>
      </c>
      <c r="CF57" s="1">
        <v>37</v>
      </c>
      <c r="CG57" s="1">
        <v>0</v>
      </c>
      <c r="CH57" s="1">
        <v>10</v>
      </c>
      <c r="CI57" s="1">
        <v>6</v>
      </c>
      <c r="CJ57" s="1">
        <v>14</v>
      </c>
      <c r="CK57" s="1">
        <v>18</v>
      </c>
      <c r="CL57" s="1">
        <v>28</v>
      </c>
      <c r="CM57" s="1">
        <v>0</v>
      </c>
      <c r="CN57" s="1">
        <v>7</v>
      </c>
      <c r="CO57" s="1">
        <v>0</v>
      </c>
      <c r="CP57" s="1">
        <v>1</v>
      </c>
      <c r="CQ57" s="1">
        <v>34</v>
      </c>
      <c r="CR57" s="1">
        <v>0</v>
      </c>
      <c r="CS57" s="4">
        <v>76.147058823529406</v>
      </c>
      <c r="CT57" s="4">
        <v>73.17647058823529</v>
      </c>
      <c r="CU57" s="4">
        <v>78.411764705882348</v>
      </c>
      <c r="CV57" s="4">
        <v>60.411764705882355</v>
      </c>
      <c r="CW57" s="4">
        <v>227.73529411764707</v>
      </c>
      <c r="CX57" s="4">
        <v>75.911764705882362</v>
      </c>
      <c r="CY57" s="4">
        <v>72.036764705882348</v>
      </c>
      <c r="CZ57" s="1">
        <v>0</v>
      </c>
      <c r="DA57" s="1">
        <v>6</v>
      </c>
      <c r="DB57" s="1">
        <v>15</v>
      </c>
      <c r="DC57" s="1">
        <v>13</v>
      </c>
      <c r="DD57" s="1">
        <v>0</v>
      </c>
      <c r="DE57" s="1">
        <v>1</v>
      </c>
      <c r="DF57" s="1">
        <v>0</v>
      </c>
      <c r="DG57" s="1">
        <v>11</v>
      </c>
      <c r="DH57" s="1">
        <v>9</v>
      </c>
      <c r="DI57" s="1">
        <v>14</v>
      </c>
      <c r="DJ57" s="1">
        <v>0</v>
      </c>
      <c r="DK57" s="1">
        <v>0</v>
      </c>
      <c r="DL57" s="1">
        <v>1</v>
      </c>
      <c r="DM57" s="1">
        <v>7</v>
      </c>
      <c r="DN57" s="1">
        <v>8</v>
      </c>
      <c r="DO57" s="1">
        <v>18</v>
      </c>
      <c r="DP57" s="1">
        <v>0</v>
      </c>
      <c r="DQ57" s="1">
        <v>6</v>
      </c>
      <c r="DR57" s="1">
        <v>3</v>
      </c>
      <c r="DS57" s="1">
        <v>14</v>
      </c>
      <c r="DT57" s="1">
        <v>12</v>
      </c>
      <c r="DU57" s="1">
        <v>5</v>
      </c>
      <c r="DV57" s="1">
        <v>0</v>
      </c>
      <c r="DW57" s="1">
        <v>0</v>
      </c>
      <c r="DX57" s="1">
        <v>0</v>
      </c>
      <c r="DY57" s="1">
        <v>0</v>
      </c>
      <c r="DZ57" s="1">
        <v>100</v>
      </c>
      <c r="EA57" s="1">
        <v>0</v>
      </c>
      <c r="EB57" s="4">
        <v>75.760000000000005</v>
      </c>
      <c r="EC57" s="4">
        <v>76.959999999999994</v>
      </c>
      <c r="ED57" s="4">
        <v>73.819999999999993</v>
      </c>
      <c r="EE57" s="4">
        <v>60.411764705882355</v>
      </c>
      <c r="EF57" s="4">
        <v>226.54</v>
      </c>
      <c r="EG57" s="4">
        <v>75.513333333333335</v>
      </c>
      <c r="EH57" s="4">
        <v>74.19583333333334</v>
      </c>
      <c r="EI57" s="1">
        <v>0</v>
      </c>
      <c r="EJ57" s="1">
        <v>16</v>
      </c>
      <c r="EK57" s="1">
        <v>46</v>
      </c>
      <c r="EL57" s="1">
        <v>38</v>
      </c>
      <c r="EM57" s="1">
        <v>0</v>
      </c>
      <c r="EN57" s="1">
        <v>3</v>
      </c>
      <c r="EO57" s="1">
        <v>2</v>
      </c>
      <c r="EP57" s="1">
        <v>21</v>
      </c>
      <c r="EQ57" s="1">
        <v>26</v>
      </c>
      <c r="ER57" s="1">
        <v>51</v>
      </c>
      <c r="ES57" s="1">
        <v>0</v>
      </c>
      <c r="ET57" s="1">
        <v>10</v>
      </c>
      <c r="EU57" s="1">
        <v>7</v>
      </c>
      <c r="EV57" s="1">
        <v>21</v>
      </c>
      <c r="EW57" s="1">
        <v>26</v>
      </c>
      <c r="EX57" s="1">
        <v>46</v>
      </c>
      <c r="EY57" s="1">
        <v>0</v>
      </c>
      <c r="EZ57" s="1">
        <v>13</v>
      </c>
      <c r="FA57" s="1">
        <v>3</v>
      </c>
      <c r="FB57" s="1">
        <v>14</v>
      </c>
      <c r="FC57" s="1">
        <v>12</v>
      </c>
      <c r="FD57" s="1">
        <v>5</v>
      </c>
      <c r="FE57" s="1">
        <v>0</v>
      </c>
      <c r="FF57" s="1">
        <v>0</v>
      </c>
      <c r="FG57" s="1">
        <v>0</v>
      </c>
      <c r="FH57" s="1">
        <v>1</v>
      </c>
      <c r="FI57" s="1">
        <v>2</v>
      </c>
      <c r="FJ57" s="1">
        <v>2</v>
      </c>
      <c r="FK57" s="1">
        <v>2</v>
      </c>
      <c r="FL57" s="1">
        <v>1</v>
      </c>
      <c r="FM57" s="1">
        <v>1</v>
      </c>
      <c r="FN57" s="1">
        <v>1</v>
      </c>
      <c r="FO57" s="1">
        <v>21</v>
      </c>
      <c r="FP57" s="1">
        <v>10</v>
      </c>
      <c r="FQ57" s="1">
        <v>21</v>
      </c>
      <c r="FR57" s="1" t="s">
        <v>299</v>
      </c>
      <c r="FS57" s="1">
        <v>313</v>
      </c>
      <c r="FT57" s="1">
        <v>134</v>
      </c>
      <c r="FU57" s="1">
        <v>313</v>
      </c>
    </row>
    <row r="58" spans="63:177">
      <c r="BK58" s="29">
        <v>451077303</v>
      </c>
      <c r="BL58" s="1" t="s">
        <v>345</v>
      </c>
      <c r="BM58" s="1" t="s">
        <v>303</v>
      </c>
      <c r="BN58" s="1" t="s">
        <v>292</v>
      </c>
      <c r="BO58" s="1" t="s">
        <v>370</v>
      </c>
      <c r="BP58" s="1">
        <v>152</v>
      </c>
      <c r="BQ58" s="1">
        <v>0</v>
      </c>
      <c r="BR58" s="4">
        <v>62.07236842105263</v>
      </c>
      <c r="BS58" s="4">
        <v>52.184210526315788</v>
      </c>
      <c r="BT58" s="4">
        <v>57.434210526315788</v>
      </c>
      <c r="BU58" s="4">
        <v>171.69078947368422</v>
      </c>
      <c r="BV58" s="4">
        <v>57.230263157894747</v>
      </c>
      <c r="BW58" s="1">
        <v>11</v>
      </c>
      <c r="BX58" s="1">
        <v>55</v>
      </c>
      <c r="BY58" s="1">
        <v>62</v>
      </c>
      <c r="BZ58" s="1">
        <v>24</v>
      </c>
      <c r="CA58" s="1">
        <v>0</v>
      </c>
      <c r="CB58" s="1">
        <v>0</v>
      </c>
      <c r="CC58" s="1">
        <v>42</v>
      </c>
      <c r="CD58" s="1">
        <v>52</v>
      </c>
      <c r="CE58" s="1">
        <v>33</v>
      </c>
      <c r="CF58" s="1">
        <v>25</v>
      </c>
      <c r="CG58" s="1">
        <v>1</v>
      </c>
      <c r="CH58" s="1">
        <v>7</v>
      </c>
      <c r="CI58" s="1">
        <v>29</v>
      </c>
      <c r="CJ58" s="1">
        <v>50</v>
      </c>
      <c r="CK58" s="1">
        <v>43</v>
      </c>
      <c r="CL58" s="1">
        <v>30</v>
      </c>
      <c r="CM58" s="1">
        <v>0</v>
      </c>
      <c r="CN58" s="1">
        <v>3</v>
      </c>
      <c r="CO58" s="1">
        <v>0</v>
      </c>
      <c r="CP58" s="1">
        <v>0</v>
      </c>
      <c r="CQ58" s="1">
        <v>108</v>
      </c>
      <c r="CR58" s="1">
        <v>0</v>
      </c>
      <c r="CS58" s="4">
        <v>63.222222222222221</v>
      </c>
      <c r="CT58" s="4">
        <v>54.296296296296298</v>
      </c>
      <c r="CU58" s="4">
        <v>54.574074074074076</v>
      </c>
      <c r="CV58" s="4">
        <v>57.018518518518519</v>
      </c>
      <c r="CW58" s="4">
        <v>172.09259259259258</v>
      </c>
      <c r="CX58" s="4">
        <v>57.364197530864175</v>
      </c>
      <c r="CY58" s="4">
        <v>57.277777777777779</v>
      </c>
      <c r="CZ58" s="1">
        <v>8</v>
      </c>
      <c r="DA58" s="1">
        <v>34</v>
      </c>
      <c r="DB58" s="1">
        <v>47</v>
      </c>
      <c r="DC58" s="1">
        <v>19</v>
      </c>
      <c r="DD58" s="1">
        <v>1</v>
      </c>
      <c r="DE58" s="1">
        <v>0</v>
      </c>
      <c r="DF58" s="1">
        <v>25</v>
      </c>
      <c r="DG58" s="1">
        <v>36</v>
      </c>
      <c r="DH58" s="1">
        <v>23</v>
      </c>
      <c r="DI58" s="1">
        <v>24</v>
      </c>
      <c r="DJ58" s="1">
        <v>1</v>
      </c>
      <c r="DK58" s="1">
        <v>1</v>
      </c>
      <c r="DL58" s="1">
        <v>29</v>
      </c>
      <c r="DM58" s="1">
        <v>31</v>
      </c>
      <c r="DN58" s="1">
        <v>24</v>
      </c>
      <c r="DO58" s="1">
        <v>24</v>
      </c>
      <c r="DP58" s="1">
        <v>2</v>
      </c>
      <c r="DQ58" s="1">
        <v>1</v>
      </c>
      <c r="DR58" s="1">
        <v>13</v>
      </c>
      <c r="DS58" s="1">
        <v>48</v>
      </c>
      <c r="DT58" s="1">
        <v>39</v>
      </c>
      <c r="DU58" s="1">
        <v>8</v>
      </c>
      <c r="DV58" s="1">
        <v>0</v>
      </c>
      <c r="DW58" s="1">
        <v>0</v>
      </c>
      <c r="DX58" s="1">
        <v>1</v>
      </c>
      <c r="DY58" s="1">
        <v>0</v>
      </c>
      <c r="DZ58" s="1">
        <v>260</v>
      </c>
      <c r="EA58" s="1">
        <v>0</v>
      </c>
      <c r="EB58" s="4">
        <v>62.55</v>
      </c>
      <c r="EC58" s="4">
        <v>53.061538461538461</v>
      </c>
      <c r="ED58" s="4">
        <v>56.246153846153845</v>
      </c>
      <c r="EE58" s="4">
        <v>57.018518518518519</v>
      </c>
      <c r="EF58" s="4">
        <v>171.8576923076923</v>
      </c>
      <c r="EG58" s="4">
        <v>57.285897435897425</v>
      </c>
      <c r="EH58" s="4">
        <v>57.249999999999972</v>
      </c>
      <c r="EI58" s="1">
        <v>19</v>
      </c>
      <c r="EJ58" s="1">
        <v>89</v>
      </c>
      <c r="EK58" s="1">
        <v>109</v>
      </c>
      <c r="EL58" s="1">
        <v>43</v>
      </c>
      <c r="EM58" s="1">
        <v>1</v>
      </c>
      <c r="EN58" s="1">
        <v>0</v>
      </c>
      <c r="EO58" s="1">
        <v>67</v>
      </c>
      <c r="EP58" s="1">
        <v>88</v>
      </c>
      <c r="EQ58" s="1">
        <v>56</v>
      </c>
      <c r="ER58" s="1">
        <v>49</v>
      </c>
      <c r="ES58" s="1">
        <v>2</v>
      </c>
      <c r="ET58" s="1">
        <v>8</v>
      </c>
      <c r="EU58" s="1">
        <v>58</v>
      </c>
      <c r="EV58" s="1">
        <v>81</v>
      </c>
      <c r="EW58" s="1">
        <v>67</v>
      </c>
      <c r="EX58" s="1">
        <v>54</v>
      </c>
      <c r="EY58" s="1">
        <v>2</v>
      </c>
      <c r="EZ58" s="1">
        <v>4</v>
      </c>
      <c r="FA58" s="1">
        <v>13</v>
      </c>
      <c r="FB58" s="1">
        <v>48</v>
      </c>
      <c r="FC58" s="1">
        <v>39</v>
      </c>
      <c r="FD58" s="1">
        <v>8</v>
      </c>
      <c r="FE58" s="1">
        <v>0</v>
      </c>
      <c r="FF58" s="1">
        <v>0</v>
      </c>
      <c r="FG58" s="1">
        <v>1</v>
      </c>
      <c r="FH58" s="1">
        <v>0</v>
      </c>
      <c r="FI58" s="1">
        <v>15</v>
      </c>
      <c r="FJ58" s="1">
        <v>19</v>
      </c>
      <c r="FK58" s="1">
        <v>16</v>
      </c>
      <c r="FL58" s="1">
        <v>2</v>
      </c>
      <c r="FM58" s="1">
        <v>4</v>
      </c>
      <c r="FN58" s="1">
        <v>2</v>
      </c>
      <c r="FO58" s="1">
        <v>21</v>
      </c>
      <c r="FP58" s="1">
        <v>10</v>
      </c>
      <c r="FQ58" s="1">
        <v>21</v>
      </c>
      <c r="FR58" s="1" t="s">
        <v>299</v>
      </c>
      <c r="FS58" s="1">
        <v>313</v>
      </c>
      <c r="FT58" s="1">
        <v>134</v>
      </c>
      <c r="FU58" s="1">
        <v>313</v>
      </c>
    </row>
    <row r="59" spans="63:177">
      <c r="BK59" s="29">
        <v>600607180</v>
      </c>
      <c r="BL59" s="1" t="s">
        <v>353</v>
      </c>
      <c r="BM59" s="1">
        <v>1</v>
      </c>
      <c r="BN59" s="1" t="s">
        <v>289</v>
      </c>
      <c r="BO59" s="1" t="s">
        <v>370</v>
      </c>
      <c r="BP59" s="1">
        <v>15</v>
      </c>
      <c r="BQ59" s="1">
        <v>0</v>
      </c>
      <c r="BR59" s="4">
        <v>60.133333333333333</v>
      </c>
      <c r="BS59" s="4">
        <v>48</v>
      </c>
      <c r="BT59" s="4">
        <v>42.866666666666667</v>
      </c>
      <c r="BU59" s="4">
        <v>151</v>
      </c>
      <c r="BV59" s="4">
        <v>50.333333333333336</v>
      </c>
      <c r="BW59" s="1">
        <v>1</v>
      </c>
      <c r="BX59" s="1">
        <v>8</v>
      </c>
      <c r="BY59" s="1">
        <v>5</v>
      </c>
      <c r="BZ59" s="1">
        <v>1</v>
      </c>
      <c r="CA59" s="1">
        <v>0</v>
      </c>
      <c r="CB59" s="1">
        <v>0</v>
      </c>
      <c r="CC59" s="1">
        <v>4</v>
      </c>
      <c r="CD59" s="1">
        <v>5</v>
      </c>
      <c r="CE59" s="1">
        <v>6</v>
      </c>
      <c r="CF59" s="1">
        <v>0</v>
      </c>
      <c r="CG59" s="1">
        <v>0</v>
      </c>
      <c r="CH59" s="1">
        <v>0</v>
      </c>
      <c r="CI59" s="1">
        <v>5</v>
      </c>
      <c r="CJ59" s="1">
        <v>8</v>
      </c>
      <c r="CK59" s="1">
        <v>1</v>
      </c>
      <c r="CL59" s="1">
        <v>1</v>
      </c>
      <c r="CM59" s="1">
        <v>0</v>
      </c>
      <c r="CN59" s="1">
        <v>0</v>
      </c>
      <c r="CO59" s="1">
        <v>0</v>
      </c>
      <c r="CP59" s="1">
        <v>0</v>
      </c>
      <c r="CQ59" s="1">
        <v>37</v>
      </c>
      <c r="CR59" s="1">
        <v>0</v>
      </c>
      <c r="CS59" s="4">
        <v>65.297297297297291</v>
      </c>
      <c r="CT59" s="4">
        <v>48.864864864864863</v>
      </c>
      <c r="CU59" s="4">
        <v>57.891891891891895</v>
      </c>
      <c r="CV59" s="4">
        <v>47.810810810810814</v>
      </c>
      <c r="CW59" s="4">
        <v>172.05405405405406</v>
      </c>
      <c r="CX59" s="4">
        <v>57.351351351351354</v>
      </c>
      <c r="CY59" s="4">
        <v>54.966216216216218</v>
      </c>
      <c r="CZ59" s="1">
        <v>1</v>
      </c>
      <c r="DA59" s="1">
        <v>12</v>
      </c>
      <c r="DB59" s="1">
        <v>19</v>
      </c>
      <c r="DC59" s="1">
        <v>5</v>
      </c>
      <c r="DD59" s="1">
        <v>0</v>
      </c>
      <c r="DE59" s="1">
        <v>0</v>
      </c>
      <c r="DF59" s="1">
        <v>10</v>
      </c>
      <c r="DG59" s="1">
        <v>15</v>
      </c>
      <c r="DH59" s="1">
        <v>6</v>
      </c>
      <c r="DI59" s="1">
        <v>6</v>
      </c>
      <c r="DJ59" s="1">
        <v>0</v>
      </c>
      <c r="DK59" s="1">
        <v>0</v>
      </c>
      <c r="DL59" s="1">
        <v>10</v>
      </c>
      <c r="DM59" s="1">
        <v>8</v>
      </c>
      <c r="DN59" s="1">
        <v>8</v>
      </c>
      <c r="DO59" s="1">
        <v>11</v>
      </c>
      <c r="DP59" s="1">
        <v>0</v>
      </c>
      <c r="DQ59" s="1">
        <v>0</v>
      </c>
      <c r="DR59" s="1">
        <v>9</v>
      </c>
      <c r="DS59" s="1">
        <v>18</v>
      </c>
      <c r="DT59" s="1">
        <v>9</v>
      </c>
      <c r="DU59" s="1">
        <v>1</v>
      </c>
      <c r="DV59" s="1">
        <v>0</v>
      </c>
      <c r="DW59" s="1">
        <v>0</v>
      </c>
      <c r="DX59" s="1">
        <v>0</v>
      </c>
      <c r="DY59" s="1">
        <v>0</v>
      </c>
      <c r="DZ59" s="1">
        <v>52</v>
      </c>
      <c r="EA59" s="1">
        <v>0</v>
      </c>
      <c r="EB59" s="4">
        <v>63.807692307692307</v>
      </c>
      <c r="EC59" s="4">
        <v>48.615384615384613</v>
      </c>
      <c r="ED59" s="4">
        <v>53.557692307692307</v>
      </c>
      <c r="EE59" s="4">
        <v>47.810810810810814</v>
      </c>
      <c r="EF59" s="4">
        <v>165.98076923076923</v>
      </c>
      <c r="EG59" s="4">
        <v>55.326923076923066</v>
      </c>
      <c r="EH59" s="4">
        <v>53.629807692307693</v>
      </c>
      <c r="EI59" s="1">
        <v>2</v>
      </c>
      <c r="EJ59" s="1">
        <v>20</v>
      </c>
      <c r="EK59" s="1">
        <v>24</v>
      </c>
      <c r="EL59" s="1">
        <v>6</v>
      </c>
      <c r="EM59" s="1">
        <v>0</v>
      </c>
      <c r="EN59" s="1">
        <v>0</v>
      </c>
      <c r="EO59" s="1">
        <v>14</v>
      </c>
      <c r="EP59" s="1">
        <v>20</v>
      </c>
      <c r="EQ59" s="1">
        <v>12</v>
      </c>
      <c r="ER59" s="1">
        <v>6</v>
      </c>
      <c r="ES59" s="1">
        <v>0</v>
      </c>
      <c r="ET59" s="1">
        <v>0</v>
      </c>
      <c r="EU59" s="1">
        <v>15</v>
      </c>
      <c r="EV59" s="1">
        <v>16</v>
      </c>
      <c r="EW59" s="1">
        <v>9</v>
      </c>
      <c r="EX59" s="1">
        <v>12</v>
      </c>
      <c r="EY59" s="1">
        <v>0</v>
      </c>
      <c r="EZ59" s="1">
        <v>0</v>
      </c>
      <c r="FA59" s="1">
        <v>9</v>
      </c>
      <c r="FB59" s="1">
        <v>18</v>
      </c>
      <c r="FC59" s="1">
        <v>9</v>
      </c>
      <c r="FD59" s="1">
        <v>1</v>
      </c>
      <c r="FE59" s="1">
        <v>0</v>
      </c>
      <c r="FF59" s="1">
        <v>0</v>
      </c>
      <c r="FG59" s="1">
        <v>0</v>
      </c>
      <c r="FH59" s="1">
        <v>0</v>
      </c>
      <c r="FI59" s="1">
        <v>52</v>
      </c>
      <c r="FJ59" s="1">
        <v>20</v>
      </c>
      <c r="FK59" s="1">
        <v>30</v>
      </c>
      <c r="FL59" s="1">
        <v>8</v>
      </c>
      <c r="FM59" s="1">
        <v>6</v>
      </c>
      <c r="FN59" s="1">
        <v>7</v>
      </c>
      <c r="FO59" s="1">
        <v>23</v>
      </c>
      <c r="FP59" s="1">
        <v>15</v>
      </c>
      <c r="FQ59" s="1">
        <v>23</v>
      </c>
      <c r="FR59" s="1" t="s">
        <v>304</v>
      </c>
      <c r="FS59" s="1">
        <v>313</v>
      </c>
      <c r="FT59" s="1">
        <v>134</v>
      </c>
      <c r="FU59" s="1">
        <v>313</v>
      </c>
    </row>
    <row r="60" spans="63:177">
      <c r="BK60" s="29">
        <v>427094371</v>
      </c>
      <c r="BL60" s="1" t="s">
        <v>32</v>
      </c>
      <c r="BM60" s="1">
        <v>5</v>
      </c>
      <c r="BN60" s="1" t="s">
        <v>289</v>
      </c>
      <c r="BO60" s="1" t="s">
        <v>370</v>
      </c>
      <c r="BP60" s="1">
        <v>108</v>
      </c>
      <c r="BQ60" s="1">
        <v>0</v>
      </c>
      <c r="BR60" s="4">
        <v>54.027777777777779</v>
      </c>
      <c r="BS60" s="4">
        <v>49.333333333333336</v>
      </c>
      <c r="BT60" s="4">
        <v>46.472222222222221</v>
      </c>
      <c r="BU60" s="4">
        <v>149.83333333333334</v>
      </c>
      <c r="BV60" s="4">
        <v>49.944444444444443</v>
      </c>
      <c r="BW60" s="1">
        <v>22</v>
      </c>
      <c r="BX60" s="1">
        <v>37</v>
      </c>
      <c r="BY60" s="1">
        <v>38</v>
      </c>
      <c r="BZ60" s="1">
        <v>11</v>
      </c>
      <c r="CA60" s="1">
        <v>2</v>
      </c>
      <c r="CB60" s="1">
        <v>1</v>
      </c>
      <c r="CC60" s="1">
        <v>35</v>
      </c>
      <c r="CD60" s="1">
        <v>35</v>
      </c>
      <c r="CE60" s="1">
        <v>17</v>
      </c>
      <c r="CF60" s="1">
        <v>21</v>
      </c>
      <c r="CG60" s="1">
        <v>3</v>
      </c>
      <c r="CH60" s="1">
        <v>5</v>
      </c>
      <c r="CI60" s="1">
        <v>41</v>
      </c>
      <c r="CJ60" s="1">
        <v>29</v>
      </c>
      <c r="CK60" s="1">
        <v>28</v>
      </c>
      <c r="CL60" s="1">
        <v>10</v>
      </c>
      <c r="CM60" s="1">
        <v>2</v>
      </c>
      <c r="CN60" s="1">
        <v>2</v>
      </c>
      <c r="CO60" s="1">
        <v>1</v>
      </c>
      <c r="CP60" s="1">
        <v>0</v>
      </c>
      <c r="CQ60" s="1">
        <v>36</v>
      </c>
      <c r="CR60" s="1">
        <v>0</v>
      </c>
      <c r="CS60" s="4">
        <v>59.916666666666664</v>
      </c>
      <c r="CT60" s="4">
        <v>43.555555555555557</v>
      </c>
      <c r="CU60" s="4">
        <v>54.472222222222221</v>
      </c>
      <c r="CV60" s="4">
        <v>53.166666666666664</v>
      </c>
      <c r="CW60" s="4">
        <v>157.94444444444446</v>
      </c>
      <c r="CX60" s="4">
        <v>52.648148148148138</v>
      </c>
      <c r="CY60" s="4">
        <v>52.777777777777779</v>
      </c>
      <c r="CZ60" s="1">
        <v>1</v>
      </c>
      <c r="DA60" s="1">
        <v>18</v>
      </c>
      <c r="DB60" s="1">
        <v>13</v>
      </c>
      <c r="DC60" s="1">
        <v>4</v>
      </c>
      <c r="DD60" s="1">
        <v>0</v>
      </c>
      <c r="DE60" s="1">
        <v>0</v>
      </c>
      <c r="DF60" s="1">
        <v>14</v>
      </c>
      <c r="DG60" s="1">
        <v>14</v>
      </c>
      <c r="DH60" s="1">
        <v>3</v>
      </c>
      <c r="DI60" s="1">
        <v>5</v>
      </c>
      <c r="DJ60" s="1">
        <v>0</v>
      </c>
      <c r="DK60" s="1">
        <v>1</v>
      </c>
      <c r="DL60" s="1">
        <v>6</v>
      </c>
      <c r="DM60" s="1">
        <v>19</v>
      </c>
      <c r="DN60" s="1">
        <v>5</v>
      </c>
      <c r="DO60" s="1">
        <v>6</v>
      </c>
      <c r="DP60" s="1">
        <v>0</v>
      </c>
      <c r="DQ60" s="1">
        <v>0</v>
      </c>
      <c r="DR60" s="1">
        <v>3</v>
      </c>
      <c r="DS60" s="1">
        <v>20</v>
      </c>
      <c r="DT60" s="1">
        <v>11</v>
      </c>
      <c r="DU60" s="1">
        <v>2</v>
      </c>
      <c r="DV60" s="1">
        <v>1</v>
      </c>
      <c r="DW60" s="1">
        <v>0</v>
      </c>
      <c r="DX60" s="1">
        <v>0</v>
      </c>
      <c r="DY60" s="1">
        <v>0</v>
      </c>
      <c r="DZ60" s="1">
        <v>144</v>
      </c>
      <c r="EA60" s="1">
        <v>0</v>
      </c>
      <c r="EB60" s="4">
        <v>55.5</v>
      </c>
      <c r="EC60" s="4">
        <v>47.888888888888886</v>
      </c>
      <c r="ED60" s="4">
        <v>48.472222222222221</v>
      </c>
      <c r="EE60" s="4">
        <v>53.166666666666664</v>
      </c>
      <c r="EF60" s="4">
        <v>151.86111111111111</v>
      </c>
      <c r="EG60" s="4">
        <v>50.620370370370381</v>
      </c>
      <c r="EH60" s="4">
        <v>50.652777777777793</v>
      </c>
      <c r="EI60" s="1">
        <v>23</v>
      </c>
      <c r="EJ60" s="1">
        <v>55</v>
      </c>
      <c r="EK60" s="1">
        <v>51</v>
      </c>
      <c r="EL60" s="1">
        <v>15</v>
      </c>
      <c r="EM60" s="1">
        <v>2</v>
      </c>
      <c r="EN60" s="1">
        <v>1</v>
      </c>
      <c r="EO60" s="1">
        <v>49</v>
      </c>
      <c r="EP60" s="1">
        <v>49</v>
      </c>
      <c r="EQ60" s="1">
        <v>20</v>
      </c>
      <c r="ER60" s="1">
        <v>26</v>
      </c>
      <c r="ES60" s="1">
        <v>3</v>
      </c>
      <c r="ET60" s="1">
        <v>6</v>
      </c>
      <c r="EU60" s="1">
        <v>47</v>
      </c>
      <c r="EV60" s="1">
        <v>48</v>
      </c>
      <c r="EW60" s="1">
        <v>33</v>
      </c>
      <c r="EX60" s="1">
        <v>16</v>
      </c>
      <c r="EY60" s="1">
        <v>2</v>
      </c>
      <c r="EZ60" s="1">
        <v>2</v>
      </c>
      <c r="FA60" s="1">
        <v>3</v>
      </c>
      <c r="FB60" s="1">
        <v>20</v>
      </c>
      <c r="FC60" s="1">
        <v>11</v>
      </c>
      <c r="FD60" s="1">
        <v>2</v>
      </c>
      <c r="FE60" s="1">
        <v>1</v>
      </c>
      <c r="FF60" s="1">
        <v>0</v>
      </c>
      <c r="FG60" s="1">
        <v>1</v>
      </c>
      <c r="FH60" s="1">
        <v>0</v>
      </c>
      <c r="FI60" s="1">
        <v>58</v>
      </c>
      <c r="FJ60" s="1">
        <v>45</v>
      </c>
      <c r="FK60" s="1">
        <v>62</v>
      </c>
      <c r="FL60" s="1">
        <v>9</v>
      </c>
      <c r="FM60" s="1">
        <v>9</v>
      </c>
      <c r="FN60" s="1">
        <v>11</v>
      </c>
      <c r="FO60" s="1">
        <v>23</v>
      </c>
      <c r="FP60" s="1">
        <v>15</v>
      </c>
      <c r="FQ60" s="1">
        <v>23</v>
      </c>
      <c r="FR60" s="1" t="s">
        <v>304</v>
      </c>
      <c r="FS60" s="1">
        <v>313</v>
      </c>
      <c r="FT60" s="1">
        <v>134</v>
      </c>
      <c r="FU60" s="1">
        <v>313</v>
      </c>
    </row>
    <row r="61" spans="63:177">
      <c r="BK61" s="29"/>
      <c r="BL61" s="1" t="s">
        <v>350</v>
      </c>
      <c r="BM61" s="1">
        <v>5</v>
      </c>
      <c r="BN61" s="1" t="s">
        <v>291</v>
      </c>
      <c r="BO61" s="1" t="s">
        <v>370</v>
      </c>
      <c r="BP61" s="1">
        <v>0</v>
      </c>
      <c r="BQ61" s="1">
        <v>0</v>
      </c>
      <c r="BR61" s="4"/>
      <c r="BS61" s="4"/>
      <c r="BT61" s="4"/>
      <c r="BU61" s="4"/>
      <c r="BV61" s="4"/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4"/>
      <c r="CT61" s="4"/>
      <c r="CU61" s="4"/>
      <c r="CV61" s="4"/>
      <c r="CW61" s="4"/>
      <c r="CX61" s="4"/>
      <c r="CY61" s="4"/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4"/>
      <c r="EC61" s="4"/>
      <c r="ED61" s="4"/>
      <c r="EE61" s="4"/>
      <c r="EF61" s="4"/>
      <c r="EG61" s="4"/>
      <c r="EH61" s="4"/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 t="s">
        <v>375</v>
      </c>
      <c r="FJ61" s="1" t="s">
        <v>375</v>
      </c>
      <c r="FK61" s="1" t="s">
        <v>375</v>
      </c>
      <c r="FL61" s="1" t="s">
        <v>375</v>
      </c>
      <c r="FM61" s="1" t="s">
        <v>375</v>
      </c>
      <c r="FN61" s="1" t="s">
        <v>375</v>
      </c>
      <c r="FO61" s="1">
        <v>23</v>
      </c>
      <c r="FP61" s="1">
        <v>15</v>
      </c>
      <c r="FQ61" s="1">
        <v>23</v>
      </c>
      <c r="FR61" s="1" t="s">
        <v>304</v>
      </c>
      <c r="FS61" s="1">
        <v>313</v>
      </c>
      <c r="FT61" s="1">
        <v>134</v>
      </c>
      <c r="FU61" s="1">
        <v>313</v>
      </c>
    </row>
    <row r="62" spans="63:177">
      <c r="BK62" s="29">
        <v>451665450</v>
      </c>
      <c r="BL62" s="1" t="s">
        <v>34</v>
      </c>
      <c r="BM62" s="1">
        <v>8</v>
      </c>
      <c r="BN62" s="1" t="s">
        <v>289</v>
      </c>
      <c r="BO62" s="1" t="s">
        <v>370</v>
      </c>
      <c r="BP62" s="1">
        <v>14</v>
      </c>
      <c r="BQ62" s="1">
        <v>0</v>
      </c>
      <c r="BR62" s="4">
        <v>43.142857142857146</v>
      </c>
      <c r="BS62" s="4">
        <v>28</v>
      </c>
      <c r="BT62" s="4">
        <v>27.571428571428573</v>
      </c>
      <c r="BU62" s="4">
        <v>98.714285714285708</v>
      </c>
      <c r="BV62" s="4">
        <v>32.904761904761905</v>
      </c>
      <c r="BW62" s="1">
        <v>2</v>
      </c>
      <c r="BX62" s="1">
        <v>10</v>
      </c>
      <c r="BY62" s="1">
        <v>2</v>
      </c>
      <c r="BZ62" s="1">
        <v>0</v>
      </c>
      <c r="CA62" s="1">
        <v>0</v>
      </c>
      <c r="CB62" s="1">
        <v>0</v>
      </c>
      <c r="CC62" s="1">
        <v>11</v>
      </c>
      <c r="CD62" s="1">
        <v>1</v>
      </c>
      <c r="CE62" s="1">
        <v>2</v>
      </c>
      <c r="CF62" s="1">
        <v>0</v>
      </c>
      <c r="CG62" s="1">
        <v>0</v>
      </c>
      <c r="CH62" s="1">
        <v>0</v>
      </c>
      <c r="CI62" s="1">
        <v>11</v>
      </c>
      <c r="CJ62" s="1">
        <v>3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52</v>
      </c>
      <c r="CR62" s="1">
        <v>0</v>
      </c>
      <c r="CS62" s="4">
        <v>61.846153846153847</v>
      </c>
      <c r="CT62" s="4">
        <v>48.846153846153847</v>
      </c>
      <c r="CU62" s="4">
        <v>58.230769230769234</v>
      </c>
      <c r="CV62" s="4">
        <v>42.519230769230766</v>
      </c>
      <c r="CW62" s="4">
        <v>168.92307692307693</v>
      </c>
      <c r="CX62" s="4">
        <v>56.307692307692314</v>
      </c>
      <c r="CY62" s="4">
        <v>52.86057692307692</v>
      </c>
      <c r="CZ62" s="1">
        <v>3</v>
      </c>
      <c r="DA62" s="1">
        <v>19</v>
      </c>
      <c r="DB62" s="1">
        <v>20</v>
      </c>
      <c r="DC62" s="1">
        <v>10</v>
      </c>
      <c r="DD62" s="1">
        <v>0</v>
      </c>
      <c r="DE62" s="1">
        <v>0</v>
      </c>
      <c r="DF62" s="1">
        <v>14</v>
      </c>
      <c r="DG62" s="1">
        <v>21</v>
      </c>
      <c r="DH62" s="1">
        <v>11</v>
      </c>
      <c r="DI62" s="1">
        <v>6</v>
      </c>
      <c r="DJ62" s="1">
        <v>1</v>
      </c>
      <c r="DK62" s="1">
        <v>0</v>
      </c>
      <c r="DL62" s="1">
        <v>10</v>
      </c>
      <c r="DM62" s="1">
        <v>17</v>
      </c>
      <c r="DN62" s="1">
        <v>13</v>
      </c>
      <c r="DO62" s="1">
        <v>12</v>
      </c>
      <c r="DP62" s="1">
        <v>0</v>
      </c>
      <c r="DQ62" s="1">
        <v>0</v>
      </c>
      <c r="DR62" s="1">
        <v>17</v>
      </c>
      <c r="DS62" s="1">
        <v>27</v>
      </c>
      <c r="DT62" s="1">
        <v>8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66</v>
      </c>
      <c r="EA62" s="1">
        <v>0</v>
      </c>
      <c r="EB62" s="4">
        <v>57.878787878787875</v>
      </c>
      <c r="EC62" s="4">
        <v>44.424242424242422</v>
      </c>
      <c r="ED62" s="4">
        <v>51.727272727272727</v>
      </c>
      <c r="EE62" s="4">
        <v>42.519230769230766</v>
      </c>
      <c r="EF62" s="4">
        <v>154.03030303030303</v>
      </c>
      <c r="EG62" s="4">
        <v>51.343434343434346</v>
      </c>
      <c r="EH62" s="4">
        <v>48.627525252525253</v>
      </c>
      <c r="EI62" s="1">
        <v>5</v>
      </c>
      <c r="EJ62" s="1">
        <v>29</v>
      </c>
      <c r="EK62" s="1">
        <v>22</v>
      </c>
      <c r="EL62" s="1">
        <v>10</v>
      </c>
      <c r="EM62" s="1">
        <v>0</v>
      </c>
      <c r="EN62" s="1">
        <v>0</v>
      </c>
      <c r="EO62" s="1">
        <v>25</v>
      </c>
      <c r="EP62" s="1">
        <v>22</v>
      </c>
      <c r="EQ62" s="1">
        <v>13</v>
      </c>
      <c r="ER62" s="1">
        <v>6</v>
      </c>
      <c r="ES62" s="1">
        <v>1</v>
      </c>
      <c r="ET62" s="1">
        <v>0</v>
      </c>
      <c r="EU62" s="1">
        <v>21</v>
      </c>
      <c r="EV62" s="1">
        <v>20</v>
      </c>
      <c r="EW62" s="1">
        <v>13</v>
      </c>
      <c r="EX62" s="1">
        <v>12</v>
      </c>
      <c r="EY62" s="1">
        <v>0</v>
      </c>
      <c r="EZ62" s="1">
        <v>0</v>
      </c>
      <c r="FA62" s="1">
        <v>17</v>
      </c>
      <c r="FB62" s="1">
        <v>27</v>
      </c>
      <c r="FC62" s="1">
        <v>8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275</v>
      </c>
      <c r="FJ62" s="1">
        <v>27</v>
      </c>
      <c r="FK62" s="1">
        <v>52</v>
      </c>
      <c r="FL62" s="1">
        <v>21</v>
      </c>
      <c r="FM62" s="1">
        <v>7</v>
      </c>
      <c r="FN62" s="1">
        <v>10</v>
      </c>
      <c r="FO62" s="1">
        <v>23</v>
      </c>
      <c r="FP62" s="1">
        <v>15</v>
      </c>
      <c r="FQ62" s="1">
        <v>23</v>
      </c>
      <c r="FR62" s="1" t="s">
        <v>304</v>
      </c>
      <c r="FS62" s="1">
        <v>313</v>
      </c>
      <c r="FT62" s="1">
        <v>134</v>
      </c>
      <c r="FU62" s="1">
        <v>313</v>
      </c>
    </row>
    <row r="63" spans="63:177">
      <c r="BK63" s="29">
        <v>438201532</v>
      </c>
      <c r="BL63" s="1" t="s">
        <v>35</v>
      </c>
      <c r="BM63" s="1">
        <v>9</v>
      </c>
      <c r="BN63" s="1" t="s">
        <v>289</v>
      </c>
      <c r="BO63" s="1" t="s">
        <v>370</v>
      </c>
      <c r="BP63" s="1">
        <v>65</v>
      </c>
      <c r="BQ63" s="1">
        <v>0</v>
      </c>
      <c r="BR63" s="4">
        <v>54.07692307692308</v>
      </c>
      <c r="BS63" s="4">
        <v>45.230769230769234</v>
      </c>
      <c r="BT63" s="4">
        <v>43.6</v>
      </c>
      <c r="BU63" s="4">
        <v>142.90769230769232</v>
      </c>
      <c r="BV63" s="4">
        <v>47.635897435897448</v>
      </c>
      <c r="BW63" s="1">
        <v>12</v>
      </c>
      <c r="BX63" s="1">
        <v>25</v>
      </c>
      <c r="BY63" s="1">
        <v>21</v>
      </c>
      <c r="BZ63" s="1">
        <v>7</v>
      </c>
      <c r="CA63" s="1">
        <v>0</v>
      </c>
      <c r="CB63" s="1">
        <v>0</v>
      </c>
      <c r="CC63" s="1">
        <v>23</v>
      </c>
      <c r="CD63" s="1">
        <v>24</v>
      </c>
      <c r="CE63" s="1">
        <v>8</v>
      </c>
      <c r="CF63" s="1">
        <v>10</v>
      </c>
      <c r="CG63" s="1">
        <v>1</v>
      </c>
      <c r="CH63" s="1">
        <v>1</v>
      </c>
      <c r="CI63" s="1">
        <v>27</v>
      </c>
      <c r="CJ63" s="1">
        <v>19</v>
      </c>
      <c r="CK63" s="1">
        <v>15</v>
      </c>
      <c r="CL63" s="1">
        <v>4</v>
      </c>
      <c r="CM63" s="1">
        <v>0</v>
      </c>
      <c r="CN63" s="1">
        <v>0</v>
      </c>
      <c r="CO63" s="1">
        <v>0</v>
      </c>
      <c r="CP63" s="1">
        <v>0</v>
      </c>
      <c r="CQ63" s="1">
        <v>23</v>
      </c>
      <c r="CR63" s="1">
        <v>0</v>
      </c>
      <c r="CS63" s="4">
        <v>57</v>
      </c>
      <c r="CT63" s="4">
        <v>45.565217391304351</v>
      </c>
      <c r="CU63" s="4">
        <v>45.347826086956523</v>
      </c>
      <c r="CV63" s="4">
        <v>55.956521739130437</v>
      </c>
      <c r="CW63" s="4">
        <v>147.91304347826087</v>
      </c>
      <c r="CX63" s="4">
        <v>49.304347826086953</v>
      </c>
      <c r="CY63" s="4">
        <v>50.967391304347828</v>
      </c>
      <c r="CZ63" s="1">
        <v>3</v>
      </c>
      <c r="DA63" s="1">
        <v>9</v>
      </c>
      <c r="DB63" s="1">
        <v>9</v>
      </c>
      <c r="DC63" s="1">
        <v>2</v>
      </c>
      <c r="DD63" s="1">
        <v>0</v>
      </c>
      <c r="DE63" s="1">
        <v>0</v>
      </c>
      <c r="DF63" s="1">
        <v>6</v>
      </c>
      <c r="DG63" s="1">
        <v>11</v>
      </c>
      <c r="DH63" s="1">
        <v>4</v>
      </c>
      <c r="DI63" s="1">
        <v>2</v>
      </c>
      <c r="DJ63" s="1">
        <v>0</v>
      </c>
      <c r="DK63" s="1">
        <v>0</v>
      </c>
      <c r="DL63" s="1">
        <v>7</v>
      </c>
      <c r="DM63" s="1">
        <v>11</v>
      </c>
      <c r="DN63" s="1">
        <v>2</v>
      </c>
      <c r="DO63" s="1">
        <v>3</v>
      </c>
      <c r="DP63" s="1">
        <v>0</v>
      </c>
      <c r="DQ63" s="1">
        <v>0</v>
      </c>
      <c r="DR63" s="1">
        <v>1</v>
      </c>
      <c r="DS63" s="1">
        <v>16</v>
      </c>
      <c r="DT63" s="1">
        <v>6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88</v>
      </c>
      <c r="EA63" s="1">
        <v>0</v>
      </c>
      <c r="EB63" s="4">
        <v>54.840909090909093</v>
      </c>
      <c r="EC63" s="4">
        <v>45.31818181818182</v>
      </c>
      <c r="ED63" s="4">
        <v>44.05681818181818</v>
      </c>
      <c r="EE63" s="4">
        <v>55.956521739130437</v>
      </c>
      <c r="EF63" s="4">
        <v>144.21590909090909</v>
      </c>
      <c r="EG63" s="4">
        <v>48.071969696969703</v>
      </c>
      <c r="EH63" s="4">
        <v>48.506628787878796</v>
      </c>
      <c r="EI63" s="1">
        <v>15</v>
      </c>
      <c r="EJ63" s="1">
        <v>34</v>
      </c>
      <c r="EK63" s="1">
        <v>30</v>
      </c>
      <c r="EL63" s="1">
        <v>9</v>
      </c>
      <c r="EM63" s="1">
        <v>0</v>
      </c>
      <c r="EN63" s="1">
        <v>0</v>
      </c>
      <c r="EO63" s="1">
        <v>29</v>
      </c>
      <c r="EP63" s="1">
        <v>35</v>
      </c>
      <c r="EQ63" s="1">
        <v>12</v>
      </c>
      <c r="ER63" s="1">
        <v>12</v>
      </c>
      <c r="ES63" s="1">
        <v>1</v>
      </c>
      <c r="ET63" s="1">
        <v>1</v>
      </c>
      <c r="EU63" s="1">
        <v>34</v>
      </c>
      <c r="EV63" s="1">
        <v>30</v>
      </c>
      <c r="EW63" s="1">
        <v>17</v>
      </c>
      <c r="EX63" s="1">
        <v>7</v>
      </c>
      <c r="EY63" s="1">
        <v>0</v>
      </c>
      <c r="EZ63" s="1">
        <v>0</v>
      </c>
      <c r="FA63" s="1">
        <v>1</v>
      </c>
      <c r="FB63" s="1">
        <v>16</v>
      </c>
      <c r="FC63" s="1">
        <v>6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86</v>
      </c>
      <c r="FJ63" s="1">
        <v>74</v>
      </c>
      <c r="FK63" s="1">
        <v>89</v>
      </c>
      <c r="FL63" s="1">
        <v>12</v>
      </c>
      <c r="FM63" s="1">
        <v>15</v>
      </c>
      <c r="FN63" s="1">
        <v>14</v>
      </c>
      <c r="FO63" s="1">
        <v>23</v>
      </c>
      <c r="FP63" s="1">
        <v>15</v>
      </c>
      <c r="FQ63" s="1">
        <v>23</v>
      </c>
      <c r="FR63" s="1" t="s">
        <v>304</v>
      </c>
      <c r="FS63" s="1">
        <v>313</v>
      </c>
      <c r="FT63" s="1">
        <v>134</v>
      </c>
      <c r="FU63" s="1">
        <v>313</v>
      </c>
    </row>
    <row r="64" spans="63:177">
      <c r="BK64" s="29">
        <v>819115969</v>
      </c>
      <c r="BL64" s="1" t="s">
        <v>20</v>
      </c>
      <c r="BM64" s="1">
        <v>14</v>
      </c>
      <c r="BN64" s="1" t="s">
        <v>289</v>
      </c>
      <c r="BO64" s="1" t="s">
        <v>370</v>
      </c>
      <c r="BP64" s="1">
        <v>71</v>
      </c>
      <c r="BQ64" s="1">
        <v>0</v>
      </c>
      <c r="BR64" s="4">
        <v>61.732394366197184</v>
      </c>
      <c r="BS64" s="4">
        <v>46.478873239436616</v>
      </c>
      <c r="BT64" s="4">
        <v>40.563380281690144</v>
      </c>
      <c r="BU64" s="4">
        <v>148.77464788732394</v>
      </c>
      <c r="BV64" s="4">
        <v>49.591549295774669</v>
      </c>
      <c r="BW64" s="1">
        <v>8</v>
      </c>
      <c r="BX64" s="1">
        <v>23</v>
      </c>
      <c r="BY64" s="1">
        <v>30</v>
      </c>
      <c r="BZ64" s="1">
        <v>10</v>
      </c>
      <c r="CA64" s="1">
        <v>0</v>
      </c>
      <c r="CB64" s="1">
        <v>0</v>
      </c>
      <c r="CC64" s="1">
        <v>18</v>
      </c>
      <c r="CD64" s="1">
        <v>35</v>
      </c>
      <c r="CE64" s="1">
        <v>10</v>
      </c>
      <c r="CF64" s="1">
        <v>8</v>
      </c>
      <c r="CG64" s="1">
        <v>0</v>
      </c>
      <c r="CH64" s="1">
        <v>0</v>
      </c>
      <c r="CI64" s="1">
        <v>30</v>
      </c>
      <c r="CJ64" s="1">
        <v>28</v>
      </c>
      <c r="CK64" s="1">
        <v>9</v>
      </c>
      <c r="CL64" s="1">
        <v>4</v>
      </c>
      <c r="CM64" s="1">
        <v>0</v>
      </c>
      <c r="CN64" s="1">
        <v>1</v>
      </c>
      <c r="CO64" s="1">
        <v>0</v>
      </c>
      <c r="CP64" s="1">
        <v>0</v>
      </c>
      <c r="CQ64" s="1">
        <v>43</v>
      </c>
      <c r="CR64" s="1">
        <v>0</v>
      </c>
      <c r="CS64" s="4">
        <v>59.162790697674417</v>
      </c>
      <c r="CT64" s="4">
        <v>46.325581395348834</v>
      </c>
      <c r="CU64" s="4">
        <v>51.418604651162788</v>
      </c>
      <c r="CV64" s="4">
        <v>61.465116279069768</v>
      </c>
      <c r="CW64" s="4">
        <v>156.90697674418604</v>
      </c>
      <c r="CX64" s="4">
        <v>52.302325581395351</v>
      </c>
      <c r="CY64" s="4">
        <v>54.593023255813954</v>
      </c>
      <c r="CZ64" s="1">
        <v>6</v>
      </c>
      <c r="DA64" s="1">
        <v>18</v>
      </c>
      <c r="DB64" s="1">
        <v>12</v>
      </c>
      <c r="DC64" s="1">
        <v>7</v>
      </c>
      <c r="DD64" s="1">
        <v>0</v>
      </c>
      <c r="DE64" s="1">
        <v>0</v>
      </c>
      <c r="DF64" s="1">
        <v>15</v>
      </c>
      <c r="DG64" s="1">
        <v>19</v>
      </c>
      <c r="DH64" s="1">
        <v>7</v>
      </c>
      <c r="DI64" s="1">
        <v>2</v>
      </c>
      <c r="DJ64" s="1">
        <v>0</v>
      </c>
      <c r="DK64" s="1">
        <v>1</v>
      </c>
      <c r="DL64" s="1">
        <v>8</v>
      </c>
      <c r="DM64" s="1">
        <v>21</v>
      </c>
      <c r="DN64" s="1">
        <v>7</v>
      </c>
      <c r="DO64" s="1">
        <v>7</v>
      </c>
      <c r="DP64" s="1">
        <v>0</v>
      </c>
      <c r="DQ64" s="1">
        <v>0</v>
      </c>
      <c r="DR64" s="1">
        <v>2</v>
      </c>
      <c r="DS64" s="1">
        <v>16</v>
      </c>
      <c r="DT64" s="1">
        <v>22</v>
      </c>
      <c r="DU64" s="1">
        <v>3</v>
      </c>
      <c r="DV64" s="1">
        <v>0</v>
      </c>
      <c r="DW64" s="1">
        <v>0</v>
      </c>
      <c r="DX64" s="1">
        <v>0</v>
      </c>
      <c r="DY64" s="1">
        <v>0</v>
      </c>
      <c r="DZ64" s="1">
        <v>114</v>
      </c>
      <c r="EA64" s="1">
        <v>0</v>
      </c>
      <c r="EB64" s="4">
        <v>60.763157894736842</v>
      </c>
      <c r="EC64" s="4">
        <v>46.421052631578945</v>
      </c>
      <c r="ED64" s="4">
        <v>44.657894736842103</v>
      </c>
      <c r="EE64" s="4">
        <v>61.465116279069768</v>
      </c>
      <c r="EF64" s="4">
        <v>151.84210526315789</v>
      </c>
      <c r="EG64" s="4">
        <v>50.61403508771928</v>
      </c>
      <c r="EH64" s="4">
        <v>51.478070175438589</v>
      </c>
      <c r="EI64" s="1">
        <v>14</v>
      </c>
      <c r="EJ64" s="1">
        <v>41</v>
      </c>
      <c r="EK64" s="1">
        <v>42</v>
      </c>
      <c r="EL64" s="1">
        <v>17</v>
      </c>
      <c r="EM64" s="1">
        <v>0</v>
      </c>
      <c r="EN64" s="1">
        <v>0</v>
      </c>
      <c r="EO64" s="1">
        <v>33</v>
      </c>
      <c r="EP64" s="1">
        <v>54</v>
      </c>
      <c r="EQ64" s="1">
        <v>17</v>
      </c>
      <c r="ER64" s="1">
        <v>10</v>
      </c>
      <c r="ES64" s="1">
        <v>0</v>
      </c>
      <c r="ET64" s="1">
        <v>1</v>
      </c>
      <c r="EU64" s="1">
        <v>38</v>
      </c>
      <c r="EV64" s="1">
        <v>49</v>
      </c>
      <c r="EW64" s="1">
        <v>16</v>
      </c>
      <c r="EX64" s="1">
        <v>11</v>
      </c>
      <c r="EY64" s="1">
        <v>0</v>
      </c>
      <c r="EZ64" s="1">
        <v>1</v>
      </c>
      <c r="FA64" s="1">
        <v>2</v>
      </c>
      <c r="FB64" s="1">
        <v>16</v>
      </c>
      <c r="FC64" s="1">
        <v>22</v>
      </c>
      <c r="FD64" s="1">
        <v>3</v>
      </c>
      <c r="FE64" s="1">
        <v>0</v>
      </c>
      <c r="FF64" s="1">
        <v>0</v>
      </c>
      <c r="FG64" s="1">
        <v>0</v>
      </c>
      <c r="FH64" s="1">
        <v>0</v>
      </c>
      <c r="FI64" s="1">
        <v>60</v>
      </c>
      <c r="FJ64" s="1">
        <v>49</v>
      </c>
      <c r="FK64" s="1">
        <v>63</v>
      </c>
      <c r="FL64" s="1">
        <v>10</v>
      </c>
      <c r="FM64" s="1">
        <v>10</v>
      </c>
      <c r="FN64" s="1">
        <v>12</v>
      </c>
      <c r="FO64" s="1">
        <v>23</v>
      </c>
      <c r="FP64" s="1">
        <v>15</v>
      </c>
      <c r="FQ64" s="1">
        <v>23</v>
      </c>
      <c r="FR64" s="1" t="s">
        <v>304</v>
      </c>
      <c r="FS64" s="1">
        <v>313</v>
      </c>
      <c r="FT64" s="1">
        <v>134</v>
      </c>
      <c r="FU64" s="1">
        <v>313</v>
      </c>
    </row>
    <row r="65" spans="63:177">
      <c r="BK65" s="29">
        <v>146214860</v>
      </c>
      <c r="BL65" s="1" t="s">
        <v>343</v>
      </c>
      <c r="BM65" s="1">
        <v>16</v>
      </c>
      <c r="BN65" s="1" t="s">
        <v>305</v>
      </c>
      <c r="BO65" s="1" t="s">
        <v>370</v>
      </c>
      <c r="BP65" s="1">
        <v>26</v>
      </c>
      <c r="BQ65" s="1">
        <v>0</v>
      </c>
      <c r="BR65" s="4">
        <v>65.884615384615387</v>
      </c>
      <c r="BS65" s="4">
        <v>52</v>
      </c>
      <c r="BT65" s="4">
        <v>52.692307692307693</v>
      </c>
      <c r="BU65" s="4">
        <v>170.57692307692307</v>
      </c>
      <c r="BV65" s="4">
        <v>56.858974358974365</v>
      </c>
      <c r="BW65" s="1">
        <v>1</v>
      </c>
      <c r="BX65" s="1">
        <v>7</v>
      </c>
      <c r="BY65" s="1">
        <v>13</v>
      </c>
      <c r="BZ65" s="1">
        <v>5</v>
      </c>
      <c r="CA65" s="1">
        <v>0</v>
      </c>
      <c r="CB65" s="1">
        <v>0</v>
      </c>
      <c r="CC65" s="1">
        <v>7</v>
      </c>
      <c r="CD65" s="1">
        <v>9</v>
      </c>
      <c r="CE65" s="1">
        <v>7</v>
      </c>
      <c r="CF65" s="1">
        <v>3</v>
      </c>
      <c r="CG65" s="1">
        <v>0</v>
      </c>
      <c r="CH65" s="1">
        <v>0</v>
      </c>
      <c r="CI65" s="1">
        <v>8</v>
      </c>
      <c r="CJ65" s="1">
        <v>6</v>
      </c>
      <c r="CK65" s="1">
        <v>6</v>
      </c>
      <c r="CL65" s="1">
        <v>6</v>
      </c>
      <c r="CM65" s="1">
        <v>0</v>
      </c>
      <c r="CN65" s="1">
        <v>0</v>
      </c>
      <c r="CO65" s="1">
        <v>0</v>
      </c>
      <c r="CP65" s="1">
        <v>0</v>
      </c>
      <c r="CQ65" s="1">
        <v>8</v>
      </c>
      <c r="CR65" s="1">
        <v>0</v>
      </c>
      <c r="CS65" s="4">
        <v>61.375</v>
      </c>
      <c r="CT65" s="4">
        <v>38.5</v>
      </c>
      <c r="CU65" s="4">
        <v>55.25</v>
      </c>
      <c r="CV65" s="4">
        <v>49.125</v>
      </c>
      <c r="CW65" s="4">
        <v>155.125</v>
      </c>
      <c r="CX65" s="4">
        <v>51.708333333333336</v>
      </c>
      <c r="CY65" s="4">
        <v>51.0625</v>
      </c>
      <c r="CZ65" s="1">
        <v>0</v>
      </c>
      <c r="DA65" s="1">
        <v>4</v>
      </c>
      <c r="DB65" s="1">
        <v>4</v>
      </c>
      <c r="DC65" s="1">
        <v>0</v>
      </c>
      <c r="DD65" s="1">
        <v>0</v>
      </c>
      <c r="DE65" s="1">
        <v>0</v>
      </c>
      <c r="DF65" s="1">
        <v>2</v>
      </c>
      <c r="DG65" s="1">
        <v>5</v>
      </c>
      <c r="DH65" s="1">
        <v>1</v>
      </c>
      <c r="DI65" s="1">
        <v>0</v>
      </c>
      <c r="DJ65" s="1">
        <v>0</v>
      </c>
      <c r="DK65" s="1">
        <v>0</v>
      </c>
      <c r="DL65" s="1">
        <v>0</v>
      </c>
      <c r="DM65" s="1">
        <v>6</v>
      </c>
      <c r="DN65" s="1">
        <v>1</v>
      </c>
      <c r="DO65" s="1">
        <v>1</v>
      </c>
      <c r="DP65" s="1">
        <v>0</v>
      </c>
      <c r="DQ65" s="1">
        <v>0</v>
      </c>
      <c r="DR65" s="1">
        <v>1</v>
      </c>
      <c r="DS65" s="1">
        <v>5</v>
      </c>
      <c r="DT65" s="1">
        <v>2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34</v>
      </c>
      <c r="EA65" s="1">
        <v>0</v>
      </c>
      <c r="EB65" s="4">
        <v>64.82352941176471</v>
      </c>
      <c r="EC65" s="4">
        <v>48.823529411764703</v>
      </c>
      <c r="ED65" s="4">
        <v>53.294117647058826</v>
      </c>
      <c r="EE65" s="4">
        <v>49.125</v>
      </c>
      <c r="EF65" s="4">
        <v>166.94117647058823</v>
      </c>
      <c r="EG65" s="4">
        <v>55.64705882352942</v>
      </c>
      <c r="EH65" s="4">
        <v>55.495098039215691</v>
      </c>
      <c r="EI65" s="1">
        <v>1</v>
      </c>
      <c r="EJ65" s="1">
        <v>11</v>
      </c>
      <c r="EK65" s="1">
        <v>17</v>
      </c>
      <c r="EL65" s="1">
        <v>5</v>
      </c>
      <c r="EM65" s="1">
        <v>0</v>
      </c>
      <c r="EN65" s="1">
        <v>0</v>
      </c>
      <c r="EO65" s="1">
        <v>9</v>
      </c>
      <c r="EP65" s="1">
        <v>14</v>
      </c>
      <c r="EQ65" s="1">
        <v>8</v>
      </c>
      <c r="ER65" s="1">
        <v>3</v>
      </c>
      <c r="ES65" s="1">
        <v>0</v>
      </c>
      <c r="ET65" s="1">
        <v>0</v>
      </c>
      <c r="EU65" s="1">
        <v>8</v>
      </c>
      <c r="EV65" s="1">
        <v>12</v>
      </c>
      <c r="EW65" s="1">
        <v>7</v>
      </c>
      <c r="EX65" s="1">
        <v>7</v>
      </c>
      <c r="EY65" s="1">
        <v>0</v>
      </c>
      <c r="EZ65" s="1">
        <v>0</v>
      </c>
      <c r="FA65" s="1">
        <v>1</v>
      </c>
      <c r="FB65" s="1">
        <v>5</v>
      </c>
      <c r="FC65" s="1">
        <v>2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17</v>
      </c>
      <c r="FJ65" s="1">
        <v>55</v>
      </c>
      <c r="FK65" s="1">
        <v>27</v>
      </c>
      <c r="FL65" s="1">
        <v>3</v>
      </c>
      <c r="FM65" s="1">
        <v>11</v>
      </c>
      <c r="FN65" s="1">
        <v>6</v>
      </c>
      <c r="FO65" s="1">
        <v>23</v>
      </c>
      <c r="FP65" s="1">
        <v>15</v>
      </c>
      <c r="FQ65" s="1">
        <v>23</v>
      </c>
      <c r="FR65" s="1" t="s">
        <v>304</v>
      </c>
      <c r="FS65" s="1">
        <v>313</v>
      </c>
      <c r="FT65" s="1">
        <v>134</v>
      </c>
      <c r="FU65" s="1">
        <v>313</v>
      </c>
    </row>
    <row r="66" spans="63:177">
      <c r="BK66" s="29">
        <v>935684566</v>
      </c>
      <c r="BL66" s="1" t="s">
        <v>24</v>
      </c>
      <c r="BM66" s="1">
        <v>19</v>
      </c>
      <c r="BN66" s="1" t="s">
        <v>289</v>
      </c>
      <c r="BO66" s="1" t="s">
        <v>290</v>
      </c>
      <c r="BP66" s="1">
        <v>120</v>
      </c>
      <c r="BQ66" s="1">
        <v>1</v>
      </c>
      <c r="BR66" s="4">
        <v>46.361344537815128</v>
      </c>
      <c r="BS66" s="4">
        <v>33.680672268907564</v>
      </c>
      <c r="BT66" s="4">
        <v>31.840336134453782</v>
      </c>
      <c r="BU66" s="4">
        <v>111.88235294117646</v>
      </c>
      <c r="BV66" s="4">
        <v>37.294117647058805</v>
      </c>
      <c r="BW66" s="1">
        <v>39</v>
      </c>
      <c r="BX66" s="1">
        <v>44</v>
      </c>
      <c r="BY66" s="1">
        <v>31</v>
      </c>
      <c r="BZ66" s="1">
        <v>5</v>
      </c>
      <c r="CA66" s="1">
        <v>2</v>
      </c>
      <c r="CB66" s="1">
        <v>0</v>
      </c>
      <c r="CC66" s="1">
        <v>66</v>
      </c>
      <c r="CD66" s="1">
        <v>38</v>
      </c>
      <c r="CE66" s="1">
        <v>9</v>
      </c>
      <c r="CF66" s="1">
        <v>6</v>
      </c>
      <c r="CG66" s="1">
        <v>1</v>
      </c>
      <c r="CH66" s="1">
        <v>0</v>
      </c>
      <c r="CI66" s="1">
        <v>78</v>
      </c>
      <c r="CJ66" s="1">
        <v>26</v>
      </c>
      <c r="CK66" s="1">
        <v>13</v>
      </c>
      <c r="CL66" s="1">
        <v>2</v>
      </c>
      <c r="CM66" s="1">
        <v>2</v>
      </c>
      <c r="CN66" s="1">
        <v>0</v>
      </c>
      <c r="CO66" s="1">
        <v>1</v>
      </c>
      <c r="CP66" s="1">
        <v>0</v>
      </c>
      <c r="CQ66" s="1">
        <v>0</v>
      </c>
      <c r="CR66" s="1">
        <v>0</v>
      </c>
      <c r="CS66" s="4"/>
      <c r="CT66" s="4"/>
      <c r="CU66" s="4"/>
      <c r="CV66" s="4"/>
      <c r="CW66" s="4"/>
      <c r="CX66" s="4"/>
      <c r="CY66" s="4"/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120</v>
      </c>
      <c r="EA66" s="1">
        <v>1</v>
      </c>
      <c r="EB66" s="4">
        <v>46.361344537815128</v>
      </c>
      <c r="EC66" s="4">
        <v>33.680672268907564</v>
      </c>
      <c r="ED66" s="4">
        <v>31.840336134453782</v>
      </c>
      <c r="EE66" s="4"/>
      <c r="EF66" s="4">
        <v>111.88235294117646</v>
      </c>
      <c r="EG66" s="4">
        <v>37.294117647058805</v>
      </c>
      <c r="EH66" s="4">
        <v>37.294117647058805</v>
      </c>
      <c r="EI66" s="1">
        <v>39</v>
      </c>
      <c r="EJ66" s="1">
        <v>44</v>
      </c>
      <c r="EK66" s="1">
        <v>31</v>
      </c>
      <c r="EL66" s="1">
        <v>5</v>
      </c>
      <c r="EM66" s="1">
        <v>2</v>
      </c>
      <c r="EN66" s="1">
        <v>0</v>
      </c>
      <c r="EO66" s="1">
        <v>66</v>
      </c>
      <c r="EP66" s="1">
        <v>38</v>
      </c>
      <c r="EQ66" s="1">
        <v>9</v>
      </c>
      <c r="ER66" s="1">
        <v>6</v>
      </c>
      <c r="ES66" s="1">
        <v>1</v>
      </c>
      <c r="ET66" s="1">
        <v>0</v>
      </c>
      <c r="EU66" s="1">
        <v>78</v>
      </c>
      <c r="EV66" s="1">
        <v>26</v>
      </c>
      <c r="EW66" s="1">
        <v>13</v>
      </c>
      <c r="EX66" s="1">
        <v>2</v>
      </c>
      <c r="EY66" s="1">
        <v>2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1</v>
      </c>
      <c r="FH66" s="1">
        <v>0</v>
      </c>
      <c r="FI66" s="1">
        <v>233</v>
      </c>
      <c r="FJ66" s="1" t="s">
        <v>375</v>
      </c>
      <c r="FK66" s="1">
        <v>240</v>
      </c>
      <c r="FL66" s="1">
        <v>20</v>
      </c>
      <c r="FM66" s="1" t="s">
        <v>375</v>
      </c>
      <c r="FN66" s="1">
        <v>21</v>
      </c>
      <c r="FO66" s="1">
        <v>23</v>
      </c>
      <c r="FP66" s="1">
        <v>15</v>
      </c>
      <c r="FQ66" s="1">
        <v>23</v>
      </c>
      <c r="FR66" s="1" t="s">
        <v>304</v>
      </c>
      <c r="FS66" s="1">
        <v>313</v>
      </c>
      <c r="FT66" s="1">
        <v>134</v>
      </c>
      <c r="FU66" s="1">
        <v>313</v>
      </c>
    </row>
    <row r="67" spans="63:177">
      <c r="BK67" s="29">
        <v>778590205</v>
      </c>
      <c r="BL67" s="1" t="s">
        <v>28</v>
      </c>
      <c r="BM67" s="1">
        <v>35</v>
      </c>
      <c r="BN67" s="1" t="s">
        <v>289</v>
      </c>
      <c r="BO67" s="1" t="s">
        <v>290</v>
      </c>
      <c r="BP67" s="1">
        <v>50</v>
      </c>
      <c r="BQ67" s="1">
        <v>0</v>
      </c>
      <c r="BR67" s="4">
        <v>46.72</v>
      </c>
      <c r="BS67" s="4">
        <v>38.159999999999997</v>
      </c>
      <c r="BT67" s="4">
        <v>32.04</v>
      </c>
      <c r="BU67" s="4">
        <v>116.92</v>
      </c>
      <c r="BV67" s="4">
        <v>38.97333333333335</v>
      </c>
      <c r="BW67" s="1">
        <v>12</v>
      </c>
      <c r="BX67" s="1">
        <v>24</v>
      </c>
      <c r="BY67" s="1">
        <v>13</v>
      </c>
      <c r="BZ67" s="1">
        <v>1</v>
      </c>
      <c r="CA67" s="1">
        <v>0</v>
      </c>
      <c r="CB67" s="1">
        <v>0</v>
      </c>
      <c r="CC67" s="1">
        <v>19</v>
      </c>
      <c r="CD67" s="1">
        <v>26</v>
      </c>
      <c r="CE67" s="1">
        <v>2</v>
      </c>
      <c r="CF67" s="1">
        <v>3</v>
      </c>
      <c r="CG67" s="1">
        <v>1</v>
      </c>
      <c r="CH67" s="1">
        <v>0</v>
      </c>
      <c r="CI67" s="1">
        <v>25</v>
      </c>
      <c r="CJ67" s="1">
        <v>21</v>
      </c>
      <c r="CK67" s="1">
        <v>4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4"/>
      <c r="CT67" s="4"/>
      <c r="CU67" s="4"/>
      <c r="CV67" s="4"/>
      <c r="CW67" s="4"/>
      <c r="CX67" s="4"/>
      <c r="CY67" s="4"/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50</v>
      </c>
      <c r="EA67" s="1">
        <v>0</v>
      </c>
      <c r="EB67" s="4">
        <v>46.72</v>
      </c>
      <c r="EC67" s="4">
        <v>38.159999999999997</v>
      </c>
      <c r="ED67" s="4">
        <v>32.04</v>
      </c>
      <c r="EE67" s="4"/>
      <c r="EF67" s="4">
        <v>116.92</v>
      </c>
      <c r="EG67" s="4">
        <v>38.97333333333335</v>
      </c>
      <c r="EH67" s="4">
        <v>38.97333333333335</v>
      </c>
      <c r="EI67" s="1">
        <v>12</v>
      </c>
      <c r="EJ67" s="1">
        <v>24</v>
      </c>
      <c r="EK67" s="1">
        <v>13</v>
      </c>
      <c r="EL67" s="1">
        <v>1</v>
      </c>
      <c r="EM67" s="1">
        <v>0</v>
      </c>
      <c r="EN67" s="1">
        <v>0</v>
      </c>
      <c r="EO67" s="1">
        <v>19</v>
      </c>
      <c r="EP67" s="1">
        <v>26</v>
      </c>
      <c r="EQ67" s="1">
        <v>2</v>
      </c>
      <c r="ER67" s="1">
        <v>3</v>
      </c>
      <c r="ES67" s="1">
        <v>1</v>
      </c>
      <c r="ET67" s="1">
        <v>0</v>
      </c>
      <c r="EU67" s="1">
        <v>25</v>
      </c>
      <c r="EV67" s="1">
        <v>21</v>
      </c>
      <c r="EW67" s="1">
        <v>4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211</v>
      </c>
      <c r="FJ67" s="1" t="s">
        <v>375</v>
      </c>
      <c r="FK67" s="1">
        <v>217</v>
      </c>
      <c r="FL67" s="1">
        <v>19</v>
      </c>
      <c r="FM67" s="1" t="s">
        <v>375</v>
      </c>
      <c r="FN67" s="1">
        <v>20</v>
      </c>
      <c r="FO67" s="1">
        <v>23</v>
      </c>
      <c r="FP67" s="1">
        <v>15</v>
      </c>
      <c r="FQ67" s="1">
        <v>23</v>
      </c>
      <c r="FR67" s="1" t="s">
        <v>304</v>
      </c>
      <c r="FS67" s="1">
        <v>313</v>
      </c>
      <c r="FT67" s="1">
        <v>134</v>
      </c>
      <c r="FU67" s="1">
        <v>313</v>
      </c>
    </row>
    <row r="68" spans="63:177">
      <c r="BK68" s="29">
        <v>358784818</v>
      </c>
      <c r="BL68" s="1" t="s">
        <v>29</v>
      </c>
      <c r="BM68" s="1">
        <v>42</v>
      </c>
      <c r="BN68" s="1" t="s">
        <v>289</v>
      </c>
      <c r="BO68" s="1" t="s">
        <v>370</v>
      </c>
      <c r="BP68" s="1">
        <v>67</v>
      </c>
      <c r="BQ68" s="1">
        <v>0</v>
      </c>
      <c r="BR68" s="4">
        <v>62.910447761194028</v>
      </c>
      <c r="BS68" s="4">
        <v>46.805970149253731</v>
      </c>
      <c r="BT68" s="4">
        <v>47.970149253731343</v>
      </c>
      <c r="BU68" s="4">
        <v>157.68656716417911</v>
      </c>
      <c r="BV68" s="4">
        <v>52.562189054726375</v>
      </c>
      <c r="BW68" s="1">
        <v>5</v>
      </c>
      <c r="BX68" s="1">
        <v>23</v>
      </c>
      <c r="BY68" s="1">
        <v>21</v>
      </c>
      <c r="BZ68" s="1">
        <v>18</v>
      </c>
      <c r="CA68" s="1">
        <v>0</v>
      </c>
      <c r="CB68" s="1">
        <v>0</v>
      </c>
      <c r="CC68" s="1">
        <v>24</v>
      </c>
      <c r="CD68" s="1">
        <v>20</v>
      </c>
      <c r="CE68" s="1">
        <v>14</v>
      </c>
      <c r="CF68" s="1">
        <v>9</v>
      </c>
      <c r="CG68" s="1">
        <v>0</v>
      </c>
      <c r="CH68" s="1">
        <v>1</v>
      </c>
      <c r="CI68" s="1">
        <v>23</v>
      </c>
      <c r="CJ68" s="1">
        <v>24</v>
      </c>
      <c r="CK68" s="1">
        <v>12</v>
      </c>
      <c r="CL68" s="1">
        <v>8</v>
      </c>
      <c r="CM68" s="1">
        <v>1</v>
      </c>
      <c r="CN68" s="1">
        <v>0</v>
      </c>
      <c r="CO68" s="1">
        <v>0</v>
      </c>
      <c r="CP68" s="1">
        <v>0</v>
      </c>
      <c r="CQ68" s="1">
        <v>37</v>
      </c>
      <c r="CR68" s="1">
        <v>0</v>
      </c>
      <c r="CS68" s="4">
        <v>63.486486486486484</v>
      </c>
      <c r="CT68" s="4">
        <v>55.783783783783782</v>
      </c>
      <c r="CU68" s="4">
        <v>65.432432432432435</v>
      </c>
      <c r="CV68" s="4">
        <v>57.594594594594597</v>
      </c>
      <c r="CW68" s="4">
        <v>184.70270270270271</v>
      </c>
      <c r="CX68" s="4">
        <v>61.567567567567565</v>
      </c>
      <c r="CY68" s="4">
        <v>60.574324324324323</v>
      </c>
      <c r="CZ68" s="1">
        <v>4</v>
      </c>
      <c r="DA68" s="1">
        <v>11</v>
      </c>
      <c r="DB68" s="1">
        <v>16</v>
      </c>
      <c r="DC68" s="1">
        <v>6</v>
      </c>
      <c r="DD68" s="1">
        <v>0</v>
      </c>
      <c r="DE68" s="1">
        <v>0</v>
      </c>
      <c r="DF68" s="1">
        <v>7</v>
      </c>
      <c r="DG68" s="1">
        <v>15</v>
      </c>
      <c r="DH68" s="1">
        <v>10</v>
      </c>
      <c r="DI68" s="1">
        <v>5</v>
      </c>
      <c r="DJ68" s="1">
        <v>0</v>
      </c>
      <c r="DK68" s="1">
        <v>0</v>
      </c>
      <c r="DL68" s="1">
        <v>8</v>
      </c>
      <c r="DM68" s="1">
        <v>7</v>
      </c>
      <c r="DN68" s="1">
        <v>10</v>
      </c>
      <c r="DO68" s="1">
        <v>12</v>
      </c>
      <c r="DP68" s="1">
        <v>0</v>
      </c>
      <c r="DQ68" s="1">
        <v>2</v>
      </c>
      <c r="DR68" s="1">
        <v>6</v>
      </c>
      <c r="DS68" s="1">
        <v>12</v>
      </c>
      <c r="DT68" s="1">
        <v>17</v>
      </c>
      <c r="DU68" s="1">
        <v>2</v>
      </c>
      <c r="DV68" s="1">
        <v>0</v>
      </c>
      <c r="DW68" s="1">
        <v>0</v>
      </c>
      <c r="DX68" s="1">
        <v>0</v>
      </c>
      <c r="DY68" s="1">
        <v>0</v>
      </c>
      <c r="DZ68" s="1">
        <v>104</v>
      </c>
      <c r="EA68" s="1">
        <v>0</v>
      </c>
      <c r="EB68" s="4">
        <v>63.115384615384613</v>
      </c>
      <c r="EC68" s="4">
        <v>50</v>
      </c>
      <c r="ED68" s="4">
        <v>54.182692307692307</v>
      </c>
      <c r="EE68" s="4">
        <v>57.594594594594597</v>
      </c>
      <c r="EF68" s="4">
        <v>167.29807692307693</v>
      </c>
      <c r="EG68" s="4">
        <v>55.766025641025635</v>
      </c>
      <c r="EH68" s="4">
        <v>55.412660256410241</v>
      </c>
      <c r="EI68" s="1">
        <v>9</v>
      </c>
      <c r="EJ68" s="1">
        <v>34</v>
      </c>
      <c r="EK68" s="1">
        <v>37</v>
      </c>
      <c r="EL68" s="1">
        <v>24</v>
      </c>
      <c r="EM68" s="1">
        <v>0</v>
      </c>
      <c r="EN68" s="1">
        <v>0</v>
      </c>
      <c r="EO68" s="1">
        <v>31</v>
      </c>
      <c r="EP68" s="1">
        <v>35</v>
      </c>
      <c r="EQ68" s="1">
        <v>24</v>
      </c>
      <c r="ER68" s="1">
        <v>14</v>
      </c>
      <c r="ES68" s="1">
        <v>0</v>
      </c>
      <c r="ET68" s="1">
        <v>1</v>
      </c>
      <c r="EU68" s="1">
        <v>31</v>
      </c>
      <c r="EV68" s="1">
        <v>31</v>
      </c>
      <c r="EW68" s="1">
        <v>22</v>
      </c>
      <c r="EX68" s="1">
        <v>20</v>
      </c>
      <c r="EY68" s="1">
        <v>1</v>
      </c>
      <c r="EZ68" s="1">
        <v>2</v>
      </c>
      <c r="FA68" s="1">
        <v>6</v>
      </c>
      <c r="FB68" s="1">
        <v>12</v>
      </c>
      <c r="FC68" s="1">
        <v>17</v>
      </c>
      <c r="FD68" s="1">
        <v>2</v>
      </c>
      <c r="FE68" s="1">
        <v>0</v>
      </c>
      <c r="FF68" s="1">
        <v>0</v>
      </c>
      <c r="FG68" s="1">
        <v>0</v>
      </c>
      <c r="FH68" s="1">
        <v>0</v>
      </c>
      <c r="FI68" s="1">
        <v>37</v>
      </c>
      <c r="FJ68" s="1">
        <v>8</v>
      </c>
      <c r="FK68" s="1">
        <v>26</v>
      </c>
      <c r="FL68" s="1">
        <v>6</v>
      </c>
      <c r="FM68" s="1">
        <v>4</v>
      </c>
      <c r="FN68" s="1">
        <v>5</v>
      </c>
      <c r="FO68" s="1">
        <v>23</v>
      </c>
      <c r="FP68" s="1">
        <v>15</v>
      </c>
      <c r="FQ68" s="1">
        <v>23</v>
      </c>
      <c r="FR68" s="1" t="s">
        <v>304</v>
      </c>
      <c r="FS68" s="1">
        <v>313</v>
      </c>
      <c r="FT68" s="1">
        <v>134</v>
      </c>
      <c r="FU68" s="1">
        <v>313</v>
      </c>
    </row>
    <row r="69" spans="63:177">
      <c r="BK69" s="29">
        <v>808556781</v>
      </c>
      <c r="BL69" s="1" t="s">
        <v>30</v>
      </c>
      <c r="BM69" s="1">
        <v>44</v>
      </c>
      <c r="BN69" s="1" t="s">
        <v>289</v>
      </c>
      <c r="BO69" s="1" t="s">
        <v>290</v>
      </c>
      <c r="BP69" s="1">
        <v>57</v>
      </c>
      <c r="BQ69" s="1">
        <v>0</v>
      </c>
      <c r="BR69" s="4">
        <v>48.157894736842103</v>
      </c>
      <c r="BS69" s="4">
        <v>39.719298245614034</v>
      </c>
      <c r="BT69" s="4">
        <v>37.245614035087719</v>
      </c>
      <c r="BU69" s="4">
        <v>125.12280701754386</v>
      </c>
      <c r="BV69" s="4">
        <v>41.707602339181307</v>
      </c>
      <c r="BW69" s="1">
        <v>17</v>
      </c>
      <c r="BX69" s="1">
        <v>20</v>
      </c>
      <c r="BY69" s="1">
        <v>15</v>
      </c>
      <c r="BZ69" s="1">
        <v>5</v>
      </c>
      <c r="CA69" s="1">
        <v>0</v>
      </c>
      <c r="CB69" s="1">
        <v>0</v>
      </c>
      <c r="CC69" s="1">
        <v>23</v>
      </c>
      <c r="CD69" s="1">
        <v>21</v>
      </c>
      <c r="CE69" s="1">
        <v>7</v>
      </c>
      <c r="CF69" s="1">
        <v>6</v>
      </c>
      <c r="CG69" s="1">
        <v>0</v>
      </c>
      <c r="CH69" s="1">
        <v>1</v>
      </c>
      <c r="CI69" s="1">
        <v>30</v>
      </c>
      <c r="CJ69" s="1">
        <v>15</v>
      </c>
      <c r="CK69" s="1">
        <v>8</v>
      </c>
      <c r="CL69" s="1">
        <v>4</v>
      </c>
      <c r="CM69" s="1">
        <v>0</v>
      </c>
      <c r="CN69" s="1">
        <v>1</v>
      </c>
      <c r="CO69" s="1">
        <v>0</v>
      </c>
      <c r="CP69" s="1">
        <v>0</v>
      </c>
      <c r="CQ69" s="1">
        <v>0</v>
      </c>
      <c r="CR69" s="1">
        <v>0</v>
      </c>
      <c r="CS69" s="4"/>
      <c r="CT69" s="4"/>
      <c r="CU69" s="4"/>
      <c r="CV69" s="4"/>
      <c r="CW69" s="4"/>
      <c r="CX69" s="4"/>
      <c r="CY69" s="4"/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57</v>
      </c>
      <c r="EA69" s="1">
        <v>0</v>
      </c>
      <c r="EB69" s="4">
        <v>48.157894736842103</v>
      </c>
      <c r="EC69" s="4">
        <v>39.719298245614034</v>
      </c>
      <c r="ED69" s="4">
        <v>37.245614035087719</v>
      </c>
      <c r="EE69" s="4"/>
      <c r="EF69" s="4">
        <v>125.12280701754386</v>
      </c>
      <c r="EG69" s="4">
        <v>41.707602339181307</v>
      </c>
      <c r="EH69" s="4">
        <v>41.707602339181307</v>
      </c>
      <c r="EI69" s="1">
        <v>17</v>
      </c>
      <c r="EJ69" s="1">
        <v>20</v>
      </c>
      <c r="EK69" s="1">
        <v>15</v>
      </c>
      <c r="EL69" s="1">
        <v>5</v>
      </c>
      <c r="EM69" s="1">
        <v>0</v>
      </c>
      <c r="EN69" s="1">
        <v>0</v>
      </c>
      <c r="EO69" s="1">
        <v>23</v>
      </c>
      <c r="EP69" s="1">
        <v>21</v>
      </c>
      <c r="EQ69" s="1">
        <v>7</v>
      </c>
      <c r="ER69" s="1">
        <v>6</v>
      </c>
      <c r="ES69" s="1">
        <v>0</v>
      </c>
      <c r="ET69" s="1">
        <v>1</v>
      </c>
      <c r="EU69" s="1">
        <v>30</v>
      </c>
      <c r="EV69" s="1">
        <v>15</v>
      </c>
      <c r="EW69" s="1">
        <v>8</v>
      </c>
      <c r="EX69" s="1">
        <v>4</v>
      </c>
      <c r="EY69" s="1">
        <v>0</v>
      </c>
      <c r="EZ69" s="1">
        <v>1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163</v>
      </c>
      <c r="FJ69" s="1" t="s">
        <v>375</v>
      </c>
      <c r="FK69" s="1">
        <v>179</v>
      </c>
      <c r="FL69" s="1">
        <v>17</v>
      </c>
      <c r="FM69" s="1" t="s">
        <v>375</v>
      </c>
      <c r="FN69" s="1">
        <v>19</v>
      </c>
      <c r="FO69" s="1">
        <v>23</v>
      </c>
      <c r="FP69" s="1">
        <v>15</v>
      </c>
      <c r="FQ69" s="1">
        <v>23</v>
      </c>
      <c r="FR69" s="1" t="s">
        <v>304</v>
      </c>
      <c r="FS69" s="1">
        <v>313</v>
      </c>
      <c r="FT69" s="1">
        <v>134</v>
      </c>
      <c r="FU69" s="1">
        <v>313</v>
      </c>
    </row>
    <row r="70" spans="63:177">
      <c r="BK70" s="29">
        <v>388537788</v>
      </c>
      <c r="BL70" s="1" t="s">
        <v>31</v>
      </c>
      <c r="BM70" s="1">
        <v>46</v>
      </c>
      <c r="BN70" s="1" t="s">
        <v>289</v>
      </c>
      <c r="BO70" s="1" t="s">
        <v>370</v>
      </c>
      <c r="BP70" s="1">
        <v>26</v>
      </c>
      <c r="BQ70" s="1">
        <v>0</v>
      </c>
      <c r="BR70" s="4">
        <v>47.192307692307693</v>
      </c>
      <c r="BS70" s="4">
        <v>39.384615384615387</v>
      </c>
      <c r="BT70" s="4">
        <v>32.53846153846154</v>
      </c>
      <c r="BU70" s="4">
        <v>119.11538461538461</v>
      </c>
      <c r="BV70" s="4">
        <v>39.705128205128204</v>
      </c>
      <c r="BW70" s="1">
        <v>7</v>
      </c>
      <c r="BX70" s="1">
        <v>11</v>
      </c>
      <c r="BY70" s="1">
        <v>7</v>
      </c>
      <c r="BZ70" s="1">
        <v>1</v>
      </c>
      <c r="CA70" s="1">
        <v>1</v>
      </c>
      <c r="CB70" s="1">
        <v>0</v>
      </c>
      <c r="CC70" s="1">
        <v>11</v>
      </c>
      <c r="CD70" s="1">
        <v>10</v>
      </c>
      <c r="CE70" s="1">
        <v>2</v>
      </c>
      <c r="CF70" s="1">
        <v>3</v>
      </c>
      <c r="CG70" s="1">
        <v>1</v>
      </c>
      <c r="CH70" s="1">
        <v>1</v>
      </c>
      <c r="CI70" s="1">
        <v>14</v>
      </c>
      <c r="CJ70" s="1">
        <v>9</v>
      </c>
      <c r="CK70" s="1">
        <v>3</v>
      </c>
      <c r="CL70" s="1">
        <v>0</v>
      </c>
      <c r="CM70" s="1">
        <v>1</v>
      </c>
      <c r="CN70" s="1">
        <v>0</v>
      </c>
      <c r="CO70" s="1">
        <v>1</v>
      </c>
      <c r="CP70" s="1">
        <v>0</v>
      </c>
      <c r="CQ70" s="1">
        <v>49</v>
      </c>
      <c r="CR70" s="1">
        <v>0</v>
      </c>
      <c r="CS70" s="4">
        <v>64.857142857142861</v>
      </c>
      <c r="CT70" s="4">
        <v>49.469387755102041</v>
      </c>
      <c r="CU70" s="4">
        <v>61.428571428571431</v>
      </c>
      <c r="CV70" s="4">
        <v>46.204081632653065</v>
      </c>
      <c r="CW70" s="4">
        <v>175.75510204081633</v>
      </c>
      <c r="CX70" s="4">
        <v>58.585034013605437</v>
      </c>
      <c r="CY70" s="4">
        <v>55.489795918367349</v>
      </c>
      <c r="CZ70" s="1">
        <v>0</v>
      </c>
      <c r="DA70" s="1">
        <v>21</v>
      </c>
      <c r="DB70" s="1">
        <v>22</v>
      </c>
      <c r="DC70" s="1">
        <v>6</v>
      </c>
      <c r="DD70" s="1">
        <v>0</v>
      </c>
      <c r="DE70" s="1">
        <v>0</v>
      </c>
      <c r="DF70" s="1">
        <v>14</v>
      </c>
      <c r="DG70" s="1">
        <v>17</v>
      </c>
      <c r="DH70" s="1">
        <v>11</v>
      </c>
      <c r="DI70" s="1">
        <v>7</v>
      </c>
      <c r="DJ70" s="1">
        <v>0</v>
      </c>
      <c r="DK70" s="1">
        <v>1</v>
      </c>
      <c r="DL70" s="1">
        <v>10</v>
      </c>
      <c r="DM70" s="1">
        <v>14</v>
      </c>
      <c r="DN70" s="1">
        <v>11</v>
      </c>
      <c r="DO70" s="1">
        <v>14</v>
      </c>
      <c r="DP70" s="1">
        <v>0</v>
      </c>
      <c r="DQ70" s="1">
        <v>2</v>
      </c>
      <c r="DR70" s="1">
        <v>14</v>
      </c>
      <c r="DS70" s="1">
        <v>22</v>
      </c>
      <c r="DT70" s="1">
        <v>12</v>
      </c>
      <c r="DU70" s="1">
        <v>1</v>
      </c>
      <c r="DV70" s="1">
        <v>0</v>
      </c>
      <c r="DW70" s="1">
        <v>0</v>
      </c>
      <c r="DX70" s="1">
        <v>0</v>
      </c>
      <c r="DY70" s="1">
        <v>0</v>
      </c>
      <c r="DZ70" s="1">
        <v>75</v>
      </c>
      <c r="EA70" s="1">
        <v>0</v>
      </c>
      <c r="EB70" s="4">
        <v>58.733333333333334</v>
      </c>
      <c r="EC70" s="4">
        <v>45.973333333333336</v>
      </c>
      <c r="ED70" s="4">
        <v>51.413333333333334</v>
      </c>
      <c r="EE70" s="4">
        <v>46.204081632653065</v>
      </c>
      <c r="EF70" s="4">
        <v>156.12</v>
      </c>
      <c r="EG70" s="4">
        <v>52.039999999999985</v>
      </c>
      <c r="EH70" s="4">
        <v>50.017777777777781</v>
      </c>
      <c r="EI70" s="1">
        <v>7</v>
      </c>
      <c r="EJ70" s="1">
        <v>32</v>
      </c>
      <c r="EK70" s="1">
        <v>29</v>
      </c>
      <c r="EL70" s="1">
        <v>7</v>
      </c>
      <c r="EM70" s="1">
        <v>1</v>
      </c>
      <c r="EN70" s="1">
        <v>0</v>
      </c>
      <c r="EO70" s="1">
        <v>25</v>
      </c>
      <c r="EP70" s="1">
        <v>27</v>
      </c>
      <c r="EQ70" s="1">
        <v>13</v>
      </c>
      <c r="ER70" s="1">
        <v>10</v>
      </c>
      <c r="ES70" s="1">
        <v>1</v>
      </c>
      <c r="ET70" s="1">
        <v>2</v>
      </c>
      <c r="EU70" s="1">
        <v>24</v>
      </c>
      <c r="EV70" s="1">
        <v>23</v>
      </c>
      <c r="EW70" s="1">
        <v>14</v>
      </c>
      <c r="EX70" s="1">
        <v>14</v>
      </c>
      <c r="EY70" s="1">
        <v>1</v>
      </c>
      <c r="EZ70" s="1">
        <v>2</v>
      </c>
      <c r="FA70" s="1">
        <v>14</v>
      </c>
      <c r="FB70" s="1">
        <v>22</v>
      </c>
      <c r="FC70" s="1">
        <v>12</v>
      </c>
      <c r="FD70" s="1">
        <v>1</v>
      </c>
      <c r="FE70" s="1">
        <v>0</v>
      </c>
      <c r="FF70" s="1">
        <v>0</v>
      </c>
      <c r="FG70" s="1">
        <v>1</v>
      </c>
      <c r="FH70" s="1">
        <v>0</v>
      </c>
      <c r="FI70" s="1">
        <v>199</v>
      </c>
      <c r="FJ70" s="1">
        <v>17</v>
      </c>
      <c r="FK70" s="1">
        <v>46</v>
      </c>
      <c r="FL70" s="1">
        <v>18</v>
      </c>
      <c r="FM70" s="1">
        <v>5</v>
      </c>
      <c r="FN70" s="1">
        <v>8</v>
      </c>
      <c r="FO70" s="1">
        <v>23</v>
      </c>
      <c r="FP70" s="1">
        <v>15</v>
      </c>
      <c r="FQ70" s="1">
        <v>23</v>
      </c>
      <c r="FR70" s="1" t="s">
        <v>304</v>
      </c>
      <c r="FS70" s="1">
        <v>313</v>
      </c>
      <c r="FT70" s="1">
        <v>134</v>
      </c>
      <c r="FU70" s="1">
        <v>313</v>
      </c>
    </row>
    <row r="71" spans="63:177">
      <c r="BK71" s="29">
        <v>100682682</v>
      </c>
      <c r="BL71" s="1" t="s">
        <v>33</v>
      </c>
      <c r="BM71" s="1">
        <v>54</v>
      </c>
      <c r="BN71" s="1" t="s">
        <v>289</v>
      </c>
      <c r="BO71" s="1" t="s">
        <v>290</v>
      </c>
      <c r="BP71" s="1">
        <v>136</v>
      </c>
      <c r="BQ71" s="1">
        <v>0</v>
      </c>
      <c r="BR71" s="4">
        <v>63.691176470588232</v>
      </c>
      <c r="BS71" s="4">
        <v>53.764705882352942</v>
      </c>
      <c r="BT71" s="4">
        <v>51.742647058823529</v>
      </c>
      <c r="BU71" s="4">
        <v>169.1985294117647</v>
      </c>
      <c r="BV71" s="4">
        <v>56.399509803921568</v>
      </c>
      <c r="BW71" s="1">
        <v>6</v>
      </c>
      <c r="BX71" s="1">
        <v>48</v>
      </c>
      <c r="BY71" s="1">
        <v>62</v>
      </c>
      <c r="BZ71" s="1">
        <v>20</v>
      </c>
      <c r="CA71" s="1">
        <v>0</v>
      </c>
      <c r="CB71" s="1">
        <v>0</v>
      </c>
      <c r="CC71" s="1">
        <v>30</v>
      </c>
      <c r="CD71" s="1">
        <v>53</v>
      </c>
      <c r="CE71" s="1">
        <v>26</v>
      </c>
      <c r="CF71" s="1">
        <v>27</v>
      </c>
      <c r="CG71" s="1">
        <v>0</v>
      </c>
      <c r="CH71" s="1">
        <v>1</v>
      </c>
      <c r="CI71" s="1">
        <v>33</v>
      </c>
      <c r="CJ71" s="1">
        <v>54</v>
      </c>
      <c r="CK71" s="1">
        <v>29</v>
      </c>
      <c r="CL71" s="1">
        <v>20</v>
      </c>
      <c r="CM71" s="1">
        <v>0</v>
      </c>
      <c r="CN71" s="1">
        <v>1</v>
      </c>
      <c r="CO71" s="1">
        <v>0</v>
      </c>
      <c r="CP71" s="1">
        <v>0</v>
      </c>
      <c r="CQ71" s="1">
        <v>0</v>
      </c>
      <c r="CR71" s="1">
        <v>0</v>
      </c>
      <c r="CS71" s="4"/>
      <c r="CT71" s="4"/>
      <c r="CU71" s="4"/>
      <c r="CV71" s="4"/>
      <c r="CW71" s="4"/>
      <c r="CX71" s="4"/>
      <c r="CY71" s="4"/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136</v>
      </c>
      <c r="EA71" s="1">
        <v>0</v>
      </c>
      <c r="EB71" s="4">
        <v>63.691176470588232</v>
      </c>
      <c r="EC71" s="4">
        <v>53.764705882352942</v>
      </c>
      <c r="ED71" s="4">
        <v>51.742647058823529</v>
      </c>
      <c r="EE71" s="4"/>
      <c r="EF71" s="4">
        <v>169.1985294117647</v>
      </c>
      <c r="EG71" s="4">
        <v>56.399509803921568</v>
      </c>
      <c r="EH71" s="4">
        <v>56.399509803921568</v>
      </c>
      <c r="EI71" s="1">
        <v>6</v>
      </c>
      <c r="EJ71" s="1">
        <v>48</v>
      </c>
      <c r="EK71" s="1">
        <v>62</v>
      </c>
      <c r="EL71" s="1">
        <v>20</v>
      </c>
      <c r="EM71" s="1">
        <v>0</v>
      </c>
      <c r="EN71" s="1">
        <v>0</v>
      </c>
      <c r="EO71" s="1">
        <v>30</v>
      </c>
      <c r="EP71" s="1">
        <v>53</v>
      </c>
      <c r="EQ71" s="1">
        <v>26</v>
      </c>
      <c r="ER71" s="1">
        <v>27</v>
      </c>
      <c r="ES71" s="1">
        <v>0</v>
      </c>
      <c r="ET71" s="1">
        <v>1</v>
      </c>
      <c r="EU71" s="1">
        <v>33</v>
      </c>
      <c r="EV71" s="1">
        <v>54</v>
      </c>
      <c r="EW71" s="1">
        <v>29</v>
      </c>
      <c r="EX71" s="1">
        <v>20</v>
      </c>
      <c r="EY71" s="1">
        <v>0</v>
      </c>
      <c r="EZ71" s="1">
        <v>1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21</v>
      </c>
      <c r="FJ71" s="1" t="s">
        <v>375</v>
      </c>
      <c r="FK71" s="1">
        <v>20</v>
      </c>
      <c r="FL71" s="1">
        <v>4</v>
      </c>
      <c r="FM71" s="1" t="s">
        <v>375</v>
      </c>
      <c r="FN71" s="1">
        <v>4</v>
      </c>
      <c r="FO71" s="1">
        <v>23</v>
      </c>
      <c r="FP71" s="1">
        <v>15</v>
      </c>
      <c r="FQ71" s="1">
        <v>23</v>
      </c>
      <c r="FR71" s="1" t="s">
        <v>304</v>
      </c>
      <c r="FS71" s="1">
        <v>313</v>
      </c>
      <c r="FT71" s="1">
        <v>134</v>
      </c>
      <c r="FU71" s="1">
        <v>313</v>
      </c>
    </row>
    <row r="72" spans="63:177">
      <c r="BK72" s="29">
        <v>449714993</v>
      </c>
      <c r="BL72" s="1" t="s">
        <v>19</v>
      </c>
      <c r="BM72" s="1">
        <v>111</v>
      </c>
      <c r="BN72" s="1" t="s">
        <v>289</v>
      </c>
      <c r="BO72" s="1" t="s">
        <v>370</v>
      </c>
      <c r="BP72" s="1">
        <v>81</v>
      </c>
      <c r="BQ72" s="1">
        <v>0</v>
      </c>
      <c r="BR72" s="4">
        <v>50.469135802469133</v>
      </c>
      <c r="BS72" s="4">
        <v>37.333333333333336</v>
      </c>
      <c r="BT72" s="4">
        <v>38.827160493827158</v>
      </c>
      <c r="BU72" s="4">
        <v>126.62962962962963</v>
      </c>
      <c r="BV72" s="4">
        <v>42.209876543209887</v>
      </c>
      <c r="BW72" s="1">
        <v>16</v>
      </c>
      <c r="BX72" s="1">
        <v>36</v>
      </c>
      <c r="BY72" s="1">
        <v>24</v>
      </c>
      <c r="BZ72" s="1">
        <v>5</v>
      </c>
      <c r="CA72" s="1">
        <v>1</v>
      </c>
      <c r="CB72" s="1">
        <v>1</v>
      </c>
      <c r="CC72" s="1">
        <v>35</v>
      </c>
      <c r="CD72" s="1">
        <v>32</v>
      </c>
      <c r="CE72" s="1">
        <v>9</v>
      </c>
      <c r="CF72" s="1">
        <v>5</v>
      </c>
      <c r="CG72" s="1">
        <v>2</v>
      </c>
      <c r="CH72" s="1">
        <v>0</v>
      </c>
      <c r="CI72" s="1">
        <v>40</v>
      </c>
      <c r="CJ72" s="1">
        <v>27</v>
      </c>
      <c r="CK72" s="1">
        <v>8</v>
      </c>
      <c r="CL72" s="1">
        <v>6</v>
      </c>
      <c r="CM72" s="1">
        <v>1</v>
      </c>
      <c r="CN72" s="1">
        <v>1</v>
      </c>
      <c r="CO72" s="1">
        <v>1</v>
      </c>
      <c r="CP72" s="1">
        <v>0</v>
      </c>
      <c r="CQ72" s="1">
        <v>25</v>
      </c>
      <c r="CR72" s="1">
        <v>0</v>
      </c>
      <c r="CS72" s="4">
        <v>52.96</v>
      </c>
      <c r="CT72" s="4">
        <v>45.44</v>
      </c>
      <c r="CU72" s="4">
        <v>50.2</v>
      </c>
      <c r="CV72" s="4">
        <v>52.6</v>
      </c>
      <c r="CW72" s="4">
        <v>148.6</v>
      </c>
      <c r="CX72" s="4">
        <v>49.533333333333331</v>
      </c>
      <c r="CY72" s="4">
        <v>50.3</v>
      </c>
      <c r="CZ72" s="1">
        <v>8</v>
      </c>
      <c r="DA72" s="1">
        <v>6</v>
      </c>
      <c r="DB72" s="1">
        <v>6</v>
      </c>
      <c r="DC72" s="1">
        <v>5</v>
      </c>
      <c r="DD72" s="1">
        <v>0</v>
      </c>
      <c r="DE72" s="1">
        <v>0</v>
      </c>
      <c r="DF72" s="1">
        <v>9</v>
      </c>
      <c r="DG72" s="1">
        <v>10</v>
      </c>
      <c r="DH72" s="1">
        <v>3</v>
      </c>
      <c r="DI72" s="1">
        <v>3</v>
      </c>
      <c r="DJ72" s="1">
        <v>1</v>
      </c>
      <c r="DK72" s="1">
        <v>0</v>
      </c>
      <c r="DL72" s="1">
        <v>8</v>
      </c>
      <c r="DM72" s="1">
        <v>7</v>
      </c>
      <c r="DN72" s="1">
        <v>7</v>
      </c>
      <c r="DO72" s="1">
        <v>3</v>
      </c>
      <c r="DP72" s="1">
        <v>1</v>
      </c>
      <c r="DQ72" s="1">
        <v>1</v>
      </c>
      <c r="DR72" s="1">
        <v>5</v>
      </c>
      <c r="DS72" s="1">
        <v>10</v>
      </c>
      <c r="DT72" s="1">
        <v>7</v>
      </c>
      <c r="DU72" s="1">
        <v>3</v>
      </c>
      <c r="DV72" s="1">
        <v>0</v>
      </c>
      <c r="DW72" s="1">
        <v>0</v>
      </c>
      <c r="DX72" s="1">
        <v>0</v>
      </c>
      <c r="DY72" s="1">
        <v>0</v>
      </c>
      <c r="DZ72" s="1">
        <v>106</v>
      </c>
      <c r="EA72" s="1">
        <v>0</v>
      </c>
      <c r="EB72" s="4">
        <v>51.056603773584904</v>
      </c>
      <c r="EC72" s="4">
        <v>39.245283018867923</v>
      </c>
      <c r="ED72" s="4">
        <v>41.509433962264154</v>
      </c>
      <c r="EE72" s="4">
        <v>52.6</v>
      </c>
      <c r="EF72" s="4">
        <v>131.81132075471697</v>
      </c>
      <c r="EG72" s="4">
        <v>43.937106918238975</v>
      </c>
      <c r="EH72" s="4">
        <v>44.11792452830187</v>
      </c>
      <c r="EI72" s="1">
        <v>24</v>
      </c>
      <c r="EJ72" s="1">
        <v>42</v>
      </c>
      <c r="EK72" s="1">
        <v>30</v>
      </c>
      <c r="EL72" s="1">
        <v>10</v>
      </c>
      <c r="EM72" s="1">
        <v>1</v>
      </c>
      <c r="EN72" s="1">
        <v>1</v>
      </c>
      <c r="EO72" s="1">
        <v>44</v>
      </c>
      <c r="EP72" s="1">
        <v>42</v>
      </c>
      <c r="EQ72" s="1">
        <v>12</v>
      </c>
      <c r="ER72" s="1">
        <v>8</v>
      </c>
      <c r="ES72" s="1">
        <v>3</v>
      </c>
      <c r="ET72" s="1">
        <v>0</v>
      </c>
      <c r="EU72" s="1">
        <v>48</v>
      </c>
      <c r="EV72" s="1">
        <v>34</v>
      </c>
      <c r="EW72" s="1">
        <v>15</v>
      </c>
      <c r="EX72" s="1">
        <v>9</v>
      </c>
      <c r="EY72" s="1">
        <v>2</v>
      </c>
      <c r="EZ72" s="1">
        <v>2</v>
      </c>
      <c r="FA72" s="1">
        <v>5</v>
      </c>
      <c r="FB72" s="1">
        <v>10</v>
      </c>
      <c r="FC72" s="1">
        <v>7</v>
      </c>
      <c r="FD72" s="1">
        <v>3</v>
      </c>
      <c r="FE72" s="1">
        <v>0</v>
      </c>
      <c r="FF72" s="1">
        <v>0</v>
      </c>
      <c r="FG72" s="1">
        <v>1</v>
      </c>
      <c r="FH72" s="1">
        <v>0</v>
      </c>
      <c r="FI72" s="1">
        <v>158</v>
      </c>
      <c r="FJ72" s="1">
        <v>71</v>
      </c>
      <c r="FK72" s="1">
        <v>143</v>
      </c>
      <c r="FL72" s="1">
        <v>16</v>
      </c>
      <c r="FM72" s="1">
        <v>14</v>
      </c>
      <c r="FN72" s="1">
        <v>18</v>
      </c>
      <c r="FO72" s="1">
        <v>23</v>
      </c>
      <c r="FP72" s="1">
        <v>15</v>
      </c>
      <c r="FQ72" s="1">
        <v>23</v>
      </c>
      <c r="FR72" s="1" t="s">
        <v>304</v>
      </c>
      <c r="FS72" s="1">
        <v>313</v>
      </c>
      <c r="FT72" s="1">
        <v>134</v>
      </c>
      <c r="FU72" s="1">
        <v>313</v>
      </c>
    </row>
    <row r="73" spans="63:177">
      <c r="BK73" s="29">
        <v>757787527</v>
      </c>
      <c r="BL73" s="1" t="s">
        <v>21</v>
      </c>
      <c r="BM73" s="1">
        <v>151</v>
      </c>
      <c r="BN73" s="1" t="s">
        <v>289</v>
      </c>
      <c r="BO73" s="1" t="s">
        <v>370</v>
      </c>
      <c r="BP73" s="1">
        <v>23</v>
      </c>
      <c r="BQ73" s="1">
        <v>0</v>
      </c>
      <c r="BR73" s="4">
        <v>51.391304347826086</v>
      </c>
      <c r="BS73" s="4">
        <v>34.782608695652172</v>
      </c>
      <c r="BT73" s="4">
        <v>42.130434782608695</v>
      </c>
      <c r="BU73" s="4">
        <v>128.30434782608697</v>
      </c>
      <c r="BV73" s="4">
        <v>42.768115942028984</v>
      </c>
      <c r="BW73" s="1">
        <v>5</v>
      </c>
      <c r="BX73" s="1">
        <v>8</v>
      </c>
      <c r="BY73" s="1">
        <v>10</v>
      </c>
      <c r="BZ73" s="1">
        <v>0</v>
      </c>
      <c r="CA73" s="1">
        <v>0</v>
      </c>
      <c r="CB73" s="1">
        <v>0</v>
      </c>
      <c r="CC73" s="1">
        <v>11</v>
      </c>
      <c r="CD73" s="1">
        <v>10</v>
      </c>
      <c r="CE73" s="1">
        <v>2</v>
      </c>
      <c r="CF73" s="1">
        <v>0</v>
      </c>
      <c r="CG73" s="1">
        <v>0</v>
      </c>
      <c r="CH73" s="1">
        <v>0</v>
      </c>
      <c r="CI73" s="1">
        <v>9</v>
      </c>
      <c r="CJ73" s="1">
        <v>8</v>
      </c>
      <c r="CK73" s="1">
        <v>6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23</v>
      </c>
      <c r="CR73" s="1">
        <v>0</v>
      </c>
      <c r="CS73" s="4">
        <v>61.478260869565219</v>
      </c>
      <c r="CT73" s="4">
        <v>43.478260869565219</v>
      </c>
      <c r="CU73" s="4">
        <v>49.782608695652172</v>
      </c>
      <c r="CV73" s="4">
        <v>49.086956521739133</v>
      </c>
      <c r="CW73" s="4">
        <v>154.7391304347826</v>
      </c>
      <c r="CX73" s="4">
        <v>51.579710144927525</v>
      </c>
      <c r="CY73" s="4">
        <v>50.956521739130437</v>
      </c>
      <c r="CZ73" s="1">
        <v>2</v>
      </c>
      <c r="DA73" s="1">
        <v>7</v>
      </c>
      <c r="DB73" s="1">
        <v>11</v>
      </c>
      <c r="DC73" s="1">
        <v>3</v>
      </c>
      <c r="DD73" s="1">
        <v>0</v>
      </c>
      <c r="DE73" s="1">
        <v>0</v>
      </c>
      <c r="DF73" s="1">
        <v>8</v>
      </c>
      <c r="DG73" s="1">
        <v>10</v>
      </c>
      <c r="DH73" s="1">
        <v>3</v>
      </c>
      <c r="DI73" s="1">
        <v>2</v>
      </c>
      <c r="DJ73" s="1">
        <v>0</v>
      </c>
      <c r="DK73" s="1">
        <v>0</v>
      </c>
      <c r="DL73" s="1">
        <v>9</v>
      </c>
      <c r="DM73" s="1">
        <v>4</v>
      </c>
      <c r="DN73" s="1">
        <v>6</v>
      </c>
      <c r="DO73" s="1">
        <v>4</v>
      </c>
      <c r="DP73" s="1">
        <v>0</v>
      </c>
      <c r="DQ73" s="1">
        <v>0</v>
      </c>
      <c r="DR73" s="1">
        <v>3</v>
      </c>
      <c r="DS73" s="1">
        <v>12</v>
      </c>
      <c r="DT73" s="1">
        <v>8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46</v>
      </c>
      <c r="EA73" s="1">
        <v>0</v>
      </c>
      <c r="EB73" s="4">
        <v>56.434782608695649</v>
      </c>
      <c r="EC73" s="4">
        <v>39.130434782608695</v>
      </c>
      <c r="ED73" s="4">
        <v>45.956521739130437</v>
      </c>
      <c r="EE73" s="4">
        <v>49.086956521739133</v>
      </c>
      <c r="EF73" s="4">
        <v>141.52173913043478</v>
      </c>
      <c r="EG73" s="4">
        <v>47.173913043478272</v>
      </c>
      <c r="EH73" s="4">
        <v>46.862318840579704</v>
      </c>
      <c r="EI73" s="1">
        <v>7</v>
      </c>
      <c r="EJ73" s="1">
        <v>15</v>
      </c>
      <c r="EK73" s="1">
        <v>21</v>
      </c>
      <c r="EL73" s="1">
        <v>3</v>
      </c>
      <c r="EM73" s="1">
        <v>0</v>
      </c>
      <c r="EN73" s="1">
        <v>0</v>
      </c>
      <c r="EO73" s="1">
        <v>19</v>
      </c>
      <c r="EP73" s="1">
        <v>20</v>
      </c>
      <c r="EQ73" s="1">
        <v>5</v>
      </c>
      <c r="ER73" s="1">
        <v>2</v>
      </c>
      <c r="ES73" s="1">
        <v>0</v>
      </c>
      <c r="ET73" s="1">
        <v>0</v>
      </c>
      <c r="EU73" s="1">
        <v>18</v>
      </c>
      <c r="EV73" s="1">
        <v>12</v>
      </c>
      <c r="EW73" s="1">
        <v>12</v>
      </c>
      <c r="EX73" s="1">
        <v>4</v>
      </c>
      <c r="EY73" s="1">
        <v>0</v>
      </c>
      <c r="EZ73" s="1">
        <v>0</v>
      </c>
      <c r="FA73" s="1">
        <v>3</v>
      </c>
      <c r="FB73" s="1">
        <v>12</v>
      </c>
      <c r="FC73" s="1">
        <v>8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147</v>
      </c>
      <c r="FJ73" s="1">
        <v>56</v>
      </c>
      <c r="FK73" s="1">
        <v>105</v>
      </c>
      <c r="FL73" s="1">
        <v>15</v>
      </c>
      <c r="FM73" s="1">
        <v>12</v>
      </c>
      <c r="FN73" s="1">
        <v>16</v>
      </c>
      <c r="FO73" s="1">
        <v>23</v>
      </c>
      <c r="FP73" s="1">
        <v>15</v>
      </c>
      <c r="FQ73" s="1">
        <v>23</v>
      </c>
      <c r="FR73" s="1" t="s">
        <v>304</v>
      </c>
      <c r="FS73" s="1">
        <v>313</v>
      </c>
      <c r="FT73" s="1">
        <v>134</v>
      </c>
      <c r="FU73" s="1">
        <v>313</v>
      </c>
    </row>
    <row r="74" spans="63:177">
      <c r="BK74" s="29">
        <v>534244208</v>
      </c>
      <c r="BL74" s="1" t="s">
        <v>22</v>
      </c>
      <c r="BM74" s="1">
        <v>159</v>
      </c>
      <c r="BN74" s="1" t="s">
        <v>289</v>
      </c>
      <c r="BO74" s="1" t="s">
        <v>290</v>
      </c>
      <c r="BP74" s="1">
        <v>118</v>
      </c>
      <c r="BQ74" s="1">
        <v>0</v>
      </c>
      <c r="BR74" s="4">
        <v>55.347457627118644</v>
      </c>
      <c r="BS74" s="4">
        <v>45.491525423728817</v>
      </c>
      <c r="BT74" s="4">
        <v>43.694915254237287</v>
      </c>
      <c r="BU74" s="4">
        <v>144.53389830508473</v>
      </c>
      <c r="BV74" s="4">
        <v>48.177966101694892</v>
      </c>
      <c r="BW74" s="1">
        <v>20</v>
      </c>
      <c r="BX74" s="1">
        <v>47</v>
      </c>
      <c r="BY74" s="1">
        <v>40</v>
      </c>
      <c r="BZ74" s="1">
        <v>11</v>
      </c>
      <c r="CA74" s="1">
        <v>1</v>
      </c>
      <c r="CB74" s="1">
        <v>0</v>
      </c>
      <c r="CC74" s="1">
        <v>45</v>
      </c>
      <c r="CD74" s="1">
        <v>38</v>
      </c>
      <c r="CE74" s="1">
        <v>17</v>
      </c>
      <c r="CF74" s="1">
        <v>18</v>
      </c>
      <c r="CG74" s="1">
        <v>3</v>
      </c>
      <c r="CH74" s="1">
        <v>1</v>
      </c>
      <c r="CI74" s="1">
        <v>48</v>
      </c>
      <c r="CJ74" s="1">
        <v>35</v>
      </c>
      <c r="CK74" s="1">
        <v>22</v>
      </c>
      <c r="CL74" s="1">
        <v>13</v>
      </c>
      <c r="CM74" s="1">
        <v>2</v>
      </c>
      <c r="CN74" s="1">
        <v>0</v>
      </c>
      <c r="CO74" s="1">
        <v>1</v>
      </c>
      <c r="CP74" s="1">
        <v>0</v>
      </c>
      <c r="CQ74" s="1">
        <v>0</v>
      </c>
      <c r="CR74" s="1">
        <v>0</v>
      </c>
      <c r="CS74" s="4"/>
      <c r="CT74" s="4"/>
      <c r="CU74" s="4"/>
      <c r="CV74" s="4"/>
      <c r="CW74" s="4"/>
      <c r="CX74" s="4"/>
      <c r="CY74" s="4"/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118</v>
      </c>
      <c r="EA74" s="1">
        <v>0</v>
      </c>
      <c r="EB74" s="4">
        <v>55.347457627118644</v>
      </c>
      <c r="EC74" s="4">
        <v>45.491525423728817</v>
      </c>
      <c r="ED74" s="4">
        <v>43.694915254237287</v>
      </c>
      <c r="EE74" s="4"/>
      <c r="EF74" s="4">
        <v>144.53389830508473</v>
      </c>
      <c r="EG74" s="4">
        <v>48.177966101694892</v>
      </c>
      <c r="EH74" s="4">
        <v>48.177966101694892</v>
      </c>
      <c r="EI74" s="1">
        <v>20</v>
      </c>
      <c r="EJ74" s="1">
        <v>47</v>
      </c>
      <c r="EK74" s="1">
        <v>40</v>
      </c>
      <c r="EL74" s="1">
        <v>11</v>
      </c>
      <c r="EM74" s="1">
        <v>1</v>
      </c>
      <c r="EN74" s="1">
        <v>0</v>
      </c>
      <c r="EO74" s="1">
        <v>45</v>
      </c>
      <c r="EP74" s="1">
        <v>38</v>
      </c>
      <c r="EQ74" s="1">
        <v>17</v>
      </c>
      <c r="ER74" s="1">
        <v>18</v>
      </c>
      <c r="ES74" s="1">
        <v>3</v>
      </c>
      <c r="ET74" s="1">
        <v>1</v>
      </c>
      <c r="EU74" s="1">
        <v>48</v>
      </c>
      <c r="EV74" s="1">
        <v>35</v>
      </c>
      <c r="EW74" s="1">
        <v>22</v>
      </c>
      <c r="EX74" s="1">
        <v>13</v>
      </c>
      <c r="EY74" s="1">
        <v>2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1</v>
      </c>
      <c r="FH74" s="1">
        <v>0</v>
      </c>
      <c r="FI74" s="1">
        <v>74</v>
      </c>
      <c r="FJ74" s="1" t="s">
        <v>375</v>
      </c>
      <c r="FK74" s="1">
        <v>85</v>
      </c>
      <c r="FL74" s="1">
        <v>11</v>
      </c>
      <c r="FM74" s="1" t="s">
        <v>375</v>
      </c>
      <c r="FN74" s="1">
        <v>13</v>
      </c>
      <c r="FO74" s="1">
        <v>23</v>
      </c>
      <c r="FP74" s="1">
        <v>15</v>
      </c>
      <c r="FQ74" s="1">
        <v>23</v>
      </c>
      <c r="FR74" s="1" t="s">
        <v>304</v>
      </c>
      <c r="FS74" s="1">
        <v>313</v>
      </c>
      <c r="FT74" s="1">
        <v>134</v>
      </c>
      <c r="FU74" s="1">
        <v>313</v>
      </c>
    </row>
    <row r="75" spans="63:177">
      <c r="BK75" s="29">
        <v>138043367</v>
      </c>
      <c r="BL75" s="1" t="s">
        <v>23</v>
      </c>
      <c r="BM75" s="1">
        <v>164</v>
      </c>
      <c r="BN75" s="1" t="s">
        <v>289</v>
      </c>
      <c r="BO75" s="1" t="s">
        <v>370</v>
      </c>
      <c r="BP75" s="1">
        <v>51</v>
      </c>
      <c r="BQ75" s="1">
        <v>0</v>
      </c>
      <c r="BR75" s="4">
        <v>58.156862745098039</v>
      </c>
      <c r="BS75" s="4">
        <v>54.03921568627451</v>
      </c>
      <c r="BT75" s="4">
        <v>51.705882352941174</v>
      </c>
      <c r="BU75" s="4">
        <v>163.90196078431373</v>
      </c>
      <c r="BV75" s="4">
        <v>54.633986928104576</v>
      </c>
      <c r="BW75" s="1">
        <v>7</v>
      </c>
      <c r="BX75" s="1">
        <v>21</v>
      </c>
      <c r="BY75" s="1">
        <v>14</v>
      </c>
      <c r="BZ75" s="1">
        <v>9</v>
      </c>
      <c r="CA75" s="1">
        <v>0</v>
      </c>
      <c r="CB75" s="1">
        <v>0</v>
      </c>
      <c r="CC75" s="1">
        <v>10</v>
      </c>
      <c r="CD75" s="1">
        <v>22</v>
      </c>
      <c r="CE75" s="1">
        <v>7</v>
      </c>
      <c r="CF75" s="1">
        <v>12</v>
      </c>
      <c r="CG75" s="1">
        <v>0</v>
      </c>
      <c r="CH75" s="1">
        <v>2</v>
      </c>
      <c r="CI75" s="1">
        <v>14</v>
      </c>
      <c r="CJ75" s="1">
        <v>18</v>
      </c>
      <c r="CK75" s="1">
        <v>8</v>
      </c>
      <c r="CL75" s="1">
        <v>11</v>
      </c>
      <c r="CM75" s="1">
        <v>0</v>
      </c>
      <c r="CN75" s="1">
        <v>0</v>
      </c>
      <c r="CO75" s="1">
        <v>0</v>
      </c>
      <c r="CP75" s="1">
        <v>0</v>
      </c>
      <c r="CQ75" s="1">
        <v>68</v>
      </c>
      <c r="CR75" s="1">
        <v>0</v>
      </c>
      <c r="CS75" s="4">
        <v>66.647058823529406</v>
      </c>
      <c r="CT75" s="4">
        <v>56.764705882352942</v>
      </c>
      <c r="CU75" s="4">
        <v>69.455882352941174</v>
      </c>
      <c r="CV75" s="4">
        <v>52.970588235294116</v>
      </c>
      <c r="CW75" s="4">
        <v>192.86764705882354</v>
      </c>
      <c r="CX75" s="4">
        <v>64.289215686274517</v>
      </c>
      <c r="CY75" s="4">
        <v>61.459558823529413</v>
      </c>
      <c r="CZ75" s="1">
        <v>3</v>
      </c>
      <c r="DA75" s="1">
        <v>19</v>
      </c>
      <c r="DB75" s="1">
        <v>31</v>
      </c>
      <c r="DC75" s="1">
        <v>15</v>
      </c>
      <c r="DD75" s="1">
        <v>0</v>
      </c>
      <c r="DE75" s="1">
        <v>0</v>
      </c>
      <c r="DF75" s="1">
        <v>13</v>
      </c>
      <c r="DG75" s="1">
        <v>27</v>
      </c>
      <c r="DH75" s="1">
        <v>11</v>
      </c>
      <c r="DI75" s="1">
        <v>17</v>
      </c>
      <c r="DJ75" s="1">
        <v>0</v>
      </c>
      <c r="DK75" s="1">
        <v>1</v>
      </c>
      <c r="DL75" s="1">
        <v>7</v>
      </c>
      <c r="DM75" s="1">
        <v>20</v>
      </c>
      <c r="DN75" s="1">
        <v>16</v>
      </c>
      <c r="DO75" s="1">
        <v>25</v>
      </c>
      <c r="DP75" s="1">
        <v>0</v>
      </c>
      <c r="DQ75" s="1">
        <v>9</v>
      </c>
      <c r="DR75" s="1">
        <v>14</v>
      </c>
      <c r="DS75" s="1">
        <v>28</v>
      </c>
      <c r="DT75" s="1">
        <v>19</v>
      </c>
      <c r="DU75" s="1">
        <v>7</v>
      </c>
      <c r="DV75" s="1">
        <v>0</v>
      </c>
      <c r="DW75" s="1">
        <v>0</v>
      </c>
      <c r="DX75" s="1">
        <v>0</v>
      </c>
      <c r="DY75" s="1">
        <v>0</v>
      </c>
      <c r="DZ75" s="1">
        <v>119</v>
      </c>
      <c r="EA75" s="1">
        <v>0</v>
      </c>
      <c r="EB75" s="4">
        <v>63.008403361344541</v>
      </c>
      <c r="EC75" s="4">
        <v>55.596638655462186</v>
      </c>
      <c r="ED75" s="4">
        <v>61.84873949579832</v>
      </c>
      <c r="EE75" s="4">
        <v>52.970588235294116</v>
      </c>
      <c r="EF75" s="4">
        <v>180.45378151260505</v>
      </c>
      <c r="EG75" s="4">
        <v>60.151260504201673</v>
      </c>
      <c r="EH75" s="4">
        <v>58.534313725490179</v>
      </c>
      <c r="EI75" s="1">
        <v>10</v>
      </c>
      <c r="EJ75" s="1">
        <v>40</v>
      </c>
      <c r="EK75" s="1">
        <v>45</v>
      </c>
      <c r="EL75" s="1">
        <v>24</v>
      </c>
      <c r="EM75" s="1">
        <v>0</v>
      </c>
      <c r="EN75" s="1">
        <v>0</v>
      </c>
      <c r="EO75" s="1">
        <v>23</v>
      </c>
      <c r="EP75" s="1">
        <v>49</v>
      </c>
      <c r="EQ75" s="1">
        <v>18</v>
      </c>
      <c r="ER75" s="1">
        <v>29</v>
      </c>
      <c r="ES75" s="1">
        <v>0</v>
      </c>
      <c r="ET75" s="1">
        <v>3</v>
      </c>
      <c r="EU75" s="1">
        <v>21</v>
      </c>
      <c r="EV75" s="1">
        <v>38</v>
      </c>
      <c r="EW75" s="1">
        <v>24</v>
      </c>
      <c r="EX75" s="1">
        <v>36</v>
      </c>
      <c r="EY75" s="1">
        <v>0</v>
      </c>
      <c r="EZ75" s="1">
        <v>9</v>
      </c>
      <c r="FA75" s="1">
        <v>14</v>
      </c>
      <c r="FB75" s="1">
        <v>28</v>
      </c>
      <c r="FC75" s="1">
        <v>19</v>
      </c>
      <c r="FD75" s="1">
        <v>7</v>
      </c>
      <c r="FE75" s="1">
        <v>0</v>
      </c>
      <c r="FF75" s="1">
        <v>0</v>
      </c>
      <c r="FG75" s="1">
        <v>0</v>
      </c>
      <c r="FH75" s="1">
        <v>0</v>
      </c>
      <c r="FI75" s="1">
        <v>28</v>
      </c>
      <c r="FJ75" s="1">
        <v>4</v>
      </c>
      <c r="FK75" s="1">
        <v>10</v>
      </c>
      <c r="FL75" s="1">
        <v>5</v>
      </c>
      <c r="FM75" s="1">
        <v>2</v>
      </c>
      <c r="FN75" s="1">
        <v>2</v>
      </c>
      <c r="FO75" s="1">
        <v>23</v>
      </c>
      <c r="FP75" s="1">
        <v>15</v>
      </c>
      <c r="FQ75" s="1">
        <v>23</v>
      </c>
      <c r="FR75" s="1" t="s">
        <v>304</v>
      </c>
      <c r="FS75" s="1">
        <v>313</v>
      </c>
      <c r="FT75" s="1">
        <v>134</v>
      </c>
      <c r="FU75" s="1">
        <v>313</v>
      </c>
    </row>
    <row r="76" spans="63:177">
      <c r="BK76" s="29">
        <v>421113845</v>
      </c>
      <c r="BL76" s="1" t="s">
        <v>25</v>
      </c>
      <c r="BM76" s="1">
        <v>211</v>
      </c>
      <c r="BN76" s="1" t="s">
        <v>289</v>
      </c>
      <c r="BO76" s="1" t="s">
        <v>370</v>
      </c>
      <c r="BP76" s="1">
        <v>102</v>
      </c>
      <c r="BQ76" s="1">
        <v>0</v>
      </c>
      <c r="BR76" s="4">
        <v>59.294117647058826</v>
      </c>
      <c r="BS76" s="4">
        <v>49.607843137254903</v>
      </c>
      <c r="BT76" s="4">
        <v>44.941176470588232</v>
      </c>
      <c r="BU76" s="4">
        <v>153.84313725490196</v>
      </c>
      <c r="BV76" s="4">
        <v>51.281045751633997</v>
      </c>
      <c r="BW76" s="1">
        <v>13</v>
      </c>
      <c r="BX76" s="1">
        <v>35</v>
      </c>
      <c r="BY76" s="1">
        <v>39</v>
      </c>
      <c r="BZ76" s="1">
        <v>15</v>
      </c>
      <c r="CA76" s="1">
        <v>0</v>
      </c>
      <c r="CB76" s="1">
        <v>0</v>
      </c>
      <c r="CC76" s="1">
        <v>32</v>
      </c>
      <c r="CD76" s="1">
        <v>36</v>
      </c>
      <c r="CE76" s="1">
        <v>17</v>
      </c>
      <c r="CF76" s="1">
        <v>17</v>
      </c>
      <c r="CG76" s="1">
        <v>0</v>
      </c>
      <c r="CH76" s="1">
        <v>4</v>
      </c>
      <c r="CI76" s="1">
        <v>35</v>
      </c>
      <c r="CJ76" s="1">
        <v>42</v>
      </c>
      <c r="CK76" s="1">
        <v>12</v>
      </c>
      <c r="CL76" s="1">
        <v>13</v>
      </c>
      <c r="CM76" s="1">
        <v>0</v>
      </c>
      <c r="CN76" s="1">
        <v>1</v>
      </c>
      <c r="CO76" s="1">
        <v>0</v>
      </c>
      <c r="CP76" s="1">
        <v>0</v>
      </c>
      <c r="CQ76" s="1">
        <v>48</v>
      </c>
      <c r="CR76" s="1">
        <v>0</v>
      </c>
      <c r="CS76" s="4">
        <v>59.916666666666664</v>
      </c>
      <c r="CT76" s="4">
        <v>50.75</v>
      </c>
      <c r="CU76" s="4">
        <v>50.104166666666664</v>
      </c>
      <c r="CV76" s="4">
        <v>53.5</v>
      </c>
      <c r="CW76" s="4">
        <v>160.77083333333334</v>
      </c>
      <c r="CX76" s="4">
        <v>53.590277777777764</v>
      </c>
      <c r="CY76" s="4">
        <v>53.567708333333336</v>
      </c>
      <c r="CZ76" s="1">
        <v>3</v>
      </c>
      <c r="DA76" s="1">
        <v>20</v>
      </c>
      <c r="DB76" s="1">
        <v>19</v>
      </c>
      <c r="DC76" s="1">
        <v>6</v>
      </c>
      <c r="DD76" s="1">
        <v>0</v>
      </c>
      <c r="DE76" s="1">
        <v>0</v>
      </c>
      <c r="DF76" s="1">
        <v>9</v>
      </c>
      <c r="DG76" s="1">
        <v>22</v>
      </c>
      <c r="DH76" s="1">
        <v>9</v>
      </c>
      <c r="DI76" s="1">
        <v>8</v>
      </c>
      <c r="DJ76" s="1">
        <v>1</v>
      </c>
      <c r="DK76" s="1">
        <v>0</v>
      </c>
      <c r="DL76" s="1">
        <v>14</v>
      </c>
      <c r="DM76" s="1">
        <v>18</v>
      </c>
      <c r="DN76" s="1">
        <v>10</v>
      </c>
      <c r="DO76" s="1">
        <v>6</v>
      </c>
      <c r="DP76" s="1">
        <v>0</v>
      </c>
      <c r="DQ76" s="1">
        <v>1</v>
      </c>
      <c r="DR76" s="1">
        <v>6</v>
      </c>
      <c r="DS76" s="1">
        <v>26</v>
      </c>
      <c r="DT76" s="1">
        <v>16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150</v>
      </c>
      <c r="EA76" s="1">
        <v>0</v>
      </c>
      <c r="EB76" s="4">
        <v>59.493333333333332</v>
      </c>
      <c r="EC76" s="4">
        <v>49.973333333333336</v>
      </c>
      <c r="ED76" s="4">
        <v>46.593333333333334</v>
      </c>
      <c r="EE76" s="4">
        <v>53.5</v>
      </c>
      <c r="EF76" s="4">
        <v>156.06</v>
      </c>
      <c r="EG76" s="4">
        <v>52.02</v>
      </c>
      <c r="EH76" s="4">
        <v>52.012777777777778</v>
      </c>
      <c r="EI76" s="1">
        <v>16</v>
      </c>
      <c r="EJ76" s="1">
        <v>55</v>
      </c>
      <c r="EK76" s="1">
        <v>58</v>
      </c>
      <c r="EL76" s="1">
        <v>21</v>
      </c>
      <c r="EM76" s="1">
        <v>0</v>
      </c>
      <c r="EN76" s="1">
        <v>0</v>
      </c>
      <c r="EO76" s="1">
        <v>41</v>
      </c>
      <c r="EP76" s="1">
        <v>58</v>
      </c>
      <c r="EQ76" s="1">
        <v>26</v>
      </c>
      <c r="ER76" s="1">
        <v>25</v>
      </c>
      <c r="ES76" s="1">
        <v>1</v>
      </c>
      <c r="ET76" s="1">
        <v>4</v>
      </c>
      <c r="EU76" s="1">
        <v>49</v>
      </c>
      <c r="EV76" s="1">
        <v>60</v>
      </c>
      <c r="EW76" s="1">
        <v>22</v>
      </c>
      <c r="EX76" s="1">
        <v>19</v>
      </c>
      <c r="EY76" s="1">
        <v>0</v>
      </c>
      <c r="EZ76" s="1">
        <v>2</v>
      </c>
      <c r="FA76" s="1">
        <v>6</v>
      </c>
      <c r="FB76" s="1">
        <v>26</v>
      </c>
      <c r="FC76" s="1">
        <v>16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46</v>
      </c>
      <c r="FJ76" s="1">
        <v>39</v>
      </c>
      <c r="FK76" s="1">
        <v>48</v>
      </c>
      <c r="FL76" s="1">
        <v>7</v>
      </c>
      <c r="FM76" s="1">
        <v>8</v>
      </c>
      <c r="FN76" s="1">
        <v>9</v>
      </c>
      <c r="FO76" s="1">
        <v>23</v>
      </c>
      <c r="FP76" s="1">
        <v>15</v>
      </c>
      <c r="FQ76" s="1">
        <v>23</v>
      </c>
      <c r="FR76" s="1" t="s">
        <v>304</v>
      </c>
      <c r="FS76" s="1">
        <v>313</v>
      </c>
      <c r="FT76" s="1">
        <v>134</v>
      </c>
      <c r="FU76" s="1">
        <v>313</v>
      </c>
    </row>
    <row r="77" spans="63:177">
      <c r="BK77" s="29">
        <v>662937603</v>
      </c>
      <c r="BL77" s="1" t="s">
        <v>26</v>
      </c>
      <c r="BM77" s="1">
        <v>240</v>
      </c>
      <c r="BN77" s="1" t="s">
        <v>289</v>
      </c>
      <c r="BO77" s="1" t="s">
        <v>370</v>
      </c>
      <c r="BP77" s="1">
        <v>119</v>
      </c>
      <c r="BQ77" s="1">
        <v>0</v>
      </c>
      <c r="BR77" s="4">
        <v>65.142857142857139</v>
      </c>
      <c r="BS77" s="4">
        <v>56.033613445378151</v>
      </c>
      <c r="BT77" s="4">
        <v>54.428571428571431</v>
      </c>
      <c r="BU77" s="4">
        <v>175.60504201680672</v>
      </c>
      <c r="BV77" s="4">
        <v>58.535014005602243</v>
      </c>
      <c r="BW77" s="1">
        <v>9</v>
      </c>
      <c r="BX77" s="1">
        <v>38</v>
      </c>
      <c r="BY77" s="1">
        <v>49</v>
      </c>
      <c r="BZ77" s="1">
        <v>23</v>
      </c>
      <c r="CA77" s="1">
        <v>0</v>
      </c>
      <c r="CB77" s="1">
        <v>0</v>
      </c>
      <c r="CC77" s="1">
        <v>21</v>
      </c>
      <c r="CD77" s="1">
        <v>48</v>
      </c>
      <c r="CE77" s="1">
        <v>22</v>
      </c>
      <c r="CF77" s="1">
        <v>28</v>
      </c>
      <c r="CG77" s="1">
        <v>0</v>
      </c>
      <c r="CH77" s="1">
        <v>5</v>
      </c>
      <c r="CI77" s="1">
        <v>30</v>
      </c>
      <c r="CJ77" s="1">
        <v>40</v>
      </c>
      <c r="CK77" s="1">
        <v>26</v>
      </c>
      <c r="CL77" s="1">
        <v>23</v>
      </c>
      <c r="CM77" s="1">
        <v>0</v>
      </c>
      <c r="CN77" s="1">
        <v>4</v>
      </c>
      <c r="CO77" s="1">
        <v>0</v>
      </c>
      <c r="CP77" s="1">
        <v>0</v>
      </c>
      <c r="CQ77" s="1">
        <v>15</v>
      </c>
      <c r="CR77" s="1">
        <v>0</v>
      </c>
      <c r="CS77" s="4">
        <v>68.8</v>
      </c>
      <c r="CT77" s="4">
        <v>56.266666666666666</v>
      </c>
      <c r="CU77" s="4">
        <v>65.266666666666666</v>
      </c>
      <c r="CV77" s="4">
        <v>64.333333333333329</v>
      </c>
      <c r="CW77" s="4">
        <v>190.33333333333334</v>
      </c>
      <c r="CX77" s="4">
        <v>63.44444444444445</v>
      </c>
      <c r="CY77" s="4">
        <v>63.666666666666664</v>
      </c>
      <c r="CZ77" s="1">
        <v>0</v>
      </c>
      <c r="DA77" s="1">
        <v>5</v>
      </c>
      <c r="DB77" s="1">
        <v>7</v>
      </c>
      <c r="DC77" s="1">
        <v>3</v>
      </c>
      <c r="DD77" s="1">
        <v>0</v>
      </c>
      <c r="DE77" s="1">
        <v>0</v>
      </c>
      <c r="DF77" s="1">
        <v>2</v>
      </c>
      <c r="DG77" s="1">
        <v>6</v>
      </c>
      <c r="DH77" s="1">
        <v>3</v>
      </c>
      <c r="DI77" s="1">
        <v>4</v>
      </c>
      <c r="DJ77" s="1">
        <v>1</v>
      </c>
      <c r="DK77" s="1">
        <v>0</v>
      </c>
      <c r="DL77" s="1">
        <v>1</v>
      </c>
      <c r="DM77" s="1">
        <v>5</v>
      </c>
      <c r="DN77" s="1">
        <v>6</v>
      </c>
      <c r="DO77" s="1">
        <v>3</v>
      </c>
      <c r="DP77" s="1">
        <v>0</v>
      </c>
      <c r="DQ77" s="1">
        <v>0</v>
      </c>
      <c r="DR77" s="1">
        <v>1</v>
      </c>
      <c r="DS77" s="1">
        <v>6</v>
      </c>
      <c r="DT77" s="1">
        <v>6</v>
      </c>
      <c r="DU77" s="1">
        <v>2</v>
      </c>
      <c r="DV77" s="1">
        <v>0</v>
      </c>
      <c r="DW77" s="1">
        <v>0</v>
      </c>
      <c r="DX77" s="1">
        <v>0</v>
      </c>
      <c r="DY77" s="1">
        <v>0</v>
      </c>
      <c r="DZ77" s="1">
        <v>134</v>
      </c>
      <c r="EA77" s="1">
        <v>0</v>
      </c>
      <c r="EB77" s="4">
        <v>65.552238805970148</v>
      </c>
      <c r="EC77" s="4">
        <v>56.059701492537314</v>
      </c>
      <c r="ED77" s="4">
        <v>55.64179104477612</v>
      </c>
      <c r="EE77" s="4">
        <v>64.333333333333329</v>
      </c>
      <c r="EF77" s="4">
        <v>177.25373134328359</v>
      </c>
      <c r="EG77" s="4">
        <v>59.084577114427873</v>
      </c>
      <c r="EH77" s="4">
        <v>59.109452736318424</v>
      </c>
      <c r="EI77" s="1">
        <v>9</v>
      </c>
      <c r="EJ77" s="1">
        <v>43</v>
      </c>
      <c r="EK77" s="1">
        <v>56</v>
      </c>
      <c r="EL77" s="1">
        <v>26</v>
      </c>
      <c r="EM77" s="1">
        <v>0</v>
      </c>
      <c r="EN77" s="1">
        <v>0</v>
      </c>
      <c r="EO77" s="1">
        <v>23</v>
      </c>
      <c r="EP77" s="1">
        <v>54</v>
      </c>
      <c r="EQ77" s="1">
        <v>25</v>
      </c>
      <c r="ER77" s="1">
        <v>32</v>
      </c>
      <c r="ES77" s="1">
        <v>1</v>
      </c>
      <c r="ET77" s="1">
        <v>5</v>
      </c>
      <c r="EU77" s="1">
        <v>31</v>
      </c>
      <c r="EV77" s="1">
        <v>45</v>
      </c>
      <c r="EW77" s="1">
        <v>32</v>
      </c>
      <c r="EX77" s="1">
        <v>26</v>
      </c>
      <c r="EY77" s="1">
        <v>0</v>
      </c>
      <c r="EZ77" s="1">
        <v>4</v>
      </c>
      <c r="FA77" s="1">
        <v>1</v>
      </c>
      <c r="FB77" s="1">
        <v>6</v>
      </c>
      <c r="FC77" s="1">
        <v>6</v>
      </c>
      <c r="FD77" s="1">
        <v>2</v>
      </c>
      <c r="FE77" s="1">
        <v>0</v>
      </c>
      <c r="FF77" s="1">
        <v>0</v>
      </c>
      <c r="FG77" s="1">
        <v>0</v>
      </c>
      <c r="FH77" s="1">
        <v>0</v>
      </c>
      <c r="FI77" s="1">
        <v>12</v>
      </c>
      <c r="FJ77" s="1">
        <v>6</v>
      </c>
      <c r="FK77" s="1">
        <v>12</v>
      </c>
      <c r="FL77" s="1">
        <v>2</v>
      </c>
      <c r="FM77" s="1">
        <v>3</v>
      </c>
      <c r="FN77" s="1">
        <v>3</v>
      </c>
      <c r="FO77" s="1">
        <v>23</v>
      </c>
      <c r="FP77" s="1">
        <v>15</v>
      </c>
      <c r="FQ77" s="1">
        <v>23</v>
      </c>
      <c r="FR77" s="1" t="s">
        <v>304</v>
      </c>
      <c r="FS77" s="1">
        <v>313</v>
      </c>
      <c r="FT77" s="1">
        <v>134</v>
      </c>
      <c r="FU77" s="1">
        <v>313</v>
      </c>
    </row>
    <row r="78" spans="63:177">
      <c r="BK78" s="29">
        <v>687416034</v>
      </c>
      <c r="BL78" s="1" t="s">
        <v>306</v>
      </c>
      <c r="BM78" s="1">
        <v>247</v>
      </c>
      <c r="BN78" s="1" t="s">
        <v>289</v>
      </c>
      <c r="BO78" s="1" t="s">
        <v>370</v>
      </c>
      <c r="BP78" s="1">
        <v>40</v>
      </c>
      <c r="BQ78" s="1">
        <v>0</v>
      </c>
      <c r="BR78" s="4">
        <v>58.15</v>
      </c>
      <c r="BS78" s="4">
        <v>35.799999999999997</v>
      </c>
      <c r="BT78" s="4">
        <v>38.674999999999997</v>
      </c>
      <c r="BU78" s="4">
        <v>132.625</v>
      </c>
      <c r="BV78" s="4">
        <v>44.208333333333329</v>
      </c>
      <c r="BW78" s="1">
        <v>4</v>
      </c>
      <c r="BX78" s="1">
        <v>16</v>
      </c>
      <c r="BY78" s="1">
        <v>17</v>
      </c>
      <c r="BZ78" s="1">
        <v>3</v>
      </c>
      <c r="CA78" s="1">
        <v>0</v>
      </c>
      <c r="CB78" s="1">
        <v>0</v>
      </c>
      <c r="CC78" s="1">
        <v>20</v>
      </c>
      <c r="CD78" s="1">
        <v>16</v>
      </c>
      <c r="CE78" s="1">
        <v>2</v>
      </c>
      <c r="CF78" s="1">
        <v>2</v>
      </c>
      <c r="CG78" s="1">
        <v>0</v>
      </c>
      <c r="CH78" s="1">
        <v>0</v>
      </c>
      <c r="CI78" s="1">
        <v>17</v>
      </c>
      <c r="CJ78" s="1">
        <v>16</v>
      </c>
      <c r="CK78" s="1">
        <v>5</v>
      </c>
      <c r="CL78" s="1">
        <v>2</v>
      </c>
      <c r="CM78" s="1">
        <v>0</v>
      </c>
      <c r="CN78" s="1">
        <v>0</v>
      </c>
      <c r="CO78" s="1">
        <v>0</v>
      </c>
      <c r="CP78" s="1">
        <v>0</v>
      </c>
      <c r="CQ78" s="1">
        <v>17</v>
      </c>
      <c r="CR78" s="1">
        <v>0</v>
      </c>
      <c r="CS78" s="4">
        <v>59.705882352941174</v>
      </c>
      <c r="CT78" s="4">
        <v>48</v>
      </c>
      <c r="CU78" s="4">
        <v>46.117647058823529</v>
      </c>
      <c r="CV78" s="4">
        <v>55.647058823529413</v>
      </c>
      <c r="CW78" s="4">
        <v>153.8235294117647</v>
      </c>
      <c r="CX78" s="4">
        <v>51.274509803921575</v>
      </c>
      <c r="CY78" s="4">
        <v>52.367647058823529</v>
      </c>
      <c r="CZ78" s="1">
        <v>3</v>
      </c>
      <c r="DA78" s="1">
        <v>6</v>
      </c>
      <c r="DB78" s="1">
        <v>4</v>
      </c>
      <c r="DC78" s="1">
        <v>4</v>
      </c>
      <c r="DD78" s="1">
        <v>0</v>
      </c>
      <c r="DE78" s="1">
        <v>0</v>
      </c>
      <c r="DF78" s="1">
        <v>6</v>
      </c>
      <c r="DG78" s="1">
        <v>8</v>
      </c>
      <c r="DH78" s="1">
        <v>0</v>
      </c>
      <c r="DI78" s="1">
        <v>3</v>
      </c>
      <c r="DJ78" s="1">
        <v>0</v>
      </c>
      <c r="DK78" s="1">
        <v>0</v>
      </c>
      <c r="DL78" s="1">
        <v>9</v>
      </c>
      <c r="DM78" s="1">
        <v>1</v>
      </c>
      <c r="DN78" s="1">
        <v>4</v>
      </c>
      <c r="DO78" s="1">
        <v>3</v>
      </c>
      <c r="DP78" s="1">
        <v>0</v>
      </c>
      <c r="DQ78" s="1">
        <v>0</v>
      </c>
      <c r="DR78" s="1">
        <v>3</v>
      </c>
      <c r="DS78" s="1">
        <v>6</v>
      </c>
      <c r="DT78" s="1">
        <v>4</v>
      </c>
      <c r="DU78" s="1">
        <v>4</v>
      </c>
      <c r="DV78" s="1">
        <v>0</v>
      </c>
      <c r="DW78" s="1">
        <v>0</v>
      </c>
      <c r="DX78" s="1">
        <v>0</v>
      </c>
      <c r="DY78" s="1">
        <v>0</v>
      </c>
      <c r="DZ78" s="1">
        <v>57</v>
      </c>
      <c r="EA78" s="1">
        <v>0</v>
      </c>
      <c r="EB78" s="4">
        <v>58.614035087719301</v>
      </c>
      <c r="EC78" s="4">
        <v>39.438596491228068</v>
      </c>
      <c r="ED78" s="4">
        <v>40.89473684210526</v>
      </c>
      <c r="EE78" s="4">
        <v>55.647058823529413</v>
      </c>
      <c r="EF78" s="4">
        <v>138.94736842105263</v>
      </c>
      <c r="EG78" s="4">
        <v>46.315789473684205</v>
      </c>
      <c r="EH78" s="4">
        <v>46.641812865497066</v>
      </c>
      <c r="EI78" s="1">
        <v>7</v>
      </c>
      <c r="EJ78" s="1">
        <v>22</v>
      </c>
      <c r="EK78" s="1">
        <v>21</v>
      </c>
      <c r="EL78" s="1">
        <v>7</v>
      </c>
      <c r="EM78" s="1">
        <v>0</v>
      </c>
      <c r="EN78" s="1">
        <v>0</v>
      </c>
      <c r="EO78" s="1">
        <v>26</v>
      </c>
      <c r="EP78" s="1">
        <v>24</v>
      </c>
      <c r="EQ78" s="1">
        <v>2</v>
      </c>
      <c r="ER78" s="1">
        <v>5</v>
      </c>
      <c r="ES78" s="1">
        <v>0</v>
      </c>
      <c r="ET78" s="1">
        <v>0</v>
      </c>
      <c r="EU78" s="1">
        <v>26</v>
      </c>
      <c r="EV78" s="1">
        <v>17</v>
      </c>
      <c r="EW78" s="1">
        <v>9</v>
      </c>
      <c r="EX78" s="1">
        <v>5</v>
      </c>
      <c r="EY78" s="1">
        <v>0</v>
      </c>
      <c r="EZ78" s="1">
        <v>0</v>
      </c>
      <c r="FA78" s="1">
        <v>3</v>
      </c>
      <c r="FB78" s="1">
        <v>6</v>
      </c>
      <c r="FC78" s="1">
        <v>4</v>
      </c>
      <c r="FD78" s="1">
        <v>4</v>
      </c>
      <c r="FE78" s="1">
        <v>0</v>
      </c>
      <c r="FF78" s="1">
        <v>0</v>
      </c>
      <c r="FG78" s="1">
        <v>0</v>
      </c>
      <c r="FH78" s="1">
        <v>0</v>
      </c>
      <c r="FI78" s="1">
        <v>129</v>
      </c>
      <c r="FJ78" s="1">
        <v>58</v>
      </c>
      <c r="FK78" s="1">
        <v>117</v>
      </c>
      <c r="FL78" s="1">
        <v>14</v>
      </c>
      <c r="FM78" s="1">
        <v>13</v>
      </c>
      <c r="FN78" s="1">
        <v>17</v>
      </c>
      <c r="FO78" s="1">
        <v>23</v>
      </c>
      <c r="FP78" s="1">
        <v>15</v>
      </c>
      <c r="FQ78" s="1">
        <v>23</v>
      </c>
      <c r="FR78" s="1" t="s">
        <v>304</v>
      </c>
      <c r="FS78" s="1">
        <v>313</v>
      </c>
      <c r="FT78" s="1">
        <v>134</v>
      </c>
      <c r="FU78" s="1">
        <v>313</v>
      </c>
    </row>
    <row r="79" spans="63:177">
      <c r="BK79" s="29">
        <v>119723300</v>
      </c>
      <c r="BL79" s="1" t="s">
        <v>27</v>
      </c>
      <c r="BM79" s="1">
        <v>266</v>
      </c>
      <c r="BN79" s="1" t="s">
        <v>289</v>
      </c>
      <c r="BO79" s="1" t="s">
        <v>290</v>
      </c>
      <c r="BP79" s="1">
        <v>59</v>
      </c>
      <c r="BQ79" s="1">
        <v>0</v>
      </c>
      <c r="BR79" s="4">
        <v>53.711864406779661</v>
      </c>
      <c r="BS79" s="4">
        <v>46.237288135593218</v>
      </c>
      <c r="BT79" s="4">
        <v>41.881355932203391</v>
      </c>
      <c r="BU79" s="4">
        <v>141.83050847457628</v>
      </c>
      <c r="BV79" s="4">
        <v>47.27683615819209</v>
      </c>
      <c r="BW79" s="1">
        <v>11</v>
      </c>
      <c r="BX79" s="1">
        <v>25</v>
      </c>
      <c r="BY79" s="1">
        <v>20</v>
      </c>
      <c r="BZ79" s="1">
        <v>3</v>
      </c>
      <c r="CA79" s="1">
        <v>0</v>
      </c>
      <c r="CB79" s="1">
        <v>0</v>
      </c>
      <c r="CC79" s="1">
        <v>20</v>
      </c>
      <c r="CD79" s="1">
        <v>22</v>
      </c>
      <c r="CE79" s="1">
        <v>12</v>
      </c>
      <c r="CF79" s="1">
        <v>5</v>
      </c>
      <c r="CG79" s="1">
        <v>0</v>
      </c>
      <c r="CH79" s="1">
        <v>0</v>
      </c>
      <c r="CI79" s="1">
        <v>28</v>
      </c>
      <c r="CJ79" s="1">
        <v>17</v>
      </c>
      <c r="CK79" s="1">
        <v>6</v>
      </c>
      <c r="CL79" s="1">
        <v>8</v>
      </c>
      <c r="CM79" s="1">
        <v>0</v>
      </c>
      <c r="CN79" s="1">
        <v>1</v>
      </c>
      <c r="CO79" s="1">
        <v>0</v>
      </c>
      <c r="CP79" s="1">
        <v>0</v>
      </c>
      <c r="CQ79" s="1">
        <v>0</v>
      </c>
      <c r="CR79" s="1">
        <v>0</v>
      </c>
      <c r="CS79" s="4"/>
      <c r="CT79" s="4"/>
      <c r="CU79" s="4"/>
      <c r="CV79" s="4"/>
      <c r="CW79" s="4"/>
      <c r="CX79" s="4"/>
      <c r="CY79" s="4"/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59</v>
      </c>
      <c r="EA79" s="1">
        <v>0</v>
      </c>
      <c r="EB79" s="4">
        <v>53.711864406779661</v>
      </c>
      <c r="EC79" s="4">
        <v>46.237288135593218</v>
      </c>
      <c r="ED79" s="4">
        <v>41.881355932203391</v>
      </c>
      <c r="EE79" s="4"/>
      <c r="EF79" s="4">
        <v>141.83050847457628</v>
      </c>
      <c r="EG79" s="4">
        <v>47.27683615819209</v>
      </c>
      <c r="EH79" s="4">
        <v>47.27683615819209</v>
      </c>
      <c r="EI79" s="1">
        <v>11</v>
      </c>
      <c r="EJ79" s="1">
        <v>25</v>
      </c>
      <c r="EK79" s="1">
        <v>20</v>
      </c>
      <c r="EL79" s="1">
        <v>3</v>
      </c>
      <c r="EM79" s="1">
        <v>0</v>
      </c>
      <c r="EN79" s="1">
        <v>0</v>
      </c>
      <c r="EO79" s="1">
        <v>20</v>
      </c>
      <c r="EP79" s="1">
        <v>22</v>
      </c>
      <c r="EQ79" s="1">
        <v>12</v>
      </c>
      <c r="ER79" s="1">
        <v>5</v>
      </c>
      <c r="ES79" s="1">
        <v>0</v>
      </c>
      <c r="ET79" s="1">
        <v>0</v>
      </c>
      <c r="EU79" s="1">
        <v>28</v>
      </c>
      <c r="EV79" s="1">
        <v>17</v>
      </c>
      <c r="EW79" s="1">
        <v>6</v>
      </c>
      <c r="EX79" s="1">
        <v>8</v>
      </c>
      <c r="EY79" s="1">
        <v>0</v>
      </c>
      <c r="EZ79" s="1">
        <v>1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90</v>
      </c>
      <c r="FJ79" s="1" t="s">
        <v>375</v>
      </c>
      <c r="FK79" s="1">
        <v>103</v>
      </c>
      <c r="FL79" s="1">
        <v>13</v>
      </c>
      <c r="FM79" s="1" t="s">
        <v>375</v>
      </c>
      <c r="FN79" s="1">
        <v>15</v>
      </c>
      <c r="FO79" s="1">
        <v>23</v>
      </c>
      <c r="FP79" s="1">
        <v>15</v>
      </c>
      <c r="FQ79" s="1">
        <v>23</v>
      </c>
      <c r="FR79" s="1" t="s">
        <v>304</v>
      </c>
      <c r="FS79" s="1">
        <v>313</v>
      </c>
      <c r="FT79" s="1">
        <v>134</v>
      </c>
      <c r="FU79" s="1">
        <v>313</v>
      </c>
    </row>
    <row r="80" spans="63:177">
      <c r="BK80" s="29">
        <v>814401406</v>
      </c>
      <c r="BL80" s="1" t="s">
        <v>348</v>
      </c>
      <c r="BM80" s="1">
        <v>268</v>
      </c>
      <c r="BN80" s="1" t="s">
        <v>300</v>
      </c>
      <c r="BO80" s="1" t="s">
        <v>370</v>
      </c>
      <c r="BP80" s="1">
        <v>0</v>
      </c>
      <c r="BQ80" s="1">
        <v>0</v>
      </c>
      <c r="BR80" s="4"/>
      <c r="BS80" s="4"/>
      <c r="BT80" s="4"/>
      <c r="BU80" s="4"/>
      <c r="BV80" s="4"/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4"/>
      <c r="CT80" s="4"/>
      <c r="CU80" s="4"/>
      <c r="CV80" s="4"/>
      <c r="CW80" s="4"/>
      <c r="CX80" s="4"/>
      <c r="CY80" s="4"/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4"/>
      <c r="EC80" s="4"/>
      <c r="ED80" s="4"/>
      <c r="EE80" s="4"/>
      <c r="EF80" s="4"/>
      <c r="EG80" s="4"/>
      <c r="EH80" s="4"/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 t="s">
        <v>375</v>
      </c>
      <c r="FJ80" s="1" t="s">
        <v>375</v>
      </c>
      <c r="FK80" s="1" t="s">
        <v>375</v>
      </c>
      <c r="FL80" s="1" t="s">
        <v>375</v>
      </c>
      <c r="FM80" s="1" t="s">
        <v>375</v>
      </c>
      <c r="FN80" s="1" t="s">
        <v>375</v>
      </c>
      <c r="FO80" s="1">
        <v>23</v>
      </c>
      <c r="FP80" s="1">
        <v>15</v>
      </c>
      <c r="FQ80" s="1">
        <v>23</v>
      </c>
      <c r="FR80" s="1" t="s">
        <v>304</v>
      </c>
      <c r="FS80" s="1">
        <v>313</v>
      </c>
      <c r="FT80" s="1">
        <v>134</v>
      </c>
      <c r="FU80" s="1">
        <v>313</v>
      </c>
    </row>
    <row r="81" spans="63:177">
      <c r="BK81" s="29">
        <v>920972354</v>
      </c>
      <c r="BL81" s="1" t="s">
        <v>349</v>
      </c>
      <c r="BM81" s="1" t="s">
        <v>305</v>
      </c>
      <c r="BN81" s="1" t="s">
        <v>305</v>
      </c>
      <c r="BO81" s="1" t="s">
        <v>370</v>
      </c>
      <c r="BP81" s="1">
        <v>102</v>
      </c>
      <c r="BQ81" s="1">
        <v>0</v>
      </c>
      <c r="BR81" s="4">
        <v>75.578431372549019</v>
      </c>
      <c r="BS81" s="4">
        <v>74</v>
      </c>
      <c r="BT81" s="4">
        <v>67.480392156862749</v>
      </c>
      <c r="BU81" s="4">
        <v>217.05882352941177</v>
      </c>
      <c r="BV81" s="4">
        <v>72.352941176470566</v>
      </c>
      <c r="BW81" s="1">
        <v>0</v>
      </c>
      <c r="BX81" s="1">
        <v>16</v>
      </c>
      <c r="BY81" s="1">
        <v>43</v>
      </c>
      <c r="BZ81" s="1">
        <v>43</v>
      </c>
      <c r="CA81" s="1">
        <v>0</v>
      </c>
      <c r="CB81" s="1">
        <v>2</v>
      </c>
      <c r="CC81" s="1">
        <v>5</v>
      </c>
      <c r="CD81" s="1">
        <v>23</v>
      </c>
      <c r="CE81" s="1">
        <v>22</v>
      </c>
      <c r="CF81" s="1">
        <v>52</v>
      </c>
      <c r="CG81" s="1">
        <v>0</v>
      </c>
      <c r="CH81" s="1">
        <v>12</v>
      </c>
      <c r="CI81" s="1">
        <v>7</v>
      </c>
      <c r="CJ81" s="1">
        <v>30</v>
      </c>
      <c r="CK81" s="1">
        <v>29</v>
      </c>
      <c r="CL81" s="1">
        <v>36</v>
      </c>
      <c r="CM81" s="1">
        <v>0</v>
      </c>
      <c r="CN81" s="1">
        <v>2</v>
      </c>
      <c r="CO81" s="1">
        <v>0</v>
      </c>
      <c r="CP81" s="1">
        <v>2</v>
      </c>
      <c r="CQ81" s="1">
        <v>38</v>
      </c>
      <c r="CR81" s="1">
        <v>0</v>
      </c>
      <c r="CS81" s="4">
        <v>78.684210526315795</v>
      </c>
      <c r="CT81" s="4">
        <v>76.10526315789474</v>
      </c>
      <c r="CU81" s="4">
        <v>77.578947368421055</v>
      </c>
      <c r="CV81" s="4">
        <v>71</v>
      </c>
      <c r="CW81" s="4">
        <v>232.36842105263159</v>
      </c>
      <c r="CX81" s="4">
        <v>77.456140350877206</v>
      </c>
      <c r="CY81" s="4">
        <v>75.84210526315789</v>
      </c>
      <c r="CZ81" s="1">
        <v>0</v>
      </c>
      <c r="DA81" s="1">
        <v>1</v>
      </c>
      <c r="DB81" s="1">
        <v>21</v>
      </c>
      <c r="DC81" s="1">
        <v>16</v>
      </c>
      <c r="DD81" s="1">
        <v>0</v>
      </c>
      <c r="DE81" s="1">
        <v>1</v>
      </c>
      <c r="DF81" s="1">
        <v>2</v>
      </c>
      <c r="DG81" s="1">
        <v>6</v>
      </c>
      <c r="DH81" s="1">
        <v>8</v>
      </c>
      <c r="DI81" s="1">
        <v>22</v>
      </c>
      <c r="DJ81" s="1">
        <v>0</v>
      </c>
      <c r="DK81" s="1">
        <v>3</v>
      </c>
      <c r="DL81" s="1">
        <v>2</v>
      </c>
      <c r="DM81" s="1">
        <v>6</v>
      </c>
      <c r="DN81" s="1">
        <v>9</v>
      </c>
      <c r="DO81" s="1">
        <v>21</v>
      </c>
      <c r="DP81" s="1">
        <v>0</v>
      </c>
      <c r="DQ81" s="1">
        <v>2</v>
      </c>
      <c r="DR81" s="1">
        <v>2</v>
      </c>
      <c r="DS81" s="1">
        <v>8</v>
      </c>
      <c r="DT81" s="1">
        <v>14</v>
      </c>
      <c r="DU81" s="1">
        <v>14</v>
      </c>
      <c r="DV81" s="1">
        <v>0</v>
      </c>
      <c r="DW81" s="1">
        <v>1</v>
      </c>
      <c r="DX81" s="1">
        <v>0</v>
      </c>
      <c r="DY81" s="1">
        <v>0</v>
      </c>
      <c r="DZ81" s="1">
        <v>140</v>
      </c>
      <c r="EA81" s="1">
        <v>0</v>
      </c>
      <c r="EB81" s="4">
        <v>76.421428571428578</v>
      </c>
      <c r="EC81" s="4">
        <v>74.571428571428569</v>
      </c>
      <c r="ED81" s="4">
        <v>70.221428571428575</v>
      </c>
      <c r="EE81" s="4">
        <v>71</v>
      </c>
      <c r="EF81" s="4">
        <v>221.21428571428572</v>
      </c>
      <c r="EG81" s="4">
        <v>73.738095238095255</v>
      </c>
      <c r="EH81" s="4">
        <v>73.300000000000011</v>
      </c>
      <c r="EI81" s="1">
        <v>0</v>
      </c>
      <c r="EJ81" s="1">
        <v>17</v>
      </c>
      <c r="EK81" s="1">
        <v>64</v>
      </c>
      <c r="EL81" s="1">
        <v>59</v>
      </c>
      <c r="EM81" s="1">
        <v>0</v>
      </c>
      <c r="EN81" s="1">
        <v>3</v>
      </c>
      <c r="EO81" s="1">
        <v>7</v>
      </c>
      <c r="EP81" s="1">
        <v>29</v>
      </c>
      <c r="EQ81" s="1">
        <v>30</v>
      </c>
      <c r="ER81" s="1">
        <v>74</v>
      </c>
      <c r="ES81" s="1">
        <v>0</v>
      </c>
      <c r="ET81" s="1">
        <v>15</v>
      </c>
      <c r="EU81" s="1">
        <v>9</v>
      </c>
      <c r="EV81" s="1">
        <v>36</v>
      </c>
      <c r="EW81" s="1">
        <v>38</v>
      </c>
      <c r="EX81" s="1">
        <v>57</v>
      </c>
      <c r="EY81" s="1">
        <v>0</v>
      </c>
      <c r="EZ81" s="1">
        <v>4</v>
      </c>
      <c r="FA81" s="1">
        <v>2</v>
      </c>
      <c r="FB81" s="1">
        <v>8</v>
      </c>
      <c r="FC81" s="1">
        <v>14</v>
      </c>
      <c r="FD81" s="1">
        <v>14</v>
      </c>
      <c r="FE81" s="1">
        <v>0</v>
      </c>
      <c r="FF81" s="1">
        <v>1</v>
      </c>
      <c r="FG81" s="1">
        <v>0</v>
      </c>
      <c r="FH81" s="1">
        <v>2</v>
      </c>
      <c r="FI81" s="1">
        <v>3</v>
      </c>
      <c r="FJ81" s="1">
        <v>1</v>
      </c>
      <c r="FK81" s="1">
        <v>3</v>
      </c>
      <c r="FL81" s="1">
        <v>1</v>
      </c>
      <c r="FM81" s="1">
        <v>1</v>
      </c>
      <c r="FN81" s="1">
        <v>1</v>
      </c>
      <c r="FO81" s="1">
        <v>23</v>
      </c>
      <c r="FP81" s="1">
        <v>15</v>
      </c>
      <c r="FQ81" s="1">
        <v>23</v>
      </c>
      <c r="FR81" s="1" t="s">
        <v>304</v>
      </c>
      <c r="FS81" s="1">
        <v>313</v>
      </c>
      <c r="FT81" s="1">
        <v>134</v>
      </c>
      <c r="FU81" s="1">
        <v>313</v>
      </c>
    </row>
    <row r="82" spans="63:177">
      <c r="BK82" s="29">
        <v>222994854</v>
      </c>
      <c r="BL82" s="1" t="s">
        <v>308</v>
      </c>
      <c r="BM82" s="1">
        <v>2</v>
      </c>
      <c r="BN82" s="1" t="s">
        <v>293</v>
      </c>
      <c r="BO82" s="1" t="s">
        <v>370</v>
      </c>
      <c r="BP82" s="1">
        <v>10</v>
      </c>
      <c r="BQ82" s="1">
        <v>0</v>
      </c>
      <c r="BR82" s="4">
        <v>30.3</v>
      </c>
      <c r="BS82" s="4">
        <v>49.2</v>
      </c>
      <c r="BT82" s="4">
        <v>10.3</v>
      </c>
      <c r="BU82" s="4">
        <v>89.8</v>
      </c>
      <c r="BV82" s="4">
        <v>29.93333333333333</v>
      </c>
      <c r="BW82" s="1">
        <v>6</v>
      </c>
      <c r="BX82" s="1">
        <v>4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10</v>
      </c>
      <c r="CE82" s="1">
        <v>0</v>
      </c>
      <c r="CF82" s="1">
        <v>0</v>
      </c>
      <c r="CG82" s="1">
        <v>0</v>
      </c>
      <c r="CH82" s="1">
        <v>0</v>
      </c>
      <c r="CI82" s="1">
        <v>8</v>
      </c>
      <c r="CJ82" s="1">
        <v>2</v>
      </c>
      <c r="CK82" s="1">
        <v>0</v>
      </c>
      <c r="CL82" s="1">
        <v>0</v>
      </c>
      <c r="CM82" s="1">
        <v>6</v>
      </c>
      <c r="CN82" s="1">
        <v>0</v>
      </c>
      <c r="CO82" s="1">
        <v>0</v>
      </c>
      <c r="CP82" s="1">
        <v>0</v>
      </c>
      <c r="CQ82" s="1">
        <v>6</v>
      </c>
      <c r="CR82" s="1">
        <v>0</v>
      </c>
      <c r="CS82" s="4">
        <v>24</v>
      </c>
      <c r="CT82" s="4">
        <v>30</v>
      </c>
      <c r="CU82" s="4"/>
      <c r="CV82" s="4">
        <v>36.5</v>
      </c>
      <c r="CW82" s="4">
        <v>54</v>
      </c>
      <c r="CX82" s="4">
        <v>27</v>
      </c>
      <c r="CY82" s="4">
        <v>30.166666666666668</v>
      </c>
      <c r="CZ82" s="1">
        <v>5</v>
      </c>
      <c r="DA82" s="1">
        <v>1</v>
      </c>
      <c r="DB82" s="1">
        <v>0</v>
      </c>
      <c r="DC82" s="1">
        <v>0</v>
      </c>
      <c r="DD82" s="1">
        <v>0</v>
      </c>
      <c r="DE82" s="1">
        <v>0</v>
      </c>
      <c r="DF82" s="1">
        <v>2</v>
      </c>
      <c r="DG82" s="1">
        <v>4</v>
      </c>
      <c r="DH82" s="1">
        <v>0</v>
      </c>
      <c r="DI82" s="1">
        <v>0</v>
      </c>
      <c r="DJ82" s="1">
        <v>1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1</v>
      </c>
      <c r="DS82" s="1">
        <v>5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16</v>
      </c>
      <c r="EA82" s="1">
        <v>0</v>
      </c>
      <c r="EB82" s="4">
        <v>27.9375</v>
      </c>
      <c r="EC82" s="4">
        <v>42</v>
      </c>
      <c r="ED82" s="4">
        <v>10.3</v>
      </c>
      <c r="EE82" s="4">
        <v>36.5</v>
      </c>
      <c r="EF82" s="4">
        <v>76.375</v>
      </c>
      <c r="EG82" s="4">
        <v>28.833333333333332</v>
      </c>
      <c r="EH82" s="4">
        <v>30.020833333333329</v>
      </c>
      <c r="EI82" s="1">
        <v>11</v>
      </c>
      <c r="EJ82" s="1">
        <v>5</v>
      </c>
      <c r="EK82" s="1">
        <v>0</v>
      </c>
      <c r="EL82" s="1">
        <v>0</v>
      </c>
      <c r="EM82" s="1">
        <v>0</v>
      </c>
      <c r="EN82" s="1">
        <v>0</v>
      </c>
      <c r="EO82" s="1">
        <v>2</v>
      </c>
      <c r="EP82" s="1">
        <v>14</v>
      </c>
      <c r="EQ82" s="1">
        <v>0</v>
      </c>
      <c r="ER82" s="1">
        <v>0</v>
      </c>
      <c r="ES82" s="1">
        <v>1</v>
      </c>
      <c r="ET82" s="1">
        <v>0</v>
      </c>
      <c r="EU82" s="1">
        <v>8</v>
      </c>
      <c r="EV82" s="1">
        <v>2</v>
      </c>
      <c r="EW82" s="1">
        <v>0</v>
      </c>
      <c r="EX82" s="1">
        <v>0</v>
      </c>
      <c r="EY82" s="1">
        <v>6</v>
      </c>
      <c r="EZ82" s="1">
        <v>0</v>
      </c>
      <c r="FA82" s="1">
        <v>1</v>
      </c>
      <c r="FB82" s="1">
        <v>5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294</v>
      </c>
      <c r="FJ82" s="1">
        <v>133</v>
      </c>
      <c r="FK82" s="1">
        <v>305</v>
      </c>
      <c r="FL82" s="1">
        <v>23</v>
      </c>
      <c r="FM82" s="1">
        <v>13</v>
      </c>
      <c r="FN82" s="1">
        <v>24</v>
      </c>
      <c r="FO82" s="1">
        <v>26</v>
      </c>
      <c r="FP82" s="1">
        <v>13</v>
      </c>
      <c r="FQ82" s="1">
        <v>26</v>
      </c>
      <c r="FR82" s="1" t="s">
        <v>307</v>
      </c>
      <c r="FS82" s="1">
        <v>313</v>
      </c>
      <c r="FT82" s="1">
        <v>134</v>
      </c>
      <c r="FU82" s="1">
        <v>313</v>
      </c>
    </row>
    <row r="83" spans="63:177">
      <c r="BK83" s="29">
        <v>521241153</v>
      </c>
      <c r="BL83" s="1" t="s">
        <v>346</v>
      </c>
      <c r="BM83" s="1">
        <v>3</v>
      </c>
      <c r="BN83" s="1" t="s">
        <v>300</v>
      </c>
      <c r="BO83" s="1" t="s">
        <v>370</v>
      </c>
      <c r="BP83" s="1">
        <v>47</v>
      </c>
      <c r="BQ83" s="1">
        <v>0</v>
      </c>
      <c r="BR83" s="4">
        <v>10.382978723404255</v>
      </c>
      <c r="BS83" s="4">
        <v>13.531914893617021</v>
      </c>
      <c r="BT83" s="4">
        <v>11.76595744680851</v>
      </c>
      <c r="BU83" s="4">
        <v>35.680851063829785</v>
      </c>
      <c r="BV83" s="4">
        <v>11.893617021276595</v>
      </c>
      <c r="BW83" s="1">
        <v>45</v>
      </c>
      <c r="BX83" s="1">
        <v>2</v>
      </c>
      <c r="BY83" s="1">
        <v>0</v>
      </c>
      <c r="BZ83" s="1">
        <v>0</v>
      </c>
      <c r="CA83" s="1">
        <v>10</v>
      </c>
      <c r="CB83" s="1">
        <v>0</v>
      </c>
      <c r="CC83" s="1">
        <v>42</v>
      </c>
      <c r="CD83" s="1">
        <v>0</v>
      </c>
      <c r="CE83" s="1">
        <v>3</v>
      </c>
      <c r="CF83" s="1">
        <v>2</v>
      </c>
      <c r="CG83" s="1">
        <v>18</v>
      </c>
      <c r="CH83" s="1">
        <v>0</v>
      </c>
      <c r="CI83" s="1">
        <v>40</v>
      </c>
      <c r="CJ83" s="1">
        <v>7</v>
      </c>
      <c r="CK83" s="1">
        <v>0</v>
      </c>
      <c r="CL83" s="1">
        <v>0</v>
      </c>
      <c r="CM83" s="1">
        <v>15</v>
      </c>
      <c r="CN83" s="1">
        <v>0</v>
      </c>
      <c r="CO83" s="1">
        <v>4</v>
      </c>
      <c r="CP83" s="1">
        <v>0</v>
      </c>
      <c r="CQ83" s="1">
        <v>6</v>
      </c>
      <c r="CR83" s="1">
        <v>0</v>
      </c>
      <c r="CS83" s="4">
        <v>6.666666666666667</v>
      </c>
      <c r="CT83" s="4">
        <v>12</v>
      </c>
      <c r="CU83" s="4"/>
      <c r="CV83" s="4">
        <v>26.166666666666668</v>
      </c>
      <c r="CW83" s="4">
        <v>18.666666666666668</v>
      </c>
      <c r="CX83" s="4">
        <v>9.3333333333333339</v>
      </c>
      <c r="CY83" s="4">
        <v>14.944444444444445</v>
      </c>
      <c r="CZ83" s="1">
        <v>6</v>
      </c>
      <c r="DA83" s="1">
        <v>0</v>
      </c>
      <c r="DB83" s="1">
        <v>0</v>
      </c>
      <c r="DC83" s="1">
        <v>0</v>
      </c>
      <c r="DD83" s="1">
        <v>1</v>
      </c>
      <c r="DE83" s="1">
        <v>0</v>
      </c>
      <c r="DF83" s="1">
        <v>5</v>
      </c>
      <c r="DG83" s="1">
        <v>1</v>
      </c>
      <c r="DH83" s="1">
        <v>0</v>
      </c>
      <c r="DI83" s="1">
        <v>0</v>
      </c>
      <c r="DJ83" s="1">
        <v>1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5</v>
      </c>
      <c r="DS83" s="1">
        <v>1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53</v>
      </c>
      <c r="EA83" s="1">
        <v>0</v>
      </c>
      <c r="EB83" s="4">
        <v>9.9622641509433958</v>
      </c>
      <c r="EC83" s="4">
        <v>13.358490566037736</v>
      </c>
      <c r="ED83" s="4">
        <v>11.76595744680851</v>
      </c>
      <c r="EE83" s="4">
        <v>26.166666666666668</v>
      </c>
      <c r="EF83" s="4">
        <v>33.754716981132077</v>
      </c>
      <c r="EG83" s="4">
        <v>11.603773584905658</v>
      </c>
      <c r="EH83" s="4">
        <v>12.238993710691823</v>
      </c>
      <c r="EI83" s="1">
        <v>51</v>
      </c>
      <c r="EJ83" s="1">
        <v>2</v>
      </c>
      <c r="EK83" s="1">
        <v>0</v>
      </c>
      <c r="EL83" s="1">
        <v>0</v>
      </c>
      <c r="EM83" s="1">
        <v>11</v>
      </c>
      <c r="EN83" s="1">
        <v>0</v>
      </c>
      <c r="EO83" s="1">
        <v>47</v>
      </c>
      <c r="EP83" s="1">
        <v>1</v>
      </c>
      <c r="EQ83" s="1">
        <v>3</v>
      </c>
      <c r="ER83" s="1">
        <v>2</v>
      </c>
      <c r="ES83" s="1">
        <v>19</v>
      </c>
      <c r="ET83" s="1">
        <v>0</v>
      </c>
      <c r="EU83" s="1">
        <v>40</v>
      </c>
      <c r="EV83" s="1">
        <v>7</v>
      </c>
      <c r="EW83" s="1">
        <v>0</v>
      </c>
      <c r="EX83" s="1">
        <v>0</v>
      </c>
      <c r="EY83" s="1">
        <v>15</v>
      </c>
      <c r="EZ83" s="1">
        <v>0</v>
      </c>
      <c r="FA83" s="1">
        <v>5</v>
      </c>
      <c r="FB83" s="1">
        <v>1</v>
      </c>
      <c r="FC83" s="1">
        <v>0</v>
      </c>
      <c r="FD83" s="1">
        <v>0</v>
      </c>
      <c r="FE83" s="1">
        <v>0</v>
      </c>
      <c r="FF83" s="1">
        <v>0</v>
      </c>
      <c r="FG83" s="1">
        <v>4</v>
      </c>
      <c r="FH83" s="1">
        <v>0</v>
      </c>
      <c r="FI83" s="1">
        <v>313</v>
      </c>
      <c r="FJ83" s="1">
        <v>134</v>
      </c>
      <c r="FK83" s="1">
        <v>314</v>
      </c>
      <c r="FL83" s="1">
        <v>25</v>
      </c>
      <c r="FM83" s="1">
        <v>14</v>
      </c>
      <c r="FN83" s="1">
        <v>25</v>
      </c>
      <c r="FO83" s="1">
        <v>26</v>
      </c>
      <c r="FP83" s="1">
        <v>13</v>
      </c>
      <c r="FQ83" s="1">
        <v>26</v>
      </c>
      <c r="FR83" s="1" t="s">
        <v>307</v>
      </c>
      <c r="FS83" s="1">
        <v>313</v>
      </c>
      <c r="FT83" s="1">
        <v>134</v>
      </c>
      <c r="FU83" s="1">
        <v>313</v>
      </c>
    </row>
    <row r="84" spans="63:177">
      <c r="BK84" s="29"/>
      <c r="BL84" s="1" t="s">
        <v>350</v>
      </c>
      <c r="BM84" s="1">
        <v>8</v>
      </c>
      <c r="BN84" s="1" t="s">
        <v>291</v>
      </c>
      <c r="BO84" s="1" t="s">
        <v>370</v>
      </c>
      <c r="BP84" s="1">
        <v>0</v>
      </c>
      <c r="BQ84" s="1">
        <v>0</v>
      </c>
      <c r="BR84" s="4"/>
      <c r="BS84" s="4"/>
      <c r="BT84" s="4"/>
      <c r="BU84" s="4"/>
      <c r="BV84" s="4"/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4"/>
      <c r="CT84" s="4"/>
      <c r="CU84" s="4"/>
      <c r="CV84" s="4"/>
      <c r="CW84" s="4"/>
      <c r="CX84" s="4"/>
      <c r="CY84" s="4"/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4"/>
      <c r="EC84" s="4"/>
      <c r="ED84" s="4"/>
      <c r="EE84" s="4"/>
      <c r="EF84" s="4"/>
      <c r="EG84" s="4"/>
      <c r="EH84" s="4"/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 t="s">
        <v>375</v>
      </c>
      <c r="FJ84" s="1" t="s">
        <v>375</v>
      </c>
      <c r="FK84" s="1" t="s">
        <v>375</v>
      </c>
      <c r="FL84" s="1" t="s">
        <v>375</v>
      </c>
      <c r="FM84" s="1" t="s">
        <v>375</v>
      </c>
      <c r="FN84" s="1" t="s">
        <v>375</v>
      </c>
      <c r="FO84" s="1">
        <v>26</v>
      </c>
      <c r="FP84" s="1">
        <v>13</v>
      </c>
      <c r="FQ84" s="1">
        <v>26</v>
      </c>
      <c r="FR84" s="1" t="s">
        <v>307</v>
      </c>
      <c r="FS84" s="1">
        <v>313</v>
      </c>
      <c r="FT84" s="1">
        <v>134</v>
      </c>
      <c r="FU84" s="1">
        <v>313</v>
      </c>
    </row>
    <row r="85" spans="63:177">
      <c r="BK85" s="29">
        <v>950613140</v>
      </c>
      <c r="BL85" s="1" t="s">
        <v>36</v>
      </c>
      <c r="BM85" s="1">
        <v>10</v>
      </c>
      <c r="BN85" s="1" t="s">
        <v>289</v>
      </c>
      <c r="BO85" s="1" t="s">
        <v>370</v>
      </c>
      <c r="BP85" s="1">
        <v>50</v>
      </c>
      <c r="BQ85" s="1">
        <v>0</v>
      </c>
      <c r="BR85" s="4">
        <v>54.96</v>
      </c>
      <c r="BS85" s="4">
        <v>43.04</v>
      </c>
      <c r="BT85" s="4">
        <v>42.38</v>
      </c>
      <c r="BU85" s="4">
        <v>140.38</v>
      </c>
      <c r="BV85" s="4">
        <v>46.793333333333329</v>
      </c>
      <c r="BW85" s="1">
        <v>12</v>
      </c>
      <c r="BX85" s="1">
        <v>15</v>
      </c>
      <c r="BY85" s="1">
        <v>17</v>
      </c>
      <c r="BZ85" s="1">
        <v>6</v>
      </c>
      <c r="CA85" s="1">
        <v>0</v>
      </c>
      <c r="CB85" s="1">
        <v>0</v>
      </c>
      <c r="CC85" s="1">
        <v>21</v>
      </c>
      <c r="CD85" s="1">
        <v>16</v>
      </c>
      <c r="CE85" s="1">
        <v>8</v>
      </c>
      <c r="CF85" s="1">
        <v>5</v>
      </c>
      <c r="CG85" s="1">
        <v>1</v>
      </c>
      <c r="CH85" s="1">
        <v>1</v>
      </c>
      <c r="CI85" s="1">
        <v>21</v>
      </c>
      <c r="CJ85" s="1">
        <v>19</v>
      </c>
      <c r="CK85" s="1">
        <v>6</v>
      </c>
      <c r="CL85" s="1">
        <v>4</v>
      </c>
      <c r="CM85" s="1">
        <v>0</v>
      </c>
      <c r="CN85" s="1">
        <v>0</v>
      </c>
      <c r="CO85" s="1">
        <v>0</v>
      </c>
      <c r="CP85" s="1">
        <v>0</v>
      </c>
      <c r="CQ85" s="1">
        <v>53</v>
      </c>
      <c r="CR85" s="1">
        <v>0</v>
      </c>
      <c r="CS85" s="4">
        <v>54.037735849056602</v>
      </c>
      <c r="CT85" s="4">
        <v>40.452830188679243</v>
      </c>
      <c r="CU85" s="4">
        <v>52.830188679245282</v>
      </c>
      <c r="CV85" s="4">
        <v>52.79245283018868</v>
      </c>
      <c r="CW85" s="4">
        <v>147.32075471698113</v>
      </c>
      <c r="CX85" s="4">
        <v>49.106918238993714</v>
      </c>
      <c r="CY85" s="4">
        <v>50.028301886792455</v>
      </c>
      <c r="CZ85" s="1">
        <v>9</v>
      </c>
      <c r="DA85" s="1">
        <v>26</v>
      </c>
      <c r="DB85" s="1">
        <v>11</v>
      </c>
      <c r="DC85" s="1">
        <v>7</v>
      </c>
      <c r="DD85" s="1">
        <v>0</v>
      </c>
      <c r="DE85" s="1">
        <v>0</v>
      </c>
      <c r="DF85" s="1">
        <v>21</v>
      </c>
      <c r="DG85" s="1">
        <v>22</v>
      </c>
      <c r="DH85" s="1">
        <v>4</v>
      </c>
      <c r="DI85" s="1">
        <v>6</v>
      </c>
      <c r="DJ85" s="1">
        <v>0</v>
      </c>
      <c r="DK85" s="1">
        <v>0</v>
      </c>
      <c r="DL85" s="1">
        <v>15</v>
      </c>
      <c r="DM85" s="1">
        <v>19</v>
      </c>
      <c r="DN85" s="1">
        <v>8</v>
      </c>
      <c r="DO85" s="1">
        <v>11</v>
      </c>
      <c r="DP85" s="1">
        <v>0</v>
      </c>
      <c r="DQ85" s="1">
        <v>3</v>
      </c>
      <c r="DR85" s="1">
        <v>9</v>
      </c>
      <c r="DS85" s="1">
        <v>25</v>
      </c>
      <c r="DT85" s="1">
        <v>16</v>
      </c>
      <c r="DU85" s="1">
        <v>3</v>
      </c>
      <c r="DV85" s="1">
        <v>0</v>
      </c>
      <c r="DW85" s="1">
        <v>0</v>
      </c>
      <c r="DX85" s="1">
        <v>0</v>
      </c>
      <c r="DY85" s="1">
        <v>0</v>
      </c>
      <c r="DZ85" s="1">
        <v>103</v>
      </c>
      <c r="EA85" s="1">
        <v>0</v>
      </c>
      <c r="EB85" s="4">
        <v>54.485436893203882</v>
      </c>
      <c r="EC85" s="4">
        <v>41.708737864077669</v>
      </c>
      <c r="ED85" s="4">
        <v>47.757281553398059</v>
      </c>
      <c r="EE85" s="4">
        <v>52.79245283018868</v>
      </c>
      <c r="EF85" s="4">
        <v>143.95145631067962</v>
      </c>
      <c r="EG85" s="4">
        <v>47.983818770226534</v>
      </c>
      <c r="EH85" s="4">
        <v>48.457928802589002</v>
      </c>
      <c r="EI85" s="1">
        <v>21</v>
      </c>
      <c r="EJ85" s="1">
        <v>41</v>
      </c>
      <c r="EK85" s="1">
        <v>28</v>
      </c>
      <c r="EL85" s="1">
        <v>13</v>
      </c>
      <c r="EM85" s="1">
        <v>0</v>
      </c>
      <c r="EN85" s="1">
        <v>0</v>
      </c>
      <c r="EO85" s="1">
        <v>42</v>
      </c>
      <c r="EP85" s="1">
        <v>38</v>
      </c>
      <c r="EQ85" s="1">
        <v>12</v>
      </c>
      <c r="ER85" s="1">
        <v>11</v>
      </c>
      <c r="ES85" s="1">
        <v>1</v>
      </c>
      <c r="ET85" s="1">
        <v>1</v>
      </c>
      <c r="EU85" s="1">
        <v>36</v>
      </c>
      <c r="EV85" s="1">
        <v>38</v>
      </c>
      <c r="EW85" s="1">
        <v>14</v>
      </c>
      <c r="EX85" s="1">
        <v>15</v>
      </c>
      <c r="EY85" s="1">
        <v>0</v>
      </c>
      <c r="EZ85" s="1">
        <v>3</v>
      </c>
      <c r="FA85" s="1">
        <v>9</v>
      </c>
      <c r="FB85" s="1">
        <v>25</v>
      </c>
      <c r="FC85" s="1">
        <v>16</v>
      </c>
      <c r="FD85" s="1">
        <v>3</v>
      </c>
      <c r="FE85" s="1">
        <v>0</v>
      </c>
      <c r="FF85" s="1">
        <v>0</v>
      </c>
      <c r="FG85" s="1">
        <v>0</v>
      </c>
      <c r="FH85" s="1">
        <v>0</v>
      </c>
      <c r="FI85" s="1">
        <v>96</v>
      </c>
      <c r="FJ85" s="1">
        <v>77</v>
      </c>
      <c r="FK85" s="1">
        <v>90</v>
      </c>
      <c r="FL85" s="1">
        <v>16</v>
      </c>
      <c r="FM85" s="1">
        <v>6</v>
      </c>
      <c r="FN85" s="1">
        <v>16</v>
      </c>
      <c r="FO85" s="1">
        <v>26</v>
      </c>
      <c r="FP85" s="1">
        <v>13</v>
      </c>
      <c r="FQ85" s="1">
        <v>26</v>
      </c>
      <c r="FR85" s="1" t="s">
        <v>307</v>
      </c>
      <c r="FS85" s="1">
        <v>313</v>
      </c>
      <c r="FT85" s="1">
        <v>134</v>
      </c>
      <c r="FU85" s="1">
        <v>313</v>
      </c>
    </row>
    <row r="86" spans="63:177">
      <c r="BK86" s="29">
        <v>694329559</v>
      </c>
      <c r="BL86" s="1" t="s">
        <v>339</v>
      </c>
      <c r="BM86" s="1">
        <v>12</v>
      </c>
      <c r="BN86" s="1" t="s">
        <v>289</v>
      </c>
      <c r="BO86" s="1" t="s">
        <v>290</v>
      </c>
      <c r="BP86" s="1">
        <v>125</v>
      </c>
      <c r="BQ86" s="1">
        <v>0</v>
      </c>
      <c r="BR86" s="4">
        <v>56.816000000000003</v>
      </c>
      <c r="BS86" s="4">
        <v>48.192</v>
      </c>
      <c r="BT86" s="4">
        <v>42.295999999999999</v>
      </c>
      <c r="BU86" s="4">
        <v>147.304</v>
      </c>
      <c r="BV86" s="4">
        <v>49.101333333333351</v>
      </c>
      <c r="BW86" s="1">
        <v>23</v>
      </c>
      <c r="BX86" s="1">
        <v>42</v>
      </c>
      <c r="BY86" s="1">
        <v>43</v>
      </c>
      <c r="BZ86" s="1">
        <v>17</v>
      </c>
      <c r="CA86" s="1">
        <v>0</v>
      </c>
      <c r="CB86" s="1">
        <v>0</v>
      </c>
      <c r="CC86" s="1">
        <v>45</v>
      </c>
      <c r="CD86" s="1">
        <v>38</v>
      </c>
      <c r="CE86" s="1">
        <v>24</v>
      </c>
      <c r="CF86" s="1">
        <v>18</v>
      </c>
      <c r="CG86" s="1">
        <v>0</v>
      </c>
      <c r="CH86" s="1">
        <v>1</v>
      </c>
      <c r="CI86" s="1">
        <v>62</v>
      </c>
      <c r="CJ86" s="1">
        <v>29</v>
      </c>
      <c r="CK86" s="1">
        <v>25</v>
      </c>
      <c r="CL86" s="1">
        <v>9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4"/>
      <c r="CT86" s="4"/>
      <c r="CU86" s="4"/>
      <c r="CV86" s="4"/>
      <c r="CW86" s="4"/>
      <c r="CX86" s="4"/>
      <c r="CY86" s="4"/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125</v>
      </c>
      <c r="EA86" s="1">
        <v>0</v>
      </c>
      <c r="EB86" s="4">
        <v>56.816000000000003</v>
      </c>
      <c r="EC86" s="4">
        <v>48.192</v>
      </c>
      <c r="ED86" s="4">
        <v>42.295999999999999</v>
      </c>
      <c r="EE86" s="4"/>
      <c r="EF86" s="4">
        <v>147.304</v>
      </c>
      <c r="EG86" s="4">
        <v>49.101333333333351</v>
      </c>
      <c r="EH86" s="4">
        <v>49.101333333333351</v>
      </c>
      <c r="EI86" s="1">
        <v>23</v>
      </c>
      <c r="EJ86" s="1">
        <v>42</v>
      </c>
      <c r="EK86" s="1">
        <v>43</v>
      </c>
      <c r="EL86" s="1">
        <v>17</v>
      </c>
      <c r="EM86" s="1">
        <v>0</v>
      </c>
      <c r="EN86" s="1">
        <v>0</v>
      </c>
      <c r="EO86" s="1">
        <v>45</v>
      </c>
      <c r="EP86" s="1">
        <v>38</v>
      </c>
      <c r="EQ86" s="1">
        <v>24</v>
      </c>
      <c r="ER86" s="1">
        <v>18</v>
      </c>
      <c r="ES86" s="1">
        <v>0</v>
      </c>
      <c r="ET86" s="1">
        <v>1</v>
      </c>
      <c r="EU86" s="1">
        <v>62</v>
      </c>
      <c r="EV86" s="1">
        <v>29</v>
      </c>
      <c r="EW86" s="1">
        <v>25</v>
      </c>
      <c r="EX86" s="1">
        <v>9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63</v>
      </c>
      <c r="FJ86" s="1" t="s">
        <v>375</v>
      </c>
      <c r="FK86" s="1">
        <v>69</v>
      </c>
      <c r="FL86" s="1">
        <v>11</v>
      </c>
      <c r="FM86" s="1" t="s">
        <v>375</v>
      </c>
      <c r="FN86" s="1">
        <v>12</v>
      </c>
      <c r="FO86" s="1">
        <v>26</v>
      </c>
      <c r="FP86" s="1">
        <v>13</v>
      </c>
      <c r="FQ86" s="1">
        <v>26</v>
      </c>
      <c r="FR86" s="1" t="s">
        <v>307</v>
      </c>
      <c r="FS86" s="1">
        <v>313</v>
      </c>
      <c r="FT86" s="1">
        <v>134</v>
      </c>
      <c r="FU86" s="1">
        <v>313</v>
      </c>
    </row>
    <row r="87" spans="63:177">
      <c r="BK87" s="29">
        <v>818931898</v>
      </c>
      <c r="BL87" s="1" t="s">
        <v>340</v>
      </c>
      <c r="BM87" s="1">
        <v>32</v>
      </c>
      <c r="BN87" s="1" t="s">
        <v>289</v>
      </c>
      <c r="BO87" s="1" t="s">
        <v>370</v>
      </c>
      <c r="BP87" s="1">
        <v>79</v>
      </c>
      <c r="BQ87" s="1">
        <v>0</v>
      </c>
      <c r="BR87" s="4">
        <v>62.708860759493668</v>
      </c>
      <c r="BS87" s="4">
        <v>58.9873417721519</v>
      </c>
      <c r="BT87" s="4">
        <v>50.860759493670884</v>
      </c>
      <c r="BU87" s="4">
        <v>172.55696202531647</v>
      </c>
      <c r="BV87" s="4">
        <v>57.518987341772153</v>
      </c>
      <c r="BW87" s="1">
        <v>8</v>
      </c>
      <c r="BX87" s="1">
        <v>25</v>
      </c>
      <c r="BY87" s="1">
        <v>25</v>
      </c>
      <c r="BZ87" s="1">
        <v>21</v>
      </c>
      <c r="CA87" s="1">
        <v>0</v>
      </c>
      <c r="CB87" s="1">
        <v>3</v>
      </c>
      <c r="CC87" s="1">
        <v>16</v>
      </c>
      <c r="CD87" s="1">
        <v>24</v>
      </c>
      <c r="CE87" s="1">
        <v>17</v>
      </c>
      <c r="CF87" s="1">
        <v>22</v>
      </c>
      <c r="CG87" s="1">
        <v>0</v>
      </c>
      <c r="CH87" s="1">
        <v>6</v>
      </c>
      <c r="CI87" s="1">
        <v>25</v>
      </c>
      <c r="CJ87" s="1">
        <v>25</v>
      </c>
      <c r="CK87" s="1">
        <v>13</v>
      </c>
      <c r="CL87" s="1">
        <v>16</v>
      </c>
      <c r="CM87" s="1">
        <v>1</v>
      </c>
      <c r="CN87" s="1">
        <v>2</v>
      </c>
      <c r="CO87" s="1">
        <v>0</v>
      </c>
      <c r="CP87" s="1">
        <v>2</v>
      </c>
      <c r="CQ87" s="1">
        <v>32</v>
      </c>
      <c r="CR87" s="1">
        <v>0</v>
      </c>
      <c r="CS87" s="4">
        <v>54.625</v>
      </c>
      <c r="CT87" s="4">
        <v>36.5</v>
      </c>
      <c r="CU87" s="4">
        <v>52.46875</v>
      </c>
      <c r="CV87" s="4">
        <v>53.78125</v>
      </c>
      <c r="CW87" s="4">
        <v>143.59375</v>
      </c>
      <c r="CX87" s="4">
        <v>47.864583333333329</v>
      </c>
      <c r="CY87" s="4">
        <v>49.34375</v>
      </c>
      <c r="CZ87" s="1">
        <v>5</v>
      </c>
      <c r="DA87" s="1">
        <v>15</v>
      </c>
      <c r="DB87" s="1">
        <v>9</v>
      </c>
      <c r="DC87" s="1">
        <v>3</v>
      </c>
      <c r="DD87" s="1">
        <v>0</v>
      </c>
      <c r="DE87" s="1">
        <v>0</v>
      </c>
      <c r="DF87" s="1">
        <v>16</v>
      </c>
      <c r="DG87" s="1">
        <v>10</v>
      </c>
      <c r="DH87" s="1">
        <v>2</v>
      </c>
      <c r="DI87" s="1">
        <v>4</v>
      </c>
      <c r="DJ87" s="1">
        <v>0</v>
      </c>
      <c r="DK87" s="1">
        <v>0</v>
      </c>
      <c r="DL87" s="1">
        <v>8</v>
      </c>
      <c r="DM87" s="1">
        <v>11</v>
      </c>
      <c r="DN87" s="1">
        <v>7</v>
      </c>
      <c r="DO87" s="1">
        <v>6</v>
      </c>
      <c r="DP87" s="1">
        <v>0</v>
      </c>
      <c r="DQ87" s="1">
        <v>1</v>
      </c>
      <c r="DR87" s="1">
        <v>4</v>
      </c>
      <c r="DS87" s="1">
        <v>16</v>
      </c>
      <c r="DT87" s="1">
        <v>10</v>
      </c>
      <c r="DU87" s="1">
        <v>2</v>
      </c>
      <c r="DV87" s="1">
        <v>0</v>
      </c>
      <c r="DW87" s="1">
        <v>0</v>
      </c>
      <c r="DX87" s="1">
        <v>0</v>
      </c>
      <c r="DY87" s="1">
        <v>0</v>
      </c>
      <c r="DZ87" s="1">
        <v>111</v>
      </c>
      <c r="EA87" s="1">
        <v>0</v>
      </c>
      <c r="EB87" s="4">
        <v>60.378378378378379</v>
      </c>
      <c r="EC87" s="4">
        <v>52.504504504504503</v>
      </c>
      <c r="ED87" s="4">
        <v>51.324324324324323</v>
      </c>
      <c r="EE87" s="4">
        <v>53.78125</v>
      </c>
      <c r="EF87" s="4">
        <v>164.2072072072072</v>
      </c>
      <c r="EG87" s="4">
        <v>54.73573573573573</v>
      </c>
      <c r="EH87" s="4">
        <v>55.162162162162161</v>
      </c>
      <c r="EI87" s="1">
        <v>13</v>
      </c>
      <c r="EJ87" s="1">
        <v>40</v>
      </c>
      <c r="EK87" s="1">
        <v>34</v>
      </c>
      <c r="EL87" s="1">
        <v>24</v>
      </c>
      <c r="EM87" s="1">
        <v>0</v>
      </c>
      <c r="EN87" s="1">
        <v>3</v>
      </c>
      <c r="EO87" s="1">
        <v>32</v>
      </c>
      <c r="EP87" s="1">
        <v>34</v>
      </c>
      <c r="EQ87" s="1">
        <v>19</v>
      </c>
      <c r="ER87" s="1">
        <v>26</v>
      </c>
      <c r="ES87" s="1">
        <v>0</v>
      </c>
      <c r="ET87" s="1">
        <v>6</v>
      </c>
      <c r="EU87" s="1">
        <v>33</v>
      </c>
      <c r="EV87" s="1">
        <v>36</v>
      </c>
      <c r="EW87" s="1">
        <v>20</v>
      </c>
      <c r="EX87" s="1">
        <v>22</v>
      </c>
      <c r="EY87" s="1">
        <v>1</v>
      </c>
      <c r="EZ87" s="1">
        <v>3</v>
      </c>
      <c r="FA87" s="1">
        <v>4</v>
      </c>
      <c r="FB87" s="1">
        <v>16</v>
      </c>
      <c r="FC87" s="1">
        <v>10</v>
      </c>
      <c r="FD87" s="1">
        <v>2</v>
      </c>
      <c r="FE87" s="1">
        <v>0</v>
      </c>
      <c r="FF87" s="1">
        <v>0</v>
      </c>
      <c r="FG87" s="1">
        <v>0</v>
      </c>
      <c r="FH87" s="1">
        <v>2</v>
      </c>
      <c r="FI87" s="1">
        <v>14</v>
      </c>
      <c r="FJ87" s="1">
        <v>89</v>
      </c>
      <c r="FK87" s="1">
        <v>31</v>
      </c>
      <c r="FL87" s="1">
        <v>3</v>
      </c>
      <c r="FM87" s="1">
        <v>8</v>
      </c>
      <c r="FN87" s="1">
        <v>6</v>
      </c>
      <c r="FO87" s="1">
        <v>26</v>
      </c>
      <c r="FP87" s="1">
        <v>13</v>
      </c>
      <c r="FQ87" s="1">
        <v>26</v>
      </c>
      <c r="FR87" s="1" t="s">
        <v>307</v>
      </c>
      <c r="FS87" s="1">
        <v>313</v>
      </c>
      <c r="FT87" s="1">
        <v>134</v>
      </c>
      <c r="FU87" s="1">
        <v>313</v>
      </c>
    </row>
    <row r="88" spans="63:177">
      <c r="BK88" s="29">
        <v>964417898</v>
      </c>
      <c r="BL88" s="1" t="s">
        <v>52</v>
      </c>
      <c r="BM88" s="1">
        <v>61</v>
      </c>
      <c r="BN88" s="1" t="s">
        <v>289</v>
      </c>
      <c r="BO88" s="1" t="s">
        <v>370</v>
      </c>
      <c r="BP88" s="1">
        <v>70</v>
      </c>
      <c r="BQ88" s="1">
        <v>1</v>
      </c>
      <c r="BR88" s="4">
        <v>54.420289855072461</v>
      </c>
      <c r="BS88" s="4">
        <v>44.753623188405797</v>
      </c>
      <c r="BT88" s="4">
        <v>41.985507246376812</v>
      </c>
      <c r="BU88" s="4">
        <v>141.15942028985506</v>
      </c>
      <c r="BV88" s="4">
        <v>47.053140096618364</v>
      </c>
      <c r="BW88" s="1">
        <v>11</v>
      </c>
      <c r="BX88" s="1">
        <v>30</v>
      </c>
      <c r="BY88" s="1">
        <v>21</v>
      </c>
      <c r="BZ88" s="1">
        <v>7</v>
      </c>
      <c r="CA88" s="1">
        <v>0</v>
      </c>
      <c r="CB88" s="1">
        <v>0</v>
      </c>
      <c r="CC88" s="1">
        <v>24</v>
      </c>
      <c r="CD88" s="1">
        <v>27</v>
      </c>
      <c r="CE88" s="1">
        <v>10</v>
      </c>
      <c r="CF88" s="1">
        <v>8</v>
      </c>
      <c r="CG88" s="1">
        <v>0</v>
      </c>
      <c r="CH88" s="1">
        <v>3</v>
      </c>
      <c r="CI88" s="1">
        <v>34</v>
      </c>
      <c r="CJ88" s="1">
        <v>15</v>
      </c>
      <c r="CK88" s="1">
        <v>14</v>
      </c>
      <c r="CL88" s="1">
        <v>6</v>
      </c>
      <c r="CM88" s="1">
        <v>0</v>
      </c>
      <c r="CN88" s="1">
        <v>1</v>
      </c>
      <c r="CO88" s="1">
        <v>0</v>
      </c>
      <c r="CP88" s="1">
        <v>0</v>
      </c>
      <c r="CQ88" s="1">
        <v>39</v>
      </c>
      <c r="CR88" s="1">
        <v>1</v>
      </c>
      <c r="CS88" s="4">
        <v>55.842105263157897</v>
      </c>
      <c r="CT88" s="4">
        <v>44.736842105263158</v>
      </c>
      <c r="CU88" s="4">
        <v>50.078947368421055</v>
      </c>
      <c r="CV88" s="4">
        <v>49.263157894736842</v>
      </c>
      <c r="CW88" s="4">
        <v>150.65789473684211</v>
      </c>
      <c r="CX88" s="4">
        <v>50.219298245614027</v>
      </c>
      <c r="CY88" s="4">
        <v>49.98026315789474</v>
      </c>
      <c r="CZ88" s="1">
        <v>4</v>
      </c>
      <c r="DA88" s="1">
        <v>21</v>
      </c>
      <c r="DB88" s="1">
        <v>7</v>
      </c>
      <c r="DC88" s="1">
        <v>6</v>
      </c>
      <c r="DD88" s="1">
        <v>0</v>
      </c>
      <c r="DE88" s="1">
        <v>0</v>
      </c>
      <c r="DF88" s="1">
        <v>12</v>
      </c>
      <c r="DG88" s="1">
        <v>15</v>
      </c>
      <c r="DH88" s="1">
        <v>7</v>
      </c>
      <c r="DI88" s="1">
        <v>4</v>
      </c>
      <c r="DJ88" s="1">
        <v>0</v>
      </c>
      <c r="DK88" s="1">
        <v>1</v>
      </c>
      <c r="DL88" s="1">
        <v>14</v>
      </c>
      <c r="DM88" s="1">
        <v>11</v>
      </c>
      <c r="DN88" s="1">
        <v>5</v>
      </c>
      <c r="DO88" s="1">
        <v>8</v>
      </c>
      <c r="DP88" s="1">
        <v>0</v>
      </c>
      <c r="DQ88" s="1">
        <v>2</v>
      </c>
      <c r="DR88" s="1">
        <v>6</v>
      </c>
      <c r="DS88" s="1">
        <v>19</v>
      </c>
      <c r="DT88" s="1">
        <v>11</v>
      </c>
      <c r="DU88" s="1">
        <v>2</v>
      </c>
      <c r="DV88" s="1">
        <v>1</v>
      </c>
      <c r="DW88" s="1">
        <v>0</v>
      </c>
      <c r="DX88" s="1">
        <v>0</v>
      </c>
      <c r="DY88" s="1">
        <v>0</v>
      </c>
      <c r="DZ88" s="1">
        <v>109</v>
      </c>
      <c r="EA88" s="1">
        <v>2</v>
      </c>
      <c r="EB88" s="4">
        <v>54.925233644859816</v>
      </c>
      <c r="EC88" s="4">
        <v>44.747663551401871</v>
      </c>
      <c r="ED88" s="4">
        <v>44.859813084112147</v>
      </c>
      <c r="EE88" s="4">
        <v>49.263157894736842</v>
      </c>
      <c r="EF88" s="4">
        <v>144.53271028037383</v>
      </c>
      <c r="EG88" s="4">
        <v>48.177570093457945</v>
      </c>
      <c r="EH88" s="4">
        <v>48.092679127725852</v>
      </c>
      <c r="EI88" s="1">
        <v>15</v>
      </c>
      <c r="EJ88" s="1">
        <v>51</v>
      </c>
      <c r="EK88" s="1">
        <v>28</v>
      </c>
      <c r="EL88" s="1">
        <v>13</v>
      </c>
      <c r="EM88" s="1">
        <v>0</v>
      </c>
      <c r="EN88" s="1">
        <v>0</v>
      </c>
      <c r="EO88" s="1">
        <v>36</v>
      </c>
      <c r="EP88" s="1">
        <v>42</v>
      </c>
      <c r="EQ88" s="1">
        <v>17</v>
      </c>
      <c r="ER88" s="1">
        <v>12</v>
      </c>
      <c r="ES88" s="1">
        <v>0</v>
      </c>
      <c r="ET88" s="1">
        <v>4</v>
      </c>
      <c r="EU88" s="1">
        <v>48</v>
      </c>
      <c r="EV88" s="1">
        <v>26</v>
      </c>
      <c r="EW88" s="1">
        <v>19</v>
      </c>
      <c r="EX88" s="1">
        <v>14</v>
      </c>
      <c r="EY88" s="1">
        <v>0</v>
      </c>
      <c r="EZ88" s="1">
        <v>3</v>
      </c>
      <c r="FA88" s="1">
        <v>6</v>
      </c>
      <c r="FB88" s="1">
        <v>19</v>
      </c>
      <c r="FC88" s="1">
        <v>11</v>
      </c>
      <c r="FD88" s="1">
        <v>2</v>
      </c>
      <c r="FE88" s="1">
        <v>1</v>
      </c>
      <c r="FF88" s="1">
        <v>0</v>
      </c>
      <c r="FG88" s="1">
        <v>0</v>
      </c>
      <c r="FH88" s="1">
        <v>0</v>
      </c>
      <c r="FI88" s="1">
        <v>93</v>
      </c>
      <c r="FJ88" s="1">
        <v>64</v>
      </c>
      <c r="FK88" s="1">
        <v>86</v>
      </c>
      <c r="FL88" s="1">
        <v>15</v>
      </c>
      <c r="FM88" s="1">
        <v>4</v>
      </c>
      <c r="FN88" s="1">
        <v>15</v>
      </c>
      <c r="FO88" s="1">
        <v>26</v>
      </c>
      <c r="FP88" s="1">
        <v>13</v>
      </c>
      <c r="FQ88" s="1">
        <v>26</v>
      </c>
      <c r="FR88" s="1" t="s">
        <v>307</v>
      </c>
      <c r="FS88" s="1">
        <v>313</v>
      </c>
      <c r="FT88" s="1">
        <v>134</v>
      </c>
      <c r="FU88" s="1">
        <v>313</v>
      </c>
    </row>
    <row r="89" spans="63:177">
      <c r="BK89" s="29">
        <v>125219641</v>
      </c>
      <c r="BL89" s="1" t="s">
        <v>53</v>
      </c>
      <c r="BM89" s="1">
        <v>62</v>
      </c>
      <c r="BN89" s="1" t="s">
        <v>292</v>
      </c>
      <c r="BO89" s="1" t="s">
        <v>290</v>
      </c>
      <c r="BP89" s="1">
        <v>111</v>
      </c>
      <c r="BQ89" s="1">
        <v>0</v>
      </c>
      <c r="BR89" s="4">
        <v>71.486486486486484</v>
      </c>
      <c r="BS89" s="4">
        <v>64.50450450450451</v>
      </c>
      <c r="BT89" s="4">
        <v>60.585585585585584</v>
      </c>
      <c r="BU89" s="4">
        <v>196.57657657657657</v>
      </c>
      <c r="BV89" s="4">
        <v>65.525525525525552</v>
      </c>
      <c r="BW89" s="1">
        <v>2</v>
      </c>
      <c r="BX89" s="1">
        <v>30</v>
      </c>
      <c r="BY89" s="1">
        <v>46</v>
      </c>
      <c r="BZ89" s="1">
        <v>33</v>
      </c>
      <c r="CA89" s="1">
        <v>0</v>
      </c>
      <c r="CB89" s="1">
        <v>4</v>
      </c>
      <c r="CC89" s="1">
        <v>10</v>
      </c>
      <c r="CD89" s="1">
        <v>39</v>
      </c>
      <c r="CE89" s="1">
        <v>32</v>
      </c>
      <c r="CF89" s="1">
        <v>30</v>
      </c>
      <c r="CG89" s="1">
        <v>0</v>
      </c>
      <c r="CH89" s="1">
        <v>12</v>
      </c>
      <c r="CI89" s="1">
        <v>19</v>
      </c>
      <c r="CJ89" s="1">
        <v>32</v>
      </c>
      <c r="CK89" s="1">
        <v>31</v>
      </c>
      <c r="CL89" s="1">
        <v>29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4"/>
      <c r="CT89" s="4"/>
      <c r="CU89" s="4"/>
      <c r="CV89" s="4"/>
      <c r="CW89" s="4"/>
      <c r="CX89" s="4"/>
      <c r="CY89" s="4"/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111</v>
      </c>
      <c r="EA89" s="1">
        <v>0</v>
      </c>
      <c r="EB89" s="4">
        <v>71.486486486486484</v>
      </c>
      <c r="EC89" s="4">
        <v>64.50450450450451</v>
      </c>
      <c r="ED89" s="4">
        <v>60.585585585585584</v>
      </c>
      <c r="EE89" s="4"/>
      <c r="EF89" s="4">
        <v>196.57657657657657</v>
      </c>
      <c r="EG89" s="4">
        <v>65.525525525525552</v>
      </c>
      <c r="EH89" s="4">
        <v>65.525525525525552</v>
      </c>
      <c r="EI89" s="1">
        <v>2</v>
      </c>
      <c r="EJ89" s="1">
        <v>30</v>
      </c>
      <c r="EK89" s="1">
        <v>46</v>
      </c>
      <c r="EL89" s="1">
        <v>33</v>
      </c>
      <c r="EM89" s="1">
        <v>0</v>
      </c>
      <c r="EN89" s="1">
        <v>4</v>
      </c>
      <c r="EO89" s="1">
        <v>10</v>
      </c>
      <c r="EP89" s="1">
        <v>39</v>
      </c>
      <c r="EQ89" s="1">
        <v>32</v>
      </c>
      <c r="ER89" s="1">
        <v>30</v>
      </c>
      <c r="ES89" s="1">
        <v>0</v>
      </c>
      <c r="ET89" s="1">
        <v>12</v>
      </c>
      <c r="EU89" s="1">
        <v>19</v>
      </c>
      <c r="EV89" s="1">
        <v>32</v>
      </c>
      <c r="EW89" s="1">
        <v>31</v>
      </c>
      <c r="EX89" s="1">
        <v>29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7</v>
      </c>
      <c r="FJ89" s="1" t="s">
        <v>375</v>
      </c>
      <c r="FK89" s="1">
        <v>6</v>
      </c>
      <c r="FL89" s="1">
        <v>1</v>
      </c>
      <c r="FM89" s="1" t="s">
        <v>375</v>
      </c>
      <c r="FN89" s="1">
        <v>1</v>
      </c>
      <c r="FO89" s="1">
        <v>26</v>
      </c>
      <c r="FP89" s="1">
        <v>13</v>
      </c>
      <c r="FQ89" s="1">
        <v>26</v>
      </c>
      <c r="FR89" s="1" t="s">
        <v>307</v>
      </c>
      <c r="FS89" s="1">
        <v>313</v>
      </c>
      <c r="FT89" s="1">
        <v>134</v>
      </c>
      <c r="FU89" s="1">
        <v>313</v>
      </c>
    </row>
    <row r="90" spans="63:177">
      <c r="BK90" s="29">
        <v>530509102</v>
      </c>
      <c r="BL90" s="1" t="s">
        <v>54</v>
      </c>
      <c r="BM90" s="1">
        <v>70</v>
      </c>
      <c r="BN90" s="1" t="s">
        <v>292</v>
      </c>
      <c r="BO90" s="1" t="s">
        <v>290</v>
      </c>
      <c r="BP90" s="1">
        <v>177</v>
      </c>
      <c r="BQ90" s="1">
        <v>0</v>
      </c>
      <c r="BR90" s="4">
        <v>62.757062146892657</v>
      </c>
      <c r="BS90" s="4">
        <v>55.502824858757059</v>
      </c>
      <c r="BT90" s="4">
        <v>50.056497175141246</v>
      </c>
      <c r="BU90" s="4">
        <v>168.31638418079095</v>
      </c>
      <c r="BV90" s="4">
        <v>56.105461393596997</v>
      </c>
      <c r="BW90" s="1">
        <v>16</v>
      </c>
      <c r="BX90" s="1">
        <v>65</v>
      </c>
      <c r="BY90" s="1">
        <v>52</v>
      </c>
      <c r="BZ90" s="1">
        <v>44</v>
      </c>
      <c r="CA90" s="1">
        <v>0</v>
      </c>
      <c r="CB90" s="1">
        <v>1</v>
      </c>
      <c r="CC90" s="1">
        <v>44</v>
      </c>
      <c r="CD90" s="1">
        <v>51</v>
      </c>
      <c r="CE90" s="1">
        <v>46</v>
      </c>
      <c r="CF90" s="1">
        <v>36</v>
      </c>
      <c r="CG90" s="1">
        <v>1</v>
      </c>
      <c r="CH90" s="1">
        <v>8</v>
      </c>
      <c r="CI90" s="1">
        <v>53</v>
      </c>
      <c r="CJ90" s="1">
        <v>65</v>
      </c>
      <c r="CK90" s="1">
        <v>38</v>
      </c>
      <c r="CL90" s="1">
        <v>21</v>
      </c>
      <c r="CM90" s="1">
        <v>0</v>
      </c>
      <c r="CN90" s="1">
        <v>1</v>
      </c>
      <c r="CO90" s="1">
        <v>0</v>
      </c>
      <c r="CP90" s="1">
        <v>0</v>
      </c>
      <c r="CQ90" s="1">
        <v>0</v>
      </c>
      <c r="CR90" s="1">
        <v>0</v>
      </c>
      <c r="CS90" s="4"/>
      <c r="CT90" s="4"/>
      <c r="CU90" s="4"/>
      <c r="CV90" s="4"/>
      <c r="CW90" s="4"/>
      <c r="CX90" s="4"/>
      <c r="CY90" s="4"/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177</v>
      </c>
      <c r="EA90" s="1">
        <v>0</v>
      </c>
      <c r="EB90" s="4">
        <v>62.757062146892657</v>
      </c>
      <c r="EC90" s="4">
        <v>55.502824858757059</v>
      </c>
      <c r="ED90" s="4">
        <v>50.056497175141246</v>
      </c>
      <c r="EE90" s="4"/>
      <c r="EF90" s="4">
        <v>168.31638418079095</v>
      </c>
      <c r="EG90" s="4">
        <v>56.105461393596997</v>
      </c>
      <c r="EH90" s="4">
        <v>56.105461393596997</v>
      </c>
      <c r="EI90" s="1">
        <v>16</v>
      </c>
      <c r="EJ90" s="1">
        <v>65</v>
      </c>
      <c r="EK90" s="1">
        <v>52</v>
      </c>
      <c r="EL90" s="1">
        <v>44</v>
      </c>
      <c r="EM90" s="1">
        <v>0</v>
      </c>
      <c r="EN90" s="1">
        <v>1</v>
      </c>
      <c r="EO90" s="1">
        <v>44</v>
      </c>
      <c r="EP90" s="1">
        <v>51</v>
      </c>
      <c r="EQ90" s="1">
        <v>46</v>
      </c>
      <c r="ER90" s="1">
        <v>36</v>
      </c>
      <c r="ES90" s="1">
        <v>1</v>
      </c>
      <c r="ET90" s="1">
        <v>8</v>
      </c>
      <c r="EU90" s="1">
        <v>53</v>
      </c>
      <c r="EV90" s="1">
        <v>65</v>
      </c>
      <c r="EW90" s="1">
        <v>38</v>
      </c>
      <c r="EX90" s="1">
        <v>21</v>
      </c>
      <c r="EY90" s="1">
        <v>0</v>
      </c>
      <c r="EZ90" s="1">
        <v>1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24</v>
      </c>
      <c r="FJ90" s="1" t="s">
        <v>375</v>
      </c>
      <c r="FK90" s="1">
        <v>24</v>
      </c>
      <c r="FL90" s="1">
        <v>6</v>
      </c>
      <c r="FM90" s="1" t="s">
        <v>375</v>
      </c>
      <c r="FN90" s="1">
        <v>5</v>
      </c>
      <c r="FO90" s="1">
        <v>26</v>
      </c>
      <c r="FP90" s="1">
        <v>13</v>
      </c>
      <c r="FQ90" s="1">
        <v>26</v>
      </c>
      <c r="FR90" s="1" t="s">
        <v>307</v>
      </c>
      <c r="FS90" s="1">
        <v>313</v>
      </c>
      <c r="FT90" s="1">
        <v>134</v>
      </c>
      <c r="FU90" s="1">
        <v>313</v>
      </c>
    </row>
    <row r="91" spans="63:177">
      <c r="BK91" s="29">
        <v>770351652</v>
      </c>
      <c r="BL91" s="1" t="s">
        <v>341</v>
      </c>
      <c r="BM91" s="1">
        <v>109</v>
      </c>
      <c r="BN91" s="1" t="s">
        <v>289</v>
      </c>
      <c r="BO91" s="1" t="s">
        <v>290</v>
      </c>
      <c r="BP91" s="1">
        <v>63</v>
      </c>
      <c r="BQ91" s="1">
        <v>0</v>
      </c>
      <c r="BR91" s="4">
        <v>58.349206349206348</v>
      </c>
      <c r="BS91" s="4">
        <v>44.571428571428569</v>
      </c>
      <c r="BT91" s="4">
        <v>42.412698412698411</v>
      </c>
      <c r="BU91" s="4">
        <v>145.33333333333334</v>
      </c>
      <c r="BV91" s="4">
        <v>48.444444444444429</v>
      </c>
      <c r="BW91" s="1">
        <v>9</v>
      </c>
      <c r="BX91" s="1">
        <v>24</v>
      </c>
      <c r="BY91" s="1">
        <v>17</v>
      </c>
      <c r="BZ91" s="1">
        <v>13</v>
      </c>
      <c r="CA91" s="1">
        <v>1</v>
      </c>
      <c r="CB91" s="1">
        <v>0</v>
      </c>
      <c r="CC91" s="1">
        <v>27</v>
      </c>
      <c r="CD91" s="1">
        <v>18</v>
      </c>
      <c r="CE91" s="1">
        <v>9</v>
      </c>
      <c r="CF91" s="1">
        <v>9</v>
      </c>
      <c r="CG91" s="1">
        <v>1</v>
      </c>
      <c r="CH91" s="1">
        <v>3</v>
      </c>
      <c r="CI91" s="1">
        <v>31</v>
      </c>
      <c r="CJ91" s="1">
        <v>12</v>
      </c>
      <c r="CK91" s="1">
        <v>14</v>
      </c>
      <c r="CL91" s="1">
        <v>6</v>
      </c>
      <c r="CM91" s="1">
        <v>1</v>
      </c>
      <c r="CN91" s="1">
        <v>0</v>
      </c>
      <c r="CO91" s="1">
        <v>1</v>
      </c>
      <c r="CP91" s="1">
        <v>0</v>
      </c>
      <c r="CQ91" s="1">
        <v>0</v>
      </c>
      <c r="CR91" s="1">
        <v>0</v>
      </c>
      <c r="CS91" s="4"/>
      <c r="CT91" s="4"/>
      <c r="CU91" s="4"/>
      <c r="CV91" s="4"/>
      <c r="CW91" s="4"/>
      <c r="CX91" s="4"/>
      <c r="CY91" s="4"/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63</v>
      </c>
      <c r="EA91" s="1">
        <v>0</v>
      </c>
      <c r="EB91" s="4">
        <v>58.349206349206348</v>
      </c>
      <c r="EC91" s="4">
        <v>44.571428571428569</v>
      </c>
      <c r="ED91" s="4">
        <v>42.412698412698411</v>
      </c>
      <c r="EE91" s="4"/>
      <c r="EF91" s="4">
        <v>145.33333333333334</v>
      </c>
      <c r="EG91" s="4">
        <v>48.444444444444429</v>
      </c>
      <c r="EH91" s="4">
        <v>48.444444444444429</v>
      </c>
      <c r="EI91" s="1">
        <v>9</v>
      </c>
      <c r="EJ91" s="1">
        <v>24</v>
      </c>
      <c r="EK91" s="1">
        <v>17</v>
      </c>
      <c r="EL91" s="1">
        <v>13</v>
      </c>
      <c r="EM91" s="1">
        <v>1</v>
      </c>
      <c r="EN91" s="1">
        <v>0</v>
      </c>
      <c r="EO91" s="1">
        <v>27</v>
      </c>
      <c r="EP91" s="1">
        <v>18</v>
      </c>
      <c r="EQ91" s="1">
        <v>9</v>
      </c>
      <c r="ER91" s="1">
        <v>9</v>
      </c>
      <c r="ES91" s="1">
        <v>1</v>
      </c>
      <c r="ET91" s="1">
        <v>3</v>
      </c>
      <c r="EU91" s="1">
        <v>31</v>
      </c>
      <c r="EV91" s="1">
        <v>12</v>
      </c>
      <c r="EW91" s="1">
        <v>14</v>
      </c>
      <c r="EX91" s="1">
        <v>6</v>
      </c>
      <c r="EY91" s="1">
        <v>1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1</v>
      </c>
      <c r="FH91" s="1">
        <v>0</v>
      </c>
      <c r="FI91" s="1">
        <v>71</v>
      </c>
      <c r="FJ91" s="1" t="s">
        <v>375</v>
      </c>
      <c r="FK91" s="1">
        <v>81</v>
      </c>
      <c r="FL91" s="1">
        <v>14</v>
      </c>
      <c r="FM91" s="1" t="s">
        <v>375</v>
      </c>
      <c r="FN91" s="1">
        <v>14</v>
      </c>
      <c r="FO91" s="1">
        <v>26</v>
      </c>
      <c r="FP91" s="1">
        <v>13</v>
      </c>
      <c r="FQ91" s="1">
        <v>26</v>
      </c>
      <c r="FR91" s="1" t="s">
        <v>307</v>
      </c>
      <c r="FS91" s="1">
        <v>313</v>
      </c>
      <c r="FT91" s="1">
        <v>134</v>
      </c>
      <c r="FU91" s="1">
        <v>313</v>
      </c>
    </row>
    <row r="92" spans="63:177">
      <c r="BK92" s="29">
        <v>553750720</v>
      </c>
      <c r="BL92" s="1" t="s">
        <v>37</v>
      </c>
      <c r="BM92" s="1">
        <v>129</v>
      </c>
      <c r="BN92" s="1" t="s">
        <v>289</v>
      </c>
      <c r="BO92" s="1" t="s">
        <v>290</v>
      </c>
      <c r="BP92" s="1">
        <v>92</v>
      </c>
      <c r="BQ92" s="1">
        <v>0</v>
      </c>
      <c r="BR92" s="4">
        <v>66.858695652173907</v>
      </c>
      <c r="BS92" s="4">
        <v>53.565217391304351</v>
      </c>
      <c r="BT92" s="4">
        <v>47.956521739130437</v>
      </c>
      <c r="BU92" s="4">
        <v>168.38043478260869</v>
      </c>
      <c r="BV92" s="4">
        <v>56.126811594202898</v>
      </c>
      <c r="BW92" s="1">
        <v>9</v>
      </c>
      <c r="BX92" s="1">
        <v>26</v>
      </c>
      <c r="BY92" s="1">
        <v>27</v>
      </c>
      <c r="BZ92" s="1">
        <v>30</v>
      </c>
      <c r="CA92" s="1">
        <v>1</v>
      </c>
      <c r="CB92" s="1">
        <v>2</v>
      </c>
      <c r="CC92" s="1">
        <v>24</v>
      </c>
      <c r="CD92" s="1">
        <v>28</v>
      </c>
      <c r="CE92" s="1">
        <v>20</v>
      </c>
      <c r="CF92" s="1">
        <v>20</v>
      </c>
      <c r="CG92" s="1">
        <v>0</v>
      </c>
      <c r="CH92" s="1">
        <v>3</v>
      </c>
      <c r="CI92" s="1">
        <v>33</v>
      </c>
      <c r="CJ92" s="1">
        <v>28</v>
      </c>
      <c r="CK92" s="1">
        <v>20</v>
      </c>
      <c r="CL92" s="1">
        <v>11</v>
      </c>
      <c r="CM92" s="1">
        <v>0</v>
      </c>
      <c r="CN92" s="1">
        <v>1</v>
      </c>
      <c r="CO92" s="1">
        <v>0</v>
      </c>
      <c r="CP92" s="1">
        <v>0</v>
      </c>
      <c r="CQ92" s="1">
        <v>0</v>
      </c>
      <c r="CR92" s="1">
        <v>0</v>
      </c>
      <c r="CS92" s="4"/>
      <c r="CT92" s="4"/>
      <c r="CU92" s="4"/>
      <c r="CV92" s="4"/>
      <c r="CW92" s="4"/>
      <c r="CX92" s="4"/>
      <c r="CY92" s="4"/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92</v>
      </c>
      <c r="EA92" s="1">
        <v>0</v>
      </c>
      <c r="EB92" s="4">
        <v>66.858695652173907</v>
      </c>
      <c r="EC92" s="4">
        <v>53.565217391304351</v>
      </c>
      <c r="ED92" s="4">
        <v>47.956521739130437</v>
      </c>
      <c r="EE92" s="4"/>
      <c r="EF92" s="4">
        <v>168.38043478260869</v>
      </c>
      <c r="EG92" s="4">
        <v>56.126811594202898</v>
      </c>
      <c r="EH92" s="4">
        <v>56.126811594202898</v>
      </c>
      <c r="EI92" s="1">
        <v>9</v>
      </c>
      <c r="EJ92" s="1">
        <v>26</v>
      </c>
      <c r="EK92" s="1">
        <v>27</v>
      </c>
      <c r="EL92" s="1">
        <v>30</v>
      </c>
      <c r="EM92" s="1">
        <v>1</v>
      </c>
      <c r="EN92" s="1">
        <v>2</v>
      </c>
      <c r="EO92" s="1">
        <v>24</v>
      </c>
      <c r="EP92" s="1">
        <v>28</v>
      </c>
      <c r="EQ92" s="1">
        <v>20</v>
      </c>
      <c r="ER92" s="1">
        <v>20</v>
      </c>
      <c r="ES92" s="1">
        <v>0</v>
      </c>
      <c r="ET92" s="1">
        <v>3</v>
      </c>
      <c r="EU92" s="1">
        <v>33</v>
      </c>
      <c r="EV92" s="1">
        <v>28</v>
      </c>
      <c r="EW92" s="1">
        <v>20</v>
      </c>
      <c r="EX92" s="1">
        <v>11</v>
      </c>
      <c r="EY92" s="1">
        <v>0</v>
      </c>
      <c r="EZ92" s="1">
        <v>1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23</v>
      </c>
      <c r="FJ92" s="1" t="s">
        <v>375</v>
      </c>
      <c r="FK92" s="1">
        <v>23</v>
      </c>
      <c r="FL92" s="1">
        <v>5</v>
      </c>
      <c r="FM92" s="1" t="s">
        <v>375</v>
      </c>
      <c r="FN92" s="1">
        <v>4</v>
      </c>
      <c r="FO92" s="1">
        <v>26</v>
      </c>
      <c r="FP92" s="1">
        <v>13</v>
      </c>
      <c r="FQ92" s="1">
        <v>26</v>
      </c>
      <c r="FR92" s="1" t="s">
        <v>307</v>
      </c>
      <c r="FS92" s="1">
        <v>313</v>
      </c>
      <c r="FT92" s="1">
        <v>134</v>
      </c>
      <c r="FU92" s="1">
        <v>313</v>
      </c>
    </row>
    <row r="93" spans="63:177">
      <c r="BK93" s="29">
        <v>253371454</v>
      </c>
      <c r="BL93" s="1" t="s">
        <v>38</v>
      </c>
      <c r="BM93" s="1">
        <v>145</v>
      </c>
      <c r="BN93" s="1" t="s">
        <v>289</v>
      </c>
      <c r="BO93" s="1" t="s">
        <v>370</v>
      </c>
      <c r="BP93" s="1">
        <v>25</v>
      </c>
      <c r="BQ93" s="1">
        <v>0</v>
      </c>
      <c r="BR93" s="4">
        <v>60.08</v>
      </c>
      <c r="BS93" s="4">
        <v>58.24</v>
      </c>
      <c r="BT93" s="4">
        <v>52.72</v>
      </c>
      <c r="BU93" s="4">
        <v>171.04</v>
      </c>
      <c r="BV93" s="4">
        <v>57.013333333333328</v>
      </c>
      <c r="BW93" s="1">
        <v>3</v>
      </c>
      <c r="BX93" s="1">
        <v>9</v>
      </c>
      <c r="BY93" s="1">
        <v>8</v>
      </c>
      <c r="BZ93" s="1">
        <v>5</v>
      </c>
      <c r="CA93" s="1">
        <v>0</v>
      </c>
      <c r="CB93" s="1">
        <v>0</v>
      </c>
      <c r="CC93" s="1">
        <v>7</v>
      </c>
      <c r="CD93" s="1">
        <v>6</v>
      </c>
      <c r="CE93" s="1">
        <v>2</v>
      </c>
      <c r="CF93" s="1">
        <v>10</v>
      </c>
      <c r="CG93" s="1">
        <v>0</v>
      </c>
      <c r="CH93" s="1">
        <v>3</v>
      </c>
      <c r="CI93" s="1">
        <v>8</v>
      </c>
      <c r="CJ93" s="1">
        <v>9</v>
      </c>
      <c r="CK93" s="1">
        <v>2</v>
      </c>
      <c r="CL93" s="1">
        <v>6</v>
      </c>
      <c r="CM93" s="1">
        <v>0</v>
      </c>
      <c r="CN93" s="1">
        <v>0</v>
      </c>
      <c r="CO93" s="1">
        <v>0</v>
      </c>
      <c r="CP93" s="1">
        <v>0</v>
      </c>
      <c r="CQ93" s="1">
        <v>163</v>
      </c>
      <c r="CR93" s="1">
        <v>0</v>
      </c>
      <c r="CS93" s="4">
        <v>62.128834355828218</v>
      </c>
      <c r="CT93" s="4">
        <v>54.208588957055213</v>
      </c>
      <c r="CU93" s="4">
        <v>62.95092024539877</v>
      </c>
      <c r="CV93" s="4">
        <v>51.711656441717793</v>
      </c>
      <c r="CW93" s="4">
        <v>179.28834355828221</v>
      </c>
      <c r="CX93" s="4">
        <v>59.762781186094095</v>
      </c>
      <c r="CY93" s="4">
        <v>57.75</v>
      </c>
      <c r="CZ93" s="1">
        <v>11</v>
      </c>
      <c r="DA93" s="1">
        <v>65</v>
      </c>
      <c r="DB93" s="1">
        <v>62</v>
      </c>
      <c r="DC93" s="1">
        <v>25</v>
      </c>
      <c r="DD93" s="1">
        <v>0</v>
      </c>
      <c r="DE93" s="1">
        <v>0</v>
      </c>
      <c r="DF93" s="1">
        <v>32</v>
      </c>
      <c r="DG93" s="1">
        <v>67</v>
      </c>
      <c r="DH93" s="1">
        <v>35</v>
      </c>
      <c r="DI93" s="1">
        <v>29</v>
      </c>
      <c r="DJ93" s="1">
        <v>0</v>
      </c>
      <c r="DK93" s="1">
        <v>4</v>
      </c>
      <c r="DL93" s="1">
        <v>25</v>
      </c>
      <c r="DM93" s="1">
        <v>39</v>
      </c>
      <c r="DN93" s="1">
        <v>61</v>
      </c>
      <c r="DO93" s="1">
        <v>38</v>
      </c>
      <c r="DP93" s="1">
        <v>0</v>
      </c>
      <c r="DQ93" s="1">
        <v>7</v>
      </c>
      <c r="DR93" s="1">
        <v>29</v>
      </c>
      <c r="DS93" s="1">
        <v>82</v>
      </c>
      <c r="DT93" s="1">
        <v>40</v>
      </c>
      <c r="DU93" s="1">
        <v>12</v>
      </c>
      <c r="DV93" s="1">
        <v>1</v>
      </c>
      <c r="DW93" s="1">
        <v>1</v>
      </c>
      <c r="DX93" s="1">
        <v>0</v>
      </c>
      <c r="DY93" s="1">
        <v>0</v>
      </c>
      <c r="DZ93" s="1">
        <v>188</v>
      </c>
      <c r="EA93" s="1">
        <v>0</v>
      </c>
      <c r="EB93" s="4">
        <v>61.856382978723403</v>
      </c>
      <c r="EC93" s="4">
        <v>54.744680851063826</v>
      </c>
      <c r="ED93" s="4">
        <v>61.590425531914896</v>
      </c>
      <c r="EE93" s="4">
        <v>51.711656441717793</v>
      </c>
      <c r="EF93" s="4">
        <v>178.19148936170214</v>
      </c>
      <c r="EG93" s="4">
        <v>59.397163120567399</v>
      </c>
      <c r="EH93" s="4">
        <v>57.652039007092213</v>
      </c>
      <c r="EI93" s="1">
        <v>14</v>
      </c>
      <c r="EJ93" s="1">
        <v>74</v>
      </c>
      <c r="EK93" s="1">
        <v>70</v>
      </c>
      <c r="EL93" s="1">
        <v>30</v>
      </c>
      <c r="EM93" s="1">
        <v>0</v>
      </c>
      <c r="EN93" s="1">
        <v>0</v>
      </c>
      <c r="EO93" s="1">
        <v>39</v>
      </c>
      <c r="EP93" s="1">
        <v>73</v>
      </c>
      <c r="EQ93" s="1">
        <v>37</v>
      </c>
      <c r="ER93" s="1">
        <v>39</v>
      </c>
      <c r="ES93" s="1">
        <v>0</v>
      </c>
      <c r="ET93" s="1">
        <v>7</v>
      </c>
      <c r="EU93" s="1">
        <v>33</v>
      </c>
      <c r="EV93" s="1">
        <v>48</v>
      </c>
      <c r="EW93" s="1">
        <v>63</v>
      </c>
      <c r="EX93" s="1">
        <v>44</v>
      </c>
      <c r="EY93" s="1">
        <v>0</v>
      </c>
      <c r="EZ93" s="1">
        <v>7</v>
      </c>
      <c r="FA93" s="1">
        <v>29</v>
      </c>
      <c r="FB93" s="1">
        <v>82</v>
      </c>
      <c r="FC93" s="1">
        <v>40</v>
      </c>
      <c r="FD93" s="1">
        <v>12</v>
      </c>
      <c r="FE93" s="1">
        <v>1</v>
      </c>
      <c r="FF93" s="1">
        <v>1</v>
      </c>
      <c r="FG93" s="1">
        <v>0</v>
      </c>
      <c r="FH93" s="1">
        <v>0</v>
      </c>
      <c r="FI93" s="1">
        <v>16</v>
      </c>
      <c r="FJ93" s="1">
        <v>10</v>
      </c>
      <c r="FK93" s="1">
        <v>11</v>
      </c>
      <c r="FL93" s="1">
        <v>4</v>
      </c>
      <c r="FM93" s="1">
        <v>1</v>
      </c>
      <c r="FN93" s="1">
        <v>3</v>
      </c>
      <c r="FO93" s="1">
        <v>26</v>
      </c>
      <c r="FP93" s="1">
        <v>13</v>
      </c>
      <c r="FQ93" s="1">
        <v>26</v>
      </c>
      <c r="FR93" s="1" t="s">
        <v>307</v>
      </c>
      <c r="FS93" s="1">
        <v>313</v>
      </c>
      <c r="FT93" s="1">
        <v>134</v>
      </c>
      <c r="FU93" s="1">
        <v>313</v>
      </c>
    </row>
    <row r="94" spans="63:177">
      <c r="BK94" s="29">
        <v>144738206</v>
      </c>
      <c r="BL94" s="1" t="s">
        <v>342</v>
      </c>
      <c r="BM94" s="1">
        <v>201</v>
      </c>
      <c r="BN94" s="1" t="s">
        <v>289</v>
      </c>
      <c r="BO94" s="1" t="s">
        <v>370</v>
      </c>
      <c r="BP94" s="1">
        <v>82</v>
      </c>
      <c r="BQ94" s="1">
        <v>1</v>
      </c>
      <c r="BR94" s="4">
        <v>44.97530864197531</v>
      </c>
      <c r="BS94" s="4">
        <v>36.444444444444443</v>
      </c>
      <c r="BT94" s="4">
        <v>33.950617283950621</v>
      </c>
      <c r="BU94" s="4">
        <v>115.37037037037037</v>
      </c>
      <c r="BV94" s="4">
        <v>38.45679012345677</v>
      </c>
      <c r="BW94" s="1">
        <v>23</v>
      </c>
      <c r="BX94" s="1">
        <v>36</v>
      </c>
      <c r="BY94" s="1">
        <v>17</v>
      </c>
      <c r="BZ94" s="1">
        <v>5</v>
      </c>
      <c r="CA94" s="1">
        <v>0</v>
      </c>
      <c r="CB94" s="1">
        <v>0</v>
      </c>
      <c r="CC94" s="1">
        <v>45</v>
      </c>
      <c r="CD94" s="1">
        <v>21</v>
      </c>
      <c r="CE94" s="1">
        <v>10</v>
      </c>
      <c r="CF94" s="1">
        <v>5</v>
      </c>
      <c r="CG94" s="1">
        <v>0</v>
      </c>
      <c r="CH94" s="1">
        <v>1</v>
      </c>
      <c r="CI94" s="1">
        <v>48</v>
      </c>
      <c r="CJ94" s="1">
        <v>23</v>
      </c>
      <c r="CK94" s="1">
        <v>6</v>
      </c>
      <c r="CL94" s="1">
        <v>4</v>
      </c>
      <c r="CM94" s="1">
        <v>0</v>
      </c>
      <c r="CN94" s="1">
        <v>0</v>
      </c>
      <c r="CO94" s="1">
        <v>0</v>
      </c>
      <c r="CP94" s="1">
        <v>0</v>
      </c>
      <c r="CQ94" s="1">
        <v>18</v>
      </c>
      <c r="CR94" s="1">
        <v>0</v>
      </c>
      <c r="CS94" s="4">
        <v>42.777777777777779</v>
      </c>
      <c r="CT94" s="4">
        <v>37.777777777777779</v>
      </c>
      <c r="CU94" s="4">
        <v>40.388888888888886</v>
      </c>
      <c r="CV94" s="4">
        <v>45.722222222222221</v>
      </c>
      <c r="CW94" s="4">
        <v>120.94444444444444</v>
      </c>
      <c r="CX94" s="4">
        <v>40.314814814814817</v>
      </c>
      <c r="CY94" s="4">
        <v>41.666666666666664</v>
      </c>
      <c r="CZ94" s="1">
        <v>7</v>
      </c>
      <c r="DA94" s="1">
        <v>7</v>
      </c>
      <c r="DB94" s="1">
        <v>4</v>
      </c>
      <c r="DC94" s="1">
        <v>0</v>
      </c>
      <c r="DD94" s="1">
        <v>0</v>
      </c>
      <c r="DE94" s="1">
        <v>0</v>
      </c>
      <c r="DF94" s="1">
        <v>7</v>
      </c>
      <c r="DG94" s="1">
        <v>8</v>
      </c>
      <c r="DH94" s="1">
        <v>2</v>
      </c>
      <c r="DI94" s="1">
        <v>1</v>
      </c>
      <c r="DJ94" s="1">
        <v>0</v>
      </c>
      <c r="DK94" s="1">
        <v>0</v>
      </c>
      <c r="DL94" s="1">
        <v>9</v>
      </c>
      <c r="DM94" s="1">
        <v>5</v>
      </c>
      <c r="DN94" s="1">
        <v>1</v>
      </c>
      <c r="DO94" s="1">
        <v>3</v>
      </c>
      <c r="DP94" s="1">
        <v>0</v>
      </c>
      <c r="DQ94" s="1">
        <v>0</v>
      </c>
      <c r="DR94" s="1">
        <v>5</v>
      </c>
      <c r="DS94" s="1">
        <v>9</v>
      </c>
      <c r="DT94" s="1">
        <v>4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100</v>
      </c>
      <c r="EA94" s="1">
        <v>1</v>
      </c>
      <c r="EB94" s="4">
        <v>44.575757575757578</v>
      </c>
      <c r="EC94" s="4">
        <v>36.686868686868685</v>
      </c>
      <c r="ED94" s="4">
        <v>35.121212121212125</v>
      </c>
      <c r="EE94" s="4">
        <v>45.722222222222221</v>
      </c>
      <c r="EF94" s="4">
        <v>116.38383838383838</v>
      </c>
      <c r="EG94" s="4">
        <v>38.794612794612796</v>
      </c>
      <c r="EH94" s="4">
        <v>39.040404040404042</v>
      </c>
      <c r="EI94" s="1">
        <v>30</v>
      </c>
      <c r="EJ94" s="1">
        <v>43</v>
      </c>
      <c r="EK94" s="1">
        <v>21</v>
      </c>
      <c r="EL94" s="1">
        <v>5</v>
      </c>
      <c r="EM94" s="1">
        <v>0</v>
      </c>
      <c r="EN94" s="1">
        <v>0</v>
      </c>
      <c r="EO94" s="1">
        <v>52</v>
      </c>
      <c r="EP94" s="1">
        <v>29</v>
      </c>
      <c r="EQ94" s="1">
        <v>12</v>
      </c>
      <c r="ER94" s="1">
        <v>6</v>
      </c>
      <c r="ES94" s="1">
        <v>0</v>
      </c>
      <c r="ET94" s="1">
        <v>1</v>
      </c>
      <c r="EU94" s="1">
        <v>57</v>
      </c>
      <c r="EV94" s="1">
        <v>28</v>
      </c>
      <c r="EW94" s="1">
        <v>7</v>
      </c>
      <c r="EX94" s="1">
        <v>7</v>
      </c>
      <c r="EY94" s="1">
        <v>0</v>
      </c>
      <c r="EZ94" s="1">
        <v>0</v>
      </c>
      <c r="FA94" s="1">
        <v>5</v>
      </c>
      <c r="FB94" s="1">
        <v>9</v>
      </c>
      <c r="FC94" s="1">
        <v>4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217</v>
      </c>
      <c r="FJ94" s="1">
        <v>119</v>
      </c>
      <c r="FK94" s="1">
        <v>219</v>
      </c>
      <c r="FL94" s="1">
        <v>21</v>
      </c>
      <c r="FM94" s="1">
        <v>11</v>
      </c>
      <c r="FN94" s="1">
        <v>22</v>
      </c>
      <c r="FO94" s="1">
        <v>26</v>
      </c>
      <c r="FP94" s="1">
        <v>13</v>
      </c>
      <c r="FQ94" s="1">
        <v>26</v>
      </c>
      <c r="FR94" s="1" t="s">
        <v>307</v>
      </c>
      <c r="FS94" s="1">
        <v>313</v>
      </c>
      <c r="FT94" s="1">
        <v>134</v>
      </c>
      <c r="FU94" s="1">
        <v>313</v>
      </c>
    </row>
    <row r="95" spans="63:177">
      <c r="BK95" s="29">
        <v>578683257</v>
      </c>
      <c r="BL95" s="1" t="s">
        <v>39</v>
      </c>
      <c r="BM95" s="1">
        <v>210</v>
      </c>
      <c r="BN95" s="1" t="s">
        <v>289</v>
      </c>
      <c r="BO95" s="1" t="s">
        <v>370</v>
      </c>
      <c r="BP95" s="1">
        <v>49</v>
      </c>
      <c r="BQ95" s="1">
        <v>0</v>
      </c>
      <c r="BR95" s="4">
        <v>57.571428571428569</v>
      </c>
      <c r="BS95" s="4">
        <v>50.693877551020407</v>
      </c>
      <c r="BT95" s="4">
        <v>42.897959183673471</v>
      </c>
      <c r="BU95" s="4">
        <v>151.16326530612244</v>
      </c>
      <c r="BV95" s="4">
        <v>50.387755102040813</v>
      </c>
      <c r="BW95" s="1">
        <v>4</v>
      </c>
      <c r="BX95" s="1">
        <v>26</v>
      </c>
      <c r="BY95" s="1">
        <v>11</v>
      </c>
      <c r="BZ95" s="1">
        <v>8</v>
      </c>
      <c r="CA95" s="1">
        <v>0</v>
      </c>
      <c r="CB95" s="1">
        <v>1</v>
      </c>
      <c r="CC95" s="1">
        <v>13</v>
      </c>
      <c r="CD95" s="1">
        <v>18</v>
      </c>
      <c r="CE95" s="1">
        <v>8</v>
      </c>
      <c r="CF95" s="1">
        <v>10</v>
      </c>
      <c r="CG95" s="1">
        <v>0</v>
      </c>
      <c r="CH95" s="1">
        <v>2</v>
      </c>
      <c r="CI95" s="1">
        <v>23</v>
      </c>
      <c r="CJ95" s="1">
        <v>18</v>
      </c>
      <c r="CK95" s="1">
        <v>2</v>
      </c>
      <c r="CL95" s="1">
        <v>6</v>
      </c>
      <c r="CM95" s="1">
        <v>0</v>
      </c>
      <c r="CN95" s="1">
        <v>0</v>
      </c>
      <c r="CO95" s="1">
        <v>0</v>
      </c>
      <c r="CP95" s="1">
        <v>0</v>
      </c>
      <c r="CQ95" s="1">
        <v>55</v>
      </c>
      <c r="CR95" s="1">
        <v>0</v>
      </c>
      <c r="CS95" s="4">
        <v>54.109090909090909</v>
      </c>
      <c r="CT95" s="4">
        <v>48.509090909090908</v>
      </c>
      <c r="CU95" s="4">
        <v>53.127272727272725</v>
      </c>
      <c r="CV95" s="4">
        <v>54.872727272727275</v>
      </c>
      <c r="CW95" s="4">
        <v>155.74545454545455</v>
      </c>
      <c r="CX95" s="4">
        <v>51.915151515151528</v>
      </c>
      <c r="CY95" s="4">
        <v>52.654545454545456</v>
      </c>
      <c r="CZ95" s="1">
        <v>9</v>
      </c>
      <c r="DA95" s="1">
        <v>24</v>
      </c>
      <c r="DB95" s="1">
        <v>20</v>
      </c>
      <c r="DC95" s="1">
        <v>2</v>
      </c>
      <c r="DD95" s="1">
        <v>0</v>
      </c>
      <c r="DE95" s="1">
        <v>0</v>
      </c>
      <c r="DF95" s="1">
        <v>14</v>
      </c>
      <c r="DG95" s="1">
        <v>21</v>
      </c>
      <c r="DH95" s="1">
        <v>18</v>
      </c>
      <c r="DI95" s="1">
        <v>2</v>
      </c>
      <c r="DJ95" s="1">
        <v>0</v>
      </c>
      <c r="DK95" s="1">
        <v>0</v>
      </c>
      <c r="DL95" s="1">
        <v>14</v>
      </c>
      <c r="DM95" s="1">
        <v>17</v>
      </c>
      <c r="DN95" s="1">
        <v>15</v>
      </c>
      <c r="DO95" s="1">
        <v>9</v>
      </c>
      <c r="DP95" s="1">
        <v>0</v>
      </c>
      <c r="DQ95" s="1">
        <v>1</v>
      </c>
      <c r="DR95" s="1">
        <v>3</v>
      </c>
      <c r="DS95" s="1">
        <v>35</v>
      </c>
      <c r="DT95" s="1">
        <v>12</v>
      </c>
      <c r="DU95" s="1">
        <v>5</v>
      </c>
      <c r="DV95" s="1">
        <v>0</v>
      </c>
      <c r="DW95" s="1">
        <v>0</v>
      </c>
      <c r="DX95" s="1">
        <v>0</v>
      </c>
      <c r="DY95" s="1">
        <v>0</v>
      </c>
      <c r="DZ95" s="1">
        <v>104</v>
      </c>
      <c r="EA95" s="1">
        <v>0</v>
      </c>
      <c r="EB95" s="4">
        <v>55.740384615384613</v>
      </c>
      <c r="EC95" s="4">
        <v>49.53846153846154</v>
      </c>
      <c r="ED95" s="4">
        <v>48.307692307692307</v>
      </c>
      <c r="EE95" s="4">
        <v>54.872727272727275</v>
      </c>
      <c r="EF95" s="4">
        <v>153.58653846153845</v>
      </c>
      <c r="EG95" s="4">
        <v>51.195512820512803</v>
      </c>
      <c r="EH95" s="4">
        <v>51.586538461538453</v>
      </c>
      <c r="EI95" s="1">
        <v>13</v>
      </c>
      <c r="EJ95" s="1">
        <v>50</v>
      </c>
      <c r="EK95" s="1">
        <v>31</v>
      </c>
      <c r="EL95" s="1">
        <v>10</v>
      </c>
      <c r="EM95" s="1">
        <v>0</v>
      </c>
      <c r="EN95" s="1">
        <v>1</v>
      </c>
      <c r="EO95" s="1">
        <v>27</v>
      </c>
      <c r="EP95" s="1">
        <v>39</v>
      </c>
      <c r="EQ95" s="1">
        <v>26</v>
      </c>
      <c r="ER95" s="1">
        <v>12</v>
      </c>
      <c r="ES95" s="1">
        <v>0</v>
      </c>
      <c r="ET95" s="1">
        <v>2</v>
      </c>
      <c r="EU95" s="1">
        <v>37</v>
      </c>
      <c r="EV95" s="1">
        <v>35</v>
      </c>
      <c r="EW95" s="1">
        <v>17</v>
      </c>
      <c r="EX95" s="1">
        <v>15</v>
      </c>
      <c r="EY95" s="1">
        <v>0</v>
      </c>
      <c r="EZ95" s="1">
        <v>1</v>
      </c>
      <c r="FA95" s="1">
        <v>3</v>
      </c>
      <c r="FB95" s="1">
        <v>35</v>
      </c>
      <c r="FC95" s="1">
        <v>12</v>
      </c>
      <c r="FD95" s="1">
        <v>5</v>
      </c>
      <c r="FE95" s="1">
        <v>0</v>
      </c>
      <c r="FF95" s="1">
        <v>0</v>
      </c>
      <c r="FG95" s="1">
        <v>0</v>
      </c>
      <c r="FH95" s="1">
        <v>0</v>
      </c>
      <c r="FI95" s="1">
        <v>50</v>
      </c>
      <c r="FJ95" s="1">
        <v>52</v>
      </c>
      <c r="FK95" s="1">
        <v>56</v>
      </c>
      <c r="FL95" s="1">
        <v>10</v>
      </c>
      <c r="FM95" s="1">
        <v>3</v>
      </c>
      <c r="FN95" s="1">
        <v>10</v>
      </c>
      <c r="FO95" s="1">
        <v>26</v>
      </c>
      <c r="FP95" s="1">
        <v>13</v>
      </c>
      <c r="FQ95" s="1">
        <v>26</v>
      </c>
      <c r="FR95" s="1" t="s">
        <v>307</v>
      </c>
      <c r="FS95" s="1">
        <v>313</v>
      </c>
      <c r="FT95" s="1">
        <v>134</v>
      </c>
      <c r="FU95" s="1">
        <v>313</v>
      </c>
    </row>
    <row r="96" spans="63:177">
      <c r="BK96" s="29">
        <v>239649532</v>
      </c>
      <c r="BL96" s="1" t="s">
        <v>40</v>
      </c>
      <c r="BM96" s="1">
        <v>214</v>
      </c>
      <c r="BN96" s="1" t="s">
        <v>289</v>
      </c>
      <c r="BO96" s="1" t="s">
        <v>370</v>
      </c>
      <c r="BP96" s="1">
        <v>76</v>
      </c>
      <c r="BQ96" s="1">
        <v>0</v>
      </c>
      <c r="BR96" s="4">
        <v>57.486842105263158</v>
      </c>
      <c r="BS96" s="4">
        <v>44.526315789473685</v>
      </c>
      <c r="BT96" s="4">
        <v>45.157894736842103</v>
      </c>
      <c r="BU96" s="4">
        <v>147.17105263157896</v>
      </c>
      <c r="BV96" s="4">
        <v>49.057017543859637</v>
      </c>
      <c r="BW96" s="1">
        <v>8</v>
      </c>
      <c r="BX96" s="1">
        <v>30</v>
      </c>
      <c r="BY96" s="1">
        <v>31</v>
      </c>
      <c r="BZ96" s="1">
        <v>7</v>
      </c>
      <c r="CA96" s="1">
        <v>0</v>
      </c>
      <c r="CB96" s="1">
        <v>1</v>
      </c>
      <c r="CC96" s="1">
        <v>26</v>
      </c>
      <c r="CD96" s="1">
        <v>30</v>
      </c>
      <c r="CE96" s="1">
        <v>15</v>
      </c>
      <c r="CF96" s="1">
        <v>5</v>
      </c>
      <c r="CG96" s="1">
        <v>0</v>
      </c>
      <c r="CH96" s="1">
        <v>1</v>
      </c>
      <c r="CI96" s="1">
        <v>32</v>
      </c>
      <c r="CJ96" s="1">
        <v>22</v>
      </c>
      <c r="CK96" s="1">
        <v>17</v>
      </c>
      <c r="CL96" s="1">
        <v>5</v>
      </c>
      <c r="CM96" s="1">
        <v>0</v>
      </c>
      <c r="CN96" s="1">
        <v>0</v>
      </c>
      <c r="CO96" s="1">
        <v>0</v>
      </c>
      <c r="CP96" s="1">
        <v>0</v>
      </c>
      <c r="CQ96" s="1">
        <v>79</v>
      </c>
      <c r="CR96" s="1">
        <v>0</v>
      </c>
      <c r="CS96" s="4">
        <v>56.11392405063291</v>
      </c>
      <c r="CT96" s="4">
        <v>45.87341772151899</v>
      </c>
      <c r="CU96" s="4">
        <v>55.316455696202532</v>
      </c>
      <c r="CV96" s="4">
        <v>48.607594936708864</v>
      </c>
      <c r="CW96" s="4">
        <v>157.30379746835442</v>
      </c>
      <c r="CX96" s="4">
        <v>52.434599156118153</v>
      </c>
      <c r="CY96" s="4">
        <v>51.47784810126582</v>
      </c>
      <c r="CZ96" s="1">
        <v>9</v>
      </c>
      <c r="DA96" s="1">
        <v>38</v>
      </c>
      <c r="DB96" s="1">
        <v>29</v>
      </c>
      <c r="DC96" s="1">
        <v>3</v>
      </c>
      <c r="DD96" s="1">
        <v>0</v>
      </c>
      <c r="DE96" s="1">
        <v>0</v>
      </c>
      <c r="DF96" s="1">
        <v>20</v>
      </c>
      <c r="DG96" s="1">
        <v>40</v>
      </c>
      <c r="DH96" s="1">
        <v>13</v>
      </c>
      <c r="DI96" s="1">
        <v>6</v>
      </c>
      <c r="DJ96" s="1">
        <v>1</v>
      </c>
      <c r="DK96" s="1">
        <v>1</v>
      </c>
      <c r="DL96" s="1">
        <v>19</v>
      </c>
      <c r="DM96" s="1">
        <v>24</v>
      </c>
      <c r="DN96" s="1">
        <v>19</v>
      </c>
      <c r="DO96" s="1">
        <v>17</v>
      </c>
      <c r="DP96" s="1">
        <v>0</v>
      </c>
      <c r="DQ96" s="1">
        <v>1</v>
      </c>
      <c r="DR96" s="1">
        <v>19</v>
      </c>
      <c r="DS96" s="1">
        <v>36</v>
      </c>
      <c r="DT96" s="1">
        <v>20</v>
      </c>
      <c r="DU96" s="1">
        <v>4</v>
      </c>
      <c r="DV96" s="1">
        <v>0</v>
      </c>
      <c r="DW96" s="1">
        <v>0</v>
      </c>
      <c r="DX96" s="1">
        <v>0</v>
      </c>
      <c r="DY96" s="1">
        <v>0</v>
      </c>
      <c r="DZ96" s="1">
        <v>155</v>
      </c>
      <c r="EA96" s="1">
        <v>0</v>
      </c>
      <c r="EB96" s="4">
        <v>56.78709677419355</v>
      </c>
      <c r="EC96" s="4">
        <v>45.21290322580645</v>
      </c>
      <c r="ED96" s="4">
        <v>50.335483870967742</v>
      </c>
      <c r="EE96" s="4">
        <v>48.607594936708864</v>
      </c>
      <c r="EF96" s="4">
        <v>152.33548387096775</v>
      </c>
      <c r="EG96" s="4">
        <v>50.778494623655924</v>
      </c>
      <c r="EH96" s="4">
        <v>50.290860215053769</v>
      </c>
      <c r="EI96" s="1">
        <v>17</v>
      </c>
      <c r="EJ96" s="1">
        <v>68</v>
      </c>
      <c r="EK96" s="1">
        <v>60</v>
      </c>
      <c r="EL96" s="1">
        <v>10</v>
      </c>
      <c r="EM96" s="1">
        <v>0</v>
      </c>
      <c r="EN96" s="1">
        <v>1</v>
      </c>
      <c r="EO96" s="1">
        <v>46</v>
      </c>
      <c r="EP96" s="1">
        <v>70</v>
      </c>
      <c r="EQ96" s="1">
        <v>28</v>
      </c>
      <c r="ER96" s="1">
        <v>11</v>
      </c>
      <c r="ES96" s="1">
        <v>1</v>
      </c>
      <c r="ET96" s="1">
        <v>2</v>
      </c>
      <c r="EU96" s="1">
        <v>51</v>
      </c>
      <c r="EV96" s="1">
        <v>46</v>
      </c>
      <c r="EW96" s="1">
        <v>36</v>
      </c>
      <c r="EX96" s="1">
        <v>22</v>
      </c>
      <c r="EY96" s="1">
        <v>0</v>
      </c>
      <c r="EZ96" s="1">
        <v>1</v>
      </c>
      <c r="FA96" s="1">
        <v>19</v>
      </c>
      <c r="FB96" s="1">
        <v>36</v>
      </c>
      <c r="FC96" s="1">
        <v>20</v>
      </c>
      <c r="FD96" s="1">
        <v>4</v>
      </c>
      <c r="FE96" s="1">
        <v>0</v>
      </c>
      <c r="FF96" s="1">
        <v>0</v>
      </c>
      <c r="FG96" s="1">
        <v>0</v>
      </c>
      <c r="FH96" s="1">
        <v>0</v>
      </c>
      <c r="FI96" s="1">
        <v>65</v>
      </c>
      <c r="FJ96" s="1">
        <v>47</v>
      </c>
      <c r="FK96" s="1">
        <v>61</v>
      </c>
      <c r="FL96" s="1">
        <v>12</v>
      </c>
      <c r="FM96" s="1">
        <v>2</v>
      </c>
      <c r="FN96" s="1">
        <v>11</v>
      </c>
      <c r="FO96" s="1">
        <v>26</v>
      </c>
      <c r="FP96" s="1">
        <v>13</v>
      </c>
      <c r="FQ96" s="1">
        <v>26</v>
      </c>
      <c r="FR96" s="1" t="s">
        <v>307</v>
      </c>
      <c r="FS96" s="1">
        <v>313</v>
      </c>
      <c r="FT96" s="1">
        <v>134</v>
      </c>
      <c r="FU96" s="1">
        <v>313</v>
      </c>
    </row>
    <row r="97" spans="63:177">
      <c r="BK97" s="29">
        <v>977278602</v>
      </c>
      <c r="BL97" s="1" t="s">
        <v>41</v>
      </c>
      <c r="BM97" s="1">
        <v>220</v>
      </c>
      <c r="BN97" s="1" t="s">
        <v>292</v>
      </c>
      <c r="BO97" s="1" t="s">
        <v>290</v>
      </c>
      <c r="BP97" s="1">
        <v>178</v>
      </c>
      <c r="BQ97" s="1">
        <v>1</v>
      </c>
      <c r="BR97" s="4">
        <v>67.079096045197744</v>
      </c>
      <c r="BS97" s="4">
        <v>59.073446327683612</v>
      </c>
      <c r="BT97" s="4">
        <v>56.011299435028249</v>
      </c>
      <c r="BU97" s="4">
        <v>182.16384180790959</v>
      </c>
      <c r="BV97" s="4">
        <v>60.721280602636519</v>
      </c>
      <c r="BW97" s="1">
        <v>13</v>
      </c>
      <c r="BX97" s="1">
        <v>52</v>
      </c>
      <c r="BY97" s="1">
        <v>55</v>
      </c>
      <c r="BZ97" s="1">
        <v>57</v>
      </c>
      <c r="CA97" s="1">
        <v>0</v>
      </c>
      <c r="CB97" s="1">
        <v>1</v>
      </c>
      <c r="CC97" s="1">
        <v>35</v>
      </c>
      <c r="CD97" s="1">
        <v>52</v>
      </c>
      <c r="CE97" s="1">
        <v>39</v>
      </c>
      <c r="CF97" s="1">
        <v>51</v>
      </c>
      <c r="CG97" s="1">
        <v>2</v>
      </c>
      <c r="CH97" s="1">
        <v>14</v>
      </c>
      <c r="CI97" s="1">
        <v>42</v>
      </c>
      <c r="CJ97" s="1">
        <v>55</v>
      </c>
      <c r="CK97" s="1">
        <v>43</v>
      </c>
      <c r="CL97" s="1">
        <v>37</v>
      </c>
      <c r="CM97" s="1">
        <v>0</v>
      </c>
      <c r="CN97" s="1">
        <v>2</v>
      </c>
      <c r="CO97" s="1">
        <v>0</v>
      </c>
      <c r="CP97" s="1">
        <v>0</v>
      </c>
      <c r="CQ97" s="1">
        <v>0</v>
      </c>
      <c r="CR97" s="1">
        <v>0</v>
      </c>
      <c r="CS97" s="4"/>
      <c r="CT97" s="4"/>
      <c r="CU97" s="4"/>
      <c r="CV97" s="4"/>
      <c r="CW97" s="4"/>
      <c r="CX97" s="4"/>
      <c r="CY97" s="4"/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178</v>
      </c>
      <c r="EA97" s="1">
        <v>1</v>
      </c>
      <c r="EB97" s="4">
        <v>67.079096045197744</v>
      </c>
      <c r="EC97" s="4">
        <v>59.073446327683612</v>
      </c>
      <c r="ED97" s="4">
        <v>56.011299435028249</v>
      </c>
      <c r="EE97" s="4"/>
      <c r="EF97" s="4">
        <v>182.16384180790959</v>
      </c>
      <c r="EG97" s="4">
        <v>60.721280602636519</v>
      </c>
      <c r="EH97" s="4">
        <v>60.721280602636519</v>
      </c>
      <c r="EI97" s="1">
        <v>13</v>
      </c>
      <c r="EJ97" s="1">
        <v>52</v>
      </c>
      <c r="EK97" s="1">
        <v>55</v>
      </c>
      <c r="EL97" s="1">
        <v>57</v>
      </c>
      <c r="EM97" s="1">
        <v>0</v>
      </c>
      <c r="EN97" s="1">
        <v>1</v>
      </c>
      <c r="EO97" s="1">
        <v>35</v>
      </c>
      <c r="EP97" s="1">
        <v>52</v>
      </c>
      <c r="EQ97" s="1">
        <v>39</v>
      </c>
      <c r="ER97" s="1">
        <v>51</v>
      </c>
      <c r="ES97" s="1">
        <v>2</v>
      </c>
      <c r="ET97" s="1">
        <v>14</v>
      </c>
      <c r="EU97" s="1">
        <v>42</v>
      </c>
      <c r="EV97" s="1">
        <v>55</v>
      </c>
      <c r="EW97" s="1">
        <v>43</v>
      </c>
      <c r="EX97" s="1">
        <v>37</v>
      </c>
      <c r="EY97" s="1">
        <v>0</v>
      </c>
      <c r="EZ97" s="1">
        <v>2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9</v>
      </c>
      <c r="FJ97" s="1" t="s">
        <v>375</v>
      </c>
      <c r="FK97" s="1">
        <v>9</v>
      </c>
      <c r="FL97" s="1">
        <v>2</v>
      </c>
      <c r="FM97" s="1" t="s">
        <v>375</v>
      </c>
      <c r="FN97" s="1">
        <v>2</v>
      </c>
      <c r="FO97" s="1">
        <v>26</v>
      </c>
      <c r="FP97" s="1">
        <v>13</v>
      </c>
      <c r="FQ97" s="1">
        <v>26</v>
      </c>
      <c r="FR97" s="1" t="s">
        <v>307</v>
      </c>
      <c r="FS97" s="1">
        <v>313</v>
      </c>
      <c r="FT97" s="1">
        <v>134</v>
      </c>
      <c r="FU97" s="1">
        <v>313</v>
      </c>
    </row>
    <row r="98" spans="63:177">
      <c r="BK98" s="29">
        <v>950322173</v>
      </c>
      <c r="BL98" s="1" t="s">
        <v>42</v>
      </c>
      <c r="BM98" s="1">
        <v>227</v>
      </c>
      <c r="BN98" s="1" t="s">
        <v>289</v>
      </c>
      <c r="BO98" s="1" t="s">
        <v>290</v>
      </c>
      <c r="BP98" s="1">
        <v>88</v>
      </c>
      <c r="BQ98" s="1">
        <v>1</v>
      </c>
      <c r="BR98" s="4">
        <v>56.96551724137931</v>
      </c>
      <c r="BS98" s="4">
        <v>40.689655172413794</v>
      </c>
      <c r="BT98" s="4">
        <v>39.551724137931032</v>
      </c>
      <c r="BU98" s="4">
        <v>137.20689655172413</v>
      </c>
      <c r="BV98" s="4">
        <v>45.735632183908052</v>
      </c>
      <c r="BW98" s="1">
        <v>9</v>
      </c>
      <c r="BX98" s="1">
        <v>41</v>
      </c>
      <c r="BY98" s="1">
        <v>25</v>
      </c>
      <c r="BZ98" s="1">
        <v>12</v>
      </c>
      <c r="CA98" s="1">
        <v>0</v>
      </c>
      <c r="CB98" s="1">
        <v>0</v>
      </c>
      <c r="CC98" s="1">
        <v>36</v>
      </c>
      <c r="CD98" s="1">
        <v>33</v>
      </c>
      <c r="CE98" s="1">
        <v>10</v>
      </c>
      <c r="CF98" s="1">
        <v>8</v>
      </c>
      <c r="CG98" s="1">
        <v>0</v>
      </c>
      <c r="CH98" s="1">
        <v>1</v>
      </c>
      <c r="CI98" s="1">
        <v>38</v>
      </c>
      <c r="CJ98" s="1">
        <v>33</v>
      </c>
      <c r="CK98" s="1">
        <v>10</v>
      </c>
      <c r="CL98" s="1">
        <v>6</v>
      </c>
      <c r="CM98" s="1">
        <v>0</v>
      </c>
      <c r="CN98" s="1">
        <v>1</v>
      </c>
      <c r="CO98" s="1">
        <v>0</v>
      </c>
      <c r="CP98" s="1">
        <v>0</v>
      </c>
      <c r="CQ98" s="1">
        <v>0</v>
      </c>
      <c r="CR98" s="1">
        <v>0</v>
      </c>
      <c r="CS98" s="4"/>
      <c r="CT98" s="4"/>
      <c r="CU98" s="4"/>
      <c r="CV98" s="4"/>
      <c r="CW98" s="4"/>
      <c r="CX98" s="4"/>
      <c r="CY98" s="4"/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88</v>
      </c>
      <c r="EA98" s="1">
        <v>1</v>
      </c>
      <c r="EB98" s="4">
        <v>56.96551724137931</v>
      </c>
      <c r="EC98" s="4">
        <v>40.689655172413794</v>
      </c>
      <c r="ED98" s="4">
        <v>39.551724137931032</v>
      </c>
      <c r="EE98" s="4"/>
      <c r="EF98" s="4">
        <v>137.20689655172413</v>
      </c>
      <c r="EG98" s="4">
        <v>45.735632183908052</v>
      </c>
      <c r="EH98" s="4">
        <v>45.735632183908052</v>
      </c>
      <c r="EI98" s="1">
        <v>9</v>
      </c>
      <c r="EJ98" s="1">
        <v>41</v>
      </c>
      <c r="EK98" s="1">
        <v>25</v>
      </c>
      <c r="EL98" s="1">
        <v>12</v>
      </c>
      <c r="EM98" s="1">
        <v>0</v>
      </c>
      <c r="EN98" s="1">
        <v>0</v>
      </c>
      <c r="EO98" s="1">
        <v>36</v>
      </c>
      <c r="EP98" s="1">
        <v>33</v>
      </c>
      <c r="EQ98" s="1">
        <v>10</v>
      </c>
      <c r="ER98" s="1">
        <v>8</v>
      </c>
      <c r="ES98" s="1">
        <v>0</v>
      </c>
      <c r="ET98" s="1">
        <v>1</v>
      </c>
      <c r="EU98" s="1">
        <v>38</v>
      </c>
      <c r="EV98" s="1">
        <v>33</v>
      </c>
      <c r="EW98" s="1">
        <v>10</v>
      </c>
      <c r="EX98" s="1">
        <v>6</v>
      </c>
      <c r="EY98" s="1">
        <v>0</v>
      </c>
      <c r="EZ98" s="1">
        <v>1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107</v>
      </c>
      <c r="FJ98" s="1" t="s">
        <v>375</v>
      </c>
      <c r="FK98" s="1">
        <v>121</v>
      </c>
      <c r="FL98" s="1">
        <v>17</v>
      </c>
      <c r="FM98" s="1" t="s">
        <v>375</v>
      </c>
      <c r="FN98" s="1">
        <v>17</v>
      </c>
      <c r="FO98" s="1">
        <v>26</v>
      </c>
      <c r="FP98" s="1">
        <v>13</v>
      </c>
      <c r="FQ98" s="1">
        <v>26</v>
      </c>
      <c r="FR98" s="1" t="s">
        <v>307</v>
      </c>
      <c r="FS98" s="1">
        <v>313</v>
      </c>
      <c r="FT98" s="1">
        <v>134</v>
      </c>
      <c r="FU98" s="1">
        <v>313</v>
      </c>
    </row>
    <row r="99" spans="63:177">
      <c r="BK99" s="29">
        <v>172576371</v>
      </c>
      <c r="BL99" s="1" t="s">
        <v>43</v>
      </c>
      <c r="BM99" s="1">
        <v>229</v>
      </c>
      <c r="BN99" s="1" t="s">
        <v>289</v>
      </c>
      <c r="BO99" s="1" t="s">
        <v>370</v>
      </c>
      <c r="BP99" s="1">
        <v>85</v>
      </c>
      <c r="BQ99" s="1">
        <v>0</v>
      </c>
      <c r="BR99" s="4">
        <v>60.329411764705881</v>
      </c>
      <c r="BS99" s="4">
        <v>48.658823529411762</v>
      </c>
      <c r="BT99" s="4">
        <v>48.364705882352943</v>
      </c>
      <c r="BU99" s="4">
        <v>157.35294117647058</v>
      </c>
      <c r="BV99" s="4">
        <v>52.450980392156858</v>
      </c>
      <c r="BW99" s="1">
        <v>8</v>
      </c>
      <c r="BX99" s="1">
        <v>35</v>
      </c>
      <c r="BY99" s="1">
        <v>25</v>
      </c>
      <c r="BZ99" s="1">
        <v>17</v>
      </c>
      <c r="CA99" s="1">
        <v>0</v>
      </c>
      <c r="CB99" s="1">
        <v>2</v>
      </c>
      <c r="CC99" s="1">
        <v>25</v>
      </c>
      <c r="CD99" s="1">
        <v>32</v>
      </c>
      <c r="CE99" s="1">
        <v>15</v>
      </c>
      <c r="CF99" s="1">
        <v>13</v>
      </c>
      <c r="CG99" s="1">
        <v>2</v>
      </c>
      <c r="CH99" s="1">
        <v>3</v>
      </c>
      <c r="CI99" s="1">
        <v>34</v>
      </c>
      <c r="CJ99" s="1">
        <v>20</v>
      </c>
      <c r="CK99" s="1">
        <v>17</v>
      </c>
      <c r="CL99" s="1">
        <v>14</v>
      </c>
      <c r="CM99" s="1">
        <v>0</v>
      </c>
      <c r="CN99" s="1">
        <v>4</v>
      </c>
      <c r="CO99" s="1">
        <v>0</v>
      </c>
      <c r="CP99" s="1">
        <v>0</v>
      </c>
      <c r="CQ99" s="1">
        <v>31</v>
      </c>
      <c r="CR99" s="1">
        <v>0</v>
      </c>
      <c r="CS99" s="4">
        <v>54.41935483870968</v>
      </c>
      <c r="CT99" s="4">
        <v>39.096774193548384</v>
      </c>
      <c r="CU99" s="4">
        <v>50.967741935483872</v>
      </c>
      <c r="CV99" s="4">
        <v>57.193548387096776</v>
      </c>
      <c r="CW99" s="4">
        <v>144.48387096774192</v>
      </c>
      <c r="CX99" s="4">
        <v>48.161290322580641</v>
      </c>
      <c r="CY99" s="4">
        <v>50.41935483870968</v>
      </c>
      <c r="CZ99" s="1">
        <v>3</v>
      </c>
      <c r="DA99" s="1">
        <v>16</v>
      </c>
      <c r="DB99" s="1">
        <v>11</v>
      </c>
      <c r="DC99" s="1">
        <v>1</v>
      </c>
      <c r="DD99" s="1">
        <v>0</v>
      </c>
      <c r="DE99" s="1">
        <v>0</v>
      </c>
      <c r="DF99" s="1">
        <v>14</v>
      </c>
      <c r="DG99" s="1">
        <v>11</v>
      </c>
      <c r="DH99" s="1">
        <v>4</v>
      </c>
      <c r="DI99" s="1">
        <v>2</v>
      </c>
      <c r="DJ99" s="1">
        <v>0</v>
      </c>
      <c r="DK99" s="1">
        <v>0</v>
      </c>
      <c r="DL99" s="1">
        <v>8</v>
      </c>
      <c r="DM99" s="1">
        <v>13</v>
      </c>
      <c r="DN99" s="1">
        <v>6</v>
      </c>
      <c r="DO99" s="1">
        <v>4</v>
      </c>
      <c r="DP99" s="1">
        <v>0</v>
      </c>
      <c r="DQ99" s="1">
        <v>2</v>
      </c>
      <c r="DR99" s="1">
        <v>1</v>
      </c>
      <c r="DS99" s="1">
        <v>16</v>
      </c>
      <c r="DT99" s="1">
        <v>12</v>
      </c>
      <c r="DU99" s="1">
        <v>2</v>
      </c>
      <c r="DV99" s="1">
        <v>0</v>
      </c>
      <c r="DW99" s="1">
        <v>0</v>
      </c>
      <c r="DX99" s="1">
        <v>0</v>
      </c>
      <c r="DY99" s="1">
        <v>0</v>
      </c>
      <c r="DZ99" s="1">
        <v>116</v>
      </c>
      <c r="EA99" s="1">
        <v>0</v>
      </c>
      <c r="EB99" s="4">
        <v>58.75</v>
      </c>
      <c r="EC99" s="4">
        <v>46.103448275862071</v>
      </c>
      <c r="ED99" s="4">
        <v>49.060344827586206</v>
      </c>
      <c r="EE99" s="4">
        <v>57.193548387096776</v>
      </c>
      <c r="EF99" s="4">
        <v>153.91379310344828</v>
      </c>
      <c r="EG99" s="4">
        <v>51.304597701149405</v>
      </c>
      <c r="EH99" s="4">
        <v>51.90804597701149</v>
      </c>
      <c r="EI99" s="1">
        <v>11</v>
      </c>
      <c r="EJ99" s="1">
        <v>51</v>
      </c>
      <c r="EK99" s="1">
        <v>36</v>
      </c>
      <c r="EL99" s="1">
        <v>18</v>
      </c>
      <c r="EM99" s="1">
        <v>0</v>
      </c>
      <c r="EN99" s="1">
        <v>2</v>
      </c>
      <c r="EO99" s="1">
        <v>39</v>
      </c>
      <c r="EP99" s="1">
        <v>43</v>
      </c>
      <c r="EQ99" s="1">
        <v>19</v>
      </c>
      <c r="ER99" s="1">
        <v>15</v>
      </c>
      <c r="ES99" s="1">
        <v>2</v>
      </c>
      <c r="ET99" s="1">
        <v>3</v>
      </c>
      <c r="EU99" s="1">
        <v>42</v>
      </c>
      <c r="EV99" s="1">
        <v>33</v>
      </c>
      <c r="EW99" s="1">
        <v>23</v>
      </c>
      <c r="EX99" s="1">
        <v>18</v>
      </c>
      <c r="EY99" s="1">
        <v>0</v>
      </c>
      <c r="EZ99" s="1">
        <v>6</v>
      </c>
      <c r="FA99" s="1">
        <v>1</v>
      </c>
      <c r="FB99" s="1">
        <v>16</v>
      </c>
      <c r="FC99" s="1">
        <v>12</v>
      </c>
      <c r="FD99" s="1">
        <v>2</v>
      </c>
      <c r="FE99" s="1">
        <v>0</v>
      </c>
      <c r="FF99" s="1">
        <v>0</v>
      </c>
      <c r="FG99" s="1">
        <v>0</v>
      </c>
      <c r="FH99" s="1">
        <v>0</v>
      </c>
      <c r="FI99" s="1">
        <v>38</v>
      </c>
      <c r="FJ99" s="1">
        <v>86</v>
      </c>
      <c r="FK99" s="1">
        <v>54</v>
      </c>
      <c r="FL99" s="1">
        <v>9</v>
      </c>
      <c r="FM99" s="1">
        <v>7</v>
      </c>
      <c r="FN99" s="1">
        <v>9</v>
      </c>
      <c r="FO99" s="1">
        <v>26</v>
      </c>
      <c r="FP99" s="1">
        <v>13</v>
      </c>
      <c r="FQ99" s="1">
        <v>26</v>
      </c>
      <c r="FR99" s="1" t="s">
        <v>307</v>
      </c>
      <c r="FS99" s="1">
        <v>313</v>
      </c>
      <c r="FT99" s="1">
        <v>134</v>
      </c>
      <c r="FU99" s="1">
        <v>313</v>
      </c>
    </row>
    <row r="100" spans="63:177">
      <c r="BK100" s="29">
        <v>641789859</v>
      </c>
      <c r="BL100" s="1" t="s">
        <v>44</v>
      </c>
      <c r="BM100" s="1">
        <v>238</v>
      </c>
      <c r="BN100" s="1" t="s">
        <v>289</v>
      </c>
      <c r="BO100" s="1" t="s">
        <v>290</v>
      </c>
      <c r="BP100" s="1">
        <v>128</v>
      </c>
      <c r="BQ100" s="1">
        <v>1</v>
      </c>
      <c r="BR100" s="4">
        <v>57.425196850393704</v>
      </c>
      <c r="BS100" s="4">
        <v>44.535433070866141</v>
      </c>
      <c r="BT100" s="4">
        <v>44.708661417322837</v>
      </c>
      <c r="BU100" s="4">
        <v>146.66929133858267</v>
      </c>
      <c r="BV100" s="4">
        <v>48.889763779527541</v>
      </c>
      <c r="BW100" s="1">
        <v>18</v>
      </c>
      <c r="BX100" s="1">
        <v>57</v>
      </c>
      <c r="BY100" s="1">
        <v>32</v>
      </c>
      <c r="BZ100" s="1">
        <v>20</v>
      </c>
      <c r="CA100" s="1">
        <v>0</v>
      </c>
      <c r="CB100" s="1">
        <v>0</v>
      </c>
      <c r="CC100" s="1">
        <v>45</v>
      </c>
      <c r="CD100" s="1">
        <v>48</v>
      </c>
      <c r="CE100" s="1">
        <v>20</v>
      </c>
      <c r="CF100" s="1">
        <v>14</v>
      </c>
      <c r="CG100" s="1">
        <v>2</v>
      </c>
      <c r="CH100" s="1">
        <v>2</v>
      </c>
      <c r="CI100" s="1">
        <v>52</v>
      </c>
      <c r="CJ100" s="1">
        <v>40</v>
      </c>
      <c r="CK100" s="1">
        <v>19</v>
      </c>
      <c r="CL100" s="1">
        <v>16</v>
      </c>
      <c r="CM100" s="1">
        <v>2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4"/>
      <c r="CT100" s="4"/>
      <c r="CU100" s="4"/>
      <c r="CV100" s="4"/>
      <c r="CW100" s="4"/>
      <c r="CX100" s="4"/>
      <c r="CY100" s="4"/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128</v>
      </c>
      <c r="EA100" s="1">
        <v>1</v>
      </c>
      <c r="EB100" s="4">
        <v>57.425196850393704</v>
      </c>
      <c r="EC100" s="4">
        <v>44.535433070866141</v>
      </c>
      <c r="ED100" s="4">
        <v>44.708661417322837</v>
      </c>
      <c r="EE100" s="4"/>
      <c r="EF100" s="4">
        <v>146.66929133858267</v>
      </c>
      <c r="EG100" s="4">
        <v>48.889763779527541</v>
      </c>
      <c r="EH100" s="4">
        <v>48.889763779527541</v>
      </c>
      <c r="EI100" s="1">
        <v>18</v>
      </c>
      <c r="EJ100" s="1">
        <v>57</v>
      </c>
      <c r="EK100" s="1">
        <v>32</v>
      </c>
      <c r="EL100" s="1">
        <v>20</v>
      </c>
      <c r="EM100" s="1">
        <v>0</v>
      </c>
      <c r="EN100" s="1">
        <v>0</v>
      </c>
      <c r="EO100" s="1">
        <v>45</v>
      </c>
      <c r="EP100" s="1">
        <v>48</v>
      </c>
      <c r="EQ100" s="1">
        <v>20</v>
      </c>
      <c r="ER100" s="1">
        <v>14</v>
      </c>
      <c r="ES100" s="1">
        <v>2</v>
      </c>
      <c r="ET100" s="1">
        <v>2</v>
      </c>
      <c r="EU100" s="1">
        <v>52</v>
      </c>
      <c r="EV100" s="1">
        <v>40</v>
      </c>
      <c r="EW100" s="1">
        <v>19</v>
      </c>
      <c r="EX100" s="1">
        <v>16</v>
      </c>
      <c r="EY100" s="1">
        <v>2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67</v>
      </c>
      <c r="FJ100" s="1" t="s">
        <v>375</v>
      </c>
      <c r="FK100" s="1">
        <v>75</v>
      </c>
      <c r="FL100" s="1">
        <v>13</v>
      </c>
      <c r="FM100" s="1" t="s">
        <v>375</v>
      </c>
      <c r="FN100" s="1">
        <v>13</v>
      </c>
      <c r="FO100" s="1">
        <v>26</v>
      </c>
      <c r="FP100" s="1">
        <v>13</v>
      </c>
      <c r="FQ100" s="1">
        <v>26</v>
      </c>
      <c r="FR100" s="1" t="s">
        <v>307</v>
      </c>
      <c r="FS100" s="1">
        <v>313</v>
      </c>
      <c r="FT100" s="1">
        <v>134</v>
      </c>
      <c r="FU100" s="1">
        <v>313</v>
      </c>
    </row>
    <row r="101" spans="63:177">
      <c r="BK101" s="29">
        <v>372307501</v>
      </c>
      <c r="BL101" s="1" t="s">
        <v>45</v>
      </c>
      <c r="BM101" s="1">
        <v>242</v>
      </c>
      <c r="BN101" s="1" t="s">
        <v>289</v>
      </c>
      <c r="BO101" s="1" t="s">
        <v>370</v>
      </c>
      <c r="BP101" s="1">
        <v>35</v>
      </c>
      <c r="BQ101" s="1">
        <v>1</v>
      </c>
      <c r="BR101" s="4">
        <v>41.441176470588232</v>
      </c>
      <c r="BS101" s="4">
        <v>39.647058823529413</v>
      </c>
      <c r="BT101" s="4">
        <v>30.264705882352942</v>
      </c>
      <c r="BU101" s="4">
        <v>111.35294117647059</v>
      </c>
      <c r="BV101" s="4">
        <v>37.117647058823536</v>
      </c>
      <c r="BW101" s="1">
        <v>15</v>
      </c>
      <c r="BX101" s="1">
        <v>12</v>
      </c>
      <c r="BY101" s="1">
        <v>5</v>
      </c>
      <c r="BZ101" s="1">
        <v>2</v>
      </c>
      <c r="CA101" s="1">
        <v>0</v>
      </c>
      <c r="CB101" s="1">
        <v>0</v>
      </c>
      <c r="CC101" s="1">
        <v>20</v>
      </c>
      <c r="CD101" s="1">
        <v>4</v>
      </c>
      <c r="CE101" s="1">
        <v>6</v>
      </c>
      <c r="CF101" s="1">
        <v>4</v>
      </c>
      <c r="CG101" s="1">
        <v>0</v>
      </c>
      <c r="CH101" s="1">
        <v>0</v>
      </c>
      <c r="CI101" s="1">
        <v>22</v>
      </c>
      <c r="CJ101" s="1">
        <v>9</v>
      </c>
      <c r="CK101" s="1">
        <v>3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25</v>
      </c>
      <c r="CR101" s="1">
        <v>0</v>
      </c>
      <c r="CS101" s="4">
        <v>46.08</v>
      </c>
      <c r="CT101" s="4">
        <v>36.479999999999997</v>
      </c>
      <c r="CU101" s="4">
        <v>42.8</v>
      </c>
      <c r="CV101" s="4">
        <v>48</v>
      </c>
      <c r="CW101" s="4">
        <v>125.36</v>
      </c>
      <c r="CX101" s="4">
        <v>41.786666666666669</v>
      </c>
      <c r="CY101" s="4">
        <v>43.34</v>
      </c>
      <c r="CZ101" s="1">
        <v>7</v>
      </c>
      <c r="DA101" s="1">
        <v>12</v>
      </c>
      <c r="DB101" s="1">
        <v>5</v>
      </c>
      <c r="DC101" s="1">
        <v>1</v>
      </c>
      <c r="DD101" s="1">
        <v>0</v>
      </c>
      <c r="DE101" s="1">
        <v>0</v>
      </c>
      <c r="DF101" s="1">
        <v>14</v>
      </c>
      <c r="DG101" s="1">
        <v>4</v>
      </c>
      <c r="DH101" s="1">
        <v>7</v>
      </c>
      <c r="DI101" s="1">
        <v>0</v>
      </c>
      <c r="DJ101" s="1">
        <v>0</v>
      </c>
      <c r="DK101" s="1">
        <v>0</v>
      </c>
      <c r="DL101" s="1">
        <v>11</v>
      </c>
      <c r="DM101" s="1">
        <v>6</v>
      </c>
      <c r="DN101" s="1">
        <v>5</v>
      </c>
      <c r="DO101" s="1">
        <v>3</v>
      </c>
      <c r="DP101" s="1">
        <v>0</v>
      </c>
      <c r="DQ101" s="1">
        <v>0</v>
      </c>
      <c r="DR101" s="1">
        <v>6</v>
      </c>
      <c r="DS101" s="1">
        <v>11</v>
      </c>
      <c r="DT101" s="1">
        <v>8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60</v>
      </c>
      <c r="EA101" s="1">
        <v>1</v>
      </c>
      <c r="EB101" s="4">
        <v>43.406779661016948</v>
      </c>
      <c r="EC101" s="4">
        <v>38.305084745762713</v>
      </c>
      <c r="ED101" s="4">
        <v>35.576271186440678</v>
      </c>
      <c r="EE101" s="4">
        <v>48</v>
      </c>
      <c r="EF101" s="4">
        <v>117.28813559322033</v>
      </c>
      <c r="EG101" s="4">
        <v>39.096045197740104</v>
      </c>
      <c r="EH101" s="4">
        <v>39.754237288135577</v>
      </c>
      <c r="EI101" s="1">
        <v>22</v>
      </c>
      <c r="EJ101" s="1">
        <v>24</v>
      </c>
      <c r="EK101" s="1">
        <v>10</v>
      </c>
      <c r="EL101" s="1">
        <v>3</v>
      </c>
      <c r="EM101" s="1">
        <v>0</v>
      </c>
      <c r="EN101" s="1">
        <v>0</v>
      </c>
      <c r="EO101" s="1">
        <v>34</v>
      </c>
      <c r="EP101" s="1">
        <v>8</v>
      </c>
      <c r="EQ101" s="1">
        <v>13</v>
      </c>
      <c r="ER101" s="1">
        <v>4</v>
      </c>
      <c r="ES101" s="1">
        <v>0</v>
      </c>
      <c r="ET101" s="1">
        <v>0</v>
      </c>
      <c r="EU101" s="1">
        <v>33</v>
      </c>
      <c r="EV101" s="1">
        <v>15</v>
      </c>
      <c r="EW101" s="1">
        <v>8</v>
      </c>
      <c r="EX101" s="1">
        <v>3</v>
      </c>
      <c r="EY101" s="1">
        <v>0</v>
      </c>
      <c r="EZ101" s="1">
        <v>0</v>
      </c>
      <c r="FA101" s="1">
        <v>6</v>
      </c>
      <c r="FB101" s="1">
        <v>11</v>
      </c>
      <c r="FC101" s="1">
        <v>8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236</v>
      </c>
      <c r="FJ101" s="1">
        <v>115</v>
      </c>
      <c r="FK101" s="1">
        <v>212</v>
      </c>
      <c r="FL101" s="1">
        <v>22</v>
      </c>
      <c r="FM101" s="1">
        <v>10</v>
      </c>
      <c r="FN101" s="1">
        <v>21</v>
      </c>
      <c r="FO101" s="1">
        <v>26</v>
      </c>
      <c r="FP101" s="1">
        <v>13</v>
      </c>
      <c r="FQ101" s="1">
        <v>26</v>
      </c>
      <c r="FR101" s="1" t="s">
        <v>307</v>
      </c>
      <c r="FS101" s="1">
        <v>313</v>
      </c>
      <c r="FT101" s="1">
        <v>134</v>
      </c>
      <c r="FU101" s="1">
        <v>313</v>
      </c>
    </row>
    <row r="102" spans="63:177">
      <c r="BK102" s="29">
        <v>663911520</v>
      </c>
      <c r="BL102" s="1" t="s">
        <v>46</v>
      </c>
      <c r="BM102" s="1">
        <v>250</v>
      </c>
      <c r="BN102" s="1" t="s">
        <v>289</v>
      </c>
      <c r="BO102" s="1" t="s">
        <v>290</v>
      </c>
      <c r="BP102" s="1">
        <v>68</v>
      </c>
      <c r="BQ102" s="1">
        <v>0</v>
      </c>
      <c r="BR102" s="4">
        <v>54.102941176470587</v>
      </c>
      <c r="BS102" s="4">
        <v>41.176470588235297</v>
      </c>
      <c r="BT102" s="4">
        <v>37.764705882352942</v>
      </c>
      <c r="BU102" s="4">
        <v>133.04411764705881</v>
      </c>
      <c r="BV102" s="4">
        <v>44.348039215686285</v>
      </c>
      <c r="BW102" s="1">
        <v>13</v>
      </c>
      <c r="BX102" s="1">
        <v>30</v>
      </c>
      <c r="BY102" s="1">
        <v>14</v>
      </c>
      <c r="BZ102" s="1">
        <v>11</v>
      </c>
      <c r="CA102" s="1">
        <v>1</v>
      </c>
      <c r="CB102" s="1">
        <v>1</v>
      </c>
      <c r="CC102" s="1">
        <v>30</v>
      </c>
      <c r="CD102" s="1">
        <v>22</v>
      </c>
      <c r="CE102" s="1">
        <v>10</v>
      </c>
      <c r="CF102" s="1">
        <v>6</v>
      </c>
      <c r="CG102" s="1">
        <v>3</v>
      </c>
      <c r="CH102" s="1">
        <v>2</v>
      </c>
      <c r="CI102" s="1">
        <v>34</v>
      </c>
      <c r="CJ102" s="1">
        <v>19</v>
      </c>
      <c r="CK102" s="1">
        <v>9</v>
      </c>
      <c r="CL102" s="1">
        <v>6</v>
      </c>
      <c r="CM102" s="1">
        <v>2</v>
      </c>
      <c r="CN102" s="1">
        <v>0</v>
      </c>
      <c r="CO102" s="1">
        <v>1</v>
      </c>
      <c r="CP102" s="1">
        <v>0</v>
      </c>
      <c r="CQ102" s="1">
        <v>0</v>
      </c>
      <c r="CR102" s="1">
        <v>0</v>
      </c>
      <c r="CS102" s="4"/>
      <c r="CT102" s="4"/>
      <c r="CU102" s="4"/>
      <c r="CV102" s="4"/>
      <c r="CW102" s="4"/>
      <c r="CX102" s="4"/>
      <c r="CY102" s="4"/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68</v>
      </c>
      <c r="EA102" s="1">
        <v>0</v>
      </c>
      <c r="EB102" s="4">
        <v>54.102941176470587</v>
      </c>
      <c r="EC102" s="4">
        <v>41.176470588235297</v>
      </c>
      <c r="ED102" s="4">
        <v>37.764705882352942</v>
      </c>
      <c r="EE102" s="4"/>
      <c r="EF102" s="4">
        <v>133.04411764705881</v>
      </c>
      <c r="EG102" s="4">
        <v>44.348039215686285</v>
      </c>
      <c r="EH102" s="4">
        <v>44.348039215686285</v>
      </c>
      <c r="EI102" s="1">
        <v>13</v>
      </c>
      <c r="EJ102" s="1">
        <v>30</v>
      </c>
      <c r="EK102" s="1">
        <v>14</v>
      </c>
      <c r="EL102" s="1">
        <v>11</v>
      </c>
      <c r="EM102" s="1">
        <v>1</v>
      </c>
      <c r="EN102" s="1">
        <v>1</v>
      </c>
      <c r="EO102" s="1">
        <v>30</v>
      </c>
      <c r="EP102" s="1">
        <v>22</v>
      </c>
      <c r="EQ102" s="1">
        <v>10</v>
      </c>
      <c r="ER102" s="1">
        <v>6</v>
      </c>
      <c r="ES102" s="1">
        <v>3</v>
      </c>
      <c r="ET102" s="1">
        <v>2</v>
      </c>
      <c r="EU102" s="1">
        <v>34</v>
      </c>
      <c r="EV102" s="1">
        <v>19</v>
      </c>
      <c r="EW102" s="1">
        <v>9</v>
      </c>
      <c r="EX102" s="1">
        <v>6</v>
      </c>
      <c r="EY102" s="1">
        <v>2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1</v>
      </c>
      <c r="FH102" s="1">
        <v>0</v>
      </c>
      <c r="FI102" s="1">
        <v>125</v>
      </c>
      <c r="FJ102" s="1" t="s">
        <v>375</v>
      </c>
      <c r="FK102" s="1">
        <v>140</v>
      </c>
      <c r="FL102" s="1">
        <v>19</v>
      </c>
      <c r="FM102" s="1" t="s">
        <v>375</v>
      </c>
      <c r="FN102" s="1">
        <v>19</v>
      </c>
      <c r="FO102" s="1">
        <v>26</v>
      </c>
      <c r="FP102" s="1">
        <v>13</v>
      </c>
      <c r="FQ102" s="1">
        <v>26</v>
      </c>
      <c r="FR102" s="1" t="s">
        <v>307</v>
      </c>
      <c r="FS102" s="1">
        <v>313</v>
      </c>
      <c r="FT102" s="1">
        <v>134</v>
      </c>
      <c r="FU102" s="1">
        <v>313</v>
      </c>
    </row>
    <row r="103" spans="63:177">
      <c r="BK103" s="29">
        <v>790548173</v>
      </c>
      <c r="BL103" s="1" t="s">
        <v>47</v>
      </c>
      <c r="BM103" s="1">
        <v>251</v>
      </c>
      <c r="BN103" s="1" t="s">
        <v>289</v>
      </c>
      <c r="BO103" s="1" t="s">
        <v>370</v>
      </c>
      <c r="BP103" s="1">
        <v>91</v>
      </c>
      <c r="BQ103" s="1">
        <v>0</v>
      </c>
      <c r="BR103" s="4">
        <v>63.989010989010985</v>
      </c>
      <c r="BS103" s="4">
        <v>54.197802197802197</v>
      </c>
      <c r="BT103" s="4">
        <v>46.373626373626372</v>
      </c>
      <c r="BU103" s="4">
        <v>164.56043956043956</v>
      </c>
      <c r="BV103" s="4">
        <v>54.853479853479854</v>
      </c>
      <c r="BW103" s="1">
        <v>6</v>
      </c>
      <c r="BX103" s="1">
        <v>35</v>
      </c>
      <c r="BY103" s="1">
        <v>29</v>
      </c>
      <c r="BZ103" s="1">
        <v>21</v>
      </c>
      <c r="CA103" s="1">
        <v>0</v>
      </c>
      <c r="CB103" s="1">
        <v>2</v>
      </c>
      <c r="CC103" s="1">
        <v>24</v>
      </c>
      <c r="CD103" s="1">
        <v>31</v>
      </c>
      <c r="CE103" s="1">
        <v>15</v>
      </c>
      <c r="CF103" s="1">
        <v>21</v>
      </c>
      <c r="CG103" s="1">
        <v>0</v>
      </c>
      <c r="CH103" s="1">
        <v>5</v>
      </c>
      <c r="CI103" s="1">
        <v>40</v>
      </c>
      <c r="CJ103" s="1">
        <v>23</v>
      </c>
      <c r="CK103" s="1">
        <v>14</v>
      </c>
      <c r="CL103" s="1">
        <v>14</v>
      </c>
      <c r="CM103" s="1">
        <v>0</v>
      </c>
      <c r="CN103" s="1">
        <v>2</v>
      </c>
      <c r="CO103" s="1">
        <v>0</v>
      </c>
      <c r="CP103" s="1">
        <v>1</v>
      </c>
      <c r="CQ103" s="1">
        <v>27</v>
      </c>
      <c r="CR103" s="1">
        <v>0</v>
      </c>
      <c r="CS103" s="4">
        <v>55.148148148148145</v>
      </c>
      <c r="CT103" s="4">
        <v>39.25925925925926</v>
      </c>
      <c r="CU103" s="4">
        <v>53.481481481481481</v>
      </c>
      <c r="CV103" s="4">
        <v>53.037037037037038</v>
      </c>
      <c r="CW103" s="4">
        <v>147.88888888888889</v>
      </c>
      <c r="CX103" s="4">
        <v>49.296296296296298</v>
      </c>
      <c r="CY103" s="4">
        <v>50.231481481481481</v>
      </c>
      <c r="CZ103" s="1">
        <v>4</v>
      </c>
      <c r="DA103" s="1">
        <v>12</v>
      </c>
      <c r="DB103" s="1">
        <v>8</v>
      </c>
      <c r="DC103" s="1">
        <v>3</v>
      </c>
      <c r="DD103" s="1">
        <v>0</v>
      </c>
      <c r="DE103" s="1">
        <v>0</v>
      </c>
      <c r="DF103" s="1">
        <v>10</v>
      </c>
      <c r="DG103" s="1">
        <v>12</v>
      </c>
      <c r="DH103" s="1">
        <v>4</v>
      </c>
      <c r="DI103" s="1">
        <v>1</v>
      </c>
      <c r="DJ103" s="1">
        <v>0</v>
      </c>
      <c r="DK103" s="1">
        <v>0</v>
      </c>
      <c r="DL103" s="1">
        <v>8</v>
      </c>
      <c r="DM103" s="1">
        <v>5</v>
      </c>
      <c r="DN103" s="1">
        <v>11</v>
      </c>
      <c r="DO103" s="1">
        <v>3</v>
      </c>
      <c r="DP103" s="1">
        <v>0</v>
      </c>
      <c r="DQ103" s="1">
        <v>1</v>
      </c>
      <c r="DR103" s="1">
        <v>2</v>
      </c>
      <c r="DS103" s="1">
        <v>17</v>
      </c>
      <c r="DT103" s="1">
        <v>7</v>
      </c>
      <c r="DU103" s="1">
        <v>1</v>
      </c>
      <c r="DV103" s="1">
        <v>0</v>
      </c>
      <c r="DW103" s="1">
        <v>0</v>
      </c>
      <c r="DX103" s="1">
        <v>0</v>
      </c>
      <c r="DY103" s="1">
        <v>0</v>
      </c>
      <c r="DZ103" s="1">
        <v>118</v>
      </c>
      <c r="EA103" s="1">
        <v>0</v>
      </c>
      <c r="EB103" s="4">
        <v>61.966101694915253</v>
      </c>
      <c r="EC103" s="4">
        <v>50.779661016949156</v>
      </c>
      <c r="ED103" s="4">
        <v>48</v>
      </c>
      <c r="EE103" s="4">
        <v>53.037037037037038</v>
      </c>
      <c r="EF103" s="4">
        <v>160.74576271186442</v>
      </c>
      <c r="EG103" s="4">
        <v>53.581920903954781</v>
      </c>
      <c r="EH103" s="4">
        <v>53.795903954802242</v>
      </c>
      <c r="EI103" s="1">
        <v>10</v>
      </c>
      <c r="EJ103" s="1">
        <v>47</v>
      </c>
      <c r="EK103" s="1">
        <v>37</v>
      </c>
      <c r="EL103" s="1">
        <v>24</v>
      </c>
      <c r="EM103" s="1">
        <v>0</v>
      </c>
      <c r="EN103" s="1">
        <v>2</v>
      </c>
      <c r="EO103" s="1">
        <v>34</v>
      </c>
      <c r="EP103" s="1">
        <v>43</v>
      </c>
      <c r="EQ103" s="1">
        <v>19</v>
      </c>
      <c r="ER103" s="1">
        <v>22</v>
      </c>
      <c r="ES103" s="1">
        <v>0</v>
      </c>
      <c r="ET103" s="1">
        <v>5</v>
      </c>
      <c r="EU103" s="1">
        <v>48</v>
      </c>
      <c r="EV103" s="1">
        <v>28</v>
      </c>
      <c r="EW103" s="1">
        <v>25</v>
      </c>
      <c r="EX103" s="1">
        <v>17</v>
      </c>
      <c r="EY103" s="1">
        <v>0</v>
      </c>
      <c r="EZ103" s="1">
        <v>3</v>
      </c>
      <c r="FA103" s="1">
        <v>2</v>
      </c>
      <c r="FB103" s="1">
        <v>17</v>
      </c>
      <c r="FC103" s="1">
        <v>7</v>
      </c>
      <c r="FD103" s="1">
        <v>1</v>
      </c>
      <c r="FE103" s="1">
        <v>0</v>
      </c>
      <c r="FF103" s="1">
        <v>0</v>
      </c>
      <c r="FG103" s="1">
        <v>0</v>
      </c>
      <c r="FH103" s="1">
        <v>1</v>
      </c>
      <c r="FI103" s="1">
        <v>27</v>
      </c>
      <c r="FJ103" s="1">
        <v>75</v>
      </c>
      <c r="FK103" s="1">
        <v>38</v>
      </c>
      <c r="FL103" s="1">
        <v>7</v>
      </c>
      <c r="FM103" s="1">
        <v>5</v>
      </c>
      <c r="FN103" s="1">
        <v>7</v>
      </c>
      <c r="FO103" s="1">
        <v>26</v>
      </c>
      <c r="FP103" s="1">
        <v>13</v>
      </c>
      <c r="FQ103" s="1">
        <v>26</v>
      </c>
      <c r="FR103" s="1" t="s">
        <v>307</v>
      </c>
      <c r="FS103" s="1">
        <v>313</v>
      </c>
      <c r="FT103" s="1">
        <v>134</v>
      </c>
      <c r="FU103" s="1">
        <v>313</v>
      </c>
    </row>
    <row r="104" spans="63:177">
      <c r="BK104" s="29">
        <v>871711855</v>
      </c>
      <c r="BL104" s="1" t="s">
        <v>48</v>
      </c>
      <c r="BM104" s="1">
        <v>272</v>
      </c>
      <c r="BN104" s="1" t="s">
        <v>289</v>
      </c>
      <c r="BO104" s="1" t="s">
        <v>370</v>
      </c>
      <c r="BP104" s="1">
        <v>106</v>
      </c>
      <c r="BQ104" s="1">
        <v>0</v>
      </c>
      <c r="BR104" s="4">
        <v>60.075471698113205</v>
      </c>
      <c r="BS104" s="4">
        <v>49.245283018867923</v>
      </c>
      <c r="BT104" s="4">
        <v>49.745283018867923</v>
      </c>
      <c r="BU104" s="4">
        <v>159.06603773584905</v>
      </c>
      <c r="BV104" s="4">
        <v>53.022012578616341</v>
      </c>
      <c r="BW104" s="1">
        <v>13</v>
      </c>
      <c r="BX104" s="1">
        <v>38</v>
      </c>
      <c r="BY104" s="1">
        <v>32</v>
      </c>
      <c r="BZ104" s="1">
        <v>23</v>
      </c>
      <c r="CA104" s="1">
        <v>0</v>
      </c>
      <c r="CB104" s="1">
        <v>0</v>
      </c>
      <c r="CC104" s="1">
        <v>32</v>
      </c>
      <c r="CD104" s="1">
        <v>39</v>
      </c>
      <c r="CE104" s="1">
        <v>14</v>
      </c>
      <c r="CF104" s="1">
        <v>21</v>
      </c>
      <c r="CG104" s="1">
        <v>0</v>
      </c>
      <c r="CH104" s="1">
        <v>2</v>
      </c>
      <c r="CI104" s="1">
        <v>33</v>
      </c>
      <c r="CJ104" s="1">
        <v>35</v>
      </c>
      <c r="CK104" s="1">
        <v>19</v>
      </c>
      <c r="CL104" s="1">
        <v>19</v>
      </c>
      <c r="CM104" s="1">
        <v>0</v>
      </c>
      <c r="CN104" s="1">
        <v>1</v>
      </c>
      <c r="CO104" s="1">
        <v>0</v>
      </c>
      <c r="CP104" s="1">
        <v>0</v>
      </c>
      <c r="CQ104" s="1">
        <v>28</v>
      </c>
      <c r="CR104" s="1">
        <v>0</v>
      </c>
      <c r="CS104" s="4">
        <v>47.714285714285715</v>
      </c>
      <c r="CT104" s="4">
        <v>39.857142857142854</v>
      </c>
      <c r="CU104" s="4">
        <v>50.142857142857146</v>
      </c>
      <c r="CV104" s="4">
        <v>46.785714285714285</v>
      </c>
      <c r="CW104" s="4">
        <v>137.71428571428572</v>
      </c>
      <c r="CX104" s="4">
        <v>45.904761904761905</v>
      </c>
      <c r="CY104" s="4">
        <v>46.125</v>
      </c>
      <c r="CZ104" s="1">
        <v>5</v>
      </c>
      <c r="DA104" s="1">
        <v>17</v>
      </c>
      <c r="DB104" s="1">
        <v>5</v>
      </c>
      <c r="DC104" s="1">
        <v>1</v>
      </c>
      <c r="DD104" s="1">
        <v>0</v>
      </c>
      <c r="DE104" s="1">
        <v>0</v>
      </c>
      <c r="DF104" s="1">
        <v>13</v>
      </c>
      <c r="DG104" s="1">
        <v>8</v>
      </c>
      <c r="DH104" s="1">
        <v>4</v>
      </c>
      <c r="DI104" s="1">
        <v>3</v>
      </c>
      <c r="DJ104" s="1">
        <v>1</v>
      </c>
      <c r="DK104" s="1">
        <v>0</v>
      </c>
      <c r="DL104" s="1">
        <v>8</v>
      </c>
      <c r="DM104" s="1">
        <v>9</v>
      </c>
      <c r="DN104" s="1">
        <v>5</v>
      </c>
      <c r="DO104" s="1">
        <v>6</v>
      </c>
      <c r="DP104" s="1">
        <v>0</v>
      </c>
      <c r="DQ104" s="1">
        <v>0</v>
      </c>
      <c r="DR104" s="1">
        <v>5</v>
      </c>
      <c r="DS104" s="1">
        <v>16</v>
      </c>
      <c r="DT104" s="1">
        <v>7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134</v>
      </c>
      <c r="EA104" s="1">
        <v>0</v>
      </c>
      <c r="EB104" s="4">
        <v>57.492537313432834</v>
      </c>
      <c r="EC104" s="4">
        <v>47.28358208955224</v>
      </c>
      <c r="ED104" s="4">
        <v>49.828358208955223</v>
      </c>
      <c r="EE104" s="4">
        <v>46.785714285714285</v>
      </c>
      <c r="EF104" s="4">
        <v>154.6044776119403</v>
      </c>
      <c r="EG104" s="4">
        <v>51.534825870646777</v>
      </c>
      <c r="EH104" s="4">
        <v>51.58084577114429</v>
      </c>
      <c r="EI104" s="1">
        <v>18</v>
      </c>
      <c r="EJ104" s="1">
        <v>55</v>
      </c>
      <c r="EK104" s="1">
        <v>37</v>
      </c>
      <c r="EL104" s="1">
        <v>24</v>
      </c>
      <c r="EM104" s="1">
        <v>0</v>
      </c>
      <c r="EN104" s="1">
        <v>0</v>
      </c>
      <c r="EO104" s="1">
        <v>45</v>
      </c>
      <c r="EP104" s="1">
        <v>47</v>
      </c>
      <c r="EQ104" s="1">
        <v>18</v>
      </c>
      <c r="ER104" s="1">
        <v>24</v>
      </c>
      <c r="ES104" s="1">
        <v>1</v>
      </c>
      <c r="ET104" s="1">
        <v>2</v>
      </c>
      <c r="EU104" s="1">
        <v>41</v>
      </c>
      <c r="EV104" s="1">
        <v>44</v>
      </c>
      <c r="EW104" s="1">
        <v>24</v>
      </c>
      <c r="EX104" s="1">
        <v>25</v>
      </c>
      <c r="EY104" s="1">
        <v>0</v>
      </c>
      <c r="EZ104" s="1">
        <v>1</v>
      </c>
      <c r="FA104" s="1">
        <v>5</v>
      </c>
      <c r="FB104" s="1">
        <v>16</v>
      </c>
      <c r="FC104" s="1">
        <v>7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36</v>
      </c>
      <c r="FJ104" s="1">
        <v>99</v>
      </c>
      <c r="FK104" s="1">
        <v>50</v>
      </c>
      <c r="FL104" s="1">
        <v>8</v>
      </c>
      <c r="FM104" s="1">
        <v>9</v>
      </c>
      <c r="FN104" s="1">
        <v>8</v>
      </c>
      <c r="FO104" s="1">
        <v>26</v>
      </c>
      <c r="FP104" s="1">
        <v>13</v>
      </c>
      <c r="FQ104" s="1">
        <v>26</v>
      </c>
      <c r="FR104" s="1" t="s">
        <v>307</v>
      </c>
      <c r="FS104" s="1">
        <v>313</v>
      </c>
      <c r="FT104" s="1">
        <v>134</v>
      </c>
      <c r="FU104" s="1">
        <v>313</v>
      </c>
    </row>
    <row r="105" spans="63:177">
      <c r="BK105" s="29">
        <v>369654617</v>
      </c>
      <c r="BL105" s="1" t="s">
        <v>49</v>
      </c>
      <c r="BM105" s="1">
        <v>277</v>
      </c>
      <c r="BN105" s="1" t="s">
        <v>294</v>
      </c>
      <c r="BO105" s="1" t="s">
        <v>370</v>
      </c>
      <c r="BP105" s="1">
        <v>43</v>
      </c>
      <c r="BQ105" s="1">
        <v>0</v>
      </c>
      <c r="BR105" s="4">
        <v>35.813953488372093</v>
      </c>
      <c r="BS105" s="4">
        <v>24.930232558139537</v>
      </c>
      <c r="BT105" s="4">
        <v>24.465116279069768</v>
      </c>
      <c r="BU105" s="4">
        <v>85.20930232558139</v>
      </c>
      <c r="BV105" s="4">
        <v>28.403100775193796</v>
      </c>
      <c r="BW105" s="1">
        <v>19</v>
      </c>
      <c r="BX105" s="1">
        <v>21</v>
      </c>
      <c r="BY105" s="1">
        <v>2</v>
      </c>
      <c r="BZ105" s="1">
        <v>1</v>
      </c>
      <c r="CA105" s="1">
        <v>0</v>
      </c>
      <c r="CB105" s="1">
        <v>0</v>
      </c>
      <c r="CC105" s="1">
        <v>30</v>
      </c>
      <c r="CD105" s="1">
        <v>12</v>
      </c>
      <c r="CE105" s="1">
        <v>0</v>
      </c>
      <c r="CF105" s="1">
        <v>1</v>
      </c>
      <c r="CG105" s="1">
        <v>2</v>
      </c>
      <c r="CH105" s="1">
        <v>1</v>
      </c>
      <c r="CI105" s="1">
        <v>34</v>
      </c>
      <c r="CJ105" s="1">
        <v>7</v>
      </c>
      <c r="CK105" s="1">
        <v>2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30</v>
      </c>
      <c r="CR105" s="1">
        <v>0</v>
      </c>
      <c r="CS105" s="4">
        <v>40.5</v>
      </c>
      <c r="CT105" s="4">
        <v>22.666666666666668</v>
      </c>
      <c r="CU105" s="4">
        <v>32.766666666666666</v>
      </c>
      <c r="CV105" s="4">
        <v>34.56666666666667</v>
      </c>
      <c r="CW105" s="4">
        <v>95.933333333333337</v>
      </c>
      <c r="CX105" s="4">
        <v>31.977777777777774</v>
      </c>
      <c r="CY105" s="4">
        <v>32.625</v>
      </c>
      <c r="CZ105" s="1">
        <v>9</v>
      </c>
      <c r="DA105" s="1">
        <v>17</v>
      </c>
      <c r="DB105" s="1">
        <v>4</v>
      </c>
      <c r="DC105" s="1">
        <v>0</v>
      </c>
      <c r="DD105" s="1">
        <v>0</v>
      </c>
      <c r="DE105" s="1">
        <v>0</v>
      </c>
      <c r="DF105" s="1">
        <v>23</v>
      </c>
      <c r="DG105" s="1">
        <v>6</v>
      </c>
      <c r="DH105" s="1">
        <v>1</v>
      </c>
      <c r="DI105" s="1">
        <v>0</v>
      </c>
      <c r="DJ105" s="1">
        <v>2</v>
      </c>
      <c r="DK105" s="1">
        <v>0</v>
      </c>
      <c r="DL105" s="1">
        <v>17</v>
      </c>
      <c r="DM105" s="1">
        <v>9</v>
      </c>
      <c r="DN105" s="1">
        <v>4</v>
      </c>
      <c r="DO105" s="1">
        <v>0</v>
      </c>
      <c r="DP105" s="1">
        <v>0</v>
      </c>
      <c r="DQ105" s="1">
        <v>0</v>
      </c>
      <c r="DR105" s="1">
        <v>18</v>
      </c>
      <c r="DS105" s="1">
        <v>10</v>
      </c>
      <c r="DT105" s="1">
        <v>1</v>
      </c>
      <c r="DU105" s="1">
        <v>1</v>
      </c>
      <c r="DV105" s="1">
        <v>0</v>
      </c>
      <c r="DW105" s="1">
        <v>0</v>
      </c>
      <c r="DX105" s="1">
        <v>0</v>
      </c>
      <c r="DY105" s="1">
        <v>0</v>
      </c>
      <c r="DZ105" s="1">
        <v>73</v>
      </c>
      <c r="EA105" s="1">
        <v>0</v>
      </c>
      <c r="EB105" s="4">
        <v>37.739726027397261</v>
      </c>
      <c r="EC105" s="4">
        <v>24</v>
      </c>
      <c r="ED105" s="4">
        <v>27.876712328767123</v>
      </c>
      <c r="EE105" s="4">
        <v>34.56666666666667</v>
      </c>
      <c r="EF105" s="4">
        <v>89.61643835616438</v>
      </c>
      <c r="EG105" s="4">
        <v>29.87214611872146</v>
      </c>
      <c r="EH105" s="4">
        <v>30.138127853881279</v>
      </c>
      <c r="EI105" s="1">
        <v>28</v>
      </c>
      <c r="EJ105" s="1">
        <v>38</v>
      </c>
      <c r="EK105" s="1">
        <v>6</v>
      </c>
      <c r="EL105" s="1">
        <v>1</v>
      </c>
      <c r="EM105" s="1">
        <v>0</v>
      </c>
      <c r="EN105" s="1">
        <v>0</v>
      </c>
      <c r="EO105" s="1">
        <v>53</v>
      </c>
      <c r="EP105" s="1">
        <v>18</v>
      </c>
      <c r="EQ105" s="1">
        <v>1</v>
      </c>
      <c r="ER105" s="1">
        <v>1</v>
      </c>
      <c r="ES105" s="1">
        <v>4</v>
      </c>
      <c r="ET105" s="1">
        <v>1</v>
      </c>
      <c r="EU105" s="1">
        <v>51</v>
      </c>
      <c r="EV105" s="1">
        <v>16</v>
      </c>
      <c r="EW105" s="1">
        <v>6</v>
      </c>
      <c r="EX105" s="1">
        <v>0</v>
      </c>
      <c r="EY105" s="1">
        <v>0</v>
      </c>
      <c r="EZ105" s="1">
        <v>0</v>
      </c>
      <c r="FA105" s="1">
        <v>18</v>
      </c>
      <c r="FB105" s="1">
        <v>10</v>
      </c>
      <c r="FC105" s="1">
        <v>1</v>
      </c>
      <c r="FD105" s="1">
        <v>1</v>
      </c>
      <c r="FE105" s="1">
        <v>0</v>
      </c>
      <c r="FF105" s="1">
        <v>0</v>
      </c>
      <c r="FG105" s="1">
        <v>0</v>
      </c>
      <c r="FH105" s="1">
        <v>0</v>
      </c>
      <c r="FI105" s="1">
        <v>299</v>
      </c>
      <c r="FJ105" s="1">
        <v>127</v>
      </c>
      <c r="FK105" s="1">
        <v>297</v>
      </c>
      <c r="FL105" s="1">
        <v>24</v>
      </c>
      <c r="FM105" s="1">
        <v>12</v>
      </c>
      <c r="FN105" s="1">
        <v>23</v>
      </c>
      <c r="FO105" s="1">
        <v>26</v>
      </c>
      <c r="FP105" s="1">
        <v>13</v>
      </c>
      <c r="FQ105" s="1">
        <v>26</v>
      </c>
      <c r="FR105" s="1" t="s">
        <v>307</v>
      </c>
      <c r="FS105" s="1">
        <v>313</v>
      </c>
      <c r="FT105" s="1">
        <v>134</v>
      </c>
      <c r="FU105" s="1">
        <v>313</v>
      </c>
    </row>
    <row r="106" spans="63:177">
      <c r="BK106" s="29">
        <v>885185622</v>
      </c>
      <c r="BL106" s="1" t="s">
        <v>50</v>
      </c>
      <c r="BM106" s="1">
        <v>312</v>
      </c>
      <c r="BN106" s="1" t="s">
        <v>289</v>
      </c>
      <c r="BO106" s="1" t="s">
        <v>290</v>
      </c>
      <c r="BP106" s="1">
        <v>36</v>
      </c>
      <c r="BQ106" s="1">
        <v>0</v>
      </c>
      <c r="BR106" s="4">
        <v>55.944444444444443</v>
      </c>
      <c r="BS106" s="4">
        <v>41.333333333333336</v>
      </c>
      <c r="BT106" s="4">
        <v>37.694444444444443</v>
      </c>
      <c r="BU106" s="4">
        <v>134.97222222222223</v>
      </c>
      <c r="BV106" s="4">
        <v>44.990740740740733</v>
      </c>
      <c r="BW106" s="1">
        <v>6</v>
      </c>
      <c r="BX106" s="1">
        <v>17</v>
      </c>
      <c r="BY106" s="1">
        <v>4</v>
      </c>
      <c r="BZ106" s="1">
        <v>9</v>
      </c>
      <c r="CA106" s="1">
        <v>0</v>
      </c>
      <c r="CB106" s="1">
        <v>0</v>
      </c>
      <c r="CC106" s="1">
        <v>16</v>
      </c>
      <c r="CD106" s="1">
        <v>10</v>
      </c>
      <c r="CE106" s="1">
        <v>9</v>
      </c>
      <c r="CF106" s="1">
        <v>1</v>
      </c>
      <c r="CG106" s="1">
        <v>1</v>
      </c>
      <c r="CH106" s="1">
        <v>0</v>
      </c>
      <c r="CI106" s="1">
        <v>18</v>
      </c>
      <c r="CJ106" s="1">
        <v>10</v>
      </c>
      <c r="CK106" s="1">
        <v>6</v>
      </c>
      <c r="CL106" s="1">
        <v>2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4"/>
      <c r="CT106" s="4"/>
      <c r="CU106" s="4"/>
      <c r="CV106" s="4"/>
      <c r="CW106" s="4"/>
      <c r="CX106" s="4"/>
      <c r="CY106" s="4"/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36</v>
      </c>
      <c r="EA106" s="1">
        <v>0</v>
      </c>
      <c r="EB106" s="4">
        <v>55.944444444444443</v>
      </c>
      <c r="EC106" s="4">
        <v>41.333333333333336</v>
      </c>
      <c r="ED106" s="4">
        <v>37.694444444444443</v>
      </c>
      <c r="EE106" s="4"/>
      <c r="EF106" s="4">
        <v>134.97222222222223</v>
      </c>
      <c r="EG106" s="4">
        <v>44.990740740740733</v>
      </c>
      <c r="EH106" s="4">
        <v>44.990740740740733</v>
      </c>
      <c r="EI106" s="1">
        <v>6</v>
      </c>
      <c r="EJ106" s="1">
        <v>17</v>
      </c>
      <c r="EK106" s="1">
        <v>4</v>
      </c>
      <c r="EL106" s="1">
        <v>9</v>
      </c>
      <c r="EM106" s="1">
        <v>0</v>
      </c>
      <c r="EN106" s="1">
        <v>0</v>
      </c>
      <c r="EO106" s="1">
        <v>16</v>
      </c>
      <c r="EP106" s="1">
        <v>10</v>
      </c>
      <c r="EQ106" s="1">
        <v>9</v>
      </c>
      <c r="ER106" s="1">
        <v>1</v>
      </c>
      <c r="ES106" s="1">
        <v>1</v>
      </c>
      <c r="ET106" s="1">
        <v>0</v>
      </c>
      <c r="EU106" s="1">
        <v>18</v>
      </c>
      <c r="EV106" s="1">
        <v>10</v>
      </c>
      <c r="EW106" s="1">
        <v>6</v>
      </c>
      <c r="EX106" s="1">
        <v>2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113</v>
      </c>
      <c r="FJ106" s="1" t="s">
        <v>375</v>
      </c>
      <c r="FK106" s="1">
        <v>133</v>
      </c>
      <c r="FL106" s="1">
        <v>18</v>
      </c>
      <c r="FM106" s="1" t="s">
        <v>375</v>
      </c>
      <c r="FN106" s="1">
        <v>18</v>
      </c>
      <c r="FO106" s="1">
        <v>26</v>
      </c>
      <c r="FP106" s="1">
        <v>13</v>
      </c>
      <c r="FQ106" s="1">
        <v>26</v>
      </c>
      <c r="FR106" s="1" t="s">
        <v>307</v>
      </c>
      <c r="FS106" s="1">
        <v>313</v>
      </c>
      <c r="FT106" s="1">
        <v>134</v>
      </c>
      <c r="FU106" s="1">
        <v>313</v>
      </c>
    </row>
    <row r="107" spans="63:177">
      <c r="BK107" s="29">
        <v>334030022</v>
      </c>
      <c r="BL107" s="1" t="s">
        <v>51</v>
      </c>
      <c r="BM107" s="1">
        <v>328</v>
      </c>
      <c r="BN107" s="1" t="s">
        <v>289</v>
      </c>
      <c r="BO107" s="1" t="s">
        <v>290</v>
      </c>
      <c r="BP107" s="1">
        <v>61</v>
      </c>
      <c r="BQ107" s="1">
        <v>0</v>
      </c>
      <c r="BR107" s="4">
        <v>53.065573770491802</v>
      </c>
      <c r="BS107" s="4">
        <v>36.786885245901637</v>
      </c>
      <c r="BT107" s="4">
        <v>40.491803278688522</v>
      </c>
      <c r="BU107" s="4">
        <v>130.34426229508196</v>
      </c>
      <c r="BV107" s="4">
        <v>43.448087431693999</v>
      </c>
      <c r="BW107" s="1">
        <v>9</v>
      </c>
      <c r="BX107" s="1">
        <v>29</v>
      </c>
      <c r="BY107" s="1">
        <v>19</v>
      </c>
      <c r="BZ107" s="1">
        <v>4</v>
      </c>
      <c r="CA107" s="1">
        <v>0</v>
      </c>
      <c r="CB107" s="1">
        <v>0</v>
      </c>
      <c r="CC107" s="1">
        <v>35</v>
      </c>
      <c r="CD107" s="1">
        <v>15</v>
      </c>
      <c r="CE107" s="1">
        <v>5</v>
      </c>
      <c r="CF107" s="1">
        <v>6</v>
      </c>
      <c r="CG107" s="1">
        <v>0</v>
      </c>
      <c r="CH107" s="1">
        <v>0</v>
      </c>
      <c r="CI107" s="1">
        <v>29</v>
      </c>
      <c r="CJ107" s="1">
        <v>18</v>
      </c>
      <c r="CK107" s="1">
        <v>11</v>
      </c>
      <c r="CL107" s="1">
        <v>3</v>
      </c>
      <c r="CM107" s="1">
        <v>2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4"/>
      <c r="CT107" s="4"/>
      <c r="CU107" s="4"/>
      <c r="CV107" s="4"/>
      <c r="CW107" s="4"/>
      <c r="CX107" s="4"/>
      <c r="CY107" s="4"/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61</v>
      </c>
      <c r="EA107" s="1">
        <v>0</v>
      </c>
      <c r="EB107" s="4">
        <v>53.065573770491802</v>
      </c>
      <c r="EC107" s="4">
        <v>36.786885245901637</v>
      </c>
      <c r="ED107" s="4">
        <v>40.491803278688522</v>
      </c>
      <c r="EE107" s="4"/>
      <c r="EF107" s="4">
        <v>130.34426229508196</v>
      </c>
      <c r="EG107" s="4">
        <v>43.448087431693999</v>
      </c>
      <c r="EH107" s="4">
        <v>43.448087431693999</v>
      </c>
      <c r="EI107" s="1">
        <v>9</v>
      </c>
      <c r="EJ107" s="1">
        <v>29</v>
      </c>
      <c r="EK107" s="1">
        <v>19</v>
      </c>
      <c r="EL107" s="1">
        <v>4</v>
      </c>
      <c r="EM107" s="1">
        <v>0</v>
      </c>
      <c r="EN107" s="1">
        <v>0</v>
      </c>
      <c r="EO107" s="1">
        <v>35</v>
      </c>
      <c r="EP107" s="1">
        <v>15</v>
      </c>
      <c r="EQ107" s="1">
        <v>5</v>
      </c>
      <c r="ER107" s="1">
        <v>6</v>
      </c>
      <c r="ES107" s="1">
        <v>0</v>
      </c>
      <c r="ET107" s="1">
        <v>0</v>
      </c>
      <c r="EU107" s="1">
        <v>29</v>
      </c>
      <c r="EV107" s="1">
        <v>18</v>
      </c>
      <c r="EW107" s="1">
        <v>11</v>
      </c>
      <c r="EX107" s="1">
        <v>3</v>
      </c>
      <c r="EY107" s="1">
        <v>2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138</v>
      </c>
      <c r="FJ107" s="1" t="s">
        <v>375</v>
      </c>
      <c r="FK107" s="1">
        <v>153</v>
      </c>
      <c r="FL107" s="1">
        <v>20</v>
      </c>
      <c r="FM107" s="1" t="s">
        <v>375</v>
      </c>
      <c r="FN107" s="1">
        <v>20</v>
      </c>
      <c r="FO107" s="1">
        <v>26</v>
      </c>
      <c r="FP107" s="1">
        <v>13</v>
      </c>
      <c r="FQ107" s="1">
        <v>26</v>
      </c>
      <c r="FR107" s="1" t="s">
        <v>307</v>
      </c>
      <c r="FS107" s="1">
        <v>313</v>
      </c>
      <c r="FT107" s="1">
        <v>134</v>
      </c>
      <c r="FU107" s="1">
        <v>313</v>
      </c>
    </row>
    <row r="108" spans="63:177">
      <c r="BK108" s="29">
        <v>543437996</v>
      </c>
      <c r="BL108" s="1" t="s">
        <v>310</v>
      </c>
      <c r="BM108" s="1">
        <v>131</v>
      </c>
      <c r="BN108" s="1" t="s">
        <v>289</v>
      </c>
      <c r="BO108" s="1" t="s">
        <v>290</v>
      </c>
      <c r="BP108" s="1">
        <v>7</v>
      </c>
      <c r="BQ108" s="1">
        <v>0</v>
      </c>
      <c r="BR108" s="4">
        <v>39.571428571428569</v>
      </c>
      <c r="BS108" s="4">
        <v>28.571428571428573</v>
      </c>
      <c r="BT108" s="4">
        <v>27.571428571428573</v>
      </c>
      <c r="BU108" s="4">
        <v>95.714285714285708</v>
      </c>
      <c r="BV108" s="4">
        <v>31.904761904761902</v>
      </c>
      <c r="BW108" s="1">
        <v>4</v>
      </c>
      <c r="BX108" s="1">
        <v>1</v>
      </c>
      <c r="BY108" s="1">
        <v>2</v>
      </c>
      <c r="BZ108" s="1">
        <v>0</v>
      </c>
      <c r="CA108" s="1">
        <v>0</v>
      </c>
      <c r="CB108" s="1">
        <v>0</v>
      </c>
      <c r="CC108" s="1">
        <v>4</v>
      </c>
      <c r="CD108" s="1">
        <v>3</v>
      </c>
      <c r="CE108" s="1">
        <v>0</v>
      </c>
      <c r="CF108" s="1">
        <v>0</v>
      </c>
      <c r="CG108" s="1">
        <v>0</v>
      </c>
      <c r="CH108" s="1">
        <v>0</v>
      </c>
      <c r="CI108" s="1">
        <v>5</v>
      </c>
      <c r="CJ108" s="1">
        <v>2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4"/>
      <c r="CT108" s="4"/>
      <c r="CU108" s="4"/>
      <c r="CV108" s="4"/>
      <c r="CW108" s="4"/>
      <c r="CX108" s="4"/>
      <c r="CY108" s="4"/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7</v>
      </c>
      <c r="EA108" s="1">
        <v>0</v>
      </c>
      <c r="EB108" s="4">
        <v>39.571428571428569</v>
      </c>
      <c r="EC108" s="4">
        <v>28.571428571428573</v>
      </c>
      <c r="ED108" s="4">
        <v>27.571428571428573</v>
      </c>
      <c r="EE108" s="4"/>
      <c r="EF108" s="4">
        <v>95.714285714285708</v>
      </c>
      <c r="EG108" s="4">
        <v>31.904761904761902</v>
      </c>
      <c r="EH108" s="4">
        <v>31.904761904761902</v>
      </c>
      <c r="EI108" s="1">
        <v>4</v>
      </c>
      <c r="EJ108" s="1">
        <v>1</v>
      </c>
      <c r="EK108" s="1">
        <v>2</v>
      </c>
      <c r="EL108" s="1">
        <v>0</v>
      </c>
      <c r="EM108" s="1">
        <v>0</v>
      </c>
      <c r="EN108" s="1">
        <v>0</v>
      </c>
      <c r="EO108" s="1">
        <v>4</v>
      </c>
      <c r="EP108" s="1">
        <v>3</v>
      </c>
      <c r="EQ108" s="1">
        <v>0</v>
      </c>
      <c r="ER108" s="1">
        <v>0</v>
      </c>
      <c r="ES108" s="1">
        <v>0</v>
      </c>
      <c r="ET108" s="1">
        <v>0</v>
      </c>
      <c r="EU108" s="1">
        <v>5</v>
      </c>
      <c r="EV108" s="1">
        <v>2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283</v>
      </c>
      <c r="FJ108" s="1" t="s">
        <v>375</v>
      </c>
      <c r="FK108" s="1">
        <v>286</v>
      </c>
      <c r="FL108" s="1">
        <v>4</v>
      </c>
      <c r="FM108" s="1" t="s">
        <v>375</v>
      </c>
      <c r="FN108" s="1">
        <v>5</v>
      </c>
      <c r="FO108" s="1">
        <v>6</v>
      </c>
      <c r="FP108" s="1">
        <v>3</v>
      </c>
      <c r="FQ108" s="1">
        <v>6</v>
      </c>
      <c r="FR108" s="1" t="s">
        <v>309</v>
      </c>
      <c r="FS108" s="1">
        <v>313</v>
      </c>
      <c r="FT108" s="1">
        <v>134</v>
      </c>
      <c r="FU108" s="1">
        <v>313</v>
      </c>
    </row>
    <row r="109" spans="63:177">
      <c r="BK109" s="29">
        <v>433275994</v>
      </c>
      <c r="BL109" s="1" t="s">
        <v>55</v>
      </c>
      <c r="BM109" s="1">
        <v>168</v>
      </c>
      <c r="BN109" s="1" t="s">
        <v>289</v>
      </c>
      <c r="BO109" s="1" t="s">
        <v>290</v>
      </c>
      <c r="BP109" s="1">
        <v>82</v>
      </c>
      <c r="BQ109" s="1">
        <v>0</v>
      </c>
      <c r="BR109" s="4">
        <v>45.695121951219512</v>
      </c>
      <c r="BS109" s="4">
        <v>36.146341463414636</v>
      </c>
      <c r="BT109" s="4">
        <v>38.170731707317074</v>
      </c>
      <c r="BU109" s="4">
        <v>120.01219512195122</v>
      </c>
      <c r="BV109" s="4">
        <v>40.004065040650403</v>
      </c>
      <c r="BW109" s="1">
        <v>19</v>
      </c>
      <c r="BX109" s="1">
        <v>44</v>
      </c>
      <c r="BY109" s="1">
        <v>17</v>
      </c>
      <c r="BZ109" s="1">
        <v>2</v>
      </c>
      <c r="CA109" s="1">
        <v>0</v>
      </c>
      <c r="CB109" s="1">
        <v>0</v>
      </c>
      <c r="CC109" s="1">
        <v>37</v>
      </c>
      <c r="CD109" s="1">
        <v>30</v>
      </c>
      <c r="CE109" s="1">
        <v>12</v>
      </c>
      <c r="CF109" s="1">
        <v>3</v>
      </c>
      <c r="CG109" s="1">
        <v>1</v>
      </c>
      <c r="CH109" s="1">
        <v>0</v>
      </c>
      <c r="CI109" s="1">
        <v>39</v>
      </c>
      <c r="CJ109" s="1">
        <v>27</v>
      </c>
      <c r="CK109" s="1">
        <v>12</v>
      </c>
      <c r="CL109" s="1">
        <v>4</v>
      </c>
      <c r="CM109" s="1">
        <v>2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4"/>
      <c r="CT109" s="4"/>
      <c r="CU109" s="4"/>
      <c r="CV109" s="4"/>
      <c r="CW109" s="4"/>
      <c r="CX109" s="4"/>
      <c r="CY109" s="4"/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82</v>
      </c>
      <c r="EA109" s="1">
        <v>0</v>
      </c>
      <c r="EB109" s="4">
        <v>45.695121951219512</v>
      </c>
      <c r="EC109" s="4">
        <v>36.146341463414636</v>
      </c>
      <c r="ED109" s="4">
        <v>38.170731707317074</v>
      </c>
      <c r="EE109" s="4"/>
      <c r="EF109" s="4">
        <v>120.01219512195122</v>
      </c>
      <c r="EG109" s="4">
        <v>40.004065040650403</v>
      </c>
      <c r="EH109" s="4">
        <v>40.004065040650403</v>
      </c>
      <c r="EI109" s="1">
        <v>19</v>
      </c>
      <c r="EJ109" s="1">
        <v>44</v>
      </c>
      <c r="EK109" s="1">
        <v>17</v>
      </c>
      <c r="EL109" s="1">
        <v>2</v>
      </c>
      <c r="EM109" s="1">
        <v>0</v>
      </c>
      <c r="EN109" s="1">
        <v>0</v>
      </c>
      <c r="EO109" s="1">
        <v>37</v>
      </c>
      <c r="EP109" s="1">
        <v>30</v>
      </c>
      <c r="EQ109" s="1">
        <v>12</v>
      </c>
      <c r="ER109" s="1">
        <v>3</v>
      </c>
      <c r="ES109" s="1">
        <v>1</v>
      </c>
      <c r="ET109" s="1">
        <v>0</v>
      </c>
      <c r="EU109" s="1">
        <v>39</v>
      </c>
      <c r="EV109" s="1">
        <v>27</v>
      </c>
      <c r="EW109" s="1">
        <v>12</v>
      </c>
      <c r="EX109" s="1">
        <v>4</v>
      </c>
      <c r="EY109" s="1">
        <v>2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194</v>
      </c>
      <c r="FJ109" s="1" t="s">
        <v>375</v>
      </c>
      <c r="FK109" s="1">
        <v>203</v>
      </c>
      <c r="FL109" s="1">
        <v>2</v>
      </c>
      <c r="FM109" s="1" t="s">
        <v>375</v>
      </c>
      <c r="FN109" s="1">
        <v>1</v>
      </c>
      <c r="FO109" s="1">
        <v>6</v>
      </c>
      <c r="FP109" s="1">
        <v>3</v>
      </c>
      <c r="FQ109" s="1">
        <v>6</v>
      </c>
      <c r="FR109" s="1" t="s">
        <v>309</v>
      </c>
      <c r="FS109" s="1">
        <v>313</v>
      </c>
      <c r="FT109" s="1">
        <v>134</v>
      </c>
      <c r="FU109" s="1">
        <v>313</v>
      </c>
    </row>
    <row r="110" spans="63:177">
      <c r="BK110" s="29">
        <v>240332213</v>
      </c>
      <c r="BL110" s="1" t="s">
        <v>56</v>
      </c>
      <c r="BM110" s="1">
        <v>186</v>
      </c>
      <c r="BN110" s="1" t="s">
        <v>289</v>
      </c>
      <c r="BO110" s="1" t="s">
        <v>370</v>
      </c>
      <c r="BP110" s="1">
        <v>37</v>
      </c>
      <c r="BQ110" s="1">
        <v>0</v>
      </c>
      <c r="BR110" s="4">
        <v>40.135135135135137</v>
      </c>
      <c r="BS110" s="4">
        <v>33.513513513513516</v>
      </c>
      <c r="BT110" s="4">
        <v>29.189189189189189</v>
      </c>
      <c r="BU110" s="4">
        <v>102.83783783783784</v>
      </c>
      <c r="BV110" s="4">
        <v>34.27927927927928</v>
      </c>
      <c r="BW110" s="1">
        <v>16</v>
      </c>
      <c r="BX110" s="1">
        <v>15</v>
      </c>
      <c r="BY110" s="1">
        <v>5</v>
      </c>
      <c r="BZ110" s="1">
        <v>1</v>
      </c>
      <c r="CA110" s="1">
        <v>2</v>
      </c>
      <c r="CB110" s="1">
        <v>0</v>
      </c>
      <c r="CC110" s="1">
        <v>19</v>
      </c>
      <c r="CD110" s="1">
        <v>12</v>
      </c>
      <c r="CE110" s="1">
        <v>3</v>
      </c>
      <c r="CF110" s="1">
        <v>3</v>
      </c>
      <c r="CG110" s="1">
        <v>2</v>
      </c>
      <c r="CH110" s="1">
        <v>0</v>
      </c>
      <c r="CI110" s="1">
        <v>24</v>
      </c>
      <c r="CJ110" s="1">
        <v>11</v>
      </c>
      <c r="CK110" s="1">
        <v>0</v>
      </c>
      <c r="CL110" s="1">
        <v>2</v>
      </c>
      <c r="CM110" s="1">
        <v>2</v>
      </c>
      <c r="CN110" s="1">
        <v>0</v>
      </c>
      <c r="CO110" s="1">
        <v>2</v>
      </c>
      <c r="CP110" s="1">
        <v>0</v>
      </c>
      <c r="CQ110" s="1">
        <v>9</v>
      </c>
      <c r="CR110" s="1">
        <v>0</v>
      </c>
      <c r="CS110" s="4">
        <v>49.666666666666664</v>
      </c>
      <c r="CT110" s="4">
        <v>35.555555555555557</v>
      </c>
      <c r="CU110" s="4">
        <v>37.444444444444443</v>
      </c>
      <c r="CV110" s="4">
        <v>44.888888888888886</v>
      </c>
      <c r="CW110" s="4">
        <v>122.66666666666667</v>
      </c>
      <c r="CX110" s="4">
        <v>40.888888888888886</v>
      </c>
      <c r="CY110" s="4">
        <v>41.888888888888886</v>
      </c>
      <c r="CZ110" s="1">
        <v>2</v>
      </c>
      <c r="DA110" s="1">
        <v>4</v>
      </c>
      <c r="DB110" s="1">
        <v>3</v>
      </c>
      <c r="DC110" s="1">
        <v>0</v>
      </c>
      <c r="DD110" s="1">
        <v>0</v>
      </c>
      <c r="DE110" s="1">
        <v>0</v>
      </c>
      <c r="DF110" s="1">
        <v>5</v>
      </c>
      <c r="DG110" s="1">
        <v>3</v>
      </c>
      <c r="DH110" s="1">
        <v>1</v>
      </c>
      <c r="DI110" s="1">
        <v>0</v>
      </c>
      <c r="DJ110" s="1">
        <v>0</v>
      </c>
      <c r="DK110" s="1">
        <v>0</v>
      </c>
      <c r="DL110" s="1">
        <v>5</v>
      </c>
      <c r="DM110" s="1">
        <v>1</v>
      </c>
      <c r="DN110" s="1">
        <v>2</v>
      </c>
      <c r="DO110" s="1">
        <v>1</v>
      </c>
      <c r="DP110" s="1">
        <v>0</v>
      </c>
      <c r="DQ110" s="1">
        <v>0</v>
      </c>
      <c r="DR110" s="1">
        <v>2</v>
      </c>
      <c r="DS110" s="1">
        <v>5</v>
      </c>
      <c r="DT110" s="1">
        <v>2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46</v>
      </c>
      <c r="EA110" s="1">
        <v>0</v>
      </c>
      <c r="EB110" s="4">
        <v>42</v>
      </c>
      <c r="EC110" s="4">
        <v>33.913043478260867</v>
      </c>
      <c r="ED110" s="4">
        <v>30.804347826086957</v>
      </c>
      <c r="EE110" s="4">
        <v>44.888888888888886</v>
      </c>
      <c r="EF110" s="4">
        <v>106.71739130434783</v>
      </c>
      <c r="EG110" s="4">
        <v>35.572463768115952</v>
      </c>
      <c r="EH110" s="4">
        <v>35.768115942028992</v>
      </c>
      <c r="EI110" s="1">
        <v>18</v>
      </c>
      <c r="EJ110" s="1">
        <v>19</v>
      </c>
      <c r="EK110" s="1">
        <v>8</v>
      </c>
      <c r="EL110" s="1">
        <v>1</v>
      </c>
      <c r="EM110" s="1">
        <v>2</v>
      </c>
      <c r="EN110" s="1">
        <v>0</v>
      </c>
      <c r="EO110" s="1">
        <v>24</v>
      </c>
      <c r="EP110" s="1">
        <v>15</v>
      </c>
      <c r="EQ110" s="1">
        <v>4</v>
      </c>
      <c r="ER110" s="1">
        <v>3</v>
      </c>
      <c r="ES110" s="1">
        <v>2</v>
      </c>
      <c r="ET110" s="1">
        <v>0</v>
      </c>
      <c r="EU110" s="1">
        <v>29</v>
      </c>
      <c r="EV110" s="1">
        <v>12</v>
      </c>
      <c r="EW110" s="1">
        <v>2</v>
      </c>
      <c r="EX110" s="1">
        <v>3</v>
      </c>
      <c r="EY110" s="1">
        <v>2</v>
      </c>
      <c r="EZ110" s="1">
        <v>0</v>
      </c>
      <c r="FA110" s="1">
        <v>2</v>
      </c>
      <c r="FB110" s="1">
        <v>5</v>
      </c>
      <c r="FC110" s="1">
        <v>2</v>
      </c>
      <c r="FD110" s="1">
        <v>0</v>
      </c>
      <c r="FE110" s="1">
        <v>0</v>
      </c>
      <c r="FF110" s="1">
        <v>0</v>
      </c>
      <c r="FG110" s="1">
        <v>2</v>
      </c>
      <c r="FH110" s="1">
        <v>0</v>
      </c>
      <c r="FI110" s="1">
        <v>266</v>
      </c>
      <c r="FJ110" s="1">
        <v>117</v>
      </c>
      <c r="FK110" s="1">
        <v>259</v>
      </c>
      <c r="FL110" s="1">
        <v>3</v>
      </c>
      <c r="FM110" s="1">
        <v>2</v>
      </c>
      <c r="FN110" s="1">
        <v>4</v>
      </c>
      <c r="FO110" s="1">
        <v>6</v>
      </c>
      <c r="FP110" s="1">
        <v>3</v>
      </c>
      <c r="FQ110" s="1">
        <v>6</v>
      </c>
      <c r="FR110" s="1" t="s">
        <v>309</v>
      </c>
      <c r="FS110" s="1">
        <v>313</v>
      </c>
      <c r="FT110" s="1">
        <v>134</v>
      </c>
      <c r="FU110" s="1">
        <v>313</v>
      </c>
    </row>
    <row r="111" spans="63:177">
      <c r="BK111" s="29">
        <v>239610496</v>
      </c>
      <c r="BL111" s="1" t="s">
        <v>57</v>
      </c>
      <c r="BM111" s="1">
        <v>231</v>
      </c>
      <c r="BN111" s="1" t="s">
        <v>289</v>
      </c>
      <c r="BO111" s="1" t="s">
        <v>290</v>
      </c>
      <c r="BP111" s="1">
        <v>15</v>
      </c>
      <c r="BQ111" s="1">
        <v>0</v>
      </c>
      <c r="BR111" s="4">
        <v>30.933333333333334</v>
      </c>
      <c r="BS111" s="4">
        <v>27.466666666666665</v>
      </c>
      <c r="BT111" s="4">
        <v>24.933333333333334</v>
      </c>
      <c r="BU111" s="4">
        <v>83.333333333333329</v>
      </c>
      <c r="BV111" s="4">
        <v>27.777777777777782</v>
      </c>
      <c r="BW111" s="1">
        <v>12</v>
      </c>
      <c r="BX111" s="1">
        <v>1</v>
      </c>
      <c r="BY111" s="1">
        <v>2</v>
      </c>
      <c r="BZ111" s="1">
        <v>0</v>
      </c>
      <c r="CA111" s="1">
        <v>0</v>
      </c>
      <c r="CB111" s="1">
        <v>0</v>
      </c>
      <c r="CC111" s="1">
        <v>10</v>
      </c>
      <c r="CD111" s="1">
        <v>4</v>
      </c>
      <c r="CE111" s="1">
        <v>1</v>
      </c>
      <c r="CF111" s="1">
        <v>0</v>
      </c>
      <c r="CG111" s="1">
        <v>1</v>
      </c>
      <c r="CH111" s="1">
        <v>0</v>
      </c>
      <c r="CI111" s="1">
        <v>14</v>
      </c>
      <c r="CJ111" s="1">
        <v>0</v>
      </c>
      <c r="CK111" s="1">
        <v>1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4"/>
      <c r="CT111" s="4"/>
      <c r="CU111" s="4"/>
      <c r="CV111" s="4"/>
      <c r="CW111" s="4"/>
      <c r="CX111" s="4"/>
      <c r="CY111" s="4"/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15</v>
      </c>
      <c r="EA111" s="1">
        <v>0</v>
      </c>
      <c r="EB111" s="4">
        <v>30.933333333333334</v>
      </c>
      <c r="EC111" s="4">
        <v>27.466666666666665</v>
      </c>
      <c r="ED111" s="4">
        <v>24.933333333333334</v>
      </c>
      <c r="EE111" s="4"/>
      <c r="EF111" s="4">
        <v>83.333333333333329</v>
      </c>
      <c r="EG111" s="4">
        <v>27.777777777777782</v>
      </c>
      <c r="EH111" s="4">
        <v>27.777777777777782</v>
      </c>
      <c r="EI111" s="1">
        <v>12</v>
      </c>
      <c r="EJ111" s="1">
        <v>1</v>
      </c>
      <c r="EK111" s="1">
        <v>2</v>
      </c>
      <c r="EL111" s="1">
        <v>0</v>
      </c>
      <c r="EM111" s="1">
        <v>0</v>
      </c>
      <c r="EN111" s="1">
        <v>0</v>
      </c>
      <c r="EO111" s="1">
        <v>10</v>
      </c>
      <c r="EP111" s="1">
        <v>4</v>
      </c>
      <c r="EQ111" s="1">
        <v>1</v>
      </c>
      <c r="ER111" s="1">
        <v>0</v>
      </c>
      <c r="ES111" s="1">
        <v>1</v>
      </c>
      <c r="ET111" s="1">
        <v>0</v>
      </c>
      <c r="EU111" s="1">
        <v>14</v>
      </c>
      <c r="EV111" s="1">
        <v>0</v>
      </c>
      <c r="EW111" s="1">
        <v>1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301</v>
      </c>
      <c r="FJ111" s="1" t="s">
        <v>375</v>
      </c>
      <c r="FK111" s="1">
        <v>301</v>
      </c>
      <c r="FL111" s="1">
        <v>6</v>
      </c>
      <c r="FM111" s="1" t="s">
        <v>375</v>
      </c>
      <c r="FN111" s="1">
        <v>6</v>
      </c>
      <c r="FO111" s="1">
        <v>6</v>
      </c>
      <c r="FP111" s="1">
        <v>3</v>
      </c>
      <c r="FQ111" s="1">
        <v>6</v>
      </c>
      <c r="FR111" s="1" t="s">
        <v>309</v>
      </c>
      <c r="FS111" s="1">
        <v>313</v>
      </c>
      <c r="FT111" s="1">
        <v>134</v>
      </c>
      <c r="FU111" s="1">
        <v>313</v>
      </c>
    </row>
    <row r="112" spans="63:177">
      <c r="BK112" s="29">
        <v>962618910</v>
      </c>
      <c r="BL112" s="1" t="s">
        <v>58</v>
      </c>
      <c r="BM112" s="1">
        <v>235</v>
      </c>
      <c r="BN112" s="1" t="s">
        <v>289</v>
      </c>
      <c r="BO112" s="1" t="s">
        <v>370</v>
      </c>
      <c r="BP112" s="1">
        <v>44</v>
      </c>
      <c r="BQ112" s="1">
        <v>0</v>
      </c>
      <c r="BR112" s="4">
        <v>36.340909090909093</v>
      </c>
      <c r="BS112" s="4">
        <v>32.363636363636367</v>
      </c>
      <c r="BT112" s="4">
        <v>26.113636363636363</v>
      </c>
      <c r="BU112" s="4">
        <v>94.818181818181813</v>
      </c>
      <c r="BV112" s="4">
        <v>31.606060606060602</v>
      </c>
      <c r="BW112" s="1">
        <v>18</v>
      </c>
      <c r="BX112" s="1">
        <v>22</v>
      </c>
      <c r="BY112" s="1">
        <v>4</v>
      </c>
      <c r="BZ112" s="1">
        <v>0</v>
      </c>
      <c r="CA112" s="1">
        <v>1</v>
      </c>
      <c r="CB112" s="1">
        <v>0</v>
      </c>
      <c r="CC112" s="1">
        <v>19</v>
      </c>
      <c r="CD112" s="1">
        <v>24</v>
      </c>
      <c r="CE112" s="1">
        <v>1</v>
      </c>
      <c r="CF112" s="1">
        <v>0</v>
      </c>
      <c r="CG112" s="1">
        <v>1</v>
      </c>
      <c r="CH112" s="1">
        <v>0</v>
      </c>
      <c r="CI112" s="1">
        <v>35</v>
      </c>
      <c r="CJ112" s="1">
        <v>8</v>
      </c>
      <c r="CK112" s="1">
        <v>0</v>
      </c>
      <c r="CL112" s="1">
        <v>1</v>
      </c>
      <c r="CM112" s="1">
        <v>1</v>
      </c>
      <c r="CN112" s="1">
        <v>0</v>
      </c>
      <c r="CO112" s="1">
        <v>1</v>
      </c>
      <c r="CP112" s="1">
        <v>0</v>
      </c>
      <c r="CQ112" s="1">
        <v>18</v>
      </c>
      <c r="CR112" s="1">
        <v>0</v>
      </c>
      <c r="CS112" s="4">
        <v>60.888888888888886</v>
      </c>
      <c r="CT112" s="4">
        <v>48.666666666666664</v>
      </c>
      <c r="CU112" s="4">
        <v>58.555555555555557</v>
      </c>
      <c r="CV112" s="4">
        <v>43.944444444444443</v>
      </c>
      <c r="CW112" s="4">
        <v>168.11111111111111</v>
      </c>
      <c r="CX112" s="4">
        <v>56.037037037037038</v>
      </c>
      <c r="CY112" s="4">
        <v>53.013888888888886</v>
      </c>
      <c r="CZ112" s="1">
        <v>2</v>
      </c>
      <c r="DA112" s="1">
        <v>10</v>
      </c>
      <c r="DB112" s="1">
        <v>1</v>
      </c>
      <c r="DC112" s="1">
        <v>5</v>
      </c>
      <c r="DD112" s="1">
        <v>0</v>
      </c>
      <c r="DE112" s="1">
        <v>0</v>
      </c>
      <c r="DF112" s="1">
        <v>6</v>
      </c>
      <c r="DG112" s="1">
        <v>7</v>
      </c>
      <c r="DH112" s="1">
        <v>2</v>
      </c>
      <c r="DI112" s="1">
        <v>3</v>
      </c>
      <c r="DJ112" s="1">
        <v>0</v>
      </c>
      <c r="DK112" s="1">
        <v>1</v>
      </c>
      <c r="DL112" s="1">
        <v>6</v>
      </c>
      <c r="DM112" s="1">
        <v>4</v>
      </c>
      <c r="DN112" s="1">
        <v>2</v>
      </c>
      <c r="DO112" s="1">
        <v>6</v>
      </c>
      <c r="DP112" s="1">
        <v>0</v>
      </c>
      <c r="DQ112" s="1">
        <v>1</v>
      </c>
      <c r="DR112" s="1">
        <v>4</v>
      </c>
      <c r="DS112" s="1">
        <v>11</v>
      </c>
      <c r="DT112" s="1">
        <v>1</v>
      </c>
      <c r="DU112" s="1">
        <v>2</v>
      </c>
      <c r="DV112" s="1">
        <v>0</v>
      </c>
      <c r="DW112" s="1">
        <v>0</v>
      </c>
      <c r="DX112" s="1">
        <v>0</v>
      </c>
      <c r="DY112" s="1">
        <v>0</v>
      </c>
      <c r="DZ112" s="1">
        <v>62</v>
      </c>
      <c r="EA112" s="1">
        <v>0</v>
      </c>
      <c r="EB112" s="4">
        <v>43.467741935483872</v>
      </c>
      <c r="EC112" s="4">
        <v>37.096774193548384</v>
      </c>
      <c r="ED112" s="4">
        <v>35.532258064516128</v>
      </c>
      <c r="EE112" s="4">
        <v>43.944444444444443</v>
      </c>
      <c r="EF112" s="4">
        <v>116.09677419354838</v>
      </c>
      <c r="EG112" s="4">
        <v>38.6989247311828</v>
      </c>
      <c r="EH112" s="4">
        <v>37.821236559139784</v>
      </c>
      <c r="EI112" s="1">
        <v>20</v>
      </c>
      <c r="EJ112" s="1">
        <v>32</v>
      </c>
      <c r="EK112" s="1">
        <v>5</v>
      </c>
      <c r="EL112" s="1">
        <v>5</v>
      </c>
      <c r="EM112" s="1">
        <v>1</v>
      </c>
      <c r="EN112" s="1">
        <v>0</v>
      </c>
      <c r="EO112" s="1">
        <v>25</v>
      </c>
      <c r="EP112" s="1">
        <v>31</v>
      </c>
      <c r="EQ112" s="1">
        <v>3</v>
      </c>
      <c r="ER112" s="1">
        <v>3</v>
      </c>
      <c r="ES112" s="1">
        <v>1</v>
      </c>
      <c r="ET112" s="1">
        <v>1</v>
      </c>
      <c r="EU112" s="1">
        <v>41</v>
      </c>
      <c r="EV112" s="1">
        <v>12</v>
      </c>
      <c r="EW112" s="1">
        <v>2</v>
      </c>
      <c r="EX112" s="1">
        <v>7</v>
      </c>
      <c r="EY112" s="1">
        <v>1</v>
      </c>
      <c r="EZ112" s="1">
        <v>1</v>
      </c>
      <c r="FA112" s="1">
        <v>4</v>
      </c>
      <c r="FB112" s="1">
        <v>11</v>
      </c>
      <c r="FC112" s="1">
        <v>1</v>
      </c>
      <c r="FD112" s="1">
        <v>2</v>
      </c>
      <c r="FE112" s="1">
        <v>0</v>
      </c>
      <c r="FF112" s="1">
        <v>0</v>
      </c>
      <c r="FG112" s="1">
        <v>1</v>
      </c>
      <c r="FH112" s="1">
        <v>0</v>
      </c>
      <c r="FI112" s="1">
        <v>285</v>
      </c>
      <c r="FJ112" s="1">
        <v>29</v>
      </c>
      <c r="FK112" s="1">
        <v>221</v>
      </c>
      <c r="FL112" s="1">
        <v>5</v>
      </c>
      <c r="FM112" s="1">
        <v>1</v>
      </c>
      <c r="FN112" s="1">
        <v>2</v>
      </c>
      <c r="FO112" s="1">
        <v>6</v>
      </c>
      <c r="FP112" s="1">
        <v>3</v>
      </c>
      <c r="FQ112" s="1">
        <v>6</v>
      </c>
      <c r="FR112" s="1" t="s">
        <v>309</v>
      </c>
      <c r="FS112" s="1">
        <v>313</v>
      </c>
      <c r="FT112" s="1">
        <v>134</v>
      </c>
      <c r="FU112" s="1">
        <v>313</v>
      </c>
    </row>
    <row r="113" spans="63:177">
      <c r="BK113" s="29">
        <v>101504852</v>
      </c>
      <c r="BL113" s="1" t="s">
        <v>59</v>
      </c>
      <c r="BM113" s="1">
        <v>243</v>
      </c>
      <c r="BN113" s="1" t="s">
        <v>289</v>
      </c>
      <c r="BO113" s="1" t="s">
        <v>370</v>
      </c>
      <c r="BP113" s="1">
        <v>14</v>
      </c>
      <c r="BQ113" s="1">
        <v>0</v>
      </c>
      <c r="BR113" s="4">
        <v>41.5</v>
      </c>
      <c r="BS113" s="4">
        <v>42.285714285714285</v>
      </c>
      <c r="BT113" s="4">
        <v>37.428571428571431</v>
      </c>
      <c r="BU113" s="4">
        <v>121.21428571428571</v>
      </c>
      <c r="BV113" s="4">
        <v>40.404761904761905</v>
      </c>
      <c r="BW113" s="1">
        <v>5</v>
      </c>
      <c r="BX113" s="1">
        <v>5</v>
      </c>
      <c r="BY113" s="1">
        <v>4</v>
      </c>
      <c r="BZ113" s="1">
        <v>0</v>
      </c>
      <c r="CA113" s="1">
        <v>0</v>
      </c>
      <c r="CB113" s="1">
        <v>0</v>
      </c>
      <c r="CC113" s="1">
        <v>7</v>
      </c>
      <c r="CD113" s="1">
        <v>3</v>
      </c>
      <c r="CE113" s="1">
        <v>2</v>
      </c>
      <c r="CF113" s="1">
        <v>2</v>
      </c>
      <c r="CG113" s="1">
        <v>0</v>
      </c>
      <c r="CH113" s="1">
        <v>0</v>
      </c>
      <c r="CI113" s="1">
        <v>9</v>
      </c>
      <c r="CJ113" s="1">
        <v>1</v>
      </c>
      <c r="CK113" s="1">
        <v>4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7</v>
      </c>
      <c r="CR113" s="1">
        <v>0</v>
      </c>
      <c r="CS113" s="4">
        <v>36.142857142857146</v>
      </c>
      <c r="CT113" s="4">
        <v>18.285714285714285</v>
      </c>
      <c r="CU113" s="4">
        <v>23.857142857142858</v>
      </c>
      <c r="CV113" s="4">
        <v>33.857142857142854</v>
      </c>
      <c r="CW113" s="4">
        <v>78.285714285714292</v>
      </c>
      <c r="CX113" s="4">
        <v>26.095238095238095</v>
      </c>
      <c r="CY113" s="4">
        <v>28.035714285714285</v>
      </c>
      <c r="CZ113" s="1">
        <v>4</v>
      </c>
      <c r="DA113" s="1">
        <v>2</v>
      </c>
      <c r="DB113" s="1">
        <v>1</v>
      </c>
      <c r="DC113" s="1">
        <v>0</v>
      </c>
      <c r="DD113" s="1">
        <v>0</v>
      </c>
      <c r="DE113" s="1">
        <v>0</v>
      </c>
      <c r="DF113" s="1">
        <v>6</v>
      </c>
      <c r="DG113" s="1">
        <v>1</v>
      </c>
      <c r="DH113" s="1">
        <v>0</v>
      </c>
      <c r="DI113" s="1">
        <v>0</v>
      </c>
      <c r="DJ113" s="1">
        <v>0</v>
      </c>
      <c r="DK113" s="1">
        <v>0</v>
      </c>
      <c r="DL113" s="1">
        <v>6</v>
      </c>
      <c r="DM113" s="1">
        <v>1</v>
      </c>
      <c r="DN113" s="1">
        <v>0</v>
      </c>
      <c r="DO113" s="1">
        <v>0</v>
      </c>
      <c r="DP113" s="1">
        <v>0</v>
      </c>
      <c r="DQ113" s="1">
        <v>0</v>
      </c>
      <c r="DR113" s="1">
        <v>4</v>
      </c>
      <c r="DS113" s="1">
        <v>2</v>
      </c>
      <c r="DT113" s="1">
        <v>1</v>
      </c>
      <c r="DU113" s="1">
        <v>0</v>
      </c>
      <c r="DV113" s="1">
        <v>1</v>
      </c>
      <c r="DW113" s="1">
        <v>0</v>
      </c>
      <c r="DX113" s="1">
        <v>0</v>
      </c>
      <c r="DY113" s="1">
        <v>0</v>
      </c>
      <c r="DZ113" s="1">
        <v>21</v>
      </c>
      <c r="EA113" s="1">
        <v>0</v>
      </c>
      <c r="EB113" s="4">
        <v>39.714285714285715</v>
      </c>
      <c r="EC113" s="4">
        <v>34.285714285714285</v>
      </c>
      <c r="ED113" s="4">
        <v>32.904761904761905</v>
      </c>
      <c r="EE113" s="4">
        <v>33.857142857142854</v>
      </c>
      <c r="EF113" s="4">
        <v>106.9047619047619</v>
      </c>
      <c r="EG113" s="4">
        <v>35.634920634920633</v>
      </c>
      <c r="EH113" s="4">
        <v>36.281746031746032</v>
      </c>
      <c r="EI113" s="1">
        <v>9</v>
      </c>
      <c r="EJ113" s="1">
        <v>7</v>
      </c>
      <c r="EK113" s="1">
        <v>5</v>
      </c>
      <c r="EL113" s="1">
        <v>0</v>
      </c>
      <c r="EM113" s="1">
        <v>0</v>
      </c>
      <c r="EN113" s="1">
        <v>0</v>
      </c>
      <c r="EO113" s="1">
        <v>13</v>
      </c>
      <c r="EP113" s="1">
        <v>4</v>
      </c>
      <c r="EQ113" s="1">
        <v>2</v>
      </c>
      <c r="ER113" s="1">
        <v>2</v>
      </c>
      <c r="ES113" s="1">
        <v>0</v>
      </c>
      <c r="ET113" s="1">
        <v>0</v>
      </c>
      <c r="EU113" s="1">
        <v>15</v>
      </c>
      <c r="EV113" s="1">
        <v>2</v>
      </c>
      <c r="EW113" s="1">
        <v>4</v>
      </c>
      <c r="EX113" s="1">
        <v>0</v>
      </c>
      <c r="EY113" s="1">
        <v>0</v>
      </c>
      <c r="EZ113" s="1">
        <v>0</v>
      </c>
      <c r="FA113" s="1">
        <v>4</v>
      </c>
      <c r="FB113" s="1">
        <v>2</v>
      </c>
      <c r="FC113" s="1">
        <v>1</v>
      </c>
      <c r="FD113" s="1">
        <v>0</v>
      </c>
      <c r="FE113" s="1">
        <v>1</v>
      </c>
      <c r="FF113" s="1">
        <v>0</v>
      </c>
      <c r="FG113" s="1">
        <v>0</v>
      </c>
      <c r="FH113" s="1">
        <v>0</v>
      </c>
      <c r="FI113" s="1">
        <v>187</v>
      </c>
      <c r="FJ113" s="1">
        <v>131</v>
      </c>
      <c r="FK113" s="1">
        <v>258</v>
      </c>
      <c r="FL113" s="1">
        <v>1</v>
      </c>
      <c r="FM113" s="1">
        <v>3</v>
      </c>
      <c r="FN113" s="1">
        <v>3</v>
      </c>
      <c r="FO113" s="1">
        <v>6</v>
      </c>
      <c r="FP113" s="1">
        <v>3</v>
      </c>
      <c r="FQ113" s="1">
        <v>6</v>
      </c>
      <c r="FR113" s="1" t="s">
        <v>309</v>
      </c>
      <c r="FS113" s="1">
        <v>313</v>
      </c>
      <c r="FT113" s="1">
        <v>134</v>
      </c>
      <c r="FU113" s="1">
        <v>313</v>
      </c>
    </row>
    <row r="114" spans="63:177">
      <c r="BK114" s="29"/>
      <c r="BL114" s="1" t="s">
        <v>350</v>
      </c>
      <c r="BM114" s="1">
        <v>7</v>
      </c>
      <c r="BN114" s="1" t="s">
        <v>291</v>
      </c>
      <c r="BO114" s="1" t="s">
        <v>370</v>
      </c>
      <c r="BP114" s="1">
        <v>0</v>
      </c>
      <c r="BQ114" s="1">
        <v>0</v>
      </c>
      <c r="BR114" s="4"/>
      <c r="BS114" s="4"/>
      <c r="BT114" s="4"/>
      <c r="BU114" s="4"/>
      <c r="BV114" s="4"/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4"/>
      <c r="CT114" s="4"/>
      <c r="CU114" s="4"/>
      <c r="CV114" s="4"/>
      <c r="CW114" s="4"/>
      <c r="CX114" s="4"/>
      <c r="CY114" s="4"/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4"/>
      <c r="EC114" s="4"/>
      <c r="ED114" s="4"/>
      <c r="EE114" s="4"/>
      <c r="EF114" s="4"/>
      <c r="EG114" s="4"/>
      <c r="EH114" s="4"/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 t="s">
        <v>375</v>
      </c>
      <c r="FJ114" s="1" t="s">
        <v>375</v>
      </c>
      <c r="FK114" s="1" t="s">
        <v>375</v>
      </c>
      <c r="FL114" s="1" t="s">
        <v>375</v>
      </c>
      <c r="FM114" s="1" t="s">
        <v>375</v>
      </c>
      <c r="FN114" s="1" t="s">
        <v>375</v>
      </c>
      <c r="FR114" s="1" t="s">
        <v>311</v>
      </c>
      <c r="FS114" s="1">
        <v>313</v>
      </c>
      <c r="FT114" s="1">
        <v>134</v>
      </c>
      <c r="FU114" s="1">
        <v>313</v>
      </c>
    </row>
    <row r="115" spans="63:177">
      <c r="BK115" s="29">
        <v>271705940</v>
      </c>
      <c r="BL115" s="1" t="s">
        <v>60</v>
      </c>
      <c r="BM115" s="1">
        <v>105</v>
      </c>
      <c r="BN115" s="1" t="s">
        <v>289</v>
      </c>
      <c r="BO115" s="1" t="s">
        <v>290</v>
      </c>
      <c r="BP115" s="1">
        <v>22</v>
      </c>
      <c r="BQ115" s="1">
        <v>0</v>
      </c>
      <c r="BR115" s="4">
        <v>43.545454545454547</v>
      </c>
      <c r="BS115" s="4">
        <v>35.090909090909093</v>
      </c>
      <c r="BT115" s="4">
        <v>26.727272727272727</v>
      </c>
      <c r="BU115" s="4">
        <v>105.36363636363636</v>
      </c>
      <c r="BV115" s="4">
        <v>35.121212121212125</v>
      </c>
      <c r="BW115" s="1">
        <v>9</v>
      </c>
      <c r="BX115" s="1">
        <v>8</v>
      </c>
      <c r="BY115" s="1">
        <v>3</v>
      </c>
      <c r="BZ115" s="1">
        <v>2</v>
      </c>
      <c r="CA115" s="1">
        <v>1</v>
      </c>
      <c r="CB115" s="1">
        <v>0</v>
      </c>
      <c r="CC115" s="1">
        <v>13</v>
      </c>
      <c r="CD115" s="1">
        <v>5</v>
      </c>
      <c r="CE115" s="1">
        <v>3</v>
      </c>
      <c r="CF115" s="1">
        <v>1</v>
      </c>
      <c r="CG115" s="1">
        <v>1</v>
      </c>
      <c r="CH115" s="1">
        <v>0</v>
      </c>
      <c r="CI115" s="1">
        <v>16</v>
      </c>
      <c r="CJ115" s="1">
        <v>4</v>
      </c>
      <c r="CK115" s="1">
        <v>2</v>
      </c>
      <c r="CL115" s="1">
        <v>0</v>
      </c>
      <c r="CM115" s="1">
        <v>1</v>
      </c>
      <c r="CN115" s="1">
        <v>0</v>
      </c>
      <c r="CO115" s="1">
        <v>1</v>
      </c>
      <c r="CP115" s="1">
        <v>0</v>
      </c>
      <c r="CQ115" s="1">
        <v>0</v>
      </c>
      <c r="CR115" s="1">
        <v>0</v>
      </c>
      <c r="CS115" s="4"/>
      <c r="CT115" s="4"/>
      <c r="CU115" s="4"/>
      <c r="CV115" s="4"/>
      <c r="CW115" s="4"/>
      <c r="CX115" s="4"/>
      <c r="CY115" s="4"/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22</v>
      </c>
      <c r="EA115" s="1">
        <v>0</v>
      </c>
      <c r="EB115" s="4">
        <v>43.545454545454547</v>
      </c>
      <c r="EC115" s="4">
        <v>35.090909090909093</v>
      </c>
      <c r="ED115" s="4">
        <v>26.727272727272727</v>
      </c>
      <c r="EE115" s="4"/>
      <c r="EF115" s="4">
        <v>105.36363636363636</v>
      </c>
      <c r="EG115" s="4">
        <v>35.121212121212125</v>
      </c>
      <c r="EH115" s="4">
        <v>35.121212121212125</v>
      </c>
      <c r="EI115" s="1">
        <v>9</v>
      </c>
      <c r="EJ115" s="1">
        <v>8</v>
      </c>
      <c r="EK115" s="1">
        <v>3</v>
      </c>
      <c r="EL115" s="1">
        <v>2</v>
      </c>
      <c r="EM115" s="1">
        <v>1</v>
      </c>
      <c r="EN115" s="1">
        <v>0</v>
      </c>
      <c r="EO115" s="1">
        <v>13</v>
      </c>
      <c r="EP115" s="1">
        <v>5</v>
      </c>
      <c r="EQ115" s="1">
        <v>3</v>
      </c>
      <c r="ER115" s="1">
        <v>1</v>
      </c>
      <c r="ES115" s="1">
        <v>1</v>
      </c>
      <c r="ET115" s="1">
        <v>0</v>
      </c>
      <c r="EU115" s="1">
        <v>16</v>
      </c>
      <c r="EV115" s="1">
        <v>4</v>
      </c>
      <c r="EW115" s="1">
        <v>2</v>
      </c>
      <c r="EX115" s="1">
        <v>0</v>
      </c>
      <c r="EY115" s="1">
        <v>1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1</v>
      </c>
      <c r="FH115" s="1">
        <v>0</v>
      </c>
      <c r="FI115" s="1">
        <v>260</v>
      </c>
      <c r="FJ115" s="1" t="s">
        <v>375</v>
      </c>
      <c r="FK115" s="1">
        <v>267</v>
      </c>
      <c r="FL115" s="1">
        <v>18</v>
      </c>
      <c r="FM115" s="1" t="s">
        <v>375</v>
      </c>
      <c r="FN115" s="1">
        <v>18</v>
      </c>
      <c r="FO115" s="1">
        <v>26</v>
      </c>
      <c r="FP115" s="1">
        <v>6</v>
      </c>
      <c r="FQ115" s="1">
        <v>26</v>
      </c>
      <c r="FR115" s="1" t="s">
        <v>311</v>
      </c>
      <c r="FS115" s="1">
        <v>313</v>
      </c>
      <c r="FT115" s="1">
        <v>134</v>
      </c>
      <c r="FU115" s="1">
        <v>313</v>
      </c>
    </row>
    <row r="116" spans="63:177">
      <c r="BK116" s="29">
        <v>228726967</v>
      </c>
      <c r="BL116" s="1" t="s">
        <v>61</v>
      </c>
      <c r="BM116" s="1">
        <v>106</v>
      </c>
      <c r="BN116" s="1" t="s">
        <v>289</v>
      </c>
      <c r="BO116" s="1" t="s">
        <v>290</v>
      </c>
      <c r="BP116" s="1">
        <v>131</v>
      </c>
      <c r="BQ116" s="1">
        <v>0</v>
      </c>
      <c r="BR116" s="4">
        <v>47.190839694656489</v>
      </c>
      <c r="BS116" s="4">
        <v>33.526717557251906</v>
      </c>
      <c r="BT116" s="4">
        <v>31.786259541984734</v>
      </c>
      <c r="BU116" s="4">
        <v>112.50381679389314</v>
      </c>
      <c r="BV116" s="4">
        <v>37.501272264631034</v>
      </c>
      <c r="BW116" s="1">
        <v>34</v>
      </c>
      <c r="BX116" s="1">
        <v>62</v>
      </c>
      <c r="BY116" s="1">
        <v>26</v>
      </c>
      <c r="BZ116" s="1">
        <v>9</v>
      </c>
      <c r="CA116" s="1">
        <v>3</v>
      </c>
      <c r="CB116" s="1">
        <v>0</v>
      </c>
      <c r="CC116" s="1">
        <v>69</v>
      </c>
      <c r="CD116" s="1">
        <v>49</v>
      </c>
      <c r="CE116" s="1">
        <v>7</v>
      </c>
      <c r="CF116" s="1">
        <v>6</v>
      </c>
      <c r="CG116" s="1">
        <v>4</v>
      </c>
      <c r="CH116" s="1">
        <v>0</v>
      </c>
      <c r="CI116" s="1">
        <v>80</v>
      </c>
      <c r="CJ116" s="1">
        <v>38</v>
      </c>
      <c r="CK116" s="1">
        <v>8</v>
      </c>
      <c r="CL116" s="1">
        <v>5</v>
      </c>
      <c r="CM116" s="1">
        <v>3</v>
      </c>
      <c r="CN116" s="1">
        <v>0</v>
      </c>
      <c r="CO116" s="1">
        <v>3</v>
      </c>
      <c r="CP116" s="1">
        <v>0</v>
      </c>
      <c r="CQ116" s="1">
        <v>0</v>
      </c>
      <c r="CR116" s="1">
        <v>0</v>
      </c>
      <c r="CS116" s="4"/>
      <c r="CT116" s="4"/>
      <c r="CU116" s="4"/>
      <c r="CV116" s="4"/>
      <c r="CW116" s="4"/>
      <c r="CX116" s="4"/>
      <c r="CY116" s="4"/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131</v>
      </c>
      <c r="EA116" s="1">
        <v>0</v>
      </c>
      <c r="EB116" s="4">
        <v>47.190839694656489</v>
      </c>
      <c r="EC116" s="4">
        <v>33.526717557251906</v>
      </c>
      <c r="ED116" s="4">
        <v>31.786259541984734</v>
      </c>
      <c r="EE116" s="4"/>
      <c r="EF116" s="4">
        <v>112.50381679389314</v>
      </c>
      <c r="EG116" s="4">
        <v>37.501272264631034</v>
      </c>
      <c r="EH116" s="4">
        <v>37.501272264631034</v>
      </c>
      <c r="EI116" s="1">
        <v>34</v>
      </c>
      <c r="EJ116" s="1">
        <v>62</v>
      </c>
      <c r="EK116" s="1">
        <v>26</v>
      </c>
      <c r="EL116" s="1">
        <v>9</v>
      </c>
      <c r="EM116" s="1">
        <v>3</v>
      </c>
      <c r="EN116" s="1">
        <v>0</v>
      </c>
      <c r="EO116" s="1">
        <v>69</v>
      </c>
      <c r="EP116" s="1">
        <v>49</v>
      </c>
      <c r="EQ116" s="1">
        <v>7</v>
      </c>
      <c r="ER116" s="1">
        <v>6</v>
      </c>
      <c r="ES116" s="1">
        <v>4</v>
      </c>
      <c r="ET116" s="1">
        <v>0</v>
      </c>
      <c r="EU116" s="1">
        <v>80</v>
      </c>
      <c r="EV116" s="1">
        <v>38</v>
      </c>
      <c r="EW116" s="1">
        <v>8</v>
      </c>
      <c r="EX116" s="1">
        <v>5</v>
      </c>
      <c r="EY116" s="1">
        <v>3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3</v>
      </c>
      <c r="FH116" s="1">
        <v>0</v>
      </c>
      <c r="FI116" s="1">
        <v>227</v>
      </c>
      <c r="FJ116" s="1" t="s">
        <v>375</v>
      </c>
      <c r="FK116" s="1">
        <v>233</v>
      </c>
      <c r="FL116" s="1">
        <v>14</v>
      </c>
      <c r="FM116" s="1" t="s">
        <v>375</v>
      </c>
      <c r="FN116" s="1">
        <v>14</v>
      </c>
      <c r="FO116" s="1">
        <v>26</v>
      </c>
      <c r="FP116" s="1">
        <v>6</v>
      </c>
      <c r="FQ116" s="1">
        <v>26</v>
      </c>
      <c r="FR116" s="1" t="s">
        <v>311</v>
      </c>
      <c r="FS116" s="1">
        <v>313</v>
      </c>
      <c r="FT116" s="1">
        <v>134</v>
      </c>
      <c r="FU116" s="1">
        <v>313</v>
      </c>
    </row>
    <row r="117" spans="63:177">
      <c r="BK117" s="29">
        <v>914097360</v>
      </c>
      <c r="BL117" s="1" t="s">
        <v>62</v>
      </c>
      <c r="BM117" s="1">
        <v>110</v>
      </c>
      <c r="BN117" s="1" t="s">
        <v>289</v>
      </c>
      <c r="BO117" s="1" t="s">
        <v>290</v>
      </c>
      <c r="BP117" s="1">
        <v>85</v>
      </c>
      <c r="BQ117" s="1">
        <v>0</v>
      </c>
      <c r="BR117" s="4">
        <v>44.658823529411762</v>
      </c>
      <c r="BS117" s="4">
        <v>35.058823529411768</v>
      </c>
      <c r="BT117" s="4">
        <v>29.164705882352941</v>
      </c>
      <c r="BU117" s="4">
        <v>108.88235294117646</v>
      </c>
      <c r="BV117" s="4">
        <v>36.294117647058819</v>
      </c>
      <c r="BW117" s="1">
        <v>29</v>
      </c>
      <c r="BX117" s="1">
        <v>36</v>
      </c>
      <c r="BY117" s="1">
        <v>12</v>
      </c>
      <c r="BZ117" s="1">
        <v>8</v>
      </c>
      <c r="CA117" s="1">
        <v>1</v>
      </c>
      <c r="CB117" s="1">
        <v>0</v>
      </c>
      <c r="CC117" s="1">
        <v>41</v>
      </c>
      <c r="CD117" s="1">
        <v>33</v>
      </c>
      <c r="CE117" s="1">
        <v>7</v>
      </c>
      <c r="CF117" s="1">
        <v>4</v>
      </c>
      <c r="CG117" s="1">
        <v>1</v>
      </c>
      <c r="CH117" s="1">
        <v>0</v>
      </c>
      <c r="CI117" s="1">
        <v>56</v>
      </c>
      <c r="CJ117" s="1">
        <v>23</v>
      </c>
      <c r="CK117" s="1">
        <v>5</v>
      </c>
      <c r="CL117" s="1">
        <v>1</v>
      </c>
      <c r="CM117" s="1">
        <v>0</v>
      </c>
      <c r="CN117" s="1">
        <v>1</v>
      </c>
      <c r="CO117" s="1">
        <v>0</v>
      </c>
      <c r="CP117" s="1">
        <v>0</v>
      </c>
      <c r="CQ117" s="1">
        <v>0</v>
      </c>
      <c r="CR117" s="1">
        <v>0</v>
      </c>
      <c r="CS117" s="4"/>
      <c r="CT117" s="4"/>
      <c r="CU117" s="4"/>
      <c r="CV117" s="4"/>
      <c r="CW117" s="4"/>
      <c r="CX117" s="4"/>
      <c r="CY117" s="4"/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85</v>
      </c>
      <c r="EA117" s="1">
        <v>0</v>
      </c>
      <c r="EB117" s="4">
        <v>44.658823529411762</v>
      </c>
      <c r="EC117" s="4">
        <v>35.058823529411768</v>
      </c>
      <c r="ED117" s="4">
        <v>29.164705882352941</v>
      </c>
      <c r="EE117" s="4"/>
      <c r="EF117" s="4">
        <v>108.88235294117646</v>
      </c>
      <c r="EG117" s="4">
        <v>36.294117647058819</v>
      </c>
      <c r="EH117" s="4">
        <v>36.294117647058819</v>
      </c>
      <c r="EI117" s="1">
        <v>29</v>
      </c>
      <c r="EJ117" s="1">
        <v>36</v>
      </c>
      <c r="EK117" s="1">
        <v>12</v>
      </c>
      <c r="EL117" s="1">
        <v>8</v>
      </c>
      <c r="EM117" s="1">
        <v>1</v>
      </c>
      <c r="EN117" s="1">
        <v>0</v>
      </c>
      <c r="EO117" s="1">
        <v>41</v>
      </c>
      <c r="EP117" s="1">
        <v>33</v>
      </c>
      <c r="EQ117" s="1">
        <v>7</v>
      </c>
      <c r="ER117" s="1">
        <v>4</v>
      </c>
      <c r="ES117" s="1">
        <v>1</v>
      </c>
      <c r="ET117" s="1">
        <v>0</v>
      </c>
      <c r="EU117" s="1">
        <v>56</v>
      </c>
      <c r="EV117" s="1">
        <v>23</v>
      </c>
      <c r="EW117" s="1">
        <v>5</v>
      </c>
      <c r="EX117" s="1">
        <v>1</v>
      </c>
      <c r="EY117" s="1">
        <v>0</v>
      </c>
      <c r="EZ117" s="1">
        <v>1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246</v>
      </c>
      <c r="FJ117" s="1" t="s">
        <v>375</v>
      </c>
      <c r="FK117" s="1">
        <v>252</v>
      </c>
      <c r="FL117" s="1">
        <v>16</v>
      </c>
      <c r="FM117" s="1" t="s">
        <v>375</v>
      </c>
      <c r="FN117" s="1">
        <v>16</v>
      </c>
      <c r="FO117" s="1">
        <v>26</v>
      </c>
      <c r="FP117" s="1">
        <v>6</v>
      </c>
      <c r="FQ117" s="1">
        <v>26</v>
      </c>
      <c r="FR117" s="1" t="s">
        <v>311</v>
      </c>
      <c r="FS117" s="1">
        <v>313</v>
      </c>
      <c r="FT117" s="1">
        <v>134</v>
      </c>
      <c r="FU117" s="1">
        <v>313</v>
      </c>
    </row>
    <row r="118" spans="63:177">
      <c r="BK118" s="29">
        <v>448592519</v>
      </c>
      <c r="BL118" s="1" t="s">
        <v>63</v>
      </c>
      <c r="BM118" s="1">
        <v>127</v>
      </c>
      <c r="BN118" s="1" t="s">
        <v>289</v>
      </c>
      <c r="BO118" s="1" t="s">
        <v>290</v>
      </c>
      <c r="BP118" s="1">
        <v>98</v>
      </c>
      <c r="BQ118" s="1">
        <v>0</v>
      </c>
      <c r="BR118" s="4">
        <v>46.612244897959187</v>
      </c>
      <c r="BS118" s="4">
        <v>40.408163265306122</v>
      </c>
      <c r="BT118" s="4">
        <v>34.428571428571431</v>
      </c>
      <c r="BU118" s="4">
        <v>121.44897959183673</v>
      </c>
      <c r="BV118" s="4">
        <v>40.482993197278908</v>
      </c>
      <c r="BW118" s="1">
        <v>27</v>
      </c>
      <c r="BX118" s="1">
        <v>41</v>
      </c>
      <c r="BY118" s="1">
        <v>25</v>
      </c>
      <c r="BZ118" s="1">
        <v>5</v>
      </c>
      <c r="CA118" s="1">
        <v>3</v>
      </c>
      <c r="CB118" s="1">
        <v>0</v>
      </c>
      <c r="CC118" s="1">
        <v>42</v>
      </c>
      <c r="CD118" s="1">
        <v>32</v>
      </c>
      <c r="CE118" s="1">
        <v>15</v>
      </c>
      <c r="CF118" s="1">
        <v>9</v>
      </c>
      <c r="CG118" s="1">
        <v>3</v>
      </c>
      <c r="CH118" s="1">
        <v>1</v>
      </c>
      <c r="CI118" s="1">
        <v>55</v>
      </c>
      <c r="CJ118" s="1">
        <v>26</v>
      </c>
      <c r="CK118" s="1">
        <v>13</v>
      </c>
      <c r="CL118" s="1">
        <v>4</v>
      </c>
      <c r="CM118" s="1">
        <v>2</v>
      </c>
      <c r="CN118" s="1">
        <v>0</v>
      </c>
      <c r="CO118" s="1">
        <v>2</v>
      </c>
      <c r="CP118" s="1">
        <v>0</v>
      </c>
      <c r="CQ118" s="1">
        <v>0</v>
      </c>
      <c r="CR118" s="1">
        <v>0</v>
      </c>
      <c r="CS118" s="4"/>
      <c r="CT118" s="4"/>
      <c r="CU118" s="4"/>
      <c r="CV118" s="4"/>
      <c r="CW118" s="4"/>
      <c r="CX118" s="4"/>
      <c r="CY118" s="4"/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98</v>
      </c>
      <c r="EA118" s="1">
        <v>0</v>
      </c>
      <c r="EB118" s="4">
        <v>46.612244897959187</v>
      </c>
      <c r="EC118" s="4">
        <v>40.408163265306122</v>
      </c>
      <c r="ED118" s="4">
        <v>34.428571428571431</v>
      </c>
      <c r="EE118" s="4"/>
      <c r="EF118" s="4">
        <v>121.44897959183673</v>
      </c>
      <c r="EG118" s="4">
        <v>40.482993197278908</v>
      </c>
      <c r="EH118" s="4">
        <v>40.482993197278908</v>
      </c>
      <c r="EI118" s="1">
        <v>27</v>
      </c>
      <c r="EJ118" s="1">
        <v>41</v>
      </c>
      <c r="EK118" s="1">
        <v>25</v>
      </c>
      <c r="EL118" s="1">
        <v>5</v>
      </c>
      <c r="EM118" s="1">
        <v>3</v>
      </c>
      <c r="EN118" s="1">
        <v>0</v>
      </c>
      <c r="EO118" s="1">
        <v>42</v>
      </c>
      <c r="EP118" s="1">
        <v>32</v>
      </c>
      <c r="EQ118" s="1">
        <v>15</v>
      </c>
      <c r="ER118" s="1">
        <v>9</v>
      </c>
      <c r="ES118" s="1">
        <v>3</v>
      </c>
      <c r="ET118" s="1">
        <v>1</v>
      </c>
      <c r="EU118" s="1">
        <v>55</v>
      </c>
      <c r="EV118" s="1">
        <v>26</v>
      </c>
      <c r="EW118" s="1">
        <v>13</v>
      </c>
      <c r="EX118" s="1">
        <v>4</v>
      </c>
      <c r="EY118" s="1">
        <v>2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2</v>
      </c>
      <c r="FH118" s="1">
        <v>0</v>
      </c>
      <c r="FI118" s="1">
        <v>184</v>
      </c>
      <c r="FJ118" s="1" t="s">
        <v>375</v>
      </c>
      <c r="FK118" s="1">
        <v>197</v>
      </c>
      <c r="FL118" s="1">
        <v>10</v>
      </c>
      <c r="FM118" s="1" t="s">
        <v>375</v>
      </c>
      <c r="FN118" s="1">
        <v>11</v>
      </c>
      <c r="FO118" s="1">
        <v>26</v>
      </c>
      <c r="FP118" s="1">
        <v>6</v>
      </c>
      <c r="FQ118" s="1">
        <v>26</v>
      </c>
      <c r="FR118" s="1" t="s">
        <v>311</v>
      </c>
      <c r="FS118" s="1">
        <v>313</v>
      </c>
      <c r="FT118" s="1">
        <v>134</v>
      </c>
      <c r="FU118" s="1">
        <v>313</v>
      </c>
    </row>
    <row r="119" spans="63:177">
      <c r="BK119" s="29">
        <v>720588584</v>
      </c>
      <c r="BL119" s="1" t="s">
        <v>64</v>
      </c>
      <c r="BM119" s="1">
        <v>139</v>
      </c>
      <c r="BN119" s="1" t="s">
        <v>289</v>
      </c>
      <c r="BO119" s="1" t="s">
        <v>370</v>
      </c>
      <c r="BP119" s="1">
        <v>76</v>
      </c>
      <c r="BQ119" s="1">
        <v>0</v>
      </c>
      <c r="BR119" s="4">
        <v>53.14473684210526</v>
      </c>
      <c r="BS119" s="4">
        <v>43.315789473684212</v>
      </c>
      <c r="BT119" s="4">
        <v>41.026315789473685</v>
      </c>
      <c r="BU119" s="4">
        <v>137.48684210526315</v>
      </c>
      <c r="BV119" s="4">
        <v>45.828947368421069</v>
      </c>
      <c r="BW119" s="1">
        <v>12</v>
      </c>
      <c r="BX119" s="1">
        <v>36</v>
      </c>
      <c r="BY119" s="1">
        <v>23</v>
      </c>
      <c r="BZ119" s="1">
        <v>5</v>
      </c>
      <c r="CA119" s="1">
        <v>0</v>
      </c>
      <c r="CB119" s="1">
        <v>0</v>
      </c>
      <c r="CC119" s="1">
        <v>29</v>
      </c>
      <c r="CD119" s="1">
        <v>29</v>
      </c>
      <c r="CE119" s="1">
        <v>12</v>
      </c>
      <c r="CF119" s="1">
        <v>6</v>
      </c>
      <c r="CG119" s="1">
        <v>0</v>
      </c>
      <c r="CH119" s="1">
        <v>0</v>
      </c>
      <c r="CI119" s="1">
        <v>34</v>
      </c>
      <c r="CJ119" s="1">
        <v>24</v>
      </c>
      <c r="CK119" s="1">
        <v>13</v>
      </c>
      <c r="CL119" s="1">
        <v>5</v>
      </c>
      <c r="CM119" s="1">
        <v>0</v>
      </c>
      <c r="CN119" s="1">
        <v>1</v>
      </c>
      <c r="CO119" s="1">
        <v>0</v>
      </c>
      <c r="CP119" s="1">
        <v>0</v>
      </c>
      <c r="CQ119" s="1">
        <v>71</v>
      </c>
      <c r="CR119" s="1">
        <v>0</v>
      </c>
      <c r="CS119" s="4">
        <v>55.2112676056338</v>
      </c>
      <c r="CT119" s="4">
        <v>38.309859154929576</v>
      </c>
      <c r="CU119" s="4">
        <v>46.028169014084504</v>
      </c>
      <c r="CV119" s="4">
        <v>44.887323943661968</v>
      </c>
      <c r="CW119" s="4">
        <v>139.54929577464787</v>
      </c>
      <c r="CX119" s="4">
        <v>46.516431924882625</v>
      </c>
      <c r="CY119" s="4">
        <v>46.109154929577464</v>
      </c>
      <c r="CZ119" s="1">
        <v>10</v>
      </c>
      <c r="DA119" s="1">
        <v>31</v>
      </c>
      <c r="DB119" s="1">
        <v>24</v>
      </c>
      <c r="DC119" s="1">
        <v>6</v>
      </c>
      <c r="DD119" s="1">
        <v>0</v>
      </c>
      <c r="DE119" s="1">
        <v>0</v>
      </c>
      <c r="DF119" s="1">
        <v>33</v>
      </c>
      <c r="DG119" s="1">
        <v>23</v>
      </c>
      <c r="DH119" s="1">
        <v>12</v>
      </c>
      <c r="DI119" s="1">
        <v>3</v>
      </c>
      <c r="DJ119" s="1">
        <v>1</v>
      </c>
      <c r="DK119" s="1">
        <v>0</v>
      </c>
      <c r="DL119" s="1">
        <v>23</v>
      </c>
      <c r="DM119" s="1">
        <v>29</v>
      </c>
      <c r="DN119" s="1">
        <v>10</v>
      </c>
      <c r="DO119" s="1">
        <v>9</v>
      </c>
      <c r="DP119" s="1">
        <v>0</v>
      </c>
      <c r="DQ119" s="1">
        <v>0</v>
      </c>
      <c r="DR119" s="1">
        <v>25</v>
      </c>
      <c r="DS119" s="1">
        <v>27</v>
      </c>
      <c r="DT119" s="1">
        <v>16</v>
      </c>
      <c r="DU119" s="1">
        <v>3</v>
      </c>
      <c r="DV119" s="1">
        <v>0</v>
      </c>
      <c r="DW119" s="1">
        <v>0</v>
      </c>
      <c r="DX119" s="1">
        <v>0</v>
      </c>
      <c r="DY119" s="1">
        <v>0</v>
      </c>
      <c r="DZ119" s="1">
        <v>147</v>
      </c>
      <c r="EA119" s="1">
        <v>0</v>
      </c>
      <c r="EB119" s="4">
        <v>54.142857142857146</v>
      </c>
      <c r="EC119" s="4">
        <v>40.897959183673471</v>
      </c>
      <c r="ED119" s="4">
        <v>43.442176870748298</v>
      </c>
      <c r="EE119" s="4">
        <v>44.887323943661968</v>
      </c>
      <c r="EF119" s="4">
        <v>138.48299319727892</v>
      </c>
      <c r="EG119" s="4">
        <v>46.160997732426289</v>
      </c>
      <c r="EH119" s="4">
        <v>45.964285714285701</v>
      </c>
      <c r="EI119" s="1">
        <v>22</v>
      </c>
      <c r="EJ119" s="1">
        <v>67</v>
      </c>
      <c r="EK119" s="1">
        <v>47</v>
      </c>
      <c r="EL119" s="1">
        <v>11</v>
      </c>
      <c r="EM119" s="1">
        <v>0</v>
      </c>
      <c r="EN119" s="1">
        <v>0</v>
      </c>
      <c r="EO119" s="1">
        <v>62</v>
      </c>
      <c r="EP119" s="1">
        <v>52</v>
      </c>
      <c r="EQ119" s="1">
        <v>24</v>
      </c>
      <c r="ER119" s="1">
        <v>9</v>
      </c>
      <c r="ES119" s="1">
        <v>1</v>
      </c>
      <c r="ET119" s="1">
        <v>0</v>
      </c>
      <c r="EU119" s="1">
        <v>57</v>
      </c>
      <c r="EV119" s="1">
        <v>53</v>
      </c>
      <c r="EW119" s="1">
        <v>23</v>
      </c>
      <c r="EX119" s="1">
        <v>14</v>
      </c>
      <c r="EY119" s="1">
        <v>0</v>
      </c>
      <c r="EZ119" s="1">
        <v>1</v>
      </c>
      <c r="FA119" s="1">
        <v>25</v>
      </c>
      <c r="FB119" s="1">
        <v>27</v>
      </c>
      <c r="FC119" s="1">
        <v>16</v>
      </c>
      <c r="FD119" s="1">
        <v>3</v>
      </c>
      <c r="FE119" s="1">
        <v>0</v>
      </c>
      <c r="FF119" s="1">
        <v>0</v>
      </c>
      <c r="FG119" s="1">
        <v>0</v>
      </c>
      <c r="FH119" s="1">
        <v>0</v>
      </c>
      <c r="FI119" s="1">
        <v>106</v>
      </c>
      <c r="FJ119" s="1">
        <v>97</v>
      </c>
      <c r="FK119" s="1">
        <v>118</v>
      </c>
      <c r="FL119" s="1">
        <v>4</v>
      </c>
      <c r="FM119" s="1">
        <v>3</v>
      </c>
      <c r="FN119" s="1">
        <v>3</v>
      </c>
      <c r="FO119" s="1">
        <v>26</v>
      </c>
      <c r="FP119" s="1">
        <v>6</v>
      </c>
      <c r="FQ119" s="1">
        <v>26</v>
      </c>
      <c r="FR119" s="1" t="s">
        <v>311</v>
      </c>
      <c r="FS119" s="1">
        <v>313</v>
      </c>
      <c r="FT119" s="1">
        <v>134</v>
      </c>
      <c r="FU119" s="1">
        <v>313</v>
      </c>
    </row>
    <row r="120" spans="63:177">
      <c r="BK120" s="29">
        <v>662614461</v>
      </c>
      <c r="BL120" s="1" t="s">
        <v>65</v>
      </c>
      <c r="BM120" s="1">
        <v>166</v>
      </c>
      <c r="BN120" s="1" t="s">
        <v>292</v>
      </c>
      <c r="BO120" s="1" t="s">
        <v>370</v>
      </c>
      <c r="BP120" s="1">
        <v>128</v>
      </c>
      <c r="BQ120" s="1">
        <v>0</v>
      </c>
      <c r="BR120" s="4">
        <v>58.5546875</v>
      </c>
      <c r="BS120" s="4">
        <v>43.1875</v>
      </c>
      <c r="BT120" s="4">
        <v>40.6796875</v>
      </c>
      <c r="BU120" s="4">
        <v>142.421875</v>
      </c>
      <c r="BV120" s="4">
        <v>47.473958333333357</v>
      </c>
      <c r="BW120" s="1">
        <v>14</v>
      </c>
      <c r="BX120" s="1">
        <v>54</v>
      </c>
      <c r="BY120" s="1">
        <v>49</v>
      </c>
      <c r="BZ120" s="1">
        <v>11</v>
      </c>
      <c r="CA120" s="1">
        <v>0</v>
      </c>
      <c r="CB120" s="1">
        <v>0</v>
      </c>
      <c r="CC120" s="1">
        <v>53</v>
      </c>
      <c r="CD120" s="1">
        <v>39</v>
      </c>
      <c r="CE120" s="1">
        <v>22</v>
      </c>
      <c r="CF120" s="1">
        <v>14</v>
      </c>
      <c r="CG120" s="1">
        <v>0</v>
      </c>
      <c r="CH120" s="1">
        <v>1</v>
      </c>
      <c r="CI120" s="1">
        <v>55</v>
      </c>
      <c r="CJ120" s="1">
        <v>47</v>
      </c>
      <c r="CK120" s="1">
        <v>15</v>
      </c>
      <c r="CL120" s="1">
        <v>11</v>
      </c>
      <c r="CM120" s="1">
        <v>0</v>
      </c>
      <c r="CN120" s="1">
        <v>1</v>
      </c>
      <c r="CO120" s="1">
        <v>0</v>
      </c>
      <c r="CP120" s="1">
        <v>0</v>
      </c>
      <c r="CQ120" s="1">
        <v>0</v>
      </c>
      <c r="CR120" s="1">
        <v>0</v>
      </c>
      <c r="CS120" s="4"/>
      <c r="CT120" s="4"/>
      <c r="CU120" s="4"/>
      <c r="CV120" s="4"/>
      <c r="CW120" s="4"/>
      <c r="CX120" s="4"/>
      <c r="CY120" s="4"/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128</v>
      </c>
      <c r="EA120" s="1">
        <v>0</v>
      </c>
      <c r="EB120" s="4">
        <v>58.5546875</v>
      </c>
      <c r="EC120" s="4">
        <v>43.1875</v>
      </c>
      <c r="ED120" s="4">
        <v>40.6796875</v>
      </c>
      <c r="EE120" s="4"/>
      <c r="EF120" s="4">
        <v>142.421875</v>
      </c>
      <c r="EG120" s="4">
        <v>47.473958333333357</v>
      </c>
      <c r="EH120" s="4">
        <v>47.473958333333357</v>
      </c>
      <c r="EI120" s="1">
        <v>14</v>
      </c>
      <c r="EJ120" s="1">
        <v>54</v>
      </c>
      <c r="EK120" s="1">
        <v>49</v>
      </c>
      <c r="EL120" s="1">
        <v>11</v>
      </c>
      <c r="EM120" s="1">
        <v>0</v>
      </c>
      <c r="EN120" s="1">
        <v>0</v>
      </c>
      <c r="EO120" s="1">
        <v>53</v>
      </c>
      <c r="EP120" s="1">
        <v>39</v>
      </c>
      <c r="EQ120" s="1">
        <v>22</v>
      </c>
      <c r="ER120" s="1">
        <v>14</v>
      </c>
      <c r="ES120" s="1">
        <v>0</v>
      </c>
      <c r="ET120" s="1">
        <v>1</v>
      </c>
      <c r="EU120" s="1">
        <v>55</v>
      </c>
      <c r="EV120" s="1">
        <v>47</v>
      </c>
      <c r="EW120" s="1">
        <v>15</v>
      </c>
      <c r="EX120" s="1">
        <v>11</v>
      </c>
      <c r="EY120" s="1">
        <v>0</v>
      </c>
      <c r="EZ120" s="1">
        <v>1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87</v>
      </c>
      <c r="FJ120" s="1" t="s">
        <v>375</v>
      </c>
      <c r="FK120" s="1">
        <v>99</v>
      </c>
      <c r="FL120" s="1">
        <v>2</v>
      </c>
      <c r="FM120" s="1" t="s">
        <v>375</v>
      </c>
      <c r="FN120" s="1">
        <v>2</v>
      </c>
      <c r="FO120" s="1">
        <v>26</v>
      </c>
      <c r="FP120" s="1">
        <v>6</v>
      </c>
      <c r="FQ120" s="1">
        <v>26</v>
      </c>
      <c r="FR120" s="1" t="s">
        <v>311</v>
      </c>
      <c r="FS120" s="1">
        <v>313</v>
      </c>
      <c r="FT120" s="1">
        <v>134</v>
      </c>
      <c r="FU120" s="1">
        <v>313</v>
      </c>
    </row>
    <row r="121" spans="63:177">
      <c r="BK121" s="29">
        <v>127612544</v>
      </c>
      <c r="BL121" s="1" t="s">
        <v>66</v>
      </c>
      <c r="BM121" s="1">
        <v>180</v>
      </c>
      <c r="BN121" s="1" t="s">
        <v>289</v>
      </c>
      <c r="BO121" s="1" t="s">
        <v>290</v>
      </c>
      <c r="BP121" s="1">
        <v>116</v>
      </c>
      <c r="BQ121" s="1">
        <v>0</v>
      </c>
      <c r="BR121" s="4">
        <v>40.181034482758619</v>
      </c>
      <c r="BS121" s="4">
        <v>31.206896551724139</v>
      </c>
      <c r="BT121" s="4">
        <v>23.913793103448278</v>
      </c>
      <c r="BU121" s="4">
        <v>95.301724137931032</v>
      </c>
      <c r="BV121" s="4">
        <v>31.767241379310345</v>
      </c>
      <c r="BW121" s="1">
        <v>50</v>
      </c>
      <c r="BX121" s="1">
        <v>43</v>
      </c>
      <c r="BY121" s="1">
        <v>21</v>
      </c>
      <c r="BZ121" s="1">
        <v>2</v>
      </c>
      <c r="CA121" s="1">
        <v>0</v>
      </c>
      <c r="CB121" s="1">
        <v>0</v>
      </c>
      <c r="CC121" s="1">
        <v>69</v>
      </c>
      <c r="CD121" s="1">
        <v>34</v>
      </c>
      <c r="CE121" s="1">
        <v>9</v>
      </c>
      <c r="CF121" s="1">
        <v>4</v>
      </c>
      <c r="CG121" s="1">
        <v>2</v>
      </c>
      <c r="CH121" s="1">
        <v>0</v>
      </c>
      <c r="CI121" s="1">
        <v>89</v>
      </c>
      <c r="CJ121" s="1">
        <v>24</v>
      </c>
      <c r="CK121" s="1">
        <v>2</v>
      </c>
      <c r="CL121" s="1">
        <v>1</v>
      </c>
      <c r="CM121" s="1">
        <v>1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4"/>
      <c r="CT121" s="4"/>
      <c r="CU121" s="4"/>
      <c r="CV121" s="4"/>
      <c r="CW121" s="4"/>
      <c r="CX121" s="4"/>
      <c r="CY121" s="4"/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116</v>
      </c>
      <c r="EA121" s="1">
        <v>0</v>
      </c>
      <c r="EB121" s="4">
        <v>40.181034482758619</v>
      </c>
      <c r="EC121" s="4">
        <v>31.206896551724139</v>
      </c>
      <c r="ED121" s="4">
        <v>23.913793103448278</v>
      </c>
      <c r="EE121" s="4"/>
      <c r="EF121" s="4">
        <v>95.301724137931032</v>
      </c>
      <c r="EG121" s="4">
        <v>31.767241379310345</v>
      </c>
      <c r="EH121" s="4">
        <v>31.767241379310345</v>
      </c>
      <c r="EI121" s="1">
        <v>50</v>
      </c>
      <c r="EJ121" s="1">
        <v>43</v>
      </c>
      <c r="EK121" s="1">
        <v>21</v>
      </c>
      <c r="EL121" s="1">
        <v>2</v>
      </c>
      <c r="EM121" s="1">
        <v>0</v>
      </c>
      <c r="EN121" s="1">
        <v>0</v>
      </c>
      <c r="EO121" s="1">
        <v>69</v>
      </c>
      <c r="EP121" s="1">
        <v>34</v>
      </c>
      <c r="EQ121" s="1">
        <v>9</v>
      </c>
      <c r="ER121" s="1">
        <v>4</v>
      </c>
      <c r="ES121" s="1">
        <v>2</v>
      </c>
      <c r="ET121" s="1">
        <v>0</v>
      </c>
      <c r="EU121" s="1">
        <v>89</v>
      </c>
      <c r="EV121" s="1">
        <v>24</v>
      </c>
      <c r="EW121" s="1">
        <v>2</v>
      </c>
      <c r="EX121" s="1">
        <v>1</v>
      </c>
      <c r="EY121" s="1">
        <v>1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284</v>
      </c>
      <c r="FJ121" s="1" t="s">
        <v>375</v>
      </c>
      <c r="FK121" s="1">
        <v>287</v>
      </c>
      <c r="FL121" s="1">
        <v>20</v>
      </c>
      <c r="FM121" s="1" t="s">
        <v>375</v>
      </c>
      <c r="FN121" s="1">
        <v>20</v>
      </c>
      <c r="FO121" s="1">
        <v>26</v>
      </c>
      <c r="FP121" s="1">
        <v>6</v>
      </c>
      <c r="FQ121" s="1">
        <v>26</v>
      </c>
      <c r="FR121" s="1" t="s">
        <v>311</v>
      </c>
      <c r="FS121" s="1">
        <v>313</v>
      </c>
      <c r="FT121" s="1">
        <v>134</v>
      </c>
      <c r="FU121" s="1">
        <v>313</v>
      </c>
    </row>
    <row r="122" spans="63:177">
      <c r="BK122" s="29">
        <v>511917997</v>
      </c>
      <c r="BL122" s="1" t="s">
        <v>67</v>
      </c>
      <c r="BM122" s="1">
        <v>184</v>
      </c>
      <c r="BN122" s="1" t="s">
        <v>289</v>
      </c>
      <c r="BO122" s="1" t="s">
        <v>290</v>
      </c>
      <c r="BP122" s="1">
        <v>36</v>
      </c>
      <c r="BQ122" s="1">
        <v>0</v>
      </c>
      <c r="BR122" s="4">
        <v>42.055555555555557</v>
      </c>
      <c r="BS122" s="4">
        <v>32.666666666666664</v>
      </c>
      <c r="BT122" s="4">
        <v>27.361111111111111</v>
      </c>
      <c r="BU122" s="4">
        <v>102.08333333333333</v>
      </c>
      <c r="BV122" s="4">
        <v>34.027777777777779</v>
      </c>
      <c r="BW122" s="1">
        <v>13</v>
      </c>
      <c r="BX122" s="1">
        <v>15</v>
      </c>
      <c r="BY122" s="1">
        <v>5</v>
      </c>
      <c r="BZ122" s="1">
        <v>3</v>
      </c>
      <c r="CA122" s="1">
        <v>1</v>
      </c>
      <c r="CB122" s="1">
        <v>0</v>
      </c>
      <c r="CC122" s="1">
        <v>23</v>
      </c>
      <c r="CD122" s="1">
        <v>7</v>
      </c>
      <c r="CE122" s="1">
        <v>4</v>
      </c>
      <c r="CF122" s="1">
        <v>2</v>
      </c>
      <c r="CG122" s="1">
        <v>1</v>
      </c>
      <c r="CH122" s="1">
        <v>0</v>
      </c>
      <c r="CI122" s="1">
        <v>27</v>
      </c>
      <c r="CJ122" s="1">
        <v>5</v>
      </c>
      <c r="CK122" s="1">
        <v>3</v>
      </c>
      <c r="CL122" s="1">
        <v>1</v>
      </c>
      <c r="CM122" s="1">
        <v>1</v>
      </c>
      <c r="CN122" s="1">
        <v>0</v>
      </c>
      <c r="CO122" s="1">
        <v>1</v>
      </c>
      <c r="CP122" s="1">
        <v>0</v>
      </c>
      <c r="CQ122" s="1">
        <v>0</v>
      </c>
      <c r="CR122" s="1">
        <v>0</v>
      </c>
      <c r="CS122" s="4"/>
      <c r="CT122" s="4"/>
      <c r="CU122" s="4"/>
      <c r="CV122" s="4"/>
      <c r="CW122" s="4"/>
      <c r="CX122" s="4"/>
      <c r="CY122" s="4"/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36</v>
      </c>
      <c r="EA122" s="1">
        <v>0</v>
      </c>
      <c r="EB122" s="4">
        <v>42.055555555555557</v>
      </c>
      <c r="EC122" s="4">
        <v>32.666666666666664</v>
      </c>
      <c r="ED122" s="4">
        <v>27.361111111111111</v>
      </c>
      <c r="EE122" s="4"/>
      <c r="EF122" s="4">
        <v>102.08333333333333</v>
      </c>
      <c r="EG122" s="4">
        <v>34.027777777777779</v>
      </c>
      <c r="EH122" s="4">
        <v>34.027777777777779</v>
      </c>
      <c r="EI122" s="1">
        <v>13</v>
      </c>
      <c r="EJ122" s="1">
        <v>15</v>
      </c>
      <c r="EK122" s="1">
        <v>5</v>
      </c>
      <c r="EL122" s="1">
        <v>3</v>
      </c>
      <c r="EM122" s="1">
        <v>1</v>
      </c>
      <c r="EN122" s="1">
        <v>0</v>
      </c>
      <c r="EO122" s="1">
        <v>23</v>
      </c>
      <c r="EP122" s="1">
        <v>7</v>
      </c>
      <c r="EQ122" s="1">
        <v>4</v>
      </c>
      <c r="ER122" s="1">
        <v>2</v>
      </c>
      <c r="ES122" s="1">
        <v>1</v>
      </c>
      <c r="ET122" s="1">
        <v>0</v>
      </c>
      <c r="EU122" s="1">
        <v>27</v>
      </c>
      <c r="EV122" s="1">
        <v>5</v>
      </c>
      <c r="EW122" s="1">
        <v>3</v>
      </c>
      <c r="EX122" s="1">
        <v>1</v>
      </c>
      <c r="EY122" s="1">
        <v>1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1</v>
      </c>
      <c r="FH122" s="1">
        <v>0</v>
      </c>
      <c r="FI122" s="1">
        <v>267</v>
      </c>
      <c r="FJ122" s="1" t="s">
        <v>375</v>
      </c>
      <c r="FK122" s="1">
        <v>272</v>
      </c>
      <c r="FL122" s="1">
        <v>19</v>
      </c>
      <c r="FM122" s="1" t="s">
        <v>375</v>
      </c>
      <c r="FN122" s="1">
        <v>19</v>
      </c>
      <c r="FO122" s="1">
        <v>26</v>
      </c>
      <c r="FP122" s="1">
        <v>6</v>
      </c>
      <c r="FQ122" s="1">
        <v>26</v>
      </c>
      <c r="FR122" s="1" t="s">
        <v>311</v>
      </c>
      <c r="FS122" s="1">
        <v>313</v>
      </c>
      <c r="FT122" s="1">
        <v>134</v>
      </c>
      <c r="FU122" s="1">
        <v>313</v>
      </c>
    </row>
    <row r="123" spans="63:177">
      <c r="BK123" s="29">
        <v>708921911</v>
      </c>
      <c r="BL123" s="1" t="s">
        <v>68</v>
      </c>
      <c r="BM123" s="1">
        <v>195</v>
      </c>
      <c r="BN123" s="1" t="s">
        <v>289</v>
      </c>
      <c r="BO123" s="1" t="s">
        <v>290</v>
      </c>
      <c r="BP123" s="1">
        <v>123</v>
      </c>
      <c r="BQ123" s="1">
        <v>0</v>
      </c>
      <c r="BR123" s="4">
        <v>41.024390243902438</v>
      </c>
      <c r="BS123" s="4">
        <v>38.048780487804876</v>
      </c>
      <c r="BT123" s="4">
        <v>28.601626016260163</v>
      </c>
      <c r="BU123" s="4">
        <v>107.67479674796748</v>
      </c>
      <c r="BV123" s="4">
        <v>35.891598915989171</v>
      </c>
      <c r="BW123" s="1">
        <v>50</v>
      </c>
      <c r="BX123" s="1">
        <v>49</v>
      </c>
      <c r="BY123" s="1">
        <v>23</v>
      </c>
      <c r="BZ123" s="1">
        <v>1</v>
      </c>
      <c r="CA123" s="1">
        <v>4</v>
      </c>
      <c r="CB123" s="1">
        <v>0</v>
      </c>
      <c r="CC123" s="1">
        <v>63</v>
      </c>
      <c r="CD123" s="1">
        <v>32</v>
      </c>
      <c r="CE123" s="1">
        <v>18</v>
      </c>
      <c r="CF123" s="1">
        <v>10</v>
      </c>
      <c r="CG123" s="1">
        <v>4</v>
      </c>
      <c r="CH123" s="1">
        <v>1</v>
      </c>
      <c r="CI123" s="1">
        <v>84</v>
      </c>
      <c r="CJ123" s="1">
        <v>28</v>
      </c>
      <c r="CK123" s="1">
        <v>10</v>
      </c>
      <c r="CL123" s="1">
        <v>1</v>
      </c>
      <c r="CM123" s="1">
        <v>3</v>
      </c>
      <c r="CN123" s="1">
        <v>0</v>
      </c>
      <c r="CO123" s="1">
        <v>3</v>
      </c>
      <c r="CP123" s="1">
        <v>0</v>
      </c>
      <c r="CQ123" s="1">
        <v>0</v>
      </c>
      <c r="CR123" s="1">
        <v>0</v>
      </c>
      <c r="CS123" s="4"/>
      <c r="CT123" s="4"/>
      <c r="CU123" s="4"/>
      <c r="CV123" s="4"/>
      <c r="CW123" s="4"/>
      <c r="CX123" s="4"/>
      <c r="CY123" s="4"/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123</v>
      </c>
      <c r="EA123" s="1">
        <v>0</v>
      </c>
      <c r="EB123" s="4">
        <v>41.024390243902438</v>
      </c>
      <c r="EC123" s="4">
        <v>38.048780487804876</v>
      </c>
      <c r="ED123" s="4">
        <v>28.601626016260163</v>
      </c>
      <c r="EE123" s="4"/>
      <c r="EF123" s="4">
        <v>107.67479674796748</v>
      </c>
      <c r="EG123" s="4">
        <v>35.891598915989171</v>
      </c>
      <c r="EH123" s="4">
        <v>35.891598915989171</v>
      </c>
      <c r="EI123" s="1">
        <v>50</v>
      </c>
      <c r="EJ123" s="1">
        <v>49</v>
      </c>
      <c r="EK123" s="1">
        <v>23</v>
      </c>
      <c r="EL123" s="1">
        <v>1</v>
      </c>
      <c r="EM123" s="1">
        <v>4</v>
      </c>
      <c r="EN123" s="1">
        <v>0</v>
      </c>
      <c r="EO123" s="1">
        <v>63</v>
      </c>
      <c r="EP123" s="1">
        <v>32</v>
      </c>
      <c r="EQ123" s="1">
        <v>18</v>
      </c>
      <c r="ER123" s="1">
        <v>10</v>
      </c>
      <c r="ES123" s="1">
        <v>4</v>
      </c>
      <c r="ET123" s="1">
        <v>1</v>
      </c>
      <c r="EU123" s="1">
        <v>84</v>
      </c>
      <c r="EV123" s="1">
        <v>28</v>
      </c>
      <c r="EW123" s="1">
        <v>10</v>
      </c>
      <c r="EX123" s="1">
        <v>1</v>
      </c>
      <c r="EY123" s="1">
        <v>3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3</v>
      </c>
      <c r="FH123" s="1">
        <v>0</v>
      </c>
      <c r="FI123" s="1">
        <v>250</v>
      </c>
      <c r="FJ123" s="1" t="s">
        <v>375</v>
      </c>
      <c r="FK123" s="1">
        <v>254</v>
      </c>
      <c r="FL123" s="1">
        <v>17</v>
      </c>
      <c r="FM123" s="1" t="s">
        <v>375</v>
      </c>
      <c r="FN123" s="1">
        <v>17</v>
      </c>
      <c r="FO123" s="1">
        <v>26</v>
      </c>
      <c r="FP123" s="1">
        <v>6</v>
      </c>
      <c r="FQ123" s="1">
        <v>26</v>
      </c>
      <c r="FR123" s="1" t="s">
        <v>311</v>
      </c>
      <c r="FS123" s="1">
        <v>313</v>
      </c>
      <c r="FT123" s="1">
        <v>134</v>
      </c>
      <c r="FU123" s="1">
        <v>313</v>
      </c>
    </row>
    <row r="124" spans="63:177">
      <c r="BK124" s="29">
        <v>701282759</v>
      </c>
      <c r="BL124" s="1" t="s">
        <v>69</v>
      </c>
      <c r="BM124" s="1">
        <v>197</v>
      </c>
      <c r="BN124" s="1" t="s">
        <v>289</v>
      </c>
      <c r="BO124" s="1" t="s">
        <v>290</v>
      </c>
      <c r="BP124" s="1">
        <v>39</v>
      </c>
      <c r="BQ124" s="1">
        <v>0</v>
      </c>
      <c r="BR124" s="4">
        <v>41.179487179487182</v>
      </c>
      <c r="BS124" s="4">
        <v>27.692307692307693</v>
      </c>
      <c r="BT124" s="4">
        <v>21.46153846153846</v>
      </c>
      <c r="BU124" s="4">
        <v>90.333333333333329</v>
      </c>
      <c r="BV124" s="4">
        <v>30.111111111111104</v>
      </c>
      <c r="BW124" s="1">
        <v>15</v>
      </c>
      <c r="BX124" s="1">
        <v>16</v>
      </c>
      <c r="BY124" s="1">
        <v>8</v>
      </c>
      <c r="BZ124" s="1">
        <v>0</v>
      </c>
      <c r="CA124" s="1">
        <v>0</v>
      </c>
      <c r="CB124" s="1">
        <v>0</v>
      </c>
      <c r="CC124" s="1">
        <v>27</v>
      </c>
      <c r="CD124" s="1">
        <v>9</v>
      </c>
      <c r="CE124" s="1">
        <v>3</v>
      </c>
      <c r="CF124" s="1">
        <v>0</v>
      </c>
      <c r="CG124" s="1">
        <v>0</v>
      </c>
      <c r="CH124" s="1">
        <v>0</v>
      </c>
      <c r="CI124" s="1">
        <v>31</v>
      </c>
      <c r="CJ124" s="1">
        <v>7</v>
      </c>
      <c r="CK124" s="1">
        <v>1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4"/>
      <c r="CT124" s="4"/>
      <c r="CU124" s="4"/>
      <c r="CV124" s="4"/>
      <c r="CW124" s="4"/>
      <c r="CX124" s="4"/>
      <c r="CY124" s="4"/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39</v>
      </c>
      <c r="EA124" s="1">
        <v>0</v>
      </c>
      <c r="EB124" s="4">
        <v>41.179487179487182</v>
      </c>
      <c r="EC124" s="4">
        <v>27.692307692307693</v>
      </c>
      <c r="ED124" s="4">
        <v>21.46153846153846</v>
      </c>
      <c r="EE124" s="4"/>
      <c r="EF124" s="4">
        <v>90.333333333333329</v>
      </c>
      <c r="EG124" s="4">
        <v>30.111111111111104</v>
      </c>
      <c r="EH124" s="4">
        <v>30.111111111111104</v>
      </c>
      <c r="EI124" s="1">
        <v>15</v>
      </c>
      <c r="EJ124" s="1">
        <v>16</v>
      </c>
      <c r="EK124" s="1">
        <v>8</v>
      </c>
      <c r="EL124" s="1">
        <v>0</v>
      </c>
      <c r="EM124" s="1">
        <v>0</v>
      </c>
      <c r="EN124" s="1">
        <v>0</v>
      </c>
      <c r="EO124" s="1">
        <v>27</v>
      </c>
      <c r="EP124" s="1">
        <v>9</v>
      </c>
      <c r="EQ124" s="1">
        <v>3</v>
      </c>
      <c r="ER124" s="1">
        <v>0</v>
      </c>
      <c r="ES124" s="1">
        <v>0</v>
      </c>
      <c r="ET124" s="1">
        <v>0</v>
      </c>
      <c r="EU124" s="1">
        <v>31</v>
      </c>
      <c r="EV124" s="1">
        <v>7</v>
      </c>
      <c r="EW124" s="1">
        <v>1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293</v>
      </c>
      <c r="FJ124" s="1" t="s">
        <v>375</v>
      </c>
      <c r="FK124" s="1">
        <v>294</v>
      </c>
      <c r="FL124" s="1">
        <v>22</v>
      </c>
      <c r="FM124" s="1" t="s">
        <v>375</v>
      </c>
      <c r="FN124" s="1">
        <v>22</v>
      </c>
      <c r="FO124" s="1">
        <v>26</v>
      </c>
      <c r="FP124" s="1">
        <v>6</v>
      </c>
      <c r="FQ124" s="1">
        <v>26</v>
      </c>
      <c r="FR124" s="1" t="s">
        <v>311</v>
      </c>
      <c r="FS124" s="1">
        <v>313</v>
      </c>
      <c r="FT124" s="1">
        <v>134</v>
      </c>
      <c r="FU124" s="1">
        <v>313</v>
      </c>
    </row>
    <row r="125" spans="63:177">
      <c r="BK125" s="29">
        <v>181495273</v>
      </c>
      <c r="BL125" s="1" t="s">
        <v>70</v>
      </c>
      <c r="BM125" s="1">
        <v>222</v>
      </c>
      <c r="BN125" s="1" t="s">
        <v>289</v>
      </c>
      <c r="BO125" s="1" t="s">
        <v>290</v>
      </c>
      <c r="BP125" s="1">
        <v>92</v>
      </c>
      <c r="BQ125" s="1">
        <v>0</v>
      </c>
      <c r="BR125" s="4">
        <v>47.608695652173914</v>
      </c>
      <c r="BS125" s="4">
        <v>36.826086956521742</v>
      </c>
      <c r="BT125" s="4">
        <v>37.326086956521742</v>
      </c>
      <c r="BU125" s="4">
        <v>121.76086956521739</v>
      </c>
      <c r="BV125" s="4">
        <v>40.586956521739133</v>
      </c>
      <c r="BW125" s="1">
        <v>29</v>
      </c>
      <c r="BX125" s="1">
        <v>29</v>
      </c>
      <c r="BY125" s="1">
        <v>29</v>
      </c>
      <c r="BZ125" s="1">
        <v>5</v>
      </c>
      <c r="CA125" s="1">
        <v>3</v>
      </c>
      <c r="CB125" s="1">
        <v>0</v>
      </c>
      <c r="CC125" s="1">
        <v>50</v>
      </c>
      <c r="CD125" s="1">
        <v>22</v>
      </c>
      <c r="CE125" s="1">
        <v>10</v>
      </c>
      <c r="CF125" s="1">
        <v>10</v>
      </c>
      <c r="CG125" s="1">
        <v>4</v>
      </c>
      <c r="CH125" s="1">
        <v>0</v>
      </c>
      <c r="CI125" s="1">
        <v>46</v>
      </c>
      <c r="CJ125" s="1">
        <v>30</v>
      </c>
      <c r="CK125" s="1">
        <v>12</v>
      </c>
      <c r="CL125" s="1">
        <v>4</v>
      </c>
      <c r="CM125" s="1">
        <v>4</v>
      </c>
      <c r="CN125" s="1">
        <v>0</v>
      </c>
      <c r="CO125" s="1">
        <v>3</v>
      </c>
      <c r="CP125" s="1">
        <v>0</v>
      </c>
      <c r="CQ125" s="1">
        <v>0</v>
      </c>
      <c r="CR125" s="1">
        <v>0</v>
      </c>
      <c r="CS125" s="4"/>
      <c r="CT125" s="4"/>
      <c r="CU125" s="4"/>
      <c r="CV125" s="4"/>
      <c r="CW125" s="4"/>
      <c r="CX125" s="4"/>
      <c r="CY125" s="4"/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92</v>
      </c>
      <c r="EA125" s="1">
        <v>0</v>
      </c>
      <c r="EB125" s="4">
        <v>47.608695652173914</v>
      </c>
      <c r="EC125" s="4">
        <v>36.826086956521742</v>
      </c>
      <c r="ED125" s="4">
        <v>37.326086956521742</v>
      </c>
      <c r="EE125" s="4"/>
      <c r="EF125" s="4">
        <v>121.76086956521739</v>
      </c>
      <c r="EG125" s="4">
        <v>40.586956521739133</v>
      </c>
      <c r="EH125" s="4">
        <v>40.586956521739133</v>
      </c>
      <c r="EI125" s="1">
        <v>29</v>
      </c>
      <c r="EJ125" s="1">
        <v>29</v>
      </c>
      <c r="EK125" s="1">
        <v>29</v>
      </c>
      <c r="EL125" s="1">
        <v>5</v>
      </c>
      <c r="EM125" s="1">
        <v>3</v>
      </c>
      <c r="EN125" s="1">
        <v>0</v>
      </c>
      <c r="EO125" s="1">
        <v>50</v>
      </c>
      <c r="EP125" s="1">
        <v>22</v>
      </c>
      <c r="EQ125" s="1">
        <v>10</v>
      </c>
      <c r="ER125" s="1">
        <v>10</v>
      </c>
      <c r="ES125" s="1">
        <v>4</v>
      </c>
      <c r="ET125" s="1">
        <v>0</v>
      </c>
      <c r="EU125" s="1">
        <v>46</v>
      </c>
      <c r="EV125" s="1">
        <v>30</v>
      </c>
      <c r="EW125" s="1">
        <v>12</v>
      </c>
      <c r="EX125" s="1">
        <v>4</v>
      </c>
      <c r="EY125" s="1">
        <v>4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3</v>
      </c>
      <c r="FH125" s="1">
        <v>0</v>
      </c>
      <c r="FI125" s="1">
        <v>182</v>
      </c>
      <c r="FJ125" s="1" t="s">
        <v>375</v>
      </c>
      <c r="FK125" s="1">
        <v>195</v>
      </c>
      <c r="FL125" s="1">
        <v>9</v>
      </c>
      <c r="FM125" s="1" t="s">
        <v>375</v>
      </c>
      <c r="FN125" s="1">
        <v>10</v>
      </c>
      <c r="FO125" s="1">
        <v>26</v>
      </c>
      <c r="FP125" s="1">
        <v>6</v>
      </c>
      <c r="FQ125" s="1">
        <v>26</v>
      </c>
      <c r="FR125" s="1" t="s">
        <v>311</v>
      </c>
      <c r="FS125" s="1">
        <v>313</v>
      </c>
      <c r="FT125" s="1">
        <v>134</v>
      </c>
      <c r="FU125" s="1">
        <v>313</v>
      </c>
    </row>
    <row r="126" spans="63:177">
      <c r="BK126" s="29">
        <v>399021196</v>
      </c>
      <c r="BL126" s="1" t="s">
        <v>71</v>
      </c>
      <c r="BM126" s="1">
        <v>223</v>
      </c>
      <c r="BN126" s="1" t="s">
        <v>289</v>
      </c>
      <c r="BO126" s="1" t="s">
        <v>290</v>
      </c>
      <c r="BP126" s="1">
        <v>97</v>
      </c>
      <c r="BQ126" s="1">
        <v>0</v>
      </c>
      <c r="BR126" s="4">
        <v>37.350515463917525</v>
      </c>
      <c r="BS126" s="4">
        <v>29.237113402061855</v>
      </c>
      <c r="BT126" s="4">
        <v>24.298969072164947</v>
      </c>
      <c r="BU126" s="4">
        <v>90.886597938144334</v>
      </c>
      <c r="BV126" s="4">
        <v>30.295532646048109</v>
      </c>
      <c r="BW126" s="1">
        <v>45</v>
      </c>
      <c r="BX126" s="1">
        <v>37</v>
      </c>
      <c r="BY126" s="1">
        <v>12</v>
      </c>
      <c r="BZ126" s="1">
        <v>3</v>
      </c>
      <c r="CA126" s="1">
        <v>4</v>
      </c>
      <c r="CB126" s="1">
        <v>0</v>
      </c>
      <c r="CC126" s="1">
        <v>66</v>
      </c>
      <c r="CD126" s="1">
        <v>21</v>
      </c>
      <c r="CE126" s="1">
        <v>5</v>
      </c>
      <c r="CF126" s="1">
        <v>5</v>
      </c>
      <c r="CG126" s="1">
        <v>4</v>
      </c>
      <c r="CH126" s="1">
        <v>0</v>
      </c>
      <c r="CI126" s="1">
        <v>75</v>
      </c>
      <c r="CJ126" s="1">
        <v>16</v>
      </c>
      <c r="CK126" s="1">
        <v>6</v>
      </c>
      <c r="CL126" s="1">
        <v>0</v>
      </c>
      <c r="CM126" s="1">
        <v>5</v>
      </c>
      <c r="CN126" s="1">
        <v>0</v>
      </c>
      <c r="CO126" s="1">
        <v>3</v>
      </c>
      <c r="CP126" s="1">
        <v>0</v>
      </c>
      <c r="CQ126" s="1">
        <v>0</v>
      </c>
      <c r="CR126" s="1">
        <v>0</v>
      </c>
      <c r="CS126" s="4"/>
      <c r="CT126" s="4"/>
      <c r="CU126" s="4"/>
      <c r="CV126" s="4"/>
      <c r="CW126" s="4"/>
      <c r="CX126" s="4"/>
      <c r="CY126" s="4"/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97</v>
      </c>
      <c r="EA126" s="1">
        <v>0</v>
      </c>
      <c r="EB126" s="4">
        <v>37.350515463917525</v>
      </c>
      <c r="EC126" s="4">
        <v>29.237113402061855</v>
      </c>
      <c r="ED126" s="4">
        <v>24.298969072164947</v>
      </c>
      <c r="EE126" s="4"/>
      <c r="EF126" s="4">
        <v>90.886597938144334</v>
      </c>
      <c r="EG126" s="4">
        <v>30.295532646048109</v>
      </c>
      <c r="EH126" s="4">
        <v>30.295532646048109</v>
      </c>
      <c r="EI126" s="1">
        <v>45</v>
      </c>
      <c r="EJ126" s="1">
        <v>37</v>
      </c>
      <c r="EK126" s="1">
        <v>12</v>
      </c>
      <c r="EL126" s="1">
        <v>3</v>
      </c>
      <c r="EM126" s="1">
        <v>4</v>
      </c>
      <c r="EN126" s="1">
        <v>0</v>
      </c>
      <c r="EO126" s="1">
        <v>66</v>
      </c>
      <c r="EP126" s="1">
        <v>21</v>
      </c>
      <c r="EQ126" s="1">
        <v>5</v>
      </c>
      <c r="ER126" s="1">
        <v>5</v>
      </c>
      <c r="ES126" s="1">
        <v>4</v>
      </c>
      <c r="ET126" s="1">
        <v>0</v>
      </c>
      <c r="EU126" s="1">
        <v>75</v>
      </c>
      <c r="EV126" s="1">
        <v>16</v>
      </c>
      <c r="EW126" s="1">
        <v>6</v>
      </c>
      <c r="EX126" s="1">
        <v>0</v>
      </c>
      <c r="EY126" s="1">
        <v>5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3</v>
      </c>
      <c r="FH126" s="1">
        <v>0</v>
      </c>
      <c r="FI126" s="1">
        <v>292</v>
      </c>
      <c r="FJ126" s="1" t="s">
        <v>375</v>
      </c>
      <c r="FK126" s="1">
        <v>293</v>
      </c>
      <c r="FL126" s="1">
        <v>21</v>
      </c>
      <c r="FM126" s="1" t="s">
        <v>375</v>
      </c>
      <c r="FN126" s="1">
        <v>21</v>
      </c>
      <c r="FO126" s="1">
        <v>26</v>
      </c>
      <c r="FP126" s="1">
        <v>6</v>
      </c>
      <c r="FQ126" s="1">
        <v>26</v>
      </c>
      <c r="FR126" s="1" t="s">
        <v>311</v>
      </c>
      <c r="FS126" s="1">
        <v>313</v>
      </c>
      <c r="FT126" s="1">
        <v>134</v>
      </c>
      <c r="FU126" s="1">
        <v>313</v>
      </c>
    </row>
    <row r="127" spans="63:177">
      <c r="BK127" s="29">
        <v>124775371</v>
      </c>
      <c r="BL127" s="1" t="s">
        <v>312</v>
      </c>
      <c r="BM127" s="1">
        <v>224</v>
      </c>
      <c r="BN127" s="1" t="s">
        <v>313</v>
      </c>
      <c r="BO127" s="1" t="s">
        <v>290</v>
      </c>
      <c r="BP127" s="1">
        <v>13</v>
      </c>
      <c r="BQ127" s="1">
        <v>0</v>
      </c>
      <c r="BR127" s="4">
        <v>37.46153846153846</v>
      </c>
      <c r="BS127" s="4">
        <v>26.153846153846153</v>
      </c>
      <c r="BT127" s="4">
        <v>17.076923076923077</v>
      </c>
      <c r="BU127" s="4">
        <v>80.692307692307693</v>
      </c>
      <c r="BV127" s="4">
        <v>26.897435897435894</v>
      </c>
      <c r="BW127" s="1">
        <v>5</v>
      </c>
      <c r="BX127" s="1">
        <v>6</v>
      </c>
      <c r="BY127" s="1">
        <v>2</v>
      </c>
      <c r="BZ127" s="1">
        <v>0</v>
      </c>
      <c r="CA127" s="1">
        <v>0</v>
      </c>
      <c r="CB127" s="1">
        <v>0</v>
      </c>
      <c r="CC127" s="1">
        <v>10</v>
      </c>
      <c r="CD127" s="1">
        <v>2</v>
      </c>
      <c r="CE127" s="1">
        <v>1</v>
      </c>
      <c r="CF127" s="1">
        <v>0</v>
      </c>
      <c r="CG127" s="1">
        <v>0</v>
      </c>
      <c r="CH127" s="1">
        <v>0</v>
      </c>
      <c r="CI127" s="1">
        <v>13</v>
      </c>
      <c r="CJ127" s="1">
        <v>0</v>
      </c>
      <c r="CK127" s="1">
        <v>0</v>
      </c>
      <c r="CL127" s="1">
        <v>0</v>
      </c>
      <c r="CM127" s="1">
        <v>1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4"/>
      <c r="CT127" s="4"/>
      <c r="CU127" s="4"/>
      <c r="CV127" s="4"/>
      <c r="CW127" s="4"/>
      <c r="CX127" s="4"/>
      <c r="CY127" s="4"/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13</v>
      </c>
      <c r="EA127" s="1">
        <v>0</v>
      </c>
      <c r="EB127" s="4">
        <v>37.46153846153846</v>
      </c>
      <c r="EC127" s="4">
        <v>26.153846153846153</v>
      </c>
      <c r="ED127" s="4">
        <v>17.076923076923077</v>
      </c>
      <c r="EE127" s="4"/>
      <c r="EF127" s="4">
        <v>80.692307692307693</v>
      </c>
      <c r="EG127" s="4">
        <v>26.897435897435894</v>
      </c>
      <c r="EH127" s="4">
        <v>26.897435897435894</v>
      </c>
      <c r="EI127" s="1">
        <v>5</v>
      </c>
      <c r="EJ127" s="1">
        <v>6</v>
      </c>
      <c r="EK127" s="1">
        <v>2</v>
      </c>
      <c r="EL127" s="1">
        <v>0</v>
      </c>
      <c r="EM127" s="1">
        <v>0</v>
      </c>
      <c r="EN127" s="1">
        <v>0</v>
      </c>
      <c r="EO127" s="1">
        <v>10</v>
      </c>
      <c r="EP127" s="1">
        <v>2</v>
      </c>
      <c r="EQ127" s="1">
        <v>1</v>
      </c>
      <c r="ER127" s="1">
        <v>0</v>
      </c>
      <c r="ES127" s="1">
        <v>0</v>
      </c>
      <c r="ET127" s="1">
        <v>0</v>
      </c>
      <c r="EU127" s="1">
        <v>13</v>
      </c>
      <c r="EV127" s="1">
        <v>0</v>
      </c>
      <c r="EW127" s="1">
        <v>0</v>
      </c>
      <c r="EX127" s="1">
        <v>0</v>
      </c>
      <c r="EY127" s="1">
        <v>1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303</v>
      </c>
      <c r="FJ127" s="1" t="s">
        <v>375</v>
      </c>
      <c r="FK127" s="1">
        <v>303</v>
      </c>
      <c r="FL127" s="1">
        <v>24</v>
      </c>
      <c r="FM127" s="1" t="s">
        <v>375</v>
      </c>
      <c r="FN127" s="1">
        <v>24</v>
      </c>
      <c r="FO127" s="1">
        <v>26</v>
      </c>
      <c r="FP127" s="1">
        <v>6</v>
      </c>
      <c r="FQ127" s="1">
        <v>26</v>
      </c>
      <c r="FR127" s="1" t="s">
        <v>311</v>
      </c>
      <c r="FS127" s="1">
        <v>313</v>
      </c>
      <c r="FT127" s="1">
        <v>134</v>
      </c>
      <c r="FU127" s="1">
        <v>313</v>
      </c>
    </row>
    <row r="128" spans="63:177">
      <c r="BK128" s="29">
        <v>819074319</v>
      </c>
      <c r="BL128" s="1" t="s">
        <v>72</v>
      </c>
      <c r="BM128" s="1">
        <v>228</v>
      </c>
      <c r="BN128" s="1" t="s">
        <v>289</v>
      </c>
      <c r="BO128" s="1" t="s">
        <v>370</v>
      </c>
      <c r="BP128" s="1">
        <v>68</v>
      </c>
      <c r="BQ128" s="1">
        <v>6</v>
      </c>
      <c r="BR128" s="4">
        <v>52.354838709677416</v>
      </c>
      <c r="BS128" s="4">
        <v>44.387096774193552</v>
      </c>
      <c r="BT128" s="4">
        <v>41.532258064516128</v>
      </c>
      <c r="BU128" s="4">
        <v>138.2741935483871</v>
      </c>
      <c r="BV128" s="4">
        <v>46.091397849462375</v>
      </c>
      <c r="BW128" s="1">
        <v>15</v>
      </c>
      <c r="BX128" s="1">
        <v>22</v>
      </c>
      <c r="BY128" s="1">
        <v>17</v>
      </c>
      <c r="BZ128" s="1">
        <v>8</v>
      </c>
      <c r="CA128" s="1">
        <v>0</v>
      </c>
      <c r="CB128" s="1">
        <v>0</v>
      </c>
      <c r="CC128" s="1">
        <v>27</v>
      </c>
      <c r="CD128" s="1">
        <v>17</v>
      </c>
      <c r="CE128" s="1">
        <v>8</v>
      </c>
      <c r="CF128" s="1">
        <v>10</v>
      </c>
      <c r="CG128" s="1">
        <v>2</v>
      </c>
      <c r="CH128" s="1">
        <v>3</v>
      </c>
      <c r="CI128" s="1">
        <v>28</v>
      </c>
      <c r="CJ128" s="1">
        <v>16</v>
      </c>
      <c r="CK128" s="1">
        <v>13</v>
      </c>
      <c r="CL128" s="1">
        <v>5</v>
      </c>
      <c r="CM128" s="1">
        <v>1</v>
      </c>
      <c r="CN128" s="1">
        <v>0</v>
      </c>
      <c r="CO128" s="1">
        <v>0</v>
      </c>
      <c r="CP128" s="1">
        <v>0</v>
      </c>
      <c r="CQ128" s="1">
        <v>15</v>
      </c>
      <c r="CR128" s="1">
        <v>0</v>
      </c>
      <c r="CS128" s="4">
        <v>55.333333333333336</v>
      </c>
      <c r="CT128" s="4">
        <v>36.266666666666666</v>
      </c>
      <c r="CU128" s="4">
        <v>36.333333333333336</v>
      </c>
      <c r="CV128" s="4">
        <v>40.4</v>
      </c>
      <c r="CW128" s="4">
        <v>127.93333333333334</v>
      </c>
      <c r="CX128" s="4">
        <v>42.644444444444439</v>
      </c>
      <c r="CY128" s="4">
        <v>42.083333333333336</v>
      </c>
      <c r="CZ128" s="1">
        <v>1</v>
      </c>
      <c r="DA128" s="1">
        <v>7</v>
      </c>
      <c r="DB128" s="1">
        <v>6</v>
      </c>
      <c r="DC128" s="1">
        <v>1</v>
      </c>
      <c r="DD128" s="1">
        <v>0</v>
      </c>
      <c r="DE128" s="1">
        <v>0</v>
      </c>
      <c r="DF128" s="1">
        <v>8</v>
      </c>
      <c r="DG128" s="1">
        <v>5</v>
      </c>
      <c r="DH128" s="1">
        <v>2</v>
      </c>
      <c r="DI128" s="1">
        <v>0</v>
      </c>
      <c r="DJ128" s="1">
        <v>0</v>
      </c>
      <c r="DK128" s="1">
        <v>0</v>
      </c>
      <c r="DL128" s="1">
        <v>9</v>
      </c>
      <c r="DM128" s="1">
        <v>3</v>
      </c>
      <c r="DN128" s="1">
        <v>2</v>
      </c>
      <c r="DO128" s="1">
        <v>1</v>
      </c>
      <c r="DP128" s="1">
        <v>0</v>
      </c>
      <c r="DQ128" s="1">
        <v>0</v>
      </c>
      <c r="DR128" s="1">
        <v>5</v>
      </c>
      <c r="DS128" s="1">
        <v>7</v>
      </c>
      <c r="DT128" s="1">
        <v>3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83</v>
      </c>
      <c r="EA128" s="1">
        <v>6</v>
      </c>
      <c r="EB128" s="4">
        <v>52.935064935064936</v>
      </c>
      <c r="EC128" s="4">
        <v>42.805194805194802</v>
      </c>
      <c r="ED128" s="4">
        <v>40.519480519480517</v>
      </c>
      <c r="EE128" s="4">
        <v>40.4</v>
      </c>
      <c r="EF128" s="4">
        <v>136.25974025974025</v>
      </c>
      <c r="EG128" s="4">
        <v>45.419913419913435</v>
      </c>
      <c r="EH128" s="4">
        <v>45.310606060606069</v>
      </c>
      <c r="EI128" s="1">
        <v>16</v>
      </c>
      <c r="EJ128" s="1">
        <v>29</v>
      </c>
      <c r="EK128" s="1">
        <v>23</v>
      </c>
      <c r="EL128" s="1">
        <v>9</v>
      </c>
      <c r="EM128" s="1">
        <v>0</v>
      </c>
      <c r="EN128" s="1">
        <v>0</v>
      </c>
      <c r="EO128" s="1">
        <v>35</v>
      </c>
      <c r="EP128" s="1">
        <v>22</v>
      </c>
      <c r="EQ128" s="1">
        <v>10</v>
      </c>
      <c r="ER128" s="1">
        <v>10</v>
      </c>
      <c r="ES128" s="1">
        <v>2</v>
      </c>
      <c r="ET128" s="1">
        <v>3</v>
      </c>
      <c r="EU128" s="1">
        <v>37</v>
      </c>
      <c r="EV128" s="1">
        <v>19</v>
      </c>
      <c r="EW128" s="1">
        <v>15</v>
      </c>
      <c r="EX128" s="1">
        <v>6</v>
      </c>
      <c r="EY128" s="1">
        <v>1</v>
      </c>
      <c r="EZ128" s="1">
        <v>0</v>
      </c>
      <c r="FA128" s="1">
        <v>5</v>
      </c>
      <c r="FB128" s="1">
        <v>7</v>
      </c>
      <c r="FC128" s="1">
        <v>3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104</v>
      </c>
      <c r="FJ128" s="1">
        <v>114</v>
      </c>
      <c r="FK128" s="1">
        <v>128</v>
      </c>
      <c r="FL128" s="1">
        <v>3</v>
      </c>
      <c r="FM128" s="1">
        <v>4</v>
      </c>
      <c r="FN128" s="1">
        <v>4</v>
      </c>
      <c r="FO128" s="1">
        <v>26</v>
      </c>
      <c r="FP128" s="1">
        <v>6</v>
      </c>
      <c r="FQ128" s="1">
        <v>26</v>
      </c>
      <c r="FR128" s="1" t="s">
        <v>311</v>
      </c>
      <c r="FS128" s="1">
        <v>313</v>
      </c>
      <c r="FT128" s="1">
        <v>134</v>
      </c>
      <c r="FU128" s="1">
        <v>313</v>
      </c>
    </row>
    <row r="129" spans="63:177">
      <c r="BK129" s="29">
        <v>229479572</v>
      </c>
      <c r="BL129" s="1" t="s">
        <v>73</v>
      </c>
      <c r="BM129" s="1">
        <v>233</v>
      </c>
      <c r="BN129" s="1" t="s">
        <v>289</v>
      </c>
      <c r="BO129" s="1" t="s">
        <v>370</v>
      </c>
      <c r="BP129" s="1">
        <v>130</v>
      </c>
      <c r="BQ129" s="1">
        <v>1</v>
      </c>
      <c r="BR129" s="4">
        <v>46.97674418604651</v>
      </c>
      <c r="BS129" s="4">
        <v>40.310077519379846</v>
      </c>
      <c r="BT129" s="4">
        <v>32.449612403100772</v>
      </c>
      <c r="BU129" s="4">
        <v>119.73643410852713</v>
      </c>
      <c r="BV129" s="4">
        <v>39.912144702842369</v>
      </c>
      <c r="BW129" s="1">
        <v>30</v>
      </c>
      <c r="BX129" s="1">
        <v>65</v>
      </c>
      <c r="BY129" s="1">
        <v>27</v>
      </c>
      <c r="BZ129" s="1">
        <v>7</v>
      </c>
      <c r="CA129" s="1">
        <v>2</v>
      </c>
      <c r="CB129" s="1">
        <v>0</v>
      </c>
      <c r="CC129" s="1">
        <v>56</v>
      </c>
      <c r="CD129" s="1">
        <v>47</v>
      </c>
      <c r="CE129" s="1">
        <v>16</v>
      </c>
      <c r="CF129" s="1">
        <v>10</v>
      </c>
      <c r="CG129" s="1">
        <v>1</v>
      </c>
      <c r="CH129" s="1">
        <v>2</v>
      </c>
      <c r="CI129" s="1">
        <v>77</v>
      </c>
      <c r="CJ129" s="1">
        <v>37</v>
      </c>
      <c r="CK129" s="1">
        <v>12</v>
      </c>
      <c r="CL129" s="1">
        <v>3</v>
      </c>
      <c r="CM129" s="1">
        <v>2</v>
      </c>
      <c r="CN129" s="1">
        <v>0</v>
      </c>
      <c r="CO129" s="1">
        <v>1</v>
      </c>
      <c r="CP129" s="1">
        <v>0</v>
      </c>
      <c r="CQ129" s="1">
        <v>22</v>
      </c>
      <c r="CR129" s="1">
        <v>0</v>
      </c>
      <c r="CS129" s="4">
        <v>57.772727272727273</v>
      </c>
      <c r="CT129" s="4">
        <v>41.454545454545453</v>
      </c>
      <c r="CU129" s="4">
        <v>51.272727272727273</v>
      </c>
      <c r="CV129" s="4">
        <v>45.772727272727273</v>
      </c>
      <c r="CW129" s="4">
        <v>150.5</v>
      </c>
      <c r="CX129" s="4">
        <v>50.166666666666679</v>
      </c>
      <c r="CY129" s="4">
        <v>49.06818181818182</v>
      </c>
      <c r="CZ129" s="1">
        <v>3</v>
      </c>
      <c r="DA129" s="1">
        <v>8</v>
      </c>
      <c r="DB129" s="1">
        <v>7</v>
      </c>
      <c r="DC129" s="1">
        <v>4</v>
      </c>
      <c r="DD129" s="1">
        <v>0</v>
      </c>
      <c r="DE129" s="1">
        <v>0</v>
      </c>
      <c r="DF129" s="1">
        <v>10</v>
      </c>
      <c r="DG129" s="1">
        <v>7</v>
      </c>
      <c r="DH129" s="1">
        <v>3</v>
      </c>
      <c r="DI129" s="1">
        <v>2</v>
      </c>
      <c r="DJ129" s="1">
        <v>0</v>
      </c>
      <c r="DK129" s="1">
        <v>0</v>
      </c>
      <c r="DL129" s="1">
        <v>7</v>
      </c>
      <c r="DM129" s="1">
        <v>8</v>
      </c>
      <c r="DN129" s="1">
        <v>3</v>
      </c>
      <c r="DO129" s="1">
        <v>4</v>
      </c>
      <c r="DP129" s="1">
        <v>0</v>
      </c>
      <c r="DQ129" s="1">
        <v>0</v>
      </c>
      <c r="DR129" s="1">
        <v>8</v>
      </c>
      <c r="DS129" s="1">
        <v>8</v>
      </c>
      <c r="DT129" s="1">
        <v>4</v>
      </c>
      <c r="DU129" s="1">
        <v>2</v>
      </c>
      <c r="DV129" s="1">
        <v>0</v>
      </c>
      <c r="DW129" s="1">
        <v>0</v>
      </c>
      <c r="DX129" s="1">
        <v>0</v>
      </c>
      <c r="DY129" s="1">
        <v>0</v>
      </c>
      <c r="DZ129" s="1">
        <v>152</v>
      </c>
      <c r="EA129" s="1">
        <v>1</v>
      </c>
      <c r="EB129" s="4">
        <v>48.549668874172184</v>
      </c>
      <c r="EC129" s="4">
        <v>40.476821192052981</v>
      </c>
      <c r="ED129" s="4">
        <v>35.192052980132452</v>
      </c>
      <c r="EE129" s="4">
        <v>45.772727272727273</v>
      </c>
      <c r="EF129" s="4">
        <v>124.21854304635761</v>
      </c>
      <c r="EG129" s="4">
        <v>41.406181015452503</v>
      </c>
      <c r="EH129" s="4">
        <v>41.246136865342137</v>
      </c>
      <c r="EI129" s="1">
        <v>33</v>
      </c>
      <c r="EJ129" s="1">
        <v>73</v>
      </c>
      <c r="EK129" s="1">
        <v>34</v>
      </c>
      <c r="EL129" s="1">
        <v>11</v>
      </c>
      <c r="EM129" s="1">
        <v>2</v>
      </c>
      <c r="EN129" s="1">
        <v>0</v>
      </c>
      <c r="EO129" s="1">
        <v>66</v>
      </c>
      <c r="EP129" s="1">
        <v>54</v>
      </c>
      <c r="EQ129" s="1">
        <v>19</v>
      </c>
      <c r="ER129" s="1">
        <v>12</v>
      </c>
      <c r="ES129" s="1">
        <v>1</v>
      </c>
      <c r="ET129" s="1">
        <v>2</v>
      </c>
      <c r="EU129" s="1">
        <v>84</v>
      </c>
      <c r="EV129" s="1">
        <v>45</v>
      </c>
      <c r="EW129" s="1">
        <v>15</v>
      </c>
      <c r="EX129" s="1">
        <v>7</v>
      </c>
      <c r="EY129" s="1">
        <v>2</v>
      </c>
      <c r="EZ129" s="1">
        <v>0</v>
      </c>
      <c r="FA129" s="1">
        <v>8</v>
      </c>
      <c r="FB129" s="1">
        <v>8</v>
      </c>
      <c r="FC129" s="1">
        <v>4</v>
      </c>
      <c r="FD129" s="1">
        <v>2</v>
      </c>
      <c r="FE129" s="1">
        <v>0</v>
      </c>
      <c r="FF129" s="1">
        <v>0</v>
      </c>
      <c r="FG129" s="1">
        <v>1</v>
      </c>
      <c r="FH129" s="1">
        <v>0</v>
      </c>
      <c r="FI129" s="1">
        <v>196</v>
      </c>
      <c r="FJ129" s="1">
        <v>65</v>
      </c>
      <c r="FK129" s="1">
        <v>182</v>
      </c>
      <c r="FL129" s="1">
        <v>12</v>
      </c>
      <c r="FM129" s="1">
        <v>1</v>
      </c>
      <c r="FN129" s="1">
        <v>9</v>
      </c>
      <c r="FO129" s="1">
        <v>26</v>
      </c>
      <c r="FP129" s="1">
        <v>6</v>
      </c>
      <c r="FQ129" s="1">
        <v>26</v>
      </c>
      <c r="FR129" s="1" t="s">
        <v>311</v>
      </c>
      <c r="FS129" s="1">
        <v>313</v>
      </c>
      <c r="FT129" s="1">
        <v>134</v>
      </c>
      <c r="FU129" s="1">
        <v>313</v>
      </c>
    </row>
    <row r="130" spans="63:177">
      <c r="BK130" s="29">
        <v>808572024</v>
      </c>
      <c r="BL130" s="1" t="s">
        <v>74</v>
      </c>
      <c r="BM130" s="1">
        <v>253</v>
      </c>
      <c r="BN130" s="1" t="s">
        <v>289</v>
      </c>
      <c r="BO130" s="1" t="s">
        <v>290</v>
      </c>
      <c r="BP130" s="1">
        <v>78</v>
      </c>
      <c r="BQ130" s="1">
        <v>0</v>
      </c>
      <c r="BR130" s="4">
        <v>51.269230769230766</v>
      </c>
      <c r="BS130" s="4">
        <v>41.333333333333336</v>
      </c>
      <c r="BT130" s="4">
        <v>38.628205128205131</v>
      </c>
      <c r="BU130" s="4">
        <v>131.23076923076923</v>
      </c>
      <c r="BV130" s="4">
        <v>43.743589743589752</v>
      </c>
      <c r="BW130" s="1">
        <v>22</v>
      </c>
      <c r="BX130" s="1">
        <v>23</v>
      </c>
      <c r="BY130" s="1">
        <v>25</v>
      </c>
      <c r="BZ130" s="1">
        <v>8</v>
      </c>
      <c r="CA130" s="1">
        <v>0</v>
      </c>
      <c r="CB130" s="1">
        <v>0</v>
      </c>
      <c r="CC130" s="1">
        <v>35</v>
      </c>
      <c r="CD130" s="1">
        <v>23</v>
      </c>
      <c r="CE130" s="1">
        <v>13</v>
      </c>
      <c r="CF130" s="1">
        <v>7</v>
      </c>
      <c r="CG130" s="1">
        <v>0</v>
      </c>
      <c r="CH130" s="1">
        <v>0</v>
      </c>
      <c r="CI130" s="1">
        <v>40</v>
      </c>
      <c r="CJ130" s="1">
        <v>24</v>
      </c>
      <c r="CK130" s="1">
        <v>9</v>
      </c>
      <c r="CL130" s="1">
        <v>5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4"/>
      <c r="CT130" s="4"/>
      <c r="CU130" s="4"/>
      <c r="CV130" s="4"/>
      <c r="CW130" s="4"/>
      <c r="CX130" s="4"/>
      <c r="CY130" s="4"/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78</v>
      </c>
      <c r="EA130" s="1">
        <v>0</v>
      </c>
      <c r="EB130" s="4">
        <v>51.269230769230766</v>
      </c>
      <c r="EC130" s="4">
        <v>41.333333333333336</v>
      </c>
      <c r="ED130" s="4">
        <v>38.628205128205131</v>
      </c>
      <c r="EE130" s="4"/>
      <c r="EF130" s="4">
        <v>131.23076923076923</v>
      </c>
      <c r="EG130" s="4">
        <v>43.743589743589752</v>
      </c>
      <c r="EH130" s="4">
        <v>43.743589743589752</v>
      </c>
      <c r="EI130" s="1">
        <v>22</v>
      </c>
      <c r="EJ130" s="1">
        <v>23</v>
      </c>
      <c r="EK130" s="1">
        <v>25</v>
      </c>
      <c r="EL130" s="1">
        <v>8</v>
      </c>
      <c r="EM130" s="1">
        <v>0</v>
      </c>
      <c r="EN130" s="1">
        <v>0</v>
      </c>
      <c r="EO130" s="1">
        <v>35</v>
      </c>
      <c r="EP130" s="1">
        <v>23</v>
      </c>
      <c r="EQ130" s="1">
        <v>13</v>
      </c>
      <c r="ER130" s="1">
        <v>7</v>
      </c>
      <c r="ES130" s="1">
        <v>0</v>
      </c>
      <c r="ET130" s="1">
        <v>0</v>
      </c>
      <c r="EU130" s="1">
        <v>40</v>
      </c>
      <c r="EV130" s="1">
        <v>24</v>
      </c>
      <c r="EW130" s="1">
        <v>9</v>
      </c>
      <c r="EX130" s="1">
        <v>5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133</v>
      </c>
      <c r="FJ130" s="1" t="s">
        <v>375</v>
      </c>
      <c r="FK130" s="1">
        <v>147</v>
      </c>
      <c r="FL130" s="1">
        <v>6</v>
      </c>
      <c r="FM130" s="1" t="s">
        <v>375</v>
      </c>
      <c r="FN130" s="1">
        <v>6</v>
      </c>
      <c r="FO130" s="1">
        <v>26</v>
      </c>
      <c r="FP130" s="1">
        <v>6</v>
      </c>
      <c r="FQ130" s="1">
        <v>26</v>
      </c>
      <c r="FR130" s="1" t="s">
        <v>311</v>
      </c>
      <c r="FS130" s="1">
        <v>313</v>
      </c>
      <c r="FT130" s="1">
        <v>134</v>
      </c>
      <c r="FU130" s="1">
        <v>313</v>
      </c>
    </row>
    <row r="131" spans="63:177">
      <c r="BK131" s="29">
        <v>663986204</v>
      </c>
      <c r="BL131" s="1" t="s">
        <v>75</v>
      </c>
      <c r="BM131" s="1">
        <v>273</v>
      </c>
      <c r="BN131" s="1" t="s">
        <v>289</v>
      </c>
      <c r="BO131" s="1" t="s">
        <v>370</v>
      </c>
      <c r="BP131" s="1">
        <v>94</v>
      </c>
      <c r="BQ131" s="1">
        <v>0</v>
      </c>
      <c r="BR131" s="4">
        <v>50.159574468085104</v>
      </c>
      <c r="BS131" s="4">
        <v>39.617021276595743</v>
      </c>
      <c r="BT131" s="4">
        <v>38.446808510638299</v>
      </c>
      <c r="BU131" s="4">
        <v>128.22340425531914</v>
      </c>
      <c r="BV131" s="4">
        <v>42.741134751773046</v>
      </c>
      <c r="BW131" s="1">
        <v>24</v>
      </c>
      <c r="BX131" s="1">
        <v>38</v>
      </c>
      <c r="BY131" s="1">
        <v>24</v>
      </c>
      <c r="BZ131" s="1">
        <v>8</v>
      </c>
      <c r="CA131" s="1">
        <v>1</v>
      </c>
      <c r="CB131" s="1">
        <v>0</v>
      </c>
      <c r="CC131" s="1">
        <v>44</v>
      </c>
      <c r="CD131" s="1">
        <v>33</v>
      </c>
      <c r="CE131" s="1">
        <v>10</v>
      </c>
      <c r="CF131" s="1">
        <v>7</v>
      </c>
      <c r="CG131" s="1">
        <v>1</v>
      </c>
      <c r="CH131" s="1">
        <v>1</v>
      </c>
      <c r="CI131" s="1">
        <v>41</v>
      </c>
      <c r="CJ131" s="1">
        <v>35</v>
      </c>
      <c r="CK131" s="1">
        <v>11</v>
      </c>
      <c r="CL131" s="1">
        <v>7</v>
      </c>
      <c r="CM131" s="1">
        <v>0</v>
      </c>
      <c r="CN131" s="1">
        <v>0</v>
      </c>
      <c r="CO131" s="1">
        <v>0</v>
      </c>
      <c r="CP131" s="1">
        <v>0</v>
      </c>
      <c r="CQ131" s="1">
        <v>20</v>
      </c>
      <c r="CR131" s="1">
        <v>0</v>
      </c>
      <c r="CS131" s="4">
        <v>56.75</v>
      </c>
      <c r="CT131" s="4">
        <v>43.6</v>
      </c>
      <c r="CU131" s="4">
        <v>43.05</v>
      </c>
      <c r="CV131" s="4">
        <v>55</v>
      </c>
      <c r="CW131" s="4">
        <v>143.4</v>
      </c>
      <c r="CX131" s="4">
        <v>47.8</v>
      </c>
      <c r="CY131" s="4">
        <v>49.6</v>
      </c>
      <c r="CZ131" s="1">
        <v>5</v>
      </c>
      <c r="DA131" s="1">
        <v>5</v>
      </c>
      <c r="DB131" s="1">
        <v>6</v>
      </c>
      <c r="DC131" s="1">
        <v>4</v>
      </c>
      <c r="DD131" s="1">
        <v>0</v>
      </c>
      <c r="DE131" s="1">
        <v>0</v>
      </c>
      <c r="DF131" s="1">
        <v>9</v>
      </c>
      <c r="DG131" s="1">
        <v>6</v>
      </c>
      <c r="DH131" s="1">
        <v>2</v>
      </c>
      <c r="DI131" s="1">
        <v>3</v>
      </c>
      <c r="DJ131" s="1">
        <v>0</v>
      </c>
      <c r="DK131" s="1">
        <v>0</v>
      </c>
      <c r="DL131" s="1">
        <v>7</v>
      </c>
      <c r="DM131" s="1">
        <v>8</v>
      </c>
      <c r="DN131" s="1">
        <v>5</v>
      </c>
      <c r="DO131" s="1">
        <v>0</v>
      </c>
      <c r="DP131" s="1">
        <v>0</v>
      </c>
      <c r="DQ131" s="1">
        <v>0</v>
      </c>
      <c r="DR131" s="1">
        <v>2</v>
      </c>
      <c r="DS131" s="1">
        <v>8</v>
      </c>
      <c r="DT131" s="1">
        <v>10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114</v>
      </c>
      <c r="EA131" s="1">
        <v>0</v>
      </c>
      <c r="EB131" s="4">
        <v>51.315789473684212</v>
      </c>
      <c r="EC131" s="4">
        <v>40.315789473684212</v>
      </c>
      <c r="ED131" s="4">
        <v>39.254385964912281</v>
      </c>
      <c r="EE131" s="4">
        <v>55</v>
      </c>
      <c r="EF131" s="4">
        <v>130.88596491228071</v>
      </c>
      <c r="EG131" s="4">
        <v>43.628654970760238</v>
      </c>
      <c r="EH131" s="4">
        <v>43.944444444444464</v>
      </c>
      <c r="EI131" s="1">
        <v>29</v>
      </c>
      <c r="EJ131" s="1">
        <v>43</v>
      </c>
      <c r="EK131" s="1">
        <v>30</v>
      </c>
      <c r="EL131" s="1">
        <v>12</v>
      </c>
      <c r="EM131" s="1">
        <v>1</v>
      </c>
      <c r="EN131" s="1">
        <v>0</v>
      </c>
      <c r="EO131" s="1">
        <v>53</v>
      </c>
      <c r="EP131" s="1">
        <v>39</v>
      </c>
      <c r="EQ131" s="1">
        <v>12</v>
      </c>
      <c r="ER131" s="1">
        <v>10</v>
      </c>
      <c r="ES131" s="1">
        <v>1</v>
      </c>
      <c r="ET131" s="1">
        <v>1</v>
      </c>
      <c r="EU131" s="1">
        <v>48</v>
      </c>
      <c r="EV131" s="1">
        <v>43</v>
      </c>
      <c r="EW131" s="1">
        <v>16</v>
      </c>
      <c r="EX131" s="1">
        <v>7</v>
      </c>
      <c r="EY131" s="1">
        <v>0</v>
      </c>
      <c r="EZ131" s="1">
        <v>0</v>
      </c>
      <c r="FA131" s="1">
        <v>2</v>
      </c>
      <c r="FB131" s="1">
        <v>8</v>
      </c>
      <c r="FC131" s="1">
        <v>10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148</v>
      </c>
      <c r="FJ131" s="1">
        <v>90</v>
      </c>
      <c r="FK131" s="1">
        <v>149</v>
      </c>
      <c r="FL131" s="1">
        <v>8</v>
      </c>
      <c r="FM131" s="1">
        <v>2</v>
      </c>
      <c r="FN131" s="1">
        <v>7</v>
      </c>
      <c r="FO131" s="1">
        <v>26</v>
      </c>
      <c r="FP131" s="1">
        <v>6</v>
      </c>
      <c r="FQ131" s="1">
        <v>26</v>
      </c>
      <c r="FR131" s="1" t="s">
        <v>311</v>
      </c>
      <c r="FS131" s="1">
        <v>313</v>
      </c>
      <c r="FT131" s="1">
        <v>134</v>
      </c>
      <c r="FU131" s="1">
        <v>313</v>
      </c>
    </row>
    <row r="132" spans="63:177">
      <c r="BK132" s="29">
        <v>457856587</v>
      </c>
      <c r="BL132" s="1" t="s">
        <v>76</v>
      </c>
      <c r="BM132" s="1">
        <v>274</v>
      </c>
      <c r="BN132" s="1" t="s">
        <v>289</v>
      </c>
      <c r="BO132" s="1" t="s">
        <v>370</v>
      </c>
      <c r="BP132" s="1">
        <v>210</v>
      </c>
      <c r="BQ132" s="1">
        <v>0</v>
      </c>
      <c r="BR132" s="4">
        <v>44.147619047619045</v>
      </c>
      <c r="BS132" s="4">
        <v>36.171428571428571</v>
      </c>
      <c r="BT132" s="4">
        <v>29.009523809523809</v>
      </c>
      <c r="BU132" s="4">
        <v>109.32857142857142</v>
      </c>
      <c r="BV132" s="4">
        <v>36.442857142857136</v>
      </c>
      <c r="BW132" s="1">
        <v>67</v>
      </c>
      <c r="BX132" s="1">
        <v>91</v>
      </c>
      <c r="BY132" s="1">
        <v>46</v>
      </c>
      <c r="BZ132" s="1">
        <v>6</v>
      </c>
      <c r="CA132" s="1">
        <v>0</v>
      </c>
      <c r="CB132" s="1">
        <v>0</v>
      </c>
      <c r="CC132" s="1">
        <v>108</v>
      </c>
      <c r="CD132" s="1">
        <v>72</v>
      </c>
      <c r="CE132" s="1">
        <v>17</v>
      </c>
      <c r="CF132" s="1">
        <v>13</v>
      </c>
      <c r="CG132" s="1">
        <v>0</v>
      </c>
      <c r="CH132" s="1">
        <v>1</v>
      </c>
      <c r="CI132" s="1">
        <v>145</v>
      </c>
      <c r="CJ132" s="1">
        <v>50</v>
      </c>
      <c r="CK132" s="1">
        <v>11</v>
      </c>
      <c r="CL132" s="1">
        <v>4</v>
      </c>
      <c r="CM132" s="1">
        <v>1</v>
      </c>
      <c r="CN132" s="1">
        <v>0</v>
      </c>
      <c r="CO132" s="1">
        <v>0</v>
      </c>
      <c r="CP132" s="1">
        <v>0</v>
      </c>
      <c r="CQ132" s="1">
        <v>16</v>
      </c>
      <c r="CR132" s="1">
        <v>0</v>
      </c>
      <c r="CS132" s="4">
        <v>48.25</v>
      </c>
      <c r="CT132" s="4">
        <v>36</v>
      </c>
      <c r="CU132" s="4">
        <v>39.375</v>
      </c>
      <c r="CV132" s="4">
        <v>48.875</v>
      </c>
      <c r="CW132" s="4">
        <v>123.625</v>
      </c>
      <c r="CX132" s="4">
        <v>41.208333333333343</v>
      </c>
      <c r="CY132" s="4">
        <v>43.125</v>
      </c>
      <c r="CZ132" s="1">
        <v>6</v>
      </c>
      <c r="DA132" s="1">
        <v>5</v>
      </c>
      <c r="DB132" s="1">
        <v>3</v>
      </c>
      <c r="DC132" s="1">
        <v>2</v>
      </c>
      <c r="DD132" s="1">
        <v>0</v>
      </c>
      <c r="DE132" s="1">
        <v>0</v>
      </c>
      <c r="DF132" s="1">
        <v>9</v>
      </c>
      <c r="DG132" s="1">
        <v>5</v>
      </c>
      <c r="DH132" s="1">
        <v>2</v>
      </c>
      <c r="DI132" s="1">
        <v>0</v>
      </c>
      <c r="DJ132" s="1">
        <v>0</v>
      </c>
      <c r="DK132" s="1">
        <v>0</v>
      </c>
      <c r="DL132" s="1">
        <v>7</v>
      </c>
      <c r="DM132" s="1">
        <v>5</v>
      </c>
      <c r="DN132" s="1">
        <v>4</v>
      </c>
      <c r="DO132" s="1">
        <v>0</v>
      </c>
      <c r="DP132" s="1">
        <v>0</v>
      </c>
      <c r="DQ132" s="1">
        <v>0</v>
      </c>
      <c r="DR132" s="1">
        <v>2</v>
      </c>
      <c r="DS132" s="1">
        <v>10</v>
      </c>
      <c r="DT132" s="1">
        <v>4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226</v>
      </c>
      <c r="EA132" s="1">
        <v>0</v>
      </c>
      <c r="EB132" s="4">
        <v>44.438053097345133</v>
      </c>
      <c r="EC132" s="4">
        <v>36.159292035398231</v>
      </c>
      <c r="ED132" s="4">
        <v>29.743362831858406</v>
      </c>
      <c r="EE132" s="4">
        <v>48.875</v>
      </c>
      <c r="EF132" s="4">
        <v>110.34070796460178</v>
      </c>
      <c r="EG132" s="4">
        <v>36.780235988200573</v>
      </c>
      <c r="EH132" s="4">
        <v>36.915929203539818</v>
      </c>
      <c r="EI132" s="1">
        <v>73</v>
      </c>
      <c r="EJ132" s="1">
        <v>96</v>
      </c>
      <c r="EK132" s="1">
        <v>49</v>
      </c>
      <c r="EL132" s="1">
        <v>8</v>
      </c>
      <c r="EM132" s="1">
        <v>0</v>
      </c>
      <c r="EN132" s="1">
        <v>0</v>
      </c>
      <c r="EO132" s="1">
        <v>117</v>
      </c>
      <c r="EP132" s="1">
        <v>77</v>
      </c>
      <c r="EQ132" s="1">
        <v>19</v>
      </c>
      <c r="ER132" s="1">
        <v>13</v>
      </c>
      <c r="ES132" s="1">
        <v>0</v>
      </c>
      <c r="ET132" s="1">
        <v>1</v>
      </c>
      <c r="EU132" s="1">
        <v>152</v>
      </c>
      <c r="EV132" s="1">
        <v>55</v>
      </c>
      <c r="EW132" s="1">
        <v>15</v>
      </c>
      <c r="EX132" s="1">
        <v>4</v>
      </c>
      <c r="EY132" s="1">
        <v>1</v>
      </c>
      <c r="EZ132" s="1">
        <v>0</v>
      </c>
      <c r="FA132" s="1">
        <v>2</v>
      </c>
      <c r="FB132" s="1">
        <v>10</v>
      </c>
      <c r="FC132" s="1">
        <v>4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244</v>
      </c>
      <c r="FJ132" s="1">
        <v>116</v>
      </c>
      <c r="FK132" s="1">
        <v>246</v>
      </c>
      <c r="FL132" s="1">
        <v>15</v>
      </c>
      <c r="FM132" s="1">
        <v>5</v>
      </c>
      <c r="FN132" s="1">
        <v>15</v>
      </c>
      <c r="FO132" s="1">
        <v>26</v>
      </c>
      <c r="FP132" s="1">
        <v>6</v>
      </c>
      <c r="FQ132" s="1">
        <v>26</v>
      </c>
      <c r="FR132" s="1" t="s">
        <v>311</v>
      </c>
      <c r="FS132" s="1">
        <v>313</v>
      </c>
      <c r="FT132" s="1">
        <v>134</v>
      </c>
      <c r="FU132" s="1">
        <v>313</v>
      </c>
    </row>
    <row r="133" spans="63:177">
      <c r="BK133" s="29">
        <v>511524344</v>
      </c>
      <c r="BL133" s="1" t="s">
        <v>77</v>
      </c>
      <c r="BM133" s="1">
        <v>288</v>
      </c>
      <c r="BN133" s="1" t="s">
        <v>289</v>
      </c>
      <c r="BO133" s="1" t="s">
        <v>290</v>
      </c>
      <c r="BP133" s="1">
        <v>202</v>
      </c>
      <c r="BQ133" s="1">
        <v>0</v>
      </c>
      <c r="BR133" s="4">
        <v>52.965346534653463</v>
      </c>
      <c r="BS133" s="4">
        <v>40.475247524752476</v>
      </c>
      <c r="BT133" s="4">
        <v>39.450495049504951</v>
      </c>
      <c r="BU133" s="4">
        <v>132.8910891089109</v>
      </c>
      <c r="BV133" s="4">
        <v>44.297029702970278</v>
      </c>
      <c r="BW133" s="1">
        <v>43</v>
      </c>
      <c r="BX133" s="1">
        <v>84</v>
      </c>
      <c r="BY133" s="1">
        <v>51</v>
      </c>
      <c r="BZ133" s="1">
        <v>24</v>
      </c>
      <c r="CA133" s="1">
        <v>0</v>
      </c>
      <c r="CB133" s="1">
        <v>3</v>
      </c>
      <c r="CC133" s="1">
        <v>85</v>
      </c>
      <c r="CD133" s="1">
        <v>70</v>
      </c>
      <c r="CE133" s="1">
        <v>31</v>
      </c>
      <c r="CF133" s="1">
        <v>16</v>
      </c>
      <c r="CG133" s="1">
        <v>4</v>
      </c>
      <c r="CH133" s="1">
        <v>2</v>
      </c>
      <c r="CI133" s="1">
        <v>94</v>
      </c>
      <c r="CJ133" s="1">
        <v>71</v>
      </c>
      <c r="CK133" s="1">
        <v>24</v>
      </c>
      <c r="CL133" s="1">
        <v>13</v>
      </c>
      <c r="CM133" s="1">
        <v>1</v>
      </c>
      <c r="CN133" s="1">
        <v>1</v>
      </c>
      <c r="CO133" s="1">
        <v>0</v>
      </c>
      <c r="CP133" s="1">
        <v>0</v>
      </c>
      <c r="CQ133" s="1">
        <v>0</v>
      </c>
      <c r="CR133" s="1">
        <v>0</v>
      </c>
      <c r="CS133" s="4"/>
      <c r="CT133" s="4"/>
      <c r="CU133" s="4"/>
      <c r="CV133" s="4"/>
      <c r="CW133" s="4"/>
      <c r="CX133" s="4"/>
      <c r="CY133" s="4"/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202</v>
      </c>
      <c r="EA133" s="1">
        <v>0</v>
      </c>
      <c r="EB133" s="4">
        <v>52.965346534653463</v>
      </c>
      <c r="EC133" s="4">
        <v>40.475247524752476</v>
      </c>
      <c r="ED133" s="4">
        <v>39.450495049504951</v>
      </c>
      <c r="EE133" s="4"/>
      <c r="EF133" s="4">
        <v>132.8910891089109</v>
      </c>
      <c r="EG133" s="4">
        <v>44.297029702970278</v>
      </c>
      <c r="EH133" s="4">
        <v>44.297029702970278</v>
      </c>
      <c r="EI133" s="1">
        <v>43</v>
      </c>
      <c r="EJ133" s="1">
        <v>84</v>
      </c>
      <c r="EK133" s="1">
        <v>51</v>
      </c>
      <c r="EL133" s="1">
        <v>24</v>
      </c>
      <c r="EM133" s="1">
        <v>0</v>
      </c>
      <c r="EN133" s="1">
        <v>3</v>
      </c>
      <c r="EO133" s="1">
        <v>85</v>
      </c>
      <c r="EP133" s="1">
        <v>70</v>
      </c>
      <c r="EQ133" s="1">
        <v>31</v>
      </c>
      <c r="ER133" s="1">
        <v>16</v>
      </c>
      <c r="ES133" s="1">
        <v>4</v>
      </c>
      <c r="ET133" s="1">
        <v>2</v>
      </c>
      <c r="EU133" s="1">
        <v>94</v>
      </c>
      <c r="EV133" s="1">
        <v>71</v>
      </c>
      <c r="EW133" s="1">
        <v>24</v>
      </c>
      <c r="EX133" s="1">
        <v>13</v>
      </c>
      <c r="EY133" s="1">
        <v>1</v>
      </c>
      <c r="EZ133" s="1">
        <v>1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126</v>
      </c>
      <c r="FJ133" s="1" t="s">
        <v>375</v>
      </c>
      <c r="FK133" s="1">
        <v>141</v>
      </c>
      <c r="FL133" s="1">
        <v>5</v>
      </c>
      <c r="FM133" s="1" t="s">
        <v>375</v>
      </c>
      <c r="FN133" s="1">
        <v>5</v>
      </c>
      <c r="FO133" s="1">
        <v>26</v>
      </c>
      <c r="FP133" s="1">
        <v>6</v>
      </c>
      <c r="FQ133" s="1">
        <v>26</v>
      </c>
      <c r="FR133" s="1" t="s">
        <v>311</v>
      </c>
      <c r="FS133" s="1">
        <v>313</v>
      </c>
      <c r="FT133" s="1">
        <v>134</v>
      </c>
      <c r="FU133" s="1">
        <v>313</v>
      </c>
    </row>
    <row r="134" spans="63:177">
      <c r="BK134" s="29">
        <v>915602212</v>
      </c>
      <c r="BL134" s="1" t="s">
        <v>78</v>
      </c>
      <c r="BM134" s="1">
        <v>294</v>
      </c>
      <c r="BN134" s="1" t="s">
        <v>289</v>
      </c>
      <c r="BO134" s="1" t="s">
        <v>290</v>
      </c>
      <c r="BP134" s="1">
        <v>32</v>
      </c>
      <c r="BQ134" s="1">
        <v>0</v>
      </c>
      <c r="BR134" s="4">
        <v>51.1875</v>
      </c>
      <c r="BS134" s="4">
        <v>40</v>
      </c>
      <c r="BT134" s="4">
        <v>37.90625</v>
      </c>
      <c r="BU134" s="4">
        <v>129.09375</v>
      </c>
      <c r="BV134" s="4">
        <v>43.031249999999986</v>
      </c>
      <c r="BW134" s="1">
        <v>10</v>
      </c>
      <c r="BX134" s="1">
        <v>11</v>
      </c>
      <c r="BY134" s="1">
        <v>9</v>
      </c>
      <c r="BZ134" s="1">
        <v>2</v>
      </c>
      <c r="CA134" s="1">
        <v>0</v>
      </c>
      <c r="CB134" s="1">
        <v>0</v>
      </c>
      <c r="CC134" s="1">
        <v>14</v>
      </c>
      <c r="CD134" s="1">
        <v>12</v>
      </c>
      <c r="CE134" s="1">
        <v>4</v>
      </c>
      <c r="CF134" s="1">
        <v>2</v>
      </c>
      <c r="CG134" s="1">
        <v>0</v>
      </c>
      <c r="CH134" s="1">
        <v>0</v>
      </c>
      <c r="CI134" s="1">
        <v>15</v>
      </c>
      <c r="CJ134" s="1">
        <v>13</v>
      </c>
      <c r="CK134" s="1">
        <v>2</v>
      </c>
      <c r="CL134" s="1">
        <v>2</v>
      </c>
      <c r="CM134" s="1">
        <v>1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4"/>
      <c r="CT134" s="4"/>
      <c r="CU134" s="4"/>
      <c r="CV134" s="4"/>
      <c r="CW134" s="4"/>
      <c r="CX134" s="4"/>
      <c r="CY134" s="4"/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32</v>
      </c>
      <c r="EA134" s="1">
        <v>0</v>
      </c>
      <c r="EB134" s="4">
        <v>51.1875</v>
      </c>
      <c r="EC134" s="4">
        <v>40</v>
      </c>
      <c r="ED134" s="4">
        <v>37.90625</v>
      </c>
      <c r="EE134" s="4"/>
      <c r="EF134" s="4">
        <v>129.09375</v>
      </c>
      <c r="EG134" s="4">
        <v>43.031249999999986</v>
      </c>
      <c r="EH134" s="4">
        <v>43.031249999999986</v>
      </c>
      <c r="EI134" s="1">
        <v>10</v>
      </c>
      <c r="EJ134" s="1">
        <v>11</v>
      </c>
      <c r="EK134" s="1">
        <v>9</v>
      </c>
      <c r="EL134" s="1">
        <v>2</v>
      </c>
      <c r="EM134" s="1">
        <v>0</v>
      </c>
      <c r="EN134" s="1">
        <v>0</v>
      </c>
      <c r="EO134" s="1">
        <v>14</v>
      </c>
      <c r="EP134" s="1">
        <v>12</v>
      </c>
      <c r="EQ134" s="1">
        <v>4</v>
      </c>
      <c r="ER134" s="1">
        <v>2</v>
      </c>
      <c r="ES134" s="1">
        <v>0</v>
      </c>
      <c r="ET134" s="1">
        <v>0</v>
      </c>
      <c r="EU134" s="1">
        <v>15</v>
      </c>
      <c r="EV134" s="1">
        <v>13</v>
      </c>
      <c r="EW134" s="1">
        <v>2</v>
      </c>
      <c r="EX134" s="1">
        <v>2</v>
      </c>
      <c r="EY134" s="1">
        <v>1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141</v>
      </c>
      <c r="FJ134" s="1" t="s">
        <v>375</v>
      </c>
      <c r="FK134" s="1">
        <v>157</v>
      </c>
      <c r="FL134" s="1">
        <v>7</v>
      </c>
      <c r="FM134" s="1" t="s">
        <v>375</v>
      </c>
      <c r="FN134" s="1">
        <v>8</v>
      </c>
      <c r="FO134" s="1">
        <v>26</v>
      </c>
      <c r="FP134" s="1">
        <v>6</v>
      </c>
      <c r="FQ134" s="1">
        <v>26</v>
      </c>
      <c r="FR134" s="1" t="s">
        <v>311</v>
      </c>
      <c r="FS134" s="1">
        <v>313</v>
      </c>
      <c r="FT134" s="1">
        <v>134</v>
      </c>
      <c r="FU134" s="1">
        <v>313</v>
      </c>
    </row>
    <row r="135" spans="63:177">
      <c r="BK135" s="29">
        <v>984387384</v>
      </c>
      <c r="BL135" s="1" t="s">
        <v>79</v>
      </c>
      <c r="BM135" s="1">
        <v>302</v>
      </c>
      <c r="BN135" s="1" t="s">
        <v>289</v>
      </c>
      <c r="BO135" s="1" t="s">
        <v>290</v>
      </c>
      <c r="BP135" s="1">
        <v>58</v>
      </c>
      <c r="BQ135" s="1">
        <v>0</v>
      </c>
      <c r="BR135" s="4">
        <v>48.844827586206897</v>
      </c>
      <c r="BS135" s="4">
        <v>37.931034482758619</v>
      </c>
      <c r="BT135" s="4">
        <v>34.206896551724135</v>
      </c>
      <c r="BU135" s="4">
        <v>120.98275862068965</v>
      </c>
      <c r="BV135" s="4">
        <v>40.327586206896555</v>
      </c>
      <c r="BW135" s="1">
        <v>17</v>
      </c>
      <c r="BX135" s="1">
        <v>19</v>
      </c>
      <c r="BY135" s="1">
        <v>16</v>
      </c>
      <c r="BZ135" s="1">
        <v>6</v>
      </c>
      <c r="CA135" s="1">
        <v>1</v>
      </c>
      <c r="CB135" s="1">
        <v>0</v>
      </c>
      <c r="CC135" s="1">
        <v>28</v>
      </c>
      <c r="CD135" s="1">
        <v>20</v>
      </c>
      <c r="CE135" s="1">
        <v>0</v>
      </c>
      <c r="CF135" s="1">
        <v>10</v>
      </c>
      <c r="CG135" s="1">
        <v>0</v>
      </c>
      <c r="CH135" s="1">
        <v>0</v>
      </c>
      <c r="CI135" s="1">
        <v>34</v>
      </c>
      <c r="CJ135" s="1">
        <v>13</v>
      </c>
      <c r="CK135" s="1">
        <v>8</v>
      </c>
      <c r="CL135" s="1">
        <v>3</v>
      </c>
      <c r="CM135" s="1">
        <v>0</v>
      </c>
      <c r="CN135" s="1">
        <v>1</v>
      </c>
      <c r="CO135" s="1">
        <v>0</v>
      </c>
      <c r="CP135" s="1">
        <v>0</v>
      </c>
      <c r="CQ135" s="1">
        <v>0</v>
      </c>
      <c r="CR135" s="1">
        <v>0</v>
      </c>
      <c r="CS135" s="4"/>
      <c r="CT135" s="4"/>
      <c r="CU135" s="4"/>
      <c r="CV135" s="4"/>
      <c r="CW135" s="4"/>
      <c r="CX135" s="4"/>
      <c r="CY135" s="4"/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58</v>
      </c>
      <c r="EA135" s="1">
        <v>0</v>
      </c>
      <c r="EB135" s="4">
        <v>48.844827586206897</v>
      </c>
      <c r="EC135" s="4">
        <v>37.931034482758619</v>
      </c>
      <c r="ED135" s="4">
        <v>34.206896551724135</v>
      </c>
      <c r="EE135" s="4"/>
      <c r="EF135" s="4">
        <v>120.98275862068965</v>
      </c>
      <c r="EG135" s="4">
        <v>40.327586206896555</v>
      </c>
      <c r="EH135" s="4">
        <v>40.327586206896555</v>
      </c>
      <c r="EI135" s="1">
        <v>17</v>
      </c>
      <c r="EJ135" s="1">
        <v>19</v>
      </c>
      <c r="EK135" s="1">
        <v>16</v>
      </c>
      <c r="EL135" s="1">
        <v>6</v>
      </c>
      <c r="EM135" s="1">
        <v>1</v>
      </c>
      <c r="EN135" s="1">
        <v>0</v>
      </c>
      <c r="EO135" s="1">
        <v>28</v>
      </c>
      <c r="EP135" s="1">
        <v>20</v>
      </c>
      <c r="EQ135" s="1">
        <v>0</v>
      </c>
      <c r="ER135" s="1">
        <v>10</v>
      </c>
      <c r="ES135" s="1">
        <v>0</v>
      </c>
      <c r="ET135" s="1">
        <v>0</v>
      </c>
      <c r="EU135" s="1">
        <v>34</v>
      </c>
      <c r="EV135" s="1">
        <v>13</v>
      </c>
      <c r="EW135" s="1">
        <v>8</v>
      </c>
      <c r="EX135" s="1">
        <v>3</v>
      </c>
      <c r="EY135" s="1">
        <v>0</v>
      </c>
      <c r="EZ135" s="1">
        <v>1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190</v>
      </c>
      <c r="FJ135" s="1" t="s">
        <v>375</v>
      </c>
      <c r="FK135" s="1">
        <v>201</v>
      </c>
      <c r="FL135" s="1">
        <v>11</v>
      </c>
      <c r="FM135" s="1" t="s">
        <v>375</v>
      </c>
      <c r="FN135" s="1">
        <v>12</v>
      </c>
      <c r="FO135" s="1">
        <v>26</v>
      </c>
      <c r="FP135" s="1">
        <v>6</v>
      </c>
      <c r="FQ135" s="1">
        <v>26</v>
      </c>
      <c r="FR135" s="1" t="s">
        <v>311</v>
      </c>
      <c r="FS135" s="1">
        <v>313</v>
      </c>
      <c r="FT135" s="1">
        <v>134</v>
      </c>
      <c r="FU135" s="1">
        <v>313</v>
      </c>
    </row>
    <row r="136" spans="63:177">
      <c r="BK136" s="29">
        <v>898210113</v>
      </c>
      <c r="BL136" s="1" t="s">
        <v>80</v>
      </c>
      <c r="BM136" s="1">
        <v>303</v>
      </c>
      <c r="BN136" s="1" t="s">
        <v>313</v>
      </c>
      <c r="BO136" s="1" t="s">
        <v>290</v>
      </c>
      <c r="BP136" s="1">
        <v>23</v>
      </c>
      <c r="BQ136" s="1">
        <v>0</v>
      </c>
      <c r="BR136" s="4">
        <v>33.434782608695649</v>
      </c>
      <c r="BS136" s="4">
        <v>23.130434782608695</v>
      </c>
      <c r="BT136" s="4">
        <v>19.130434782608695</v>
      </c>
      <c r="BU136" s="4">
        <v>75.695652173913047</v>
      </c>
      <c r="BV136" s="4">
        <v>25.231884057971016</v>
      </c>
      <c r="BW136" s="1">
        <v>12</v>
      </c>
      <c r="BX136" s="1">
        <v>9</v>
      </c>
      <c r="BY136" s="1">
        <v>2</v>
      </c>
      <c r="BZ136" s="1">
        <v>0</v>
      </c>
      <c r="CA136" s="1">
        <v>1</v>
      </c>
      <c r="CB136" s="1">
        <v>0</v>
      </c>
      <c r="CC136" s="1">
        <v>19</v>
      </c>
      <c r="CD136" s="1">
        <v>4</v>
      </c>
      <c r="CE136" s="1">
        <v>0</v>
      </c>
      <c r="CF136" s="1">
        <v>0</v>
      </c>
      <c r="CG136" s="1">
        <v>0</v>
      </c>
      <c r="CH136" s="1">
        <v>0</v>
      </c>
      <c r="CI136" s="1">
        <v>19</v>
      </c>
      <c r="CJ136" s="1">
        <v>4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4"/>
      <c r="CT136" s="4"/>
      <c r="CU136" s="4"/>
      <c r="CV136" s="4"/>
      <c r="CW136" s="4"/>
      <c r="CX136" s="4"/>
      <c r="CY136" s="4"/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23</v>
      </c>
      <c r="EA136" s="1">
        <v>0</v>
      </c>
      <c r="EB136" s="4">
        <v>33.434782608695649</v>
      </c>
      <c r="EC136" s="4">
        <v>23.130434782608695</v>
      </c>
      <c r="ED136" s="4">
        <v>19.130434782608695</v>
      </c>
      <c r="EE136" s="4"/>
      <c r="EF136" s="4">
        <v>75.695652173913047</v>
      </c>
      <c r="EG136" s="4">
        <v>25.231884057971016</v>
      </c>
      <c r="EH136" s="4">
        <v>25.231884057971016</v>
      </c>
      <c r="EI136" s="1">
        <v>12</v>
      </c>
      <c r="EJ136" s="1">
        <v>9</v>
      </c>
      <c r="EK136" s="1">
        <v>2</v>
      </c>
      <c r="EL136" s="1">
        <v>0</v>
      </c>
      <c r="EM136" s="1">
        <v>1</v>
      </c>
      <c r="EN136" s="1">
        <v>0</v>
      </c>
      <c r="EO136" s="1">
        <v>19</v>
      </c>
      <c r="EP136" s="1">
        <v>4</v>
      </c>
      <c r="EQ136" s="1">
        <v>0</v>
      </c>
      <c r="ER136" s="1">
        <v>0</v>
      </c>
      <c r="ES136" s="1">
        <v>0</v>
      </c>
      <c r="ET136" s="1">
        <v>0</v>
      </c>
      <c r="EU136" s="1">
        <v>19</v>
      </c>
      <c r="EV136" s="1">
        <v>4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305</v>
      </c>
      <c r="FJ136" s="1" t="s">
        <v>375</v>
      </c>
      <c r="FK136" s="1">
        <v>306</v>
      </c>
      <c r="FL136" s="1">
        <v>25</v>
      </c>
      <c r="FM136" s="1" t="s">
        <v>375</v>
      </c>
      <c r="FN136" s="1">
        <v>25</v>
      </c>
      <c r="FO136" s="1">
        <v>26</v>
      </c>
      <c r="FP136" s="1">
        <v>6</v>
      </c>
      <c r="FQ136" s="1">
        <v>26</v>
      </c>
      <c r="FR136" s="1" t="s">
        <v>311</v>
      </c>
      <c r="FS136" s="1">
        <v>313</v>
      </c>
      <c r="FT136" s="1">
        <v>134</v>
      </c>
      <c r="FU136" s="1">
        <v>313</v>
      </c>
    </row>
    <row r="137" spans="63:177">
      <c r="BK137" s="29">
        <v>100898956</v>
      </c>
      <c r="BL137" s="1" t="s">
        <v>81</v>
      </c>
      <c r="BM137" s="1">
        <v>319</v>
      </c>
      <c r="BN137" s="1" t="s">
        <v>289</v>
      </c>
      <c r="BO137" s="1" t="s">
        <v>290</v>
      </c>
      <c r="BP137" s="1">
        <v>88</v>
      </c>
      <c r="BQ137" s="1">
        <v>0</v>
      </c>
      <c r="BR137" s="4">
        <v>54.329545454545453</v>
      </c>
      <c r="BS137" s="4">
        <v>46.227272727272727</v>
      </c>
      <c r="BT137" s="4">
        <v>45.079545454545453</v>
      </c>
      <c r="BU137" s="4">
        <v>145.63636363636363</v>
      </c>
      <c r="BV137" s="4">
        <v>48.545454545454533</v>
      </c>
      <c r="BW137" s="1">
        <v>18</v>
      </c>
      <c r="BX137" s="1">
        <v>36</v>
      </c>
      <c r="BY137" s="1">
        <v>20</v>
      </c>
      <c r="BZ137" s="1">
        <v>14</v>
      </c>
      <c r="CA137" s="1">
        <v>0</v>
      </c>
      <c r="CB137" s="1">
        <v>0</v>
      </c>
      <c r="CC137" s="1">
        <v>38</v>
      </c>
      <c r="CD137" s="1">
        <v>21</v>
      </c>
      <c r="CE137" s="1">
        <v>13</v>
      </c>
      <c r="CF137" s="1">
        <v>16</v>
      </c>
      <c r="CG137" s="1">
        <v>0</v>
      </c>
      <c r="CH137" s="1">
        <v>1</v>
      </c>
      <c r="CI137" s="1">
        <v>37</v>
      </c>
      <c r="CJ137" s="1">
        <v>22</v>
      </c>
      <c r="CK137" s="1">
        <v>19</v>
      </c>
      <c r="CL137" s="1">
        <v>10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4"/>
      <c r="CT137" s="4"/>
      <c r="CU137" s="4"/>
      <c r="CV137" s="4"/>
      <c r="CW137" s="4"/>
      <c r="CX137" s="4"/>
      <c r="CY137" s="4"/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88</v>
      </c>
      <c r="EA137" s="1">
        <v>0</v>
      </c>
      <c r="EB137" s="4">
        <v>54.329545454545453</v>
      </c>
      <c r="EC137" s="4">
        <v>46.227272727272727</v>
      </c>
      <c r="ED137" s="4">
        <v>45.079545454545453</v>
      </c>
      <c r="EE137" s="4"/>
      <c r="EF137" s="4">
        <v>145.63636363636363</v>
      </c>
      <c r="EG137" s="4">
        <v>48.545454545454533</v>
      </c>
      <c r="EH137" s="4">
        <v>48.545454545454533</v>
      </c>
      <c r="EI137" s="1">
        <v>18</v>
      </c>
      <c r="EJ137" s="1">
        <v>36</v>
      </c>
      <c r="EK137" s="1">
        <v>20</v>
      </c>
      <c r="EL137" s="1">
        <v>14</v>
      </c>
      <c r="EM137" s="1">
        <v>0</v>
      </c>
      <c r="EN137" s="1">
        <v>0</v>
      </c>
      <c r="EO137" s="1">
        <v>38</v>
      </c>
      <c r="EP137" s="1">
        <v>21</v>
      </c>
      <c r="EQ137" s="1">
        <v>13</v>
      </c>
      <c r="ER137" s="1">
        <v>16</v>
      </c>
      <c r="ES137" s="1">
        <v>0</v>
      </c>
      <c r="ET137" s="1">
        <v>1</v>
      </c>
      <c r="EU137" s="1">
        <v>37</v>
      </c>
      <c r="EV137" s="1">
        <v>22</v>
      </c>
      <c r="EW137" s="1">
        <v>19</v>
      </c>
      <c r="EX137" s="1">
        <v>10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69</v>
      </c>
      <c r="FJ137" s="1" t="s">
        <v>375</v>
      </c>
      <c r="FK137" s="1">
        <v>80</v>
      </c>
      <c r="FL137" s="1">
        <v>1</v>
      </c>
      <c r="FM137" s="1" t="s">
        <v>375</v>
      </c>
      <c r="FN137" s="1">
        <v>1</v>
      </c>
      <c r="FO137" s="1">
        <v>26</v>
      </c>
      <c r="FP137" s="1">
        <v>6</v>
      </c>
      <c r="FQ137" s="1">
        <v>26</v>
      </c>
      <c r="FR137" s="1" t="s">
        <v>311</v>
      </c>
      <c r="FS137" s="1">
        <v>313</v>
      </c>
      <c r="FT137" s="1">
        <v>134</v>
      </c>
      <c r="FU137" s="1">
        <v>313</v>
      </c>
    </row>
    <row r="138" spans="63:177">
      <c r="BK138" s="29">
        <v>727118955</v>
      </c>
      <c r="BL138" s="1" t="s">
        <v>82</v>
      </c>
      <c r="BM138" s="1">
        <v>320</v>
      </c>
      <c r="BN138" s="1" t="s">
        <v>289</v>
      </c>
      <c r="BO138" s="1" t="s">
        <v>290</v>
      </c>
      <c r="BP138" s="1">
        <v>107</v>
      </c>
      <c r="BQ138" s="1">
        <v>0</v>
      </c>
      <c r="BR138" s="4">
        <v>45.878504672897193</v>
      </c>
      <c r="BS138" s="4">
        <v>39.738317757009348</v>
      </c>
      <c r="BT138" s="4">
        <v>33.065420560747661</v>
      </c>
      <c r="BU138" s="4">
        <v>118.6822429906542</v>
      </c>
      <c r="BV138" s="4">
        <v>39.56074766355141</v>
      </c>
      <c r="BW138" s="1">
        <v>34</v>
      </c>
      <c r="BX138" s="1">
        <v>44</v>
      </c>
      <c r="BY138" s="1">
        <v>27</v>
      </c>
      <c r="BZ138" s="1">
        <v>2</v>
      </c>
      <c r="CA138" s="1">
        <v>0</v>
      </c>
      <c r="CB138" s="1">
        <v>0</v>
      </c>
      <c r="CC138" s="1">
        <v>47</v>
      </c>
      <c r="CD138" s="1">
        <v>39</v>
      </c>
      <c r="CE138" s="1">
        <v>12</v>
      </c>
      <c r="CF138" s="1">
        <v>9</v>
      </c>
      <c r="CG138" s="1">
        <v>0</v>
      </c>
      <c r="CH138" s="1">
        <v>0</v>
      </c>
      <c r="CI138" s="1">
        <v>61</v>
      </c>
      <c r="CJ138" s="1">
        <v>34</v>
      </c>
      <c r="CK138" s="1">
        <v>9</v>
      </c>
      <c r="CL138" s="1">
        <v>3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4"/>
      <c r="CT138" s="4"/>
      <c r="CU138" s="4"/>
      <c r="CV138" s="4"/>
      <c r="CW138" s="4"/>
      <c r="CX138" s="4"/>
      <c r="CY138" s="4"/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107</v>
      </c>
      <c r="EA138" s="1">
        <v>0</v>
      </c>
      <c r="EB138" s="4">
        <v>45.878504672897193</v>
      </c>
      <c r="EC138" s="4">
        <v>39.738317757009348</v>
      </c>
      <c r="ED138" s="4">
        <v>33.065420560747661</v>
      </c>
      <c r="EE138" s="4"/>
      <c r="EF138" s="4">
        <v>118.6822429906542</v>
      </c>
      <c r="EG138" s="4">
        <v>39.56074766355141</v>
      </c>
      <c r="EH138" s="4">
        <v>39.56074766355141</v>
      </c>
      <c r="EI138" s="1">
        <v>34</v>
      </c>
      <c r="EJ138" s="1">
        <v>44</v>
      </c>
      <c r="EK138" s="1">
        <v>27</v>
      </c>
      <c r="EL138" s="1">
        <v>2</v>
      </c>
      <c r="EM138" s="1">
        <v>0</v>
      </c>
      <c r="EN138" s="1">
        <v>0</v>
      </c>
      <c r="EO138" s="1">
        <v>47</v>
      </c>
      <c r="EP138" s="1">
        <v>39</v>
      </c>
      <c r="EQ138" s="1">
        <v>12</v>
      </c>
      <c r="ER138" s="1">
        <v>9</v>
      </c>
      <c r="ES138" s="1">
        <v>0</v>
      </c>
      <c r="ET138" s="1">
        <v>0</v>
      </c>
      <c r="EU138" s="1">
        <v>61</v>
      </c>
      <c r="EV138" s="1">
        <v>34</v>
      </c>
      <c r="EW138" s="1">
        <v>9</v>
      </c>
      <c r="EX138" s="1">
        <v>3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201</v>
      </c>
      <c r="FJ138" s="1" t="s">
        <v>375</v>
      </c>
      <c r="FK138" s="1">
        <v>208</v>
      </c>
      <c r="FL138" s="1">
        <v>13</v>
      </c>
      <c r="FM138" s="1" t="s">
        <v>375</v>
      </c>
      <c r="FN138" s="1">
        <v>13</v>
      </c>
      <c r="FO138" s="1">
        <v>26</v>
      </c>
      <c r="FP138" s="1">
        <v>6</v>
      </c>
      <c r="FQ138" s="1">
        <v>26</v>
      </c>
      <c r="FR138" s="1" t="s">
        <v>311</v>
      </c>
      <c r="FS138" s="1">
        <v>313</v>
      </c>
      <c r="FT138" s="1">
        <v>134</v>
      </c>
      <c r="FU138" s="1">
        <v>313</v>
      </c>
    </row>
    <row r="139" spans="63:177">
      <c r="BK139" s="29">
        <v>545096589</v>
      </c>
      <c r="BL139" s="1" t="s">
        <v>83</v>
      </c>
      <c r="BM139" s="1">
        <v>321</v>
      </c>
      <c r="BN139" s="1" t="s">
        <v>289</v>
      </c>
      <c r="BO139" s="1" t="s">
        <v>290</v>
      </c>
      <c r="BP139" s="1">
        <v>88</v>
      </c>
      <c r="BQ139" s="1">
        <v>0</v>
      </c>
      <c r="BR139" s="4">
        <v>36.647727272727273</v>
      </c>
      <c r="BS139" s="4">
        <v>28.045454545454547</v>
      </c>
      <c r="BT139" s="4">
        <v>24.931818181818183</v>
      </c>
      <c r="BU139" s="4">
        <v>89.625</v>
      </c>
      <c r="BV139" s="4">
        <v>29.874999999999996</v>
      </c>
      <c r="BW139" s="1">
        <v>42</v>
      </c>
      <c r="BX139" s="1">
        <v>32</v>
      </c>
      <c r="BY139" s="1">
        <v>11</v>
      </c>
      <c r="BZ139" s="1">
        <v>3</v>
      </c>
      <c r="CA139" s="1">
        <v>2</v>
      </c>
      <c r="CB139" s="1">
        <v>0</v>
      </c>
      <c r="CC139" s="1">
        <v>60</v>
      </c>
      <c r="CD139" s="1">
        <v>20</v>
      </c>
      <c r="CE139" s="1">
        <v>6</v>
      </c>
      <c r="CF139" s="1">
        <v>2</v>
      </c>
      <c r="CG139" s="1">
        <v>4</v>
      </c>
      <c r="CH139" s="1">
        <v>0</v>
      </c>
      <c r="CI139" s="1">
        <v>66</v>
      </c>
      <c r="CJ139" s="1">
        <v>15</v>
      </c>
      <c r="CK139" s="1">
        <v>7</v>
      </c>
      <c r="CL139" s="1">
        <v>0</v>
      </c>
      <c r="CM139" s="1">
        <v>2</v>
      </c>
      <c r="CN139" s="1">
        <v>0</v>
      </c>
      <c r="CO139" s="1">
        <v>2</v>
      </c>
      <c r="CP139" s="1">
        <v>0</v>
      </c>
      <c r="CQ139" s="1">
        <v>0</v>
      </c>
      <c r="CR139" s="1">
        <v>0</v>
      </c>
      <c r="CS139" s="4"/>
      <c r="CT139" s="4"/>
      <c r="CU139" s="4"/>
      <c r="CV139" s="4"/>
      <c r="CW139" s="4"/>
      <c r="CX139" s="4"/>
      <c r="CY139" s="4"/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88</v>
      </c>
      <c r="EA139" s="1">
        <v>0</v>
      </c>
      <c r="EB139" s="4">
        <v>36.647727272727273</v>
      </c>
      <c r="EC139" s="4">
        <v>28.045454545454547</v>
      </c>
      <c r="ED139" s="4">
        <v>24.931818181818183</v>
      </c>
      <c r="EE139" s="4"/>
      <c r="EF139" s="4">
        <v>89.625</v>
      </c>
      <c r="EG139" s="4">
        <v>29.874999999999996</v>
      </c>
      <c r="EH139" s="4">
        <v>29.874999999999996</v>
      </c>
      <c r="EI139" s="1">
        <v>42</v>
      </c>
      <c r="EJ139" s="1">
        <v>32</v>
      </c>
      <c r="EK139" s="1">
        <v>11</v>
      </c>
      <c r="EL139" s="1">
        <v>3</v>
      </c>
      <c r="EM139" s="1">
        <v>2</v>
      </c>
      <c r="EN139" s="1">
        <v>0</v>
      </c>
      <c r="EO139" s="1">
        <v>60</v>
      </c>
      <c r="EP139" s="1">
        <v>20</v>
      </c>
      <c r="EQ139" s="1">
        <v>6</v>
      </c>
      <c r="ER139" s="1">
        <v>2</v>
      </c>
      <c r="ES139" s="1">
        <v>4</v>
      </c>
      <c r="ET139" s="1">
        <v>0</v>
      </c>
      <c r="EU139" s="1">
        <v>66</v>
      </c>
      <c r="EV139" s="1">
        <v>15</v>
      </c>
      <c r="EW139" s="1">
        <v>7</v>
      </c>
      <c r="EX139" s="1">
        <v>0</v>
      </c>
      <c r="EY139" s="1">
        <v>2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2</v>
      </c>
      <c r="FH139" s="1">
        <v>0</v>
      </c>
      <c r="FI139" s="1">
        <v>296</v>
      </c>
      <c r="FJ139" s="1" t="s">
        <v>375</v>
      </c>
      <c r="FK139" s="1">
        <v>296</v>
      </c>
      <c r="FL139" s="1">
        <v>23</v>
      </c>
      <c r="FM139" s="1" t="s">
        <v>375</v>
      </c>
      <c r="FN139" s="1">
        <v>23</v>
      </c>
      <c r="FO139" s="1">
        <v>26</v>
      </c>
      <c r="FP139" s="1">
        <v>6</v>
      </c>
      <c r="FQ139" s="1">
        <v>26</v>
      </c>
      <c r="FR139" s="1" t="s">
        <v>311</v>
      </c>
      <c r="FS139" s="1">
        <v>313</v>
      </c>
      <c r="FT139" s="1">
        <v>134</v>
      </c>
      <c r="FU139" s="1">
        <v>313</v>
      </c>
    </row>
    <row r="140" spans="63:177">
      <c r="BK140" s="29">
        <v>955925228</v>
      </c>
      <c r="BL140" s="1" t="s">
        <v>84</v>
      </c>
      <c r="BM140" s="1">
        <v>331</v>
      </c>
      <c r="BN140" s="1" t="s">
        <v>313</v>
      </c>
      <c r="BO140" s="1" t="s">
        <v>290</v>
      </c>
      <c r="BP140" s="1">
        <v>4</v>
      </c>
      <c r="BQ140" s="1">
        <v>0</v>
      </c>
      <c r="BR140" s="4">
        <v>33.25</v>
      </c>
      <c r="BS140" s="4">
        <v>19</v>
      </c>
      <c r="BT140" s="4">
        <v>16.5</v>
      </c>
      <c r="BU140" s="4">
        <v>68.75</v>
      </c>
      <c r="BV140" s="4">
        <v>22.916666666666668</v>
      </c>
      <c r="BW140" s="1">
        <v>2</v>
      </c>
      <c r="BX140" s="1">
        <v>2</v>
      </c>
      <c r="BY140" s="1">
        <v>0</v>
      </c>
      <c r="BZ140" s="1">
        <v>0</v>
      </c>
      <c r="CA140" s="1">
        <v>0</v>
      </c>
      <c r="CB140" s="1">
        <v>0</v>
      </c>
      <c r="CC140" s="1">
        <v>4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4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4"/>
      <c r="CT140" s="4"/>
      <c r="CU140" s="4"/>
      <c r="CV140" s="4"/>
      <c r="CW140" s="4"/>
      <c r="CX140" s="4"/>
      <c r="CY140" s="4"/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4</v>
      </c>
      <c r="EA140" s="1">
        <v>0</v>
      </c>
      <c r="EB140" s="4">
        <v>33.25</v>
      </c>
      <c r="EC140" s="4">
        <v>19</v>
      </c>
      <c r="ED140" s="4">
        <v>16.5</v>
      </c>
      <c r="EE140" s="4"/>
      <c r="EF140" s="4">
        <v>68.75</v>
      </c>
      <c r="EG140" s="4">
        <v>22.916666666666668</v>
      </c>
      <c r="EH140" s="4">
        <v>22.916666666666668</v>
      </c>
      <c r="EI140" s="1">
        <v>2</v>
      </c>
      <c r="EJ140" s="1">
        <v>2</v>
      </c>
      <c r="EK140" s="1">
        <v>0</v>
      </c>
      <c r="EL140" s="1">
        <v>0</v>
      </c>
      <c r="EM140" s="1">
        <v>0</v>
      </c>
      <c r="EN140" s="1">
        <v>0</v>
      </c>
      <c r="EO140" s="1">
        <v>4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4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310</v>
      </c>
      <c r="FJ140" s="1" t="s">
        <v>375</v>
      </c>
      <c r="FK140" s="1">
        <v>311</v>
      </c>
      <c r="FL140" s="1">
        <v>26</v>
      </c>
      <c r="FM140" s="1" t="s">
        <v>375</v>
      </c>
      <c r="FN140" s="1">
        <v>26</v>
      </c>
      <c r="FO140" s="1">
        <v>26</v>
      </c>
      <c r="FP140" s="1">
        <v>6</v>
      </c>
      <c r="FQ140" s="1">
        <v>26</v>
      </c>
      <c r="FR140" s="1" t="s">
        <v>311</v>
      </c>
      <c r="FS140" s="1">
        <v>313</v>
      </c>
      <c r="FT140" s="1">
        <v>134</v>
      </c>
      <c r="FU140" s="1">
        <v>313</v>
      </c>
    </row>
    <row r="141" spans="63:177">
      <c r="BK141" s="29">
        <v>901657848</v>
      </c>
      <c r="BL141" s="1" t="s">
        <v>117</v>
      </c>
      <c r="BM141" s="1">
        <v>4</v>
      </c>
      <c r="BN141" s="1" t="s">
        <v>289</v>
      </c>
      <c r="BO141" s="1" t="s">
        <v>290</v>
      </c>
      <c r="BP141" s="1">
        <v>71</v>
      </c>
      <c r="BQ141" s="1">
        <v>0</v>
      </c>
      <c r="BR141" s="4">
        <v>36.2112676056338</v>
      </c>
      <c r="BS141" s="4">
        <v>27.943661971830984</v>
      </c>
      <c r="BT141" s="4">
        <v>25.492957746478872</v>
      </c>
      <c r="BU141" s="4">
        <v>89.647887323943664</v>
      </c>
      <c r="BV141" s="4">
        <v>29.88262910798122</v>
      </c>
      <c r="BW141" s="1">
        <v>33</v>
      </c>
      <c r="BX141" s="1">
        <v>32</v>
      </c>
      <c r="BY141" s="1">
        <v>4</v>
      </c>
      <c r="BZ141" s="1">
        <v>2</v>
      </c>
      <c r="CA141" s="1">
        <v>1</v>
      </c>
      <c r="CB141" s="1">
        <v>0</v>
      </c>
      <c r="CC141" s="1">
        <v>43</v>
      </c>
      <c r="CD141" s="1">
        <v>25</v>
      </c>
      <c r="CE141" s="1">
        <v>3</v>
      </c>
      <c r="CF141" s="1">
        <v>0</v>
      </c>
      <c r="CG141" s="1">
        <v>2</v>
      </c>
      <c r="CH141" s="1">
        <v>0</v>
      </c>
      <c r="CI141" s="1">
        <v>53</v>
      </c>
      <c r="CJ141" s="1">
        <v>17</v>
      </c>
      <c r="CK141" s="1">
        <v>1</v>
      </c>
      <c r="CL141" s="1">
        <v>0</v>
      </c>
      <c r="CM141" s="1">
        <v>1</v>
      </c>
      <c r="CN141" s="1">
        <v>0</v>
      </c>
      <c r="CO141" s="1">
        <v>1</v>
      </c>
      <c r="CP141" s="1">
        <v>0</v>
      </c>
      <c r="CQ141" s="1">
        <v>0</v>
      </c>
      <c r="CR141" s="1">
        <v>0</v>
      </c>
      <c r="CS141" s="4"/>
      <c r="CT141" s="4"/>
      <c r="CU141" s="4"/>
      <c r="CV141" s="4"/>
      <c r="CW141" s="4"/>
      <c r="CX141" s="4"/>
      <c r="CY141" s="4"/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71</v>
      </c>
      <c r="EA141" s="1">
        <v>0</v>
      </c>
      <c r="EB141" s="4">
        <v>36.2112676056338</v>
      </c>
      <c r="EC141" s="4">
        <v>27.943661971830984</v>
      </c>
      <c r="ED141" s="4">
        <v>25.492957746478872</v>
      </c>
      <c r="EE141" s="4"/>
      <c r="EF141" s="4">
        <v>89.647887323943664</v>
      </c>
      <c r="EG141" s="4">
        <v>29.88262910798122</v>
      </c>
      <c r="EH141" s="4">
        <v>29.88262910798122</v>
      </c>
      <c r="EI141" s="1">
        <v>33</v>
      </c>
      <c r="EJ141" s="1">
        <v>32</v>
      </c>
      <c r="EK141" s="1">
        <v>4</v>
      </c>
      <c r="EL141" s="1">
        <v>2</v>
      </c>
      <c r="EM141" s="1">
        <v>1</v>
      </c>
      <c r="EN141" s="1">
        <v>0</v>
      </c>
      <c r="EO141" s="1">
        <v>43</v>
      </c>
      <c r="EP141" s="1">
        <v>25</v>
      </c>
      <c r="EQ141" s="1">
        <v>3</v>
      </c>
      <c r="ER141" s="1">
        <v>0</v>
      </c>
      <c r="ES141" s="1">
        <v>2</v>
      </c>
      <c r="ET141" s="1">
        <v>0</v>
      </c>
      <c r="EU141" s="1">
        <v>53</v>
      </c>
      <c r="EV141" s="1">
        <v>17</v>
      </c>
      <c r="EW141" s="1">
        <v>1</v>
      </c>
      <c r="EX141" s="1">
        <v>0</v>
      </c>
      <c r="EY141" s="1">
        <v>1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1</v>
      </c>
      <c r="FH141" s="1">
        <v>0</v>
      </c>
      <c r="FI141" s="1">
        <v>295</v>
      </c>
      <c r="FJ141" s="1" t="s">
        <v>375</v>
      </c>
      <c r="FK141" s="1">
        <v>295</v>
      </c>
      <c r="FL141" s="1">
        <v>42</v>
      </c>
      <c r="FM141" s="1" t="s">
        <v>375</v>
      </c>
      <c r="FN141" s="1">
        <v>42</v>
      </c>
      <c r="FO141" s="1">
        <v>47</v>
      </c>
      <c r="FP141" s="1">
        <v>12</v>
      </c>
      <c r="FQ141" s="1">
        <v>47</v>
      </c>
      <c r="FR141" s="1" t="s">
        <v>314</v>
      </c>
      <c r="FS141" s="1">
        <v>313</v>
      </c>
      <c r="FT141" s="1">
        <v>134</v>
      </c>
      <c r="FU141" s="1">
        <v>313</v>
      </c>
    </row>
    <row r="142" spans="63:177">
      <c r="BK142" s="29">
        <v>249046808</v>
      </c>
      <c r="BL142" s="1" t="s">
        <v>104</v>
      </c>
      <c r="BM142" s="1">
        <v>22</v>
      </c>
      <c r="BN142" s="1" t="s">
        <v>289</v>
      </c>
      <c r="BO142" s="1" t="s">
        <v>290</v>
      </c>
      <c r="BP142" s="1">
        <v>174</v>
      </c>
      <c r="BQ142" s="1">
        <v>0</v>
      </c>
      <c r="BR142" s="4">
        <v>42.862068965517238</v>
      </c>
      <c r="BS142" s="4">
        <v>34.942528735632187</v>
      </c>
      <c r="BT142" s="4">
        <v>31.028735632183906</v>
      </c>
      <c r="BU142" s="4">
        <v>108.83333333333333</v>
      </c>
      <c r="BV142" s="4">
        <v>36.277777777777779</v>
      </c>
      <c r="BW142" s="1">
        <v>52</v>
      </c>
      <c r="BX142" s="1">
        <v>91</v>
      </c>
      <c r="BY142" s="1">
        <v>28</v>
      </c>
      <c r="BZ142" s="1">
        <v>3</v>
      </c>
      <c r="CA142" s="1">
        <v>1</v>
      </c>
      <c r="CB142" s="1">
        <v>0</v>
      </c>
      <c r="CC142" s="1">
        <v>88</v>
      </c>
      <c r="CD142" s="1">
        <v>71</v>
      </c>
      <c r="CE142" s="1">
        <v>12</v>
      </c>
      <c r="CF142" s="1">
        <v>3</v>
      </c>
      <c r="CG142" s="1">
        <v>1</v>
      </c>
      <c r="CH142" s="1">
        <v>0</v>
      </c>
      <c r="CI142" s="1">
        <v>109</v>
      </c>
      <c r="CJ142" s="1">
        <v>50</v>
      </c>
      <c r="CK142" s="1">
        <v>14</v>
      </c>
      <c r="CL142" s="1">
        <v>1</v>
      </c>
      <c r="CM142" s="1">
        <v>1</v>
      </c>
      <c r="CN142" s="1">
        <v>0</v>
      </c>
      <c r="CO142" s="1">
        <v>1</v>
      </c>
      <c r="CP142" s="1">
        <v>0</v>
      </c>
      <c r="CQ142" s="1">
        <v>0</v>
      </c>
      <c r="CR142" s="1">
        <v>0</v>
      </c>
      <c r="CS142" s="4"/>
      <c r="CT142" s="4"/>
      <c r="CU142" s="4"/>
      <c r="CV142" s="4"/>
      <c r="CW142" s="4"/>
      <c r="CX142" s="4"/>
      <c r="CY142" s="4"/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174</v>
      </c>
      <c r="EA142" s="1">
        <v>0</v>
      </c>
      <c r="EB142" s="4">
        <v>42.862068965517238</v>
      </c>
      <c r="EC142" s="4">
        <v>34.942528735632187</v>
      </c>
      <c r="ED142" s="4">
        <v>31.028735632183906</v>
      </c>
      <c r="EE142" s="4"/>
      <c r="EF142" s="4">
        <v>108.83333333333333</v>
      </c>
      <c r="EG142" s="4">
        <v>36.277777777777779</v>
      </c>
      <c r="EH142" s="4">
        <v>36.277777777777779</v>
      </c>
      <c r="EI142" s="1">
        <v>52</v>
      </c>
      <c r="EJ142" s="1">
        <v>91</v>
      </c>
      <c r="EK142" s="1">
        <v>28</v>
      </c>
      <c r="EL142" s="1">
        <v>3</v>
      </c>
      <c r="EM142" s="1">
        <v>1</v>
      </c>
      <c r="EN142" s="1">
        <v>0</v>
      </c>
      <c r="EO142" s="1">
        <v>88</v>
      </c>
      <c r="EP142" s="1">
        <v>71</v>
      </c>
      <c r="EQ142" s="1">
        <v>12</v>
      </c>
      <c r="ER142" s="1">
        <v>3</v>
      </c>
      <c r="ES142" s="1">
        <v>1</v>
      </c>
      <c r="ET142" s="1">
        <v>0</v>
      </c>
      <c r="EU142" s="1">
        <v>109</v>
      </c>
      <c r="EV142" s="1">
        <v>50</v>
      </c>
      <c r="EW142" s="1">
        <v>14</v>
      </c>
      <c r="EX142" s="1">
        <v>1</v>
      </c>
      <c r="EY142" s="1">
        <v>1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1</v>
      </c>
      <c r="FH142" s="1">
        <v>0</v>
      </c>
      <c r="FI142" s="1">
        <v>247</v>
      </c>
      <c r="FJ142" s="1" t="s">
        <v>375</v>
      </c>
      <c r="FK142" s="1">
        <v>253</v>
      </c>
      <c r="FL142" s="1">
        <v>27</v>
      </c>
      <c r="FM142" s="1" t="s">
        <v>375</v>
      </c>
      <c r="FN142" s="1">
        <v>27</v>
      </c>
      <c r="FO142" s="1">
        <v>47</v>
      </c>
      <c r="FP142" s="1">
        <v>12</v>
      </c>
      <c r="FQ142" s="1">
        <v>47</v>
      </c>
      <c r="FR142" s="1" t="s">
        <v>314</v>
      </c>
      <c r="FS142" s="1">
        <v>313</v>
      </c>
      <c r="FT142" s="1">
        <v>134</v>
      </c>
      <c r="FU142" s="1">
        <v>313</v>
      </c>
    </row>
    <row r="143" spans="63:177">
      <c r="BK143" s="29">
        <v>656318827</v>
      </c>
      <c r="BL143" s="1" t="s">
        <v>315</v>
      </c>
      <c r="BM143" s="1">
        <v>28</v>
      </c>
      <c r="BN143" s="1" t="s">
        <v>289</v>
      </c>
      <c r="BO143" s="1" t="s">
        <v>290</v>
      </c>
      <c r="BP143" s="1">
        <v>126</v>
      </c>
      <c r="BQ143" s="1">
        <v>0</v>
      </c>
      <c r="BR143" s="4">
        <v>42.761904761904759</v>
      </c>
      <c r="BS143" s="4">
        <v>36.634920634920633</v>
      </c>
      <c r="BT143" s="4">
        <v>30.468253968253968</v>
      </c>
      <c r="BU143" s="4">
        <v>109.86507936507937</v>
      </c>
      <c r="BV143" s="4">
        <v>36.621693121693141</v>
      </c>
      <c r="BW143" s="1">
        <v>33</v>
      </c>
      <c r="BX143" s="1">
        <v>70</v>
      </c>
      <c r="BY143" s="1">
        <v>21</v>
      </c>
      <c r="BZ143" s="1">
        <v>2</v>
      </c>
      <c r="CA143" s="1">
        <v>1</v>
      </c>
      <c r="CB143" s="1">
        <v>0</v>
      </c>
      <c r="CC143" s="1">
        <v>59</v>
      </c>
      <c r="CD143" s="1">
        <v>51</v>
      </c>
      <c r="CE143" s="1">
        <v>11</v>
      </c>
      <c r="CF143" s="1">
        <v>5</v>
      </c>
      <c r="CG143" s="1">
        <v>2</v>
      </c>
      <c r="CH143" s="1">
        <v>1</v>
      </c>
      <c r="CI143" s="1">
        <v>78</v>
      </c>
      <c r="CJ143" s="1">
        <v>40</v>
      </c>
      <c r="CK143" s="1">
        <v>6</v>
      </c>
      <c r="CL143" s="1">
        <v>2</v>
      </c>
      <c r="CM143" s="1">
        <v>2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4"/>
      <c r="CT143" s="4"/>
      <c r="CU143" s="4"/>
      <c r="CV143" s="4"/>
      <c r="CW143" s="4"/>
      <c r="CX143" s="4"/>
      <c r="CY143" s="4"/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126</v>
      </c>
      <c r="EA143" s="1">
        <v>0</v>
      </c>
      <c r="EB143" s="4">
        <v>42.761904761904759</v>
      </c>
      <c r="EC143" s="4">
        <v>36.634920634920633</v>
      </c>
      <c r="ED143" s="4">
        <v>30.468253968253968</v>
      </c>
      <c r="EE143" s="4"/>
      <c r="EF143" s="4">
        <v>109.86507936507937</v>
      </c>
      <c r="EG143" s="4">
        <v>36.621693121693141</v>
      </c>
      <c r="EH143" s="4">
        <v>36.621693121693141</v>
      </c>
      <c r="EI143" s="1">
        <v>33</v>
      </c>
      <c r="EJ143" s="1">
        <v>70</v>
      </c>
      <c r="EK143" s="1">
        <v>21</v>
      </c>
      <c r="EL143" s="1">
        <v>2</v>
      </c>
      <c r="EM143" s="1">
        <v>1</v>
      </c>
      <c r="EN143" s="1">
        <v>0</v>
      </c>
      <c r="EO143" s="1">
        <v>59</v>
      </c>
      <c r="EP143" s="1">
        <v>51</v>
      </c>
      <c r="EQ143" s="1">
        <v>11</v>
      </c>
      <c r="ER143" s="1">
        <v>5</v>
      </c>
      <c r="ES143" s="1">
        <v>2</v>
      </c>
      <c r="ET143" s="1">
        <v>1</v>
      </c>
      <c r="EU143" s="1">
        <v>78</v>
      </c>
      <c r="EV143" s="1">
        <v>40</v>
      </c>
      <c r="EW143" s="1">
        <v>6</v>
      </c>
      <c r="EX143" s="1">
        <v>2</v>
      </c>
      <c r="EY143" s="1">
        <v>2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242</v>
      </c>
      <c r="FJ143" s="1" t="s">
        <v>375</v>
      </c>
      <c r="FK143" s="1">
        <v>249</v>
      </c>
      <c r="FL143" s="1">
        <v>26</v>
      </c>
      <c r="FM143" s="1" t="s">
        <v>375</v>
      </c>
      <c r="FN143" s="1">
        <v>25</v>
      </c>
      <c r="FO143" s="1">
        <v>47</v>
      </c>
      <c r="FP143" s="1">
        <v>12</v>
      </c>
      <c r="FQ143" s="1">
        <v>47</v>
      </c>
      <c r="FR143" s="1" t="s">
        <v>314</v>
      </c>
      <c r="FS143" s="1">
        <v>313</v>
      </c>
      <c r="FT143" s="1">
        <v>134</v>
      </c>
      <c r="FU143" s="1">
        <v>313</v>
      </c>
    </row>
    <row r="144" spans="63:177">
      <c r="BK144" s="29">
        <v>638985923</v>
      </c>
      <c r="BL144" s="1" t="s">
        <v>118</v>
      </c>
      <c r="BM144" s="1">
        <v>67</v>
      </c>
      <c r="BN144" s="1" t="s">
        <v>289</v>
      </c>
      <c r="BO144" s="1" t="s">
        <v>370</v>
      </c>
      <c r="BP144" s="1">
        <v>210</v>
      </c>
      <c r="BQ144" s="1">
        <v>0</v>
      </c>
      <c r="BR144" s="4">
        <v>47.819047619047616</v>
      </c>
      <c r="BS144" s="4">
        <v>41.44761904761905</v>
      </c>
      <c r="BT144" s="4">
        <v>34.876190476190473</v>
      </c>
      <c r="BU144" s="4">
        <v>124.14285714285714</v>
      </c>
      <c r="BV144" s="4">
        <v>41.380952380952372</v>
      </c>
      <c r="BW144" s="1">
        <v>51</v>
      </c>
      <c r="BX144" s="1">
        <v>98</v>
      </c>
      <c r="BY144" s="1">
        <v>52</v>
      </c>
      <c r="BZ144" s="1">
        <v>9</v>
      </c>
      <c r="CA144" s="1">
        <v>4</v>
      </c>
      <c r="CB144" s="1">
        <v>0</v>
      </c>
      <c r="CC144" s="1">
        <v>81</v>
      </c>
      <c r="CD144" s="1">
        <v>82</v>
      </c>
      <c r="CE144" s="1">
        <v>29</v>
      </c>
      <c r="CF144" s="1">
        <v>18</v>
      </c>
      <c r="CG144" s="1">
        <v>5</v>
      </c>
      <c r="CH144" s="1">
        <v>1</v>
      </c>
      <c r="CI144" s="1">
        <v>116</v>
      </c>
      <c r="CJ144" s="1">
        <v>58</v>
      </c>
      <c r="CK144" s="1">
        <v>28</v>
      </c>
      <c r="CL144" s="1">
        <v>8</v>
      </c>
      <c r="CM144" s="1">
        <v>5</v>
      </c>
      <c r="CN144" s="1">
        <v>0</v>
      </c>
      <c r="CO144" s="1">
        <v>4</v>
      </c>
      <c r="CP144" s="1">
        <v>0</v>
      </c>
      <c r="CQ144" s="1">
        <v>53</v>
      </c>
      <c r="CR144" s="1">
        <v>0</v>
      </c>
      <c r="CS144" s="4">
        <v>53.301886792452834</v>
      </c>
      <c r="CT144" s="4">
        <v>37.584905660377359</v>
      </c>
      <c r="CU144" s="4">
        <v>41.849056603773583</v>
      </c>
      <c r="CV144" s="4">
        <v>51.509433962264154</v>
      </c>
      <c r="CW144" s="4">
        <v>132.73584905660377</v>
      </c>
      <c r="CX144" s="4">
        <v>44.245283018867923</v>
      </c>
      <c r="CY144" s="4">
        <v>46.061320754716981</v>
      </c>
      <c r="CZ144" s="1">
        <v>9</v>
      </c>
      <c r="DA144" s="1">
        <v>25</v>
      </c>
      <c r="DB144" s="1">
        <v>15</v>
      </c>
      <c r="DC144" s="1">
        <v>4</v>
      </c>
      <c r="DD144" s="1">
        <v>0</v>
      </c>
      <c r="DE144" s="1">
        <v>0</v>
      </c>
      <c r="DF144" s="1">
        <v>21</v>
      </c>
      <c r="DG144" s="1">
        <v>25</v>
      </c>
      <c r="DH144" s="1">
        <v>5</v>
      </c>
      <c r="DI144" s="1">
        <v>2</v>
      </c>
      <c r="DJ144" s="1">
        <v>0</v>
      </c>
      <c r="DK144" s="1">
        <v>0</v>
      </c>
      <c r="DL144" s="1">
        <v>23</v>
      </c>
      <c r="DM144" s="1">
        <v>19</v>
      </c>
      <c r="DN144" s="1">
        <v>8</v>
      </c>
      <c r="DO144" s="1">
        <v>3</v>
      </c>
      <c r="DP144" s="1">
        <v>0</v>
      </c>
      <c r="DQ144" s="1">
        <v>0</v>
      </c>
      <c r="DR144" s="1">
        <v>12</v>
      </c>
      <c r="DS144" s="1">
        <v>20</v>
      </c>
      <c r="DT144" s="1">
        <v>19</v>
      </c>
      <c r="DU144" s="1">
        <v>2</v>
      </c>
      <c r="DV144" s="1">
        <v>1</v>
      </c>
      <c r="DW144" s="1">
        <v>0</v>
      </c>
      <c r="DX144" s="1">
        <v>0</v>
      </c>
      <c r="DY144" s="1">
        <v>0</v>
      </c>
      <c r="DZ144" s="1">
        <v>263</v>
      </c>
      <c r="EA144" s="1">
        <v>0</v>
      </c>
      <c r="EB144" s="4">
        <v>48.923954372623577</v>
      </c>
      <c r="EC144" s="4">
        <v>40.669201520912544</v>
      </c>
      <c r="ED144" s="4">
        <v>36.281368821292773</v>
      </c>
      <c r="EE144" s="4">
        <v>51.509433962264154</v>
      </c>
      <c r="EF144" s="4">
        <v>125.87452471482889</v>
      </c>
      <c r="EG144" s="4">
        <v>41.958174904942993</v>
      </c>
      <c r="EH144" s="4">
        <v>42.324144486692049</v>
      </c>
      <c r="EI144" s="1">
        <v>60</v>
      </c>
      <c r="EJ144" s="1">
        <v>123</v>
      </c>
      <c r="EK144" s="1">
        <v>67</v>
      </c>
      <c r="EL144" s="1">
        <v>13</v>
      </c>
      <c r="EM144" s="1">
        <v>4</v>
      </c>
      <c r="EN144" s="1">
        <v>0</v>
      </c>
      <c r="EO144" s="1">
        <v>102</v>
      </c>
      <c r="EP144" s="1">
        <v>107</v>
      </c>
      <c r="EQ144" s="1">
        <v>34</v>
      </c>
      <c r="ER144" s="1">
        <v>20</v>
      </c>
      <c r="ES144" s="1">
        <v>5</v>
      </c>
      <c r="ET144" s="1">
        <v>1</v>
      </c>
      <c r="EU144" s="1">
        <v>139</v>
      </c>
      <c r="EV144" s="1">
        <v>77</v>
      </c>
      <c r="EW144" s="1">
        <v>36</v>
      </c>
      <c r="EX144" s="1">
        <v>11</v>
      </c>
      <c r="EY144" s="1">
        <v>5</v>
      </c>
      <c r="EZ144" s="1">
        <v>0</v>
      </c>
      <c r="FA144" s="1">
        <v>12</v>
      </c>
      <c r="FB144" s="1">
        <v>20</v>
      </c>
      <c r="FC144" s="1">
        <v>19</v>
      </c>
      <c r="FD144" s="1">
        <v>2</v>
      </c>
      <c r="FE144" s="1">
        <v>1</v>
      </c>
      <c r="FF144" s="1">
        <v>0</v>
      </c>
      <c r="FG144" s="1">
        <v>4</v>
      </c>
      <c r="FH144" s="1">
        <v>0</v>
      </c>
      <c r="FI144" s="1">
        <v>167</v>
      </c>
      <c r="FJ144" s="1">
        <v>105</v>
      </c>
      <c r="FK144" s="1">
        <v>176</v>
      </c>
      <c r="FL144" s="1">
        <v>5</v>
      </c>
      <c r="FM144" s="1">
        <v>6</v>
      </c>
      <c r="FN144" s="1">
        <v>9</v>
      </c>
      <c r="FO144" s="1">
        <v>47</v>
      </c>
      <c r="FP144" s="1">
        <v>12</v>
      </c>
      <c r="FQ144" s="1">
        <v>47</v>
      </c>
      <c r="FR144" s="1" t="s">
        <v>314</v>
      </c>
      <c r="FS144" s="1">
        <v>313</v>
      </c>
      <c r="FT144" s="1">
        <v>134</v>
      </c>
      <c r="FU144" s="1">
        <v>313</v>
      </c>
    </row>
    <row r="145" spans="63:177">
      <c r="BK145" s="29">
        <v>471782001</v>
      </c>
      <c r="BL145" s="1" t="s">
        <v>119</v>
      </c>
      <c r="BM145" s="1">
        <v>68</v>
      </c>
      <c r="BN145" s="1" t="s">
        <v>289</v>
      </c>
      <c r="BO145" s="1" t="s">
        <v>370</v>
      </c>
      <c r="BP145" s="1">
        <v>21</v>
      </c>
      <c r="BQ145" s="1">
        <v>0</v>
      </c>
      <c r="BR145" s="4">
        <v>36.523809523809526</v>
      </c>
      <c r="BS145" s="4">
        <v>31.428571428571427</v>
      </c>
      <c r="BT145" s="4">
        <v>25.238095238095237</v>
      </c>
      <c r="BU145" s="4">
        <v>93.19047619047619</v>
      </c>
      <c r="BV145" s="4">
        <v>31.06349206349206</v>
      </c>
      <c r="BW145" s="1">
        <v>8</v>
      </c>
      <c r="BX145" s="1">
        <v>11</v>
      </c>
      <c r="BY145" s="1">
        <v>2</v>
      </c>
      <c r="BZ145" s="1">
        <v>0</v>
      </c>
      <c r="CA145" s="1">
        <v>0</v>
      </c>
      <c r="CB145" s="1">
        <v>0</v>
      </c>
      <c r="CC145" s="1">
        <v>10</v>
      </c>
      <c r="CD145" s="1">
        <v>10</v>
      </c>
      <c r="CE145" s="1">
        <v>1</v>
      </c>
      <c r="CF145" s="1">
        <v>0</v>
      </c>
      <c r="CG145" s="1">
        <v>1</v>
      </c>
      <c r="CH145" s="1">
        <v>0</v>
      </c>
      <c r="CI145" s="1">
        <v>15</v>
      </c>
      <c r="CJ145" s="1">
        <v>6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19</v>
      </c>
      <c r="CR145" s="1">
        <v>0</v>
      </c>
      <c r="CS145" s="4">
        <v>57.89473684210526</v>
      </c>
      <c r="CT145" s="4">
        <v>27.789473684210527</v>
      </c>
      <c r="CU145" s="4">
        <v>32.368421052631582</v>
      </c>
      <c r="CV145" s="4">
        <v>42.315789473684212</v>
      </c>
      <c r="CW145" s="4">
        <v>118.05263157894737</v>
      </c>
      <c r="CX145" s="4">
        <v>39.350877192982452</v>
      </c>
      <c r="CY145" s="4">
        <v>40.092105263157897</v>
      </c>
      <c r="CZ145" s="1">
        <v>2</v>
      </c>
      <c r="DA145" s="1">
        <v>6</v>
      </c>
      <c r="DB145" s="1">
        <v>11</v>
      </c>
      <c r="DC145" s="1">
        <v>0</v>
      </c>
      <c r="DD145" s="1">
        <v>1</v>
      </c>
      <c r="DE145" s="1">
        <v>0</v>
      </c>
      <c r="DF145" s="1">
        <v>13</v>
      </c>
      <c r="DG145" s="1">
        <v>5</v>
      </c>
      <c r="DH145" s="1">
        <v>0</v>
      </c>
      <c r="DI145" s="1">
        <v>1</v>
      </c>
      <c r="DJ145" s="1">
        <v>0</v>
      </c>
      <c r="DK145" s="1">
        <v>0</v>
      </c>
      <c r="DL145" s="1">
        <v>11</v>
      </c>
      <c r="DM145" s="1">
        <v>6</v>
      </c>
      <c r="DN145" s="1">
        <v>1</v>
      </c>
      <c r="DO145" s="1">
        <v>1</v>
      </c>
      <c r="DP145" s="1">
        <v>1</v>
      </c>
      <c r="DQ145" s="1">
        <v>0</v>
      </c>
      <c r="DR145" s="1">
        <v>7</v>
      </c>
      <c r="DS145" s="1">
        <v>10</v>
      </c>
      <c r="DT145" s="1">
        <v>2</v>
      </c>
      <c r="DU145" s="1">
        <v>0</v>
      </c>
      <c r="DV145" s="1">
        <v>1</v>
      </c>
      <c r="DW145" s="1">
        <v>0</v>
      </c>
      <c r="DX145" s="1">
        <v>0</v>
      </c>
      <c r="DY145" s="1">
        <v>0</v>
      </c>
      <c r="DZ145" s="1">
        <v>40</v>
      </c>
      <c r="EA145" s="1">
        <v>0</v>
      </c>
      <c r="EB145" s="4">
        <v>46.674999999999997</v>
      </c>
      <c r="EC145" s="4">
        <v>29.7</v>
      </c>
      <c r="ED145" s="4">
        <v>28.625</v>
      </c>
      <c r="EE145" s="4">
        <v>42.315789473684212</v>
      </c>
      <c r="EF145" s="4">
        <v>105</v>
      </c>
      <c r="EG145" s="4">
        <v>35</v>
      </c>
      <c r="EH145" s="4">
        <v>35.35208333333334</v>
      </c>
      <c r="EI145" s="1">
        <v>10</v>
      </c>
      <c r="EJ145" s="1">
        <v>17</v>
      </c>
      <c r="EK145" s="1">
        <v>13</v>
      </c>
      <c r="EL145" s="1">
        <v>0</v>
      </c>
      <c r="EM145" s="1">
        <v>1</v>
      </c>
      <c r="EN145" s="1">
        <v>0</v>
      </c>
      <c r="EO145" s="1">
        <v>23</v>
      </c>
      <c r="EP145" s="1">
        <v>15</v>
      </c>
      <c r="EQ145" s="1">
        <v>1</v>
      </c>
      <c r="ER145" s="1">
        <v>1</v>
      </c>
      <c r="ES145" s="1">
        <v>1</v>
      </c>
      <c r="ET145" s="1">
        <v>0</v>
      </c>
      <c r="EU145" s="1">
        <v>26</v>
      </c>
      <c r="EV145" s="1">
        <v>12</v>
      </c>
      <c r="EW145" s="1">
        <v>1</v>
      </c>
      <c r="EX145" s="1">
        <v>1</v>
      </c>
      <c r="EY145" s="1">
        <v>1</v>
      </c>
      <c r="EZ145" s="1">
        <v>0</v>
      </c>
      <c r="FA145" s="1">
        <v>7</v>
      </c>
      <c r="FB145" s="1">
        <v>10</v>
      </c>
      <c r="FC145" s="1">
        <v>2</v>
      </c>
      <c r="FD145" s="1">
        <v>0</v>
      </c>
      <c r="FE145" s="1">
        <v>1</v>
      </c>
      <c r="FF145" s="1">
        <v>0</v>
      </c>
      <c r="FG145" s="1">
        <v>0</v>
      </c>
      <c r="FH145" s="1">
        <v>0</v>
      </c>
      <c r="FI145" s="1">
        <v>290</v>
      </c>
      <c r="FJ145" s="1">
        <v>122</v>
      </c>
      <c r="FK145" s="1">
        <v>269</v>
      </c>
      <c r="FL145" s="1">
        <v>41</v>
      </c>
      <c r="FM145" s="1">
        <v>8</v>
      </c>
      <c r="FN145" s="1">
        <v>33</v>
      </c>
      <c r="FO145" s="1">
        <v>47</v>
      </c>
      <c r="FP145" s="1">
        <v>12</v>
      </c>
      <c r="FQ145" s="1">
        <v>47</v>
      </c>
      <c r="FR145" s="1" t="s">
        <v>314</v>
      </c>
      <c r="FS145" s="1">
        <v>313</v>
      </c>
      <c r="FT145" s="1">
        <v>134</v>
      </c>
      <c r="FU145" s="1">
        <v>313</v>
      </c>
    </row>
    <row r="146" spans="63:177">
      <c r="BK146" s="29">
        <v>105666967</v>
      </c>
      <c r="BL146" s="1" t="s">
        <v>120</v>
      </c>
      <c r="BM146" s="1">
        <v>69</v>
      </c>
      <c r="BN146" s="1" t="s">
        <v>289</v>
      </c>
      <c r="BO146" s="1" t="s">
        <v>290</v>
      </c>
      <c r="BP146" s="1">
        <v>134</v>
      </c>
      <c r="BQ146" s="1">
        <v>1</v>
      </c>
      <c r="BR146" s="4">
        <v>45.13533834586466</v>
      </c>
      <c r="BS146" s="4">
        <v>34.586466165413533</v>
      </c>
      <c r="BT146" s="4">
        <v>31.421052631578949</v>
      </c>
      <c r="BU146" s="4">
        <v>111.14285714285714</v>
      </c>
      <c r="BV146" s="4">
        <v>37.047619047619058</v>
      </c>
      <c r="BW146" s="1">
        <v>38</v>
      </c>
      <c r="BX146" s="1">
        <v>68</v>
      </c>
      <c r="BY146" s="1">
        <v>21</v>
      </c>
      <c r="BZ146" s="1">
        <v>6</v>
      </c>
      <c r="CA146" s="1">
        <v>0</v>
      </c>
      <c r="CB146" s="1">
        <v>0</v>
      </c>
      <c r="CC146" s="1">
        <v>71</v>
      </c>
      <c r="CD146" s="1">
        <v>44</v>
      </c>
      <c r="CE146" s="1">
        <v>11</v>
      </c>
      <c r="CF146" s="1">
        <v>7</v>
      </c>
      <c r="CG146" s="1">
        <v>0</v>
      </c>
      <c r="CH146" s="1">
        <v>0</v>
      </c>
      <c r="CI146" s="1">
        <v>79</v>
      </c>
      <c r="CJ146" s="1">
        <v>44</v>
      </c>
      <c r="CK146" s="1">
        <v>7</v>
      </c>
      <c r="CL146" s="1">
        <v>3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4"/>
      <c r="CT146" s="4"/>
      <c r="CU146" s="4"/>
      <c r="CV146" s="4"/>
      <c r="CW146" s="4"/>
      <c r="CX146" s="4"/>
      <c r="CY146" s="4"/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134</v>
      </c>
      <c r="EA146" s="1">
        <v>1</v>
      </c>
      <c r="EB146" s="4">
        <v>45.13533834586466</v>
      </c>
      <c r="EC146" s="4">
        <v>34.586466165413533</v>
      </c>
      <c r="ED146" s="4">
        <v>31.421052631578949</v>
      </c>
      <c r="EE146" s="4"/>
      <c r="EF146" s="4">
        <v>111.14285714285714</v>
      </c>
      <c r="EG146" s="4">
        <v>37.047619047619058</v>
      </c>
      <c r="EH146" s="4">
        <v>37.047619047619058</v>
      </c>
      <c r="EI146" s="1">
        <v>38</v>
      </c>
      <c r="EJ146" s="1">
        <v>68</v>
      </c>
      <c r="EK146" s="1">
        <v>21</v>
      </c>
      <c r="EL146" s="1">
        <v>6</v>
      </c>
      <c r="EM146" s="1">
        <v>0</v>
      </c>
      <c r="EN146" s="1">
        <v>0</v>
      </c>
      <c r="EO146" s="1">
        <v>71</v>
      </c>
      <c r="EP146" s="1">
        <v>44</v>
      </c>
      <c r="EQ146" s="1">
        <v>11</v>
      </c>
      <c r="ER146" s="1">
        <v>7</v>
      </c>
      <c r="ES146" s="1">
        <v>0</v>
      </c>
      <c r="ET146" s="1">
        <v>0</v>
      </c>
      <c r="EU146" s="1">
        <v>79</v>
      </c>
      <c r="EV146" s="1">
        <v>44</v>
      </c>
      <c r="EW146" s="1">
        <v>7</v>
      </c>
      <c r="EX146" s="1">
        <v>3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237</v>
      </c>
      <c r="FJ146" s="1" t="s">
        <v>375</v>
      </c>
      <c r="FK146" s="1">
        <v>242</v>
      </c>
      <c r="FL146" s="1">
        <v>23</v>
      </c>
      <c r="FM146" s="1" t="s">
        <v>375</v>
      </c>
      <c r="FN146" s="1">
        <v>22</v>
      </c>
      <c r="FO146" s="1">
        <v>47</v>
      </c>
      <c r="FP146" s="1">
        <v>12</v>
      </c>
      <c r="FQ146" s="1">
        <v>47</v>
      </c>
      <c r="FR146" s="1" t="s">
        <v>314</v>
      </c>
      <c r="FS146" s="1">
        <v>313</v>
      </c>
      <c r="FT146" s="1">
        <v>134</v>
      </c>
      <c r="FU146" s="1">
        <v>313</v>
      </c>
    </row>
    <row r="147" spans="63:177">
      <c r="BK147" s="29">
        <v>339840932</v>
      </c>
      <c r="BL147" s="1" t="s">
        <v>121</v>
      </c>
      <c r="BM147" s="1">
        <v>71</v>
      </c>
      <c r="BN147" s="1" t="s">
        <v>289</v>
      </c>
      <c r="BO147" s="1" t="s">
        <v>290</v>
      </c>
      <c r="BP147" s="1">
        <v>156</v>
      </c>
      <c r="BQ147" s="1">
        <v>0</v>
      </c>
      <c r="BR147" s="4">
        <v>44.224358974358971</v>
      </c>
      <c r="BS147" s="4">
        <v>34.333333333333336</v>
      </c>
      <c r="BT147" s="4">
        <v>33.403846153846153</v>
      </c>
      <c r="BU147" s="4">
        <v>111.96153846153847</v>
      </c>
      <c r="BV147" s="4">
        <v>37.320512820512839</v>
      </c>
      <c r="BW147" s="1">
        <v>48</v>
      </c>
      <c r="BX147" s="1">
        <v>78</v>
      </c>
      <c r="BY147" s="1">
        <v>25</v>
      </c>
      <c r="BZ147" s="1">
        <v>5</v>
      </c>
      <c r="CA147" s="1">
        <v>1</v>
      </c>
      <c r="CB147" s="1">
        <v>0</v>
      </c>
      <c r="CC147" s="1">
        <v>77</v>
      </c>
      <c r="CD147" s="1">
        <v>64</v>
      </c>
      <c r="CE147" s="1">
        <v>9</v>
      </c>
      <c r="CF147" s="1">
        <v>6</v>
      </c>
      <c r="CG147" s="1">
        <v>3</v>
      </c>
      <c r="CH147" s="1">
        <v>0</v>
      </c>
      <c r="CI147" s="1">
        <v>96</v>
      </c>
      <c r="CJ147" s="1">
        <v>40</v>
      </c>
      <c r="CK147" s="1">
        <v>16</v>
      </c>
      <c r="CL147" s="1">
        <v>4</v>
      </c>
      <c r="CM147" s="1">
        <v>1</v>
      </c>
      <c r="CN147" s="1">
        <v>0</v>
      </c>
      <c r="CO147" s="1">
        <v>1</v>
      </c>
      <c r="CP147" s="1">
        <v>0</v>
      </c>
      <c r="CQ147" s="1">
        <v>0</v>
      </c>
      <c r="CR147" s="1">
        <v>0</v>
      </c>
      <c r="CS147" s="4"/>
      <c r="CT147" s="4"/>
      <c r="CU147" s="4"/>
      <c r="CV147" s="4"/>
      <c r="CW147" s="4"/>
      <c r="CX147" s="4"/>
      <c r="CY147" s="4"/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156</v>
      </c>
      <c r="EA147" s="1">
        <v>0</v>
      </c>
      <c r="EB147" s="4">
        <v>44.224358974358971</v>
      </c>
      <c r="EC147" s="4">
        <v>34.333333333333336</v>
      </c>
      <c r="ED147" s="4">
        <v>33.403846153846153</v>
      </c>
      <c r="EE147" s="4"/>
      <c r="EF147" s="4">
        <v>111.96153846153847</v>
      </c>
      <c r="EG147" s="4">
        <v>37.320512820512839</v>
      </c>
      <c r="EH147" s="4">
        <v>37.320512820512839</v>
      </c>
      <c r="EI147" s="1">
        <v>48</v>
      </c>
      <c r="EJ147" s="1">
        <v>78</v>
      </c>
      <c r="EK147" s="1">
        <v>25</v>
      </c>
      <c r="EL147" s="1">
        <v>5</v>
      </c>
      <c r="EM147" s="1">
        <v>1</v>
      </c>
      <c r="EN147" s="1">
        <v>0</v>
      </c>
      <c r="EO147" s="1">
        <v>77</v>
      </c>
      <c r="EP147" s="1">
        <v>64</v>
      </c>
      <c r="EQ147" s="1">
        <v>9</v>
      </c>
      <c r="ER147" s="1">
        <v>6</v>
      </c>
      <c r="ES147" s="1">
        <v>3</v>
      </c>
      <c r="ET147" s="1">
        <v>0</v>
      </c>
      <c r="EU147" s="1">
        <v>96</v>
      </c>
      <c r="EV147" s="1">
        <v>40</v>
      </c>
      <c r="EW147" s="1">
        <v>16</v>
      </c>
      <c r="EX147" s="1">
        <v>4</v>
      </c>
      <c r="EY147" s="1">
        <v>1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1</v>
      </c>
      <c r="FH147" s="1">
        <v>0</v>
      </c>
      <c r="FI147" s="1">
        <v>231</v>
      </c>
      <c r="FJ147" s="1" t="s">
        <v>375</v>
      </c>
      <c r="FK147" s="1">
        <v>238</v>
      </c>
      <c r="FL147" s="1">
        <v>22</v>
      </c>
      <c r="FM147" s="1" t="s">
        <v>375</v>
      </c>
      <c r="FN147" s="1">
        <v>21</v>
      </c>
      <c r="FO147" s="1">
        <v>47</v>
      </c>
      <c r="FP147" s="1">
        <v>12</v>
      </c>
      <c r="FQ147" s="1">
        <v>47</v>
      </c>
      <c r="FR147" s="1" t="s">
        <v>314</v>
      </c>
      <c r="FS147" s="1">
        <v>313</v>
      </c>
      <c r="FT147" s="1">
        <v>134</v>
      </c>
      <c r="FU147" s="1">
        <v>313</v>
      </c>
    </row>
    <row r="148" spans="63:177">
      <c r="BK148" s="29">
        <v>133835998</v>
      </c>
      <c r="BL148" s="1" t="s">
        <v>122</v>
      </c>
      <c r="BM148" s="1">
        <v>72</v>
      </c>
      <c r="BN148" s="1" t="s">
        <v>292</v>
      </c>
      <c r="BO148" s="1" t="s">
        <v>370</v>
      </c>
      <c r="BP148" s="1">
        <v>129</v>
      </c>
      <c r="BQ148" s="1">
        <v>0</v>
      </c>
      <c r="BR148" s="4">
        <v>58.63565891472868</v>
      </c>
      <c r="BS148" s="4">
        <v>55.627906976744185</v>
      </c>
      <c r="BT148" s="4">
        <v>55.612403100775197</v>
      </c>
      <c r="BU148" s="4">
        <v>169.87596899224806</v>
      </c>
      <c r="BV148" s="4">
        <v>56.625322997416028</v>
      </c>
      <c r="BW148" s="1">
        <v>10</v>
      </c>
      <c r="BX148" s="1">
        <v>63</v>
      </c>
      <c r="BY148" s="1">
        <v>46</v>
      </c>
      <c r="BZ148" s="1">
        <v>10</v>
      </c>
      <c r="CA148" s="1">
        <v>0</v>
      </c>
      <c r="CB148" s="1">
        <v>0</v>
      </c>
      <c r="CC148" s="1">
        <v>23</v>
      </c>
      <c r="CD148" s="1">
        <v>52</v>
      </c>
      <c r="CE148" s="1">
        <v>36</v>
      </c>
      <c r="CF148" s="1">
        <v>18</v>
      </c>
      <c r="CG148" s="1">
        <v>1</v>
      </c>
      <c r="CH148" s="1">
        <v>6</v>
      </c>
      <c r="CI148" s="1">
        <v>28</v>
      </c>
      <c r="CJ148" s="1">
        <v>47</v>
      </c>
      <c r="CK148" s="1">
        <v>25</v>
      </c>
      <c r="CL148" s="1">
        <v>29</v>
      </c>
      <c r="CM148" s="1">
        <v>1</v>
      </c>
      <c r="CN148" s="1">
        <v>2</v>
      </c>
      <c r="CO148" s="1">
        <v>0</v>
      </c>
      <c r="CP148" s="1">
        <v>0</v>
      </c>
      <c r="CQ148" s="1">
        <v>68</v>
      </c>
      <c r="CR148" s="1">
        <v>0</v>
      </c>
      <c r="CS148" s="4">
        <v>64.5</v>
      </c>
      <c r="CT148" s="4">
        <v>54.352941176470587</v>
      </c>
      <c r="CU148" s="4">
        <v>58.308823529411768</v>
      </c>
      <c r="CV148" s="4">
        <v>52.191176470588232</v>
      </c>
      <c r="CW148" s="4">
        <v>177.16176470588235</v>
      </c>
      <c r="CX148" s="4">
        <v>59.053921568627445</v>
      </c>
      <c r="CY148" s="4">
        <v>57.338235294117645</v>
      </c>
      <c r="CZ148" s="1">
        <v>1</v>
      </c>
      <c r="DA148" s="1">
        <v>23</v>
      </c>
      <c r="DB148" s="1">
        <v>36</v>
      </c>
      <c r="DC148" s="1">
        <v>8</v>
      </c>
      <c r="DD148" s="1">
        <v>0</v>
      </c>
      <c r="DE148" s="1">
        <v>1</v>
      </c>
      <c r="DF148" s="1">
        <v>10</v>
      </c>
      <c r="DG148" s="1">
        <v>32</v>
      </c>
      <c r="DH148" s="1">
        <v>15</v>
      </c>
      <c r="DI148" s="1">
        <v>11</v>
      </c>
      <c r="DJ148" s="1">
        <v>0</v>
      </c>
      <c r="DK148" s="1">
        <v>2</v>
      </c>
      <c r="DL148" s="1">
        <v>15</v>
      </c>
      <c r="DM148" s="1">
        <v>16</v>
      </c>
      <c r="DN148" s="1">
        <v>23</v>
      </c>
      <c r="DO148" s="1">
        <v>14</v>
      </c>
      <c r="DP148" s="1">
        <v>0</v>
      </c>
      <c r="DQ148" s="1">
        <v>1</v>
      </c>
      <c r="DR148" s="1">
        <v>16</v>
      </c>
      <c r="DS148" s="1">
        <v>28</v>
      </c>
      <c r="DT148" s="1">
        <v>21</v>
      </c>
      <c r="DU148" s="1">
        <v>3</v>
      </c>
      <c r="DV148" s="1">
        <v>0</v>
      </c>
      <c r="DW148" s="1">
        <v>0</v>
      </c>
      <c r="DX148" s="1">
        <v>0</v>
      </c>
      <c r="DY148" s="1">
        <v>0</v>
      </c>
      <c r="DZ148" s="1">
        <v>197</v>
      </c>
      <c r="EA148" s="1">
        <v>0</v>
      </c>
      <c r="EB148" s="4">
        <v>60.659898477157363</v>
      </c>
      <c r="EC148" s="4">
        <v>55.18781725888325</v>
      </c>
      <c r="ED148" s="4">
        <v>56.54314720812183</v>
      </c>
      <c r="EE148" s="4">
        <v>52.191176470588232</v>
      </c>
      <c r="EF148" s="4">
        <v>172.39086294416245</v>
      </c>
      <c r="EG148" s="4">
        <v>57.463620981387457</v>
      </c>
      <c r="EH148" s="4">
        <v>56.871404399323175</v>
      </c>
      <c r="EI148" s="1">
        <v>11</v>
      </c>
      <c r="EJ148" s="1">
        <v>86</v>
      </c>
      <c r="EK148" s="1">
        <v>82</v>
      </c>
      <c r="EL148" s="1">
        <v>18</v>
      </c>
      <c r="EM148" s="1">
        <v>0</v>
      </c>
      <c r="EN148" s="1">
        <v>1</v>
      </c>
      <c r="EO148" s="1">
        <v>33</v>
      </c>
      <c r="EP148" s="1">
        <v>84</v>
      </c>
      <c r="EQ148" s="1">
        <v>51</v>
      </c>
      <c r="ER148" s="1">
        <v>29</v>
      </c>
      <c r="ES148" s="1">
        <v>1</v>
      </c>
      <c r="ET148" s="1">
        <v>8</v>
      </c>
      <c r="EU148" s="1">
        <v>43</v>
      </c>
      <c r="EV148" s="1">
        <v>63</v>
      </c>
      <c r="EW148" s="1">
        <v>48</v>
      </c>
      <c r="EX148" s="1">
        <v>43</v>
      </c>
      <c r="EY148" s="1">
        <v>1</v>
      </c>
      <c r="EZ148" s="1">
        <v>3</v>
      </c>
      <c r="FA148" s="1">
        <v>16</v>
      </c>
      <c r="FB148" s="1">
        <v>28</v>
      </c>
      <c r="FC148" s="1">
        <v>21</v>
      </c>
      <c r="FD148" s="1">
        <v>3</v>
      </c>
      <c r="FE148" s="1">
        <v>0</v>
      </c>
      <c r="FF148" s="1">
        <v>0</v>
      </c>
      <c r="FG148" s="1">
        <v>0</v>
      </c>
      <c r="FH148" s="1">
        <v>0</v>
      </c>
      <c r="FI148" s="1">
        <v>18</v>
      </c>
      <c r="FJ148" s="1">
        <v>13</v>
      </c>
      <c r="FK148" s="1">
        <v>15</v>
      </c>
      <c r="FL148" s="1">
        <v>1</v>
      </c>
      <c r="FM148" s="1">
        <v>1</v>
      </c>
      <c r="FN148" s="1">
        <v>1</v>
      </c>
      <c r="FO148" s="1">
        <v>47</v>
      </c>
      <c r="FP148" s="1">
        <v>12</v>
      </c>
      <c r="FQ148" s="1">
        <v>47</v>
      </c>
      <c r="FR148" s="1" t="s">
        <v>314</v>
      </c>
      <c r="FS148" s="1">
        <v>313</v>
      </c>
      <c r="FT148" s="1">
        <v>134</v>
      </c>
      <c r="FU148" s="1">
        <v>313</v>
      </c>
    </row>
    <row r="149" spans="63:177">
      <c r="BK149" s="29">
        <v>288130419</v>
      </c>
      <c r="BL149" s="1" t="s">
        <v>123</v>
      </c>
      <c r="BM149" s="1">
        <v>74</v>
      </c>
      <c r="BN149" s="1" t="s">
        <v>289</v>
      </c>
      <c r="BO149" s="1" t="s">
        <v>370</v>
      </c>
      <c r="BP149" s="1">
        <v>55</v>
      </c>
      <c r="BQ149" s="1">
        <v>0</v>
      </c>
      <c r="BR149" s="4">
        <v>47.690909090909088</v>
      </c>
      <c r="BS149" s="4">
        <v>34.18181818181818</v>
      </c>
      <c r="BT149" s="4">
        <v>33.563636363636363</v>
      </c>
      <c r="BU149" s="4">
        <v>115.43636363636364</v>
      </c>
      <c r="BV149" s="4">
        <v>38.478787878787884</v>
      </c>
      <c r="BW149" s="1">
        <v>16</v>
      </c>
      <c r="BX149" s="1">
        <v>22</v>
      </c>
      <c r="BY149" s="1">
        <v>12</v>
      </c>
      <c r="BZ149" s="1">
        <v>5</v>
      </c>
      <c r="CA149" s="1">
        <v>0</v>
      </c>
      <c r="CB149" s="1">
        <v>0</v>
      </c>
      <c r="CC149" s="1">
        <v>28</v>
      </c>
      <c r="CD149" s="1">
        <v>23</v>
      </c>
      <c r="CE149" s="1">
        <v>2</v>
      </c>
      <c r="CF149" s="1">
        <v>2</v>
      </c>
      <c r="CG149" s="1">
        <v>1</v>
      </c>
      <c r="CH149" s="1">
        <v>1</v>
      </c>
      <c r="CI149" s="1">
        <v>32</v>
      </c>
      <c r="CJ149" s="1">
        <v>15</v>
      </c>
      <c r="CK149" s="1">
        <v>4</v>
      </c>
      <c r="CL149" s="1">
        <v>4</v>
      </c>
      <c r="CM149" s="1">
        <v>2</v>
      </c>
      <c r="CN149" s="1">
        <v>1</v>
      </c>
      <c r="CO149" s="1">
        <v>0</v>
      </c>
      <c r="CP149" s="1">
        <v>0</v>
      </c>
      <c r="CQ149" s="1">
        <v>40</v>
      </c>
      <c r="CR149" s="1">
        <v>0</v>
      </c>
      <c r="CS149" s="4">
        <v>56.8</v>
      </c>
      <c r="CT149" s="4">
        <v>41.4</v>
      </c>
      <c r="CU149" s="4">
        <v>45.424999999999997</v>
      </c>
      <c r="CV149" s="4">
        <v>48.325000000000003</v>
      </c>
      <c r="CW149" s="4">
        <v>143.625</v>
      </c>
      <c r="CX149" s="4">
        <v>47.875000000000007</v>
      </c>
      <c r="CY149" s="4">
        <v>47.987499999999997</v>
      </c>
      <c r="CZ149" s="1">
        <v>5</v>
      </c>
      <c r="DA149" s="1">
        <v>19</v>
      </c>
      <c r="DB149" s="1">
        <v>13</v>
      </c>
      <c r="DC149" s="1">
        <v>3</v>
      </c>
      <c r="DD149" s="1">
        <v>0</v>
      </c>
      <c r="DE149" s="1">
        <v>0</v>
      </c>
      <c r="DF149" s="1">
        <v>14</v>
      </c>
      <c r="DG149" s="1">
        <v>17</v>
      </c>
      <c r="DH149" s="1">
        <v>8</v>
      </c>
      <c r="DI149" s="1">
        <v>1</v>
      </c>
      <c r="DJ149" s="1">
        <v>0</v>
      </c>
      <c r="DK149" s="1">
        <v>0</v>
      </c>
      <c r="DL149" s="1">
        <v>15</v>
      </c>
      <c r="DM149" s="1">
        <v>14</v>
      </c>
      <c r="DN149" s="1">
        <v>4</v>
      </c>
      <c r="DO149" s="1">
        <v>7</v>
      </c>
      <c r="DP149" s="1">
        <v>0</v>
      </c>
      <c r="DQ149" s="1">
        <v>0</v>
      </c>
      <c r="DR149" s="1">
        <v>8</v>
      </c>
      <c r="DS149" s="1">
        <v>21</v>
      </c>
      <c r="DT149" s="1">
        <v>10</v>
      </c>
      <c r="DU149" s="1">
        <v>1</v>
      </c>
      <c r="DV149" s="1">
        <v>0</v>
      </c>
      <c r="DW149" s="1">
        <v>0</v>
      </c>
      <c r="DX149" s="1">
        <v>0</v>
      </c>
      <c r="DY149" s="1">
        <v>0</v>
      </c>
      <c r="DZ149" s="1">
        <v>95</v>
      </c>
      <c r="EA149" s="1">
        <v>0</v>
      </c>
      <c r="EB149" s="4">
        <v>51.526315789473685</v>
      </c>
      <c r="EC149" s="4">
        <v>37.221052631578949</v>
      </c>
      <c r="ED149" s="4">
        <v>38.557894736842108</v>
      </c>
      <c r="EE149" s="4">
        <v>48.325000000000003</v>
      </c>
      <c r="EF149" s="4">
        <v>127.30526315789474</v>
      </c>
      <c r="EG149" s="4">
        <v>42.435087719298231</v>
      </c>
      <c r="EH149" s="4">
        <v>42.48245614035087</v>
      </c>
      <c r="EI149" s="1">
        <v>21</v>
      </c>
      <c r="EJ149" s="1">
        <v>41</v>
      </c>
      <c r="EK149" s="1">
        <v>25</v>
      </c>
      <c r="EL149" s="1">
        <v>8</v>
      </c>
      <c r="EM149" s="1">
        <v>0</v>
      </c>
      <c r="EN149" s="1">
        <v>0</v>
      </c>
      <c r="EO149" s="1">
        <v>42</v>
      </c>
      <c r="EP149" s="1">
        <v>40</v>
      </c>
      <c r="EQ149" s="1">
        <v>10</v>
      </c>
      <c r="ER149" s="1">
        <v>3</v>
      </c>
      <c r="ES149" s="1">
        <v>1</v>
      </c>
      <c r="ET149" s="1">
        <v>1</v>
      </c>
      <c r="EU149" s="1">
        <v>47</v>
      </c>
      <c r="EV149" s="1">
        <v>29</v>
      </c>
      <c r="EW149" s="1">
        <v>8</v>
      </c>
      <c r="EX149" s="1">
        <v>11</v>
      </c>
      <c r="EY149" s="1">
        <v>2</v>
      </c>
      <c r="EZ149" s="1">
        <v>1</v>
      </c>
      <c r="FA149" s="1">
        <v>8</v>
      </c>
      <c r="FB149" s="1">
        <v>21</v>
      </c>
      <c r="FC149" s="1">
        <v>10</v>
      </c>
      <c r="FD149" s="1">
        <v>1</v>
      </c>
      <c r="FE149" s="1">
        <v>0</v>
      </c>
      <c r="FF149" s="1">
        <v>0</v>
      </c>
      <c r="FG149" s="1">
        <v>0</v>
      </c>
      <c r="FH149" s="1">
        <v>0</v>
      </c>
      <c r="FI149" s="1">
        <v>216</v>
      </c>
      <c r="FJ149" s="1">
        <v>88</v>
      </c>
      <c r="FK149" s="1">
        <v>165</v>
      </c>
      <c r="FL149" s="1">
        <v>20</v>
      </c>
      <c r="FM149" s="1">
        <v>5</v>
      </c>
      <c r="FN149" s="1">
        <v>5</v>
      </c>
      <c r="FO149" s="1">
        <v>47</v>
      </c>
      <c r="FP149" s="1">
        <v>12</v>
      </c>
      <c r="FQ149" s="1">
        <v>47</v>
      </c>
      <c r="FR149" s="1" t="s">
        <v>314</v>
      </c>
      <c r="FS149" s="1">
        <v>313</v>
      </c>
      <c r="FT149" s="1">
        <v>134</v>
      </c>
      <c r="FU149" s="1">
        <v>313</v>
      </c>
    </row>
    <row r="150" spans="63:177">
      <c r="BK150" s="29">
        <v>490515947</v>
      </c>
      <c r="BL150" s="1" t="s">
        <v>124</v>
      </c>
      <c r="BM150" s="1">
        <v>75</v>
      </c>
      <c r="BN150" s="1" t="s">
        <v>289</v>
      </c>
      <c r="BO150" s="1" t="s">
        <v>290</v>
      </c>
      <c r="BP150" s="1">
        <v>49</v>
      </c>
      <c r="BQ150" s="1">
        <v>0</v>
      </c>
      <c r="BR150" s="4">
        <v>47.938775510204081</v>
      </c>
      <c r="BS150" s="4">
        <v>43.265306122448976</v>
      </c>
      <c r="BT150" s="4">
        <v>34.95918367346939</v>
      </c>
      <c r="BU150" s="4">
        <v>126.16326530612245</v>
      </c>
      <c r="BV150" s="4">
        <v>42.054421768707471</v>
      </c>
      <c r="BW150" s="1">
        <v>14</v>
      </c>
      <c r="BX150" s="1">
        <v>21</v>
      </c>
      <c r="BY150" s="1">
        <v>13</v>
      </c>
      <c r="BZ150" s="1">
        <v>1</v>
      </c>
      <c r="CA150" s="1">
        <v>0</v>
      </c>
      <c r="CB150" s="1">
        <v>0</v>
      </c>
      <c r="CC150" s="1">
        <v>19</v>
      </c>
      <c r="CD150" s="1">
        <v>19</v>
      </c>
      <c r="CE150" s="1">
        <v>8</v>
      </c>
      <c r="CF150" s="1">
        <v>3</v>
      </c>
      <c r="CG150" s="1">
        <v>0</v>
      </c>
      <c r="CH150" s="1">
        <v>1</v>
      </c>
      <c r="CI150" s="1">
        <v>26</v>
      </c>
      <c r="CJ150" s="1">
        <v>16</v>
      </c>
      <c r="CK150" s="1">
        <v>7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4"/>
      <c r="CT150" s="4"/>
      <c r="CU150" s="4"/>
      <c r="CV150" s="4"/>
      <c r="CW150" s="4"/>
      <c r="CX150" s="4"/>
      <c r="CY150" s="4"/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49</v>
      </c>
      <c r="EA150" s="1">
        <v>0</v>
      </c>
      <c r="EB150" s="4">
        <v>47.938775510204081</v>
      </c>
      <c r="EC150" s="4">
        <v>43.265306122448976</v>
      </c>
      <c r="ED150" s="4">
        <v>34.95918367346939</v>
      </c>
      <c r="EE150" s="4"/>
      <c r="EF150" s="4">
        <v>126.16326530612245</v>
      </c>
      <c r="EG150" s="4">
        <v>42.054421768707471</v>
      </c>
      <c r="EH150" s="4">
        <v>42.054421768707471</v>
      </c>
      <c r="EI150" s="1">
        <v>14</v>
      </c>
      <c r="EJ150" s="1">
        <v>21</v>
      </c>
      <c r="EK150" s="1">
        <v>13</v>
      </c>
      <c r="EL150" s="1">
        <v>1</v>
      </c>
      <c r="EM150" s="1">
        <v>0</v>
      </c>
      <c r="EN150" s="1">
        <v>0</v>
      </c>
      <c r="EO150" s="1">
        <v>19</v>
      </c>
      <c r="EP150" s="1">
        <v>19</v>
      </c>
      <c r="EQ150" s="1">
        <v>8</v>
      </c>
      <c r="ER150" s="1">
        <v>3</v>
      </c>
      <c r="ES150" s="1">
        <v>0</v>
      </c>
      <c r="ET150" s="1">
        <v>1</v>
      </c>
      <c r="EU150" s="1">
        <v>26</v>
      </c>
      <c r="EV150" s="1">
        <v>16</v>
      </c>
      <c r="EW150" s="1">
        <v>7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160</v>
      </c>
      <c r="FJ150" s="1" t="s">
        <v>375</v>
      </c>
      <c r="FK150" s="1">
        <v>173</v>
      </c>
      <c r="FL150" s="1">
        <v>4</v>
      </c>
      <c r="FM150" s="1" t="s">
        <v>375</v>
      </c>
      <c r="FN150" s="1">
        <v>7</v>
      </c>
      <c r="FO150" s="1">
        <v>47</v>
      </c>
      <c r="FP150" s="1">
        <v>12</v>
      </c>
      <c r="FQ150" s="1">
        <v>47</v>
      </c>
      <c r="FR150" s="1" t="s">
        <v>314</v>
      </c>
      <c r="FS150" s="1">
        <v>313</v>
      </c>
      <c r="FT150" s="1">
        <v>134</v>
      </c>
      <c r="FU150" s="1">
        <v>313</v>
      </c>
    </row>
    <row r="151" spans="63:177">
      <c r="BK151" s="29">
        <v>586862334</v>
      </c>
      <c r="BL151" s="1" t="s">
        <v>125</v>
      </c>
      <c r="BM151" s="1">
        <v>78</v>
      </c>
      <c r="BN151" s="1" t="s">
        <v>289</v>
      </c>
      <c r="BO151" s="1" t="s">
        <v>290</v>
      </c>
      <c r="BP151" s="1">
        <v>58</v>
      </c>
      <c r="BQ151" s="1">
        <v>0</v>
      </c>
      <c r="BR151" s="4">
        <v>38.827586206896555</v>
      </c>
      <c r="BS151" s="4">
        <v>28.827586206896552</v>
      </c>
      <c r="BT151" s="4">
        <v>25.810344827586206</v>
      </c>
      <c r="BU151" s="4">
        <v>93.465517241379317</v>
      </c>
      <c r="BV151" s="4">
        <v>31.155172413793107</v>
      </c>
      <c r="BW151" s="1">
        <v>25</v>
      </c>
      <c r="BX151" s="1">
        <v>23</v>
      </c>
      <c r="BY151" s="1">
        <v>9</v>
      </c>
      <c r="BZ151" s="1">
        <v>1</v>
      </c>
      <c r="CA151" s="1">
        <v>0</v>
      </c>
      <c r="CB151" s="1">
        <v>0</v>
      </c>
      <c r="CC151" s="1">
        <v>33</v>
      </c>
      <c r="CD151" s="1">
        <v>22</v>
      </c>
      <c r="CE151" s="1">
        <v>2</v>
      </c>
      <c r="CF151" s="1">
        <v>1</v>
      </c>
      <c r="CG151" s="1">
        <v>0</v>
      </c>
      <c r="CH151" s="1">
        <v>0</v>
      </c>
      <c r="CI151" s="1">
        <v>42</v>
      </c>
      <c r="CJ151" s="1">
        <v>14</v>
      </c>
      <c r="CK151" s="1">
        <v>2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4"/>
      <c r="CT151" s="4"/>
      <c r="CU151" s="4"/>
      <c r="CV151" s="4"/>
      <c r="CW151" s="4"/>
      <c r="CX151" s="4"/>
      <c r="CY151" s="4"/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58</v>
      </c>
      <c r="EA151" s="1">
        <v>0</v>
      </c>
      <c r="EB151" s="4">
        <v>38.827586206896555</v>
      </c>
      <c r="EC151" s="4">
        <v>28.827586206896552</v>
      </c>
      <c r="ED151" s="4">
        <v>25.810344827586206</v>
      </c>
      <c r="EE151" s="4"/>
      <c r="EF151" s="4">
        <v>93.465517241379317</v>
      </c>
      <c r="EG151" s="4">
        <v>31.155172413793107</v>
      </c>
      <c r="EH151" s="4">
        <v>31.155172413793107</v>
      </c>
      <c r="EI151" s="1">
        <v>25</v>
      </c>
      <c r="EJ151" s="1">
        <v>23</v>
      </c>
      <c r="EK151" s="1">
        <v>9</v>
      </c>
      <c r="EL151" s="1">
        <v>1</v>
      </c>
      <c r="EM151" s="1">
        <v>0</v>
      </c>
      <c r="EN151" s="1">
        <v>0</v>
      </c>
      <c r="EO151" s="1">
        <v>33</v>
      </c>
      <c r="EP151" s="1">
        <v>22</v>
      </c>
      <c r="EQ151" s="1">
        <v>2</v>
      </c>
      <c r="ER151" s="1">
        <v>1</v>
      </c>
      <c r="ES151" s="1">
        <v>0</v>
      </c>
      <c r="ET151" s="1">
        <v>0</v>
      </c>
      <c r="EU151" s="1">
        <v>42</v>
      </c>
      <c r="EV151" s="1">
        <v>14</v>
      </c>
      <c r="EW151" s="1">
        <v>2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289</v>
      </c>
      <c r="FJ151" s="1" t="s">
        <v>375</v>
      </c>
      <c r="FK151" s="1">
        <v>291</v>
      </c>
      <c r="FL151" s="1">
        <v>40</v>
      </c>
      <c r="FM151" s="1" t="s">
        <v>375</v>
      </c>
      <c r="FN151" s="1">
        <v>41</v>
      </c>
      <c r="FO151" s="1">
        <v>47</v>
      </c>
      <c r="FP151" s="1">
        <v>12</v>
      </c>
      <c r="FQ151" s="1">
        <v>47</v>
      </c>
      <c r="FR151" s="1" t="s">
        <v>314</v>
      </c>
      <c r="FS151" s="1">
        <v>313</v>
      </c>
      <c r="FT151" s="1">
        <v>134</v>
      </c>
      <c r="FU151" s="1">
        <v>313</v>
      </c>
    </row>
    <row r="152" spans="63:177">
      <c r="BK152" s="29">
        <v>715944951</v>
      </c>
      <c r="BL152" s="1" t="s">
        <v>126</v>
      </c>
      <c r="BM152" s="1">
        <v>80</v>
      </c>
      <c r="BN152" s="1" t="s">
        <v>289</v>
      </c>
      <c r="BO152" s="1" t="s">
        <v>290</v>
      </c>
      <c r="BP152" s="1">
        <v>142</v>
      </c>
      <c r="BQ152" s="1">
        <v>0</v>
      </c>
      <c r="BR152" s="4">
        <v>47.190140845070424</v>
      </c>
      <c r="BS152" s="4">
        <v>38.112676056338032</v>
      </c>
      <c r="BT152" s="4">
        <v>34.760563380281688</v>
      </c>
      <c r="BU152" s="4">
        <v>120.06338028169014</v>
      </c>
      <c r="BV152" s="4">
        <v>40.021126760563384</v>
      </c>
      <c r="BW152" s="1">
        <v>33</v>
      </c>
      <c r="BX152" s="1">
        <v>75</v>
      </c>
      <c r="BY152" s="1">
        <v>32</v>
      </c>
      <c r="BZ152" s="1">
        <v>2</v>
      </c>
      <c r="CA152" s="1">
        <v>0</v>
      </c>
      <c r="CB152" s="1">
        <v>0</v>
      </c>
      <c r="CC152" s="1">
        <v>64</v>
      </c>
      <c r="CD152" s="1">
        <v>53</v>
      </c>
      <c r="CE152" s="1">
        <v>18</v>
      </c>
      <c r="CF152" s="1">
        <v>7</v>
      </c>
      <c r="CG152" s="1">
        <v>1</v>
      </c>
      <c r="CH152" s="1">
        <v>0</v>
      </c>
      <c r="CI152" s="1">
        <v>85</v>
      </c>
      <c r="CJ152" s="1">
        <v>36</v>
      </c>
      <c r="CK152" s="1">
        <v>16</v>
      </c>
      <c r="CL152" s="1">
        <v>5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4"/>
      <c r="CT152" s="4"/>
      <c r="CU152" s="4"/>
      <c r="CV152" s="4"/>
      <c r="CW152" s="4"/>
      <c r="CX152" s="4"/>
      <c r="CY152" s="4"/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142</v>
      </c>
      <c r="EA152" s="1">
        <v>0</v>
      </c>
      <c r="EB152" s="4">
        <v>47.190140845070424</v>
      </c>
      <c r="EC152" s="4">
        <v>38.112676056338032</v>
      </c>
      <c r="ED152" s="4">
        <v>34.760563380281688</v>
      </c>
      <c r="EE152" s="4"/>
      <c r="EF152" s="4">
        <v>120.06338028169014</v>
      </c>
      <c r="EG152" s="4">
        <v>40.021126760563384</v>
      </c>
      <c r="EH152" s="4">
        <v>40.021126760563384</v>
      </c>
      <c r="EI152" s="1">
        <v>33</v>
      </c>
      <c r="EJ152" s="1">
        <v>75</v>
      </c>
      <c r="EK152" s="1">
        <v>32</v>
      </c>
      <c r="EL152" s="1">
        <v>2</v>
      </c>
      <c r="EM152" s="1">
        <v>0</v>
      </c>
      <c r="EN152" s="1">
        <v>0</v>
      </c>
      <c r="EO152" s="1">
        <v>64</v>
      </c>
      <c r="EP152" s="1">
        <v>53</v>
      </c>
      <c r="EQ152" s="1">
        <v>18</v>
      </c>
      <c r="ER152" s="1">
        <v>7</v>
      </c>
      <c r="ES152" s="1">
        <v>1</v>
      </c>
      <c r="ET152" s="1">
        <v>0</v>
      </c>
      <c r="EU152" s="1">
        <v>85</v>
      </c>
      <c r="EV152" s="1">
        <v>36</v>
      </c>
      <c r="EW152" s="1">
        <v>16</v>
      </c>
      <c r="EX152" s="1">
        <v>5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193</v>
      </c>
      <c r="FJ152" s="1" t="s">
        <v>375</v>
      </c>
      <c r="FK152" s="1">
        <v>202</v>
      </c>
      <c r="FL152" s="1">
        <v>14</v>
      </c>
      <c r="FM152" s="1" t="s">
        <v>375</v>
      </c>
      <c r="FN152" s="1">
        <v>16</v>
      </c>
      <c r="FO152" s="1">
        <v>47</v>
      </c>
      <c r="FP152" s="1">
        <v>12</v>
      </c>
      <c r="FQ152" s="1">
        <v>47</v>
      </c>
      <c r="FR152" s="1" t="s">
        <v>314</v>
      </c>
      <c r="FS152" s="1">
        <v>313</v>
      </c>
      <c r="FT152" s="1">
        <v>134</v>
      </c>
      <c r="FU152" s="1">
        <v>313</v>
      </c>
    </row>
    <row r="153" spans="63:177">
      <c r="BK153" s="29">
        <v>614471820</v>
      </c>
      <c r="BL153" s="1" t="s">
        <v>127</v>
      </c>
      <c r="BM153" s="1">
        <v>81</v>
      </c>
      <c r="BN153" s="1" t="s">
        <v>289</v>
      </c>
      <c r="BO153" s="1" t="s">
        <v>370</v>
      </c>
      <c r="BP153" s="1">
        <v>75</v>
      </c>
      <c r="BQ153" s="1">
        <v>0</v>
      </c>
      <c r="BR153" s="4">
        <v>45</v>
      </c>
      <c r="BS153" s="4">
        <v>40.373333333333335</v>
      </c>
      <c r="BT153" s="4">
        <v>34.853333333333332</v>
      </c>
      <c r="BU153" s="4">
        <v>120.22666666666667</v>
      </c>
      <c r="BV153" s="4">
        <v>40.075555555555567</v>
      </c>
      <c r="BW153" s="1">
        <v>19</v>
      </c>
      <c r="BX153" s="1">
        <v>37</v>
      </c>
      <c r="BY153" s="1">
        <v>19</v>
      </c>
      <c r="BZ153" s="1">
        <v>0</v>
      </c>
      <c r="CA153" s="1">
        <v>1</v>
      </c>
      <c r="CB153" s="1">
        <v>0</v>
      </c>
      <c r="CC153" s="1">
        <v>34</v>
      </c>
      <c r="CD153" s="1">
        <v>22</v>
      </c>
      <c r="CE153" s="1">
        <v>10</v>
      </c>
      <c r="CF153" s="1">
        <v>9</v>
      </c>
      <c r="CG153" s="1">
        <v>2</v>
      </c>
      <c r="CH153" s="1">
        <v>0</v>
      </c>
      <c r="CI153" s="1">
        <v>44</v>
      </c>
      <c r="CJ153" s="1">
        <v>18</v>
      </c>
      <c r="CK153" s="1">
        <v>9</v>
      </c>
      <c r="CL153" s="1">
        <v>4</v>
      </c>
      <c r="CM153" s="1">
        <v>2</v>
      </c>
      <c r="CN153" s="1">
        <v>0</v>
      </c>
      <c r="CO153" s="1">
        <v>1</v>
      </c>
      <c r="CP153" s="1">
        <v>0</v>
      </c>
      <c r="CQ153" s="1">
        <v>34</v>
      </c>
      <c r="CR153" s="1">
        <v>0</v>
      </c>
      <c r="CS153" s="4">
        <v>52.529411764705884</v>
      </c>
      <c r="CT153" s="4">
        <v>33.176470588235297</v>
      </c>
      <c r="CU153" s="4">
        <v>42.529411764705884</v>
      </c>
      <c r="CV153" s="4">
        <v>52.735294117647058</v>
      </c>
      <c r="CW153" s="4">
        <v>128.23529411764707</v>
      </c>
      <c r="CX153" s="4">
        <v>42.745098039215677</v>
      </c>
      <c r="CY153" s="4">
        <v>45.242647058823529</v>
      </c>
      <c r="CZ153" s="1">
        <v>5</v>
      </c>
      <c r="DA153" s="1">
        <v>19</v>
      </c>
      <c r="DB153" s="1">
        <v>9</v>
      </c>
      <c r="DC153" s="1">
        <v>1</v>
      </c>
      <c r="DD153" s="1">
        <v>0</v>
      </c>
      <c r="DE153" s="1">
        <v>0</v>
      </c>
      <c r="DF153" s="1">
        <v>17</v>
      </c>
      <c r="DG153" s="1">
        <v>16</v>
      </c>
      <c r="DH153" s="1">
        <v>1</v>
      </c>
      <c r="DI153" s="1">
        <v>0</v>
      </c>
      <c r="DJ153" s="1">
        <v>0</v>
      </c>
      <c r="DK153" s="1">
        <v>0</v>
      </c>
      <c r="DL153" s="1">
        <v>17</v>
      </c>
      <c r="DM153" s="1">
        <v>7</v>
      </c>
      <c r="DN153" s="1">
        <v>6</v>
      </c>
      <c r="DO153" s="1">
        <v>4</v>
      </c>
      <c r="DP153" s="1">
        <v>0</v>
      </c>
      <c r="DQ153" s="1">
        <v>0</v>
      </c>
      <c r="DR153" s="1">
        <v>4</v>
      </c>
      <c r="DS153" s="1">
        <v>19</v>
      </c>
      <c r="DT153" s="1">
        <v>11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109</v>
      </c>
      <c r="EA153" s="1">
        <v>0</v>
      </c>
      <c r="EB153" s="4">
        <v>47.348623853211009</v>
      </c>
      <c r="EC153" s="4">
        <v>38.128440366972477</v>
      </c>
      <c r="ED153" s="4">
        <v>37.247706422018346</v>
      </c>
      <c r="EE153" s="4">
        <v>52.735294117647058</v>
      </c>
      <c r="EF153" s="4">
        <v>122.72477064220183</v>
      </c>
      <c r="EG153" s="4">
        <v>40.908256880733937</v>
      </c>
      <c r="EH153" s="4">
        <v>41.687308868501532</v>
      </c>
      <c r="EI153" s="1">
        <v>24</v>
      </c>
      <c r="EJ153" s="1">
        <v>56</v>
      </c>
      <c r="EK153" s="1">
        <v>28</v>
      </c>
      <c r="EL153" s="1">
        <v>1</v>
      </c>
      <c r="EM153" s="1">
        <v>1</v>
      </c>
      <c r="EN153" s="1">
        <v>0</v>
      </c>
      <c r="EO153" s="1">
        <v>51</v>
      </c>
      <c r="EP153" s="1">
        <v>38</v>
      </c>
      <c r="EQ153" s="1">
        <v>11</v>
      </c>
      <c r="ER153" s="1">
        <v>9</v>
      </c>
      <c r="ES153" s="1">
        <v>2</v>
      </c>
      <c r="ET153" s="1">
        <v>0</v>
      </c>
      <c r="EU153" s="1">
        <v>61</v>
      </c>
      <c r="EV153" s="1">
        <v>25</v>
      </c>
      <c r="EW153" s="1">
        <v>15</v>
      </c>
      <c r="EX153" s="1">
        <v>8</v>
      </c>
      <c r="EY153" s="1">
        <v>2</v>
      </c>
      <c r="EZ153" s="1">
        <v>0</v>
      </c>
      <c r="FA153" s="1">
        <v>4</v>
      </c>
      <c r="FB153" s="1">
        <v>19</v>
      </c>
      <c r="FC153" s="1">
        <v>11</v>
      </c>
      <c r="FD153" s="1">
        <v>0</v>
      </c>
      <c r="FE153" s="1">
        <v>0</v>
      </c>
      <c r="FF153" s="1">
        <v>0</v>
      </c>
      <c r="FG153" s="1">
        <v>1</v>
      </c>
      <c r="FH153" s="1">
        <v>0</v>
      </c>
      <c r="FI153" s="1">
        <v>192</v>
      </c>
      <c r="FJ153" s="1">
        <v>112</v>
      </c>
      <c r="FK153" s="1">
        <v>188</v>
      </c>
      <c r="FL153" s="1">
        <v>13</v>
      </c>
      <c r="FM153" s="1">
        <v>7</v>
      </c>
      <c r="FN153" s="1">
        <v>11</v>
      </c>
      <c r="FO153" s="1">
        <v>47</v>
      </c>
      <c r="FP153" s="1">
        <v>12</v>
      </c>
      <c r="FQ153" s="1">
        <v>47</v>
      </c>
      <c r="FR153" s="1" t="s">
        <v>314</v>
      </c>
      <c r="FS153" s="1">
        <v>313</v>
      </c>
      <c r="FT153" s="1">
        <v>134</v>
      </c>
      <c r="FU153" s="1">
        <v>313</v>
      </c>
    </row>
    <row r="154" spans="63:177">
      <c r="BK154" s="29">
        <v>376143170</v>
      </c>
      <c r="BL154" s="1" t="s">
        <v>128</v>
      </c>
      <c r="BM154" s="1">
        <v>90</v>
      </c>
      <c r="BN154" s="1" t="s">
        <v>289</v>
      </c>
      <c r="BO154" s="1" t="s">
        <v>370</v>
      </c>
      <c r="BP154" s="1">
        <v>120</v>
      </c>
      <c r="BQ154" s="1">
        <v>1</v>
      </c>
      <c r="BR154" s="4">
        <v>40.521008403361343</v>
      </c>
      <c r="BS154" s="4">
        <v>37.512605042016808</v>
      </c>
      <c r="BT154" s="4">
        <v>30.663865546218489</v>
      </c>
      <c r="BU154" s="4">
        <v>108.69747899159664</v>
      </c>
      <c r="BV154" s="4">
        <v>36.232492997198875</v>
      </c>
      <c r="BW154" s="1">
        <v>43</v>
      </c>
      <c r="BX154" s="1">
        <v>56</v>
      </c>
      <c r="BY154" s="1">
        <v>17</v>
      </c>
      <c r="BZ154" s="1">
        <v>3</v>
      </c>
      <c r="CA154" s="1">
        <v>0</v>
      </c>
      <c r="CB154" s="1">
        <v>0</v>
      </c>
      <c r="CC154" s="1">
        <v>58</v>
      </c>
      <c r="CD154" s="1">
        <v>37</v>
      </c>
      <c r="CE154" s="1">
        <v>21</v>
      </c>
      <c r="CF154" s="1">
        <v>3</v>
      </c>
      <c r="CG154" s="1">
        <v>0</v>
      </c>
      <c r="CH154" s="1">
        <v>1</v>
      </c>
      <c r="CI154" s="1">
        <v>79</v>
      </c>
      <c r="CJ154" s="1">
        <v>30</v>
      </c>
      <c r="CK154" s="1">
        <v>8</v>
      </c>
      <c r="CL154" s="1">
        <v>2</v>
      </c>
      <c r="CM154" s="1">
        <v>1</v>
      </c>
      <c r="CN154" s="1">
        <v>1</v>
      </c>
      <c r="CO154" s="1">
        <v>0</v>
      </c>
      <c r="CP154" s="1">
        <v>0</v>
      </c>
      <c r="CQ154" s="1">
        <v>14</v>
      </c>
      <c r="CR154" s="1">
        <v>0</v>
      </c>
      <c r="CS154" s="4">
        <v>39.071428571428569</v>
      </c>
      <c r="CT154" s="4">
        <v>25.714285714285715</v>
      </c>
      <c r="CU154" s="4">
        <v>23.857142857142858</v>
      </c>
      <c r="CV154" s="4">
        <v>47.071428571428569</v>
      </c>
      <c r="CW154" s="4">
        <v>88.642857142857139</v>
      </c>
      <c r="CX154" s="4">
        <v>29.54761904761904</v>
      </c>
      <c r="CY154" s="4">
        <v>33.928571428571431</v>
      </c>
      <c r="CZ154" s="1">
        <v>6</v>
      </c>
      <c r="DA154" s="1">
        <v>6</v>
      </c>
      <c r="DB154" s="1">
        <v>2</v>
      </c>
      <c r="DC154" s="1">
        <v>0</v>
      </c>
      <c r="DD154" s="1">
        <v>0</v>
      </c>
      <c r="DE154" s="1">
        <v>0</v>
      </c>
      <c r="DF154" s="1">
        <v>9</v>
      </c>
      <c r="DG154" s="1">
        <v>5</v>
      </c>
      <c r="DH154" s="1">
        <v>0</v>
      </c>
      <c r="DI154" s="1">
        <v>0</v>
      </c>
      <c r="DJ154" s="1">
        <v>0</v>
      </c>
      <c r="DK154" s="1">
        <v>0</v>
      </c>
      <c r="DL154" s="1">
        <v>13</v>
      </c>
      <c r="DM154" s="1">
        <v>0</v>
      </c>
      <c r="DN154" s="1">
        <v>1</v>
      </c>
      <c r="DO154" s="1">
        <v>0</v>
      </c>
      <c r="DP154" s="1">
        <v>0</v>
      </c>
      <c r="DQ154" s="1">
        <v>0</v>
      </c>
      <c r="DR154" s="1">
        <v>4</v>
      </c>
      <c r="DS154" s="1">
        <v>5</v>
      </c>
      <c r="DT154" s="1">
        <v>5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134</v>
      </c>
      <c r="EA154" s="1">
        <v>1</v>
      </c>
      <c r="EB154" s="4">
        <v>40.368421052631582</v>
      </c>
      <c r="EC154" s="4">
        <v>36.270676691729321</v>
      </c>
      <c r="ED154" s="4">
        <v>29.94736842105263</v>
      </c>
      <c r="EE154" s="4">
        <v>47.071428571428569</v>
      </c>
      <c r="EF154" s="4">
        <v>106.58646616541354</v>
      </c>
      <c r="EG154" s="4">
        <v>35.528822055137844</v>
      </c>
      <c r="EH154" s="4">
        <v>35.989974937343362</v>
      </c>
      <c r="EI154" s="1">
        <v>49</v>
      </c>
      <c r="EJ154" s="1">
        <v>62</v>
      </c>
      <c r="EK154" s="1">
        <v>19</v>
      </c>
      <c r="EL154" s="1">
        <v>3</v>
      </c>
      <c r="EM154" s="1">
        <v>0</v>
      </c>
      <c r="EN154" s="1">
        <v>0</v>
      </c>
      <c r="EO154" s="1">
        <v>67</v>
      </c>
      <c r="EP154" s="1">
        <v>42</v>
      </c>
      <c r="EQ154" s="1">
        <v>21</v>
      </c>
      <c r="ER154" s="1">
        <v>3</v>
      </c>
      <c r="ES154" s="1">
        <v>0</v>
      </c>
      <c r="ET154" s="1">
        <v>1</v>
      </c>
      <c r="EU154" s="1">
        <v>92</v>
      </c>
      <c r="EV154" s="1">
        <v>30</v>
      </c>
      <c r="EW154" s="1">
        <v>9</v>
      </c>
      <c r="EX154" s="1">
        <v>2</v>
      </c>
      <c r="EY154" s="1">
        <v>1</v>
      </c>
      <c r="EZ154" s="1">
        <v>1</v>
      </c>
      <c r="FA154" s="1">
        <v>4</v>
      </c>
      <c r="FB154" s="1">
        <v>5</v>
      </c>
      <c r="FC154" s="1">
        <v>5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248</v>
      </c>
      <c r="FJ154" s="1">
        <v>129</v>
      </c>
      <c r="FK154" s="1">
        <v>260</v>
      </c>
      <c r="FL154" s="1">
        <v>28</v>
      </c>
      <c r="FM154" s="1">
        <v>12</v>
      </c>
      <c r="FN154" s="1">
        <v>29</v>
      </c>
      <c r="FO154" s="1">
        <v>47</v>
      </c>
      <c r="FP154" s="1">
        <v>12</v>
      </c>
      <c r="FQ154" s="1">
        <v>47</v>
      </c>
      <c r="FR154" s="1" t="s">
        <v>314</v>
      </c>
      <c r="FS154" s="1">
        <v>313</v>
      </c>
      <c r="FT154" s="1">
        <v>134</v>
      </c>
      <c r="FU154" s="1">
        <v>313</v>
      </c>
    </row>
    <row r="155" spans="63:177">
      <c r="BK155" s="29">
        <v>773989100</v>
      </c>
      <c r="BL155" s="1" t="s">
        <v>129</v>
      </c>
      <c r="BM155" s="1">
        <v>94</v>
      </c>
      <c r="BN155" s="1" t="s">
        <v>289</v>
      </c>
      <c r="BO155" s="1" t="s">
        <v>370</v>
      </c>
      <c r="BP155" s="1">
        <v>42</v>
      </c>
      <c r="BQ155" s="1">
        <v>0</v>
      </c>
      <c r="BR155" s="4">
        <v>46.095238095238095</v>
      </c>
      <c r="BS155" s="4">
        <v>39.904761904761905</v>
      </c>
      <c r="BT155" s="4">
        <v>36.761904761904759</v>
      </c>
      <c r="BU155" s="4">
        <v>122.76190476190476</v>
      </c>
      <c r="BV155" s="4">
        <v>40.920634920634924</v>
      </c>
      <c r="BW155" s="1">
        <v>14</v>
      </c>
      <c r="BX155" s="1">
        <v>17</v>
      </c>
      <c r="BY155" s="1">
        <v>10</v>
      </c>
      <c r="BZ155" s="1">
        <v>1</v>
      </c>
      <c r="CA155" s="1">
        <v>0</v>
      </c>
      <c r="CB155" s="1">
        <v>0</v>
      </c>
      <c r="CC155" s="1">
        <v>16</v>
      </c>
      <c r="CD155" s="1">
        <v>19</v>
      </c>
      <c r="CE155" s="1">
        <v>3</v>
      </c>
      <c r="CF155" s="1">
        <v>4</v>
      </c>
      <c r="CG155" s="1">
        <v>0</v>
      </c>
      <c r="CH155" s="1">
        <v>0</v>
      </c>
      <c r="CI155" s="1">
        <v>23</v>
      </c>
      <c r="CJ155" s="1">
        <v>9</v>
      </c>
      <c r="CK155" s="1">
        <v>7</v>
      </c>
      <c r="CL155" s="1">
        <v>3</v>
      </c>
      <c r="CM155" s="1">
        <v>0</v>
      </c>
      <c r="CN155" s="1">
        <v>1</v>
      </c>
      <c r="CO155" s="1">
        <v>0</v>
      </c>
      <c r="CP155" s="1">
        <v>0</v>
      </c>
      <c r="CQ155" s="1">
        <v>18</v>
      </c>
      <c r="CR155" s="1">
        <v>0</v>
      </c>
      <c r="CS155" s="4">
        <v>49.555555555555557</v>
      </c>
      <c r="CT155" s="4">
        <v>31.111111111111111</v>
      </c>
      <c r="CU155" s="4">
        <v>36.5</v>
      </c>
      <c r="CV155" s="4">
        <v>48.833333333333336</v>
      </c>
      <c r="CW155" s="4">
        <v>117.16666666666667</v>
      </c>
      <c r="CX155" s="4">
        <v>39.05555555555555</v>
      </c>
      <c r="CY155" s="4">
        <v>41.5</v>
      </c>
      <c r="CZ155" s="1">
        <v>3</v>
      </c>
      <c r="DA155" s="1">
        <v>9</v>
      </c>
      <c r="DB155" s="1">
        <v>6</v>
      </c>
      <c r="DC155" s="1">
        <v>0</v>
      </c>
      <c r="DD155" s="1">
        <v>0</v>
      </c>
      <c r="DE155" s="1">
        <v>0</v>
      </c>
      <c r="DF155" s="1">
        <v>7</v>
      </c>
      <c r="DG155" s="1">
        <v>11</v>
      </c>
      <c r="DH155" s="1">
        <v>0</v>
      </c>
      <c r="DI155" s="1">
        <v>0</v>
      </c>
      <c r="DJ155" s="1">
        <v>0</v>
      </c>
      <c r="DK155" s="1">
        <v>0</v>
      </c>
      <c r="DL155" s="1">
        <v>10</v>
      </c>
      <c r="DM155" s="1">
        <v>6</v>
      </c>
      <c r="DN155" s="1">
        <v>1</v>
      </c>
      <c r="DO155" s="1">
        <v>1</v>
      </c>
      <c r="DP155" s="1">
        <v>0</v>
      </c>
      <c r="DQ155" s="1">
        <v>0</v>
      </c>
      <c r="DR155" s="1">
        <v>2</v>
      </c>
      <c r="DS155" s="1">
        <v>13</v>
      </c>
      <c r="DT155" s="1">
        <v>3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60</v>
      </c>
      <c r="EA155" s="1">
        <v>0</v>
      </c>
      <c r="EB155" s="4">
        <v>47.133333333333333</v>
      </c>
      <c r="EC155" s="4">
        <v>37.266666666666666</v>
      </c>
      <c r="ED155" s="4">
        <v>36.68333333333333</v>
      </c>
      <c r="EE155" s="4">
        <v>48.833333333333336</v>
      </c>
      <c r="EF155" s="4">
        <v>121.08333333333333</v>
      </c>
      <c r="EG155" s="4">
        <v>40.361111111111107</v>
      </c>
      <c r="EH155" s="4">
        <v>41.094444444444449</v>
      </c>
      <c r="EI155" s="1">
        <v>17</v>
      </c>
      <c r="EJ155" s="1">
        <v>26</v>
      </c>
      <c r="EK155" s="1">
        <v>16</v>
      </c>
      <c r="EL155" s="1">
        <v>1</v>
      </c>
      <c r="EM155" s="1">
        <v>0</v>
      </c>
      <c r="EN155" s="1">
        <v>0</v>
      </c>
      <c r="EO155" s="1">
        <v>23</v>
      </c>
      <c r="EP155" s="1">
        <v>30</v>
      </c>
      <c r="EQ155" s="1">
        <v>3</v>
      </c>
      <c r="ER155" s="1">
        <v>4</v>
      </c>
      <c r="ES155" s="1">
        <v>0</v>
      </c>
      <c r="ET155" s="1">
        <v>0</v>
      </c>
      <c r="EU155" s="1">
        <v>33</v>
      </c>
      <c r="EV155" s="1">
        <v>15</v>
      </c>
      <c r="EW155" s="1">
        <v>8</v>
      </c>
      <c r="EX155" s="1">
        <v>4</v>
      </c>
      <c r="EY155" s="1">
        <v>0</v>
      </c>
      <c r="EZ155" s="1">
        <v>1</v>
      </c>
      <c r="FA155" s="1">
        <v>2</v>
      </c>
      <c r="FB155" s="1">
        <v>13</v>
      </c>
      <c r="FC155" s="1">
        <v>3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174</v>
      </c>
      <c r="FJ155" s="1">
        <v>123</v>
      </c>
      <c r="FK155" s="1">
        <v>199</v>
      </c>
      <c r="FL155" s="1">
        <v>8</v>
      </c>
      <c r="FM155" s="1">
        <v>9</v>
      </c>
      <c r="FN155" s="1">
        <v>14</v>
      </c>
      <c r="FO155" s="1">
        <v>47</v>
      </c>
      <c r="FP155" s="1">
        <v>12</v>
      </c>
      <c r="FQ155" s="1">
        <v>47</v>
      </c>
      <c r="FR155" s="1" t="s">
        <v>314</v>
      </c>
      <c r="FS155" s="1">
        <v>313</v>
      </c>
      <c r="FT155" s="1">
        <v>134</v>
      </c>
      <c r="FU155" s="1">
        <v>313</v>
      </c>
    </row>
    <row r="156" spans="63:177">
      <c r="BK156" s="29">
        <v>613895981</v>
      </c>
      <c r="BL156" s="1" t="s">
        <v>130</v>
      </c>
      <c r="BM156" s="1">
        <v>96</v>
      </c>
      <c r="BN156" s="1" t="s">
        <v>289</v>
      </c>
      <c r="BO156" s="1" t="s">
        <v>290</v>
      </c>
      <c r="BP156" s="1">
        <v>71</v>
      </c>
      <c r="BQ156" s="1">
        <v>0</v>
      </c>
      <c r="BR156" s="4">
        <v>40.87323943661972</v>
      </c>
      <c r="BS156" s="4">
        <v>37.464788732394368</v>
      </c>
      <c r="BT156" s="4">
        <v>32.690140845070424</v>
      </c>
      <c r="BU156" s="4">
        <v>111.02816901408451</v>
      </c>
      <c r="BV156" s="4">
        <v>37.009389671361497</v>
      </c>
      <c r="BW156" s="1">
        <v>26</v>
      </c>
      <c r="BX156" s="1">
        <v>35</v>
      </c>
      <c r="BY156" s="1">
        <v>10</v>
      </c>
      <c r="BZ156" s="1">
        <v>0</v>
      </c>
      <c r="CA156" s="1">
        <v>1</v>
      </c>
      <c r="CB156" s="1">
        <v>0</v>
      </c>
      <c r="CC156" s="1">
        <v>31</v>
      </c>
      <c r="CD156" s="1">
        <v>32</v>
      </c>
      <c r="CE156" s="1">
        <v>6</v>
      </c>
      <c r="CF156" s="1">
        <v>2</v>
      </c>
      <c r="CG156" s="1">
        <v>1</v>
      </c>
      <c r="CH156" s="1">
        <v>0</v>
      </c>
      <c r="CI156" s="1">
        <v>42</v>
      </c>
      <c r="CJ156" s="1">
        <v>21</v>
      </c>
      <c r="CK156" s="1">
        <v>7</v>
      </c>
      <c r="CL156" s="1">
        <v>1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4"/>
      <c r="CT156" s="4"/>
      <c r="CU156" s="4"/>
      <c r="CV156" s="4"/>
      <c r="CW156" s="4"/>
      <c r="CX156" s="4"/>
      <c r="CY156" s="4"/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71</v>
      </c>
      <c r="EA156" s="1">
        <v>0</v>
      </c>
      <c r="EB156" s="4">
        <v>40.87323943661972</v>
      </c>
      <c r="EC156" s="4">
        <v>37.464788732394368</v>
      </c>
      <c r="ED156" s="4">
        <v>32.690140845070424</v>
      </c>
      <c r="EE156" s="4"/>
      <c r="EF156" s="4">
        <v>111.02816901408451</v>
      </c>
      <c r="EG156" s="4">
        <v>37.009389671361497</v>
      </c>
      <c r="EH156" s="4">
        <v>37.009389671361497</v>
      </c>
      <c r="EI156" s="1">
        <v>26</v>
      </c>
      <c r="EJ156" s="1">
        <v>35</v>
      </c>
      <c r="EK156" s="1">
        <v>10</v>
      </c>
      <c r="EL156" s="1">
        <v>0</v>
      </c>
      <c r="EM156" s="1">
        <v>1</v>
      </c>
      <c r="EN156" s="1">
        <v>0</v>
      </c>
      <c r="EO156" s="1">
        <v>31</v>
      </c>
      <c r="EP156" s="1">
        <v>32</v>
      </c>
      <c r="EQ156" s="1">
        <v>6</v>
      </c>
      <c r="ER156" s="1">
        <v>2</v>
      </c>
      <c r="ES156" s="1">
        <v>1</v>
      </c>
      <c r="ET156" s="1">
        <v>0</v>
      </c>
      <c r="EU156" s="1">
        <v>42</v>
      </c>
      <c r="EV156" s="1">
        <v>21</v>
      </c>
      <c r="EW156" s="1">
        <v>7</v>
      </c>
      <c r="EX156" s="1">
        <v>1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238</v>
      </c>
      <c r="FJ156" s="1" t="s">
        <v>375</v>
      </c>
      <c r="FK156" s="1">
        <v>243</v>
      </c>
      <c r="FL156" s="1">
        <v>24</v>
      </c>
      <c r="FM156" s="1" t="s">
        <v>375</v>
      </c>
      <c r="FN156" s="1">
        <v>23</v>
      </c>
      <c r="FO156" s="1">
        <v>47</v>
      </c>
      <c r="FP156" s="1">
        <v>12</v>
      </c>
      <c r="FQ156" s="1">
        <v>47</v>
      </c>
      <c r="FR156" s="1" t="s">
        <v>314</v>
      </c>
      <c r="FS156" s="1">
        <v>313</v>
      </c>
      <c r="FT156" s="1">
        <v>134</v>
      </c>
      <c r="FU156" s="1">
        <v>313</v>
      </c>
    </row>
    <row r="157" spans="63:177">
      <c r="BK157" s="29">
        <v>456907499</v>
      </c>
      <c r="BL157" s="1" t="s">
        <v>85</v>
      </c>
      <c r="BM157" s="1">
        <v>107</v>
      </c>
      <c r="BN157" s="1" t="s">
        <v>289</v>
      </c>
      <c r="BO157" s="1" t="s">
        <v>370</v>
      </c>
      <c r="BP157" s="1">
        <v>30</v>
      </c>
      <c r="BQ157" s="1">
        <v>0</v>
      </c>
      <c r="BR157" s="4">
        <v>46.43333333333333</v>
      </c>
      <c r="BS157" s="4">
        <v>38.133333333333333</v>
      </c>
      <c r="BT157" s="4">
        <v>32.333333333333336</v>
      </c>
      <c r="BU157" s="4">
        <v>116.9</v>
      </c>
      <c r="BV157" s="4">
        <v>38.966666666666661</v>
      </c>
      <c r="BW157" s="1">
        <v>10</v>
      </c>
      <c r="BX157" s="1">
        <v>14</v>
      </c>
      <c r="BY157" s="1">
        <v>5</v>
      </c>
      <c r="BZ157" s="1">
        <v>1</v>
      </c>
      <c r="CA157" s="1">
        <v>1</v>
      </c>
      <c r="CB157" s="1">
        <v>0</v>
      </c>
      <c r="CC157" s="1">
        <v>12</v>
      </c>
      <c r="CD157" s="1">
        <v>14</v>
      </c>
      <c r="CE157" s="1">
        <v>2</v>
      </c>
      <c r="CF157" s="1">
        <v>2</v>
      </c>
      <c r="CG157" s="1">
        <v>1</v>
      </c>
      <c r="CH157" s="1">
        <v>0</v>
      </c>
      <c r="CI157" s="1">
        <v>18</v>
      </c>
      <c r="CJ157" s="1">
        <v>8</v>
      </c>
      <c r="CK157" s="1">
        <v>4</v>
      </c>
      <c r="CL157" s="1">
        <v>0</v>
      </c>
      <c r="CM157" s="1">
        <v>1</v>
      </c>
      <c r="CN157" s="1">
        <v>0</v>
      </c>
      <c r="CO157" s="1">
        <v>1</v>
      </c>
      <c r="CP157" s="1">
        <v>0</v>
      </c>
      <c r="CQ157" s="1">
        <v>15</v>
      </c>
      <c r="CR157" s="1">
        <v>0</v>
      </c>
      <c r="CS157" s="4">
        <v>40.799999999999997</v>
      </c>
      <c r="CT157" s="4">
        <v>24.8</v>
      </c>
      <c r="CU157" s="4">
        <v>28.8</v>
      </c>
      <c r="CV157" s="4">
        <v>36.733333333333334</v>
      </c>
      <c r="CW157" s="4">
        <v>94.4</v>
      </c>
      <c r="CX157" s="4">
        <v>31.466666666666661</v>
      </c>
      <c r="CY157" s="4">
        <v>32.783333333333331</v>
      </c>
      <c r="CZ157" s="1">
        <v>5</v>
      </c>
      <c r="DA157" s="1">
        <v>7</v>
      </c>
      <c r="DB157" s="1">
        <v>3</v>
      </c>
      <c r="DC157" s="1">
        <v>0</v>
      </c>
      <c r="DD157" s="1">
        <v>0</v>
      </c>
      <c r="DE157" s="1">
        <v>0</v>
      </c>
      <c r="DF157" s="1">
        <v>12</v>
      </c>
      <c r="DG157" s="1">
        <v>3</v>
      </c>
      <c r="DH157" s="1">
        <v>0</v>
      </c>
      <c r="DI157" s="1">
        <v>0</v>
      </c>
      <c r="DJ157" s="1">
        <v>0</v>
      </c>
      <c r="DK157" s="1">
        <v>0</v>
      </c>
      <c r="DL157" s="1">
        <v>10</v>
      </c>
      <c r="DM157" s="1">
        <v>4</v>
      </c>
      <c r="DN157" s="1">
        <v>1</v>
      </c>
      <c r="DO157" s="1">
        <v>0</v>
      </c>
      <c r="DP157" s="1">
        <v>0</v>
      </c>
      <c r="DQ157" s="1">
        <v>0</v>
      </c>
      <c r="DR157" s="1">
        <v>7</v>
      </c>
      <c r="DS157" s="1">
        <v>6</v>
      </c>
      <c r="DT157" s="1">
        <v>2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45</v>
      </c>
      <c r="EA157" s="1">
        <v>0</v>
      </c>
      <c r="EB157" s="4">
        <v>44.555555555555557</v>
      </c>
      <c r="EC157" s="4">
        <v>33.68888888888889</v>
      </c>
      <c r="ED157" s="4">
        <v>31.155555555555555</v>
      </c>
      <c r="EE157" s="4">
        <v>36.733333333333334</v>
      </c>
      <c r="EF157" s="4">
        <v>109.4</v>
      </c>
      <c r="EG157" s="4">
        <v>36.466666666666669</v>
      </c>
      <c r="EH157" s="4">
        <v>36.905555555555566</v>
      </c>
      <c r="EI157" s="1">
        <v>15</v>
      </c>
      <c r="EJ157" s="1">
        <v>21</v>
      </c>
      <c r="EK157" s="1">
        <v>8</v>
      </c>
      <c r="EL157" s="1">
        <v>1</v>
      </c>
      <c r="EM157" s="1">
        <v>1</v>
      </c>
      <c r="EN157" s="1">
        <v>0</v>
      </c>
      <c r="EO157" s="1">
        <v>24</v>
      </c>
      <c r="EP157" s="1">
        <v>17</v>
      </c>
      <c r="EQ157" s="1">
        <v>2</v>
      </c>
      <c r="ER157" s="1">
        <v>2</v>
      </c>
      <c r="ES157" s="1">
        <v>1</v>
      </c>
      <c r="ET157" s="1">
        <v>0</v>
      </c>
      <c r="EU157" s="1">
        <v>28</v>
      </c>
      <c r="EV157" s="1">
        <v>12</v>
      </c>
      <c r="EW157" s="1">
        <v>5</v>
      </c>
      <c r="EX157" s="1">
        <v>0</v>
      </c>
      <c r="EY157" s="1">
        <v>1</v>
      </c>
      <c r="EZ157" s="1">
        <v>0</v>
      </c>
      <c r="FA157" s="1">
        <v>7</v>
      </c>
      <c r="FB157" s="1">
        <v>6</v>
      </c>
      <c r="FC157" s="1">
        <v>2</v>
      </c>
      <c r="FD157" s="1">
        <v>0</v>
      </c>
      <c r="FE157" s="1">
        <v>0</v>
      </c>
      <c r="FF157" s="1">
        <v>0</v>
      </c>
      <c r="FG157" s="1">
        <v>1</v>
      </c>
      <c r="FH157" s="1">
        <v>0</v>
      </c>
      <c r="FI157" s="1">
        <v>212</v>
      </c>
      <c r="FJ157" s="1">
        <v>128</v>
      </c>
      <c r="FK157" s="1">
        <v>250</v>
      </c>
      <c r="FL157" s="1">
        <v>19</v>
      </c>
      <c r="FM157" s="1">
        <v>11</v>
      </c>
      <c r="FN157" s="1">
        <v>26</v>
      </c>
      <c r="FO157" s="1">
        <v>47</v>
      </c>
      <c r="FP157" s="1">
        <v>12</v>
      </c>
      <c r="FQ157" s="1">
        <v>47</v>
      </c>
      <c r="FR157" s="1" t="s">
        <v>314</v>
      </c>
      <c r="FS157" s="1">
        <v>313</v>
      </c>
      <c r="FT157" s="1">
        <v>134</v>
      </c>
      <c r="FU157" s="1">
        <v>313</v>
      </c>
    </row>
    <row r="158" spans="63:177">
      <c r="BK158" s="29">
        <v>923760171</v>
      </c>
      <c r="BL158" s="1" t="s">
        <v>86</v>
      </c>
      <c r="BM158" s="1">
        <v>108</v>
      </c>
      <c r="BN158" s="1" t="s">
        <v>289</v>
      </c>
      <c r="BO158" s="1" t="s">
        <v>290</v>
      </c>
      <c r="BP158" s="1">
        <v>109</v>
      </c>
      <c r="BQ158" s="1">
        <v>0</v>
      </c>
      <c r="BR158" s="4">
        <v>41.431192660550458</v>
      </c>
      <c r="BS158" s="4">
        <v>36.110091743119263</v>
      </c>
      <c r="BT158" s="4">
        <v>29.908256880733944</v>
      </c>
      <c r="BU158" s="4">
        <v>107.44954128440367</v>
      </c>
      <c r="BV158" s="4">
        <v>35.81651376146791</v>
      </c>
      <c r="BW158" s="1">
        <v>35</v>
      </c>
      <c r="BX158" s="1">
        <v>59</v>
      </c>
      <c r="BY158" s="1">
        <v>11</v>
      </c>
      <c r="BZ158" s="1">
        <v>4</v>
      </c>
      <c r="CA158" s="1">
        <v>1</v>
      </c>
      <c r="CB158" s="1">
        <v>0</v>
      </c>
      <c r="CC158" s="1">
        <v>55</v>
      </c>
      <c r="CD158" s="1">
        <v>41</v>
      </c>
      <c r="CE158" s="1">
        <v>9</v>
      </c>
      <c r="CF158" s="1">
        <v>4</v>
      </c>
      <c r="CG158" s="1">
        <v>0</v>
      </c>
      <c r="CH158" s="1">
        <v>0</v>
      </c>
      <c r="CI158" s="1">
        <v>74</v>
      </c>
      <c r="CJ158" s="1">
        <v>25</v>
      </c>
      <c r="CK158" s="1">
        <v>6</v>
      </c>
      <c r="CL158" s="1">
        <v>4</v>
      </c>
      <c r="CM158" s="1">
        <v>1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4"/>
      <c r="CT158" s="4"/>
      <c r="CU158" s="4"/>
      <c r="CV158" s="4"/>
      <c r="CW158" s="4"/>
      <c r="CX158" s="4"/>
      <c r="CY158" s="4"/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109</v>
      </c>
      <c r="EA158" s="1">
        <v>0</v>
      </c>
      <c r="EB158" s="4">
        <v>41.431192660550458</v>
      </c>
      <c r="EC158" s="4">
        <v>36.110091743119263</v>
      </c>
      <c r="ED158" s="4">
        <v>29.908256880733944</v>
      </c>
      <c r="EE158" s="4"/>
      <c r="EF158" s="4">
        <v>107.44954128440367</v>
      </c>
      <c r="EG158" s="4">
        <v>35.81651376146791</v>
      </c>
      <c r="EH158" s="4">
        <v>35.81651376146791</v>
      </c>
      <c r="EI158" s="1">
        <v>35</v>
      </c>
      <c r="EJ158" s="1">
        <v>59</v>
      </c>
      <c r="EK158" s="1">
        <v>11</v>
      </c>
      <c r="EL158" s="1">
        <v>4</v>
      </c>
      <c r="EM158" s="1">
        <v>1</v>
      </c>
      <c r="EN158" s="1">
        <v>0</v>
      </c>
      <c r="EO158" s="1">
        <v>55</v>
      </c>
      <c r="EP158" s="1">
        <v>41</v>
      </c>
      <c r="EQ158" s="1">
        <v>9</v>
      </c>
      <c r="ER158" s="1">
        <v>4</v>
      </c>
      <c r="ES158" s="1">
        <v>0</v>
      </c>
      <c r="ET158" s="1">
        <v>0</v>
      </c>
      <c r="EU158" s="1">
        <v>74</v>
      </c>
      <c r="EV158" s="1">
        <v>25</v>
      </c>
      <c r="EW158" s="1">
        <v>6</v>
      </c>
      <c r="EX158" s="1">
        <v>4</v>
      </c>
      <c r="EY158" s="1">
        <v>1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251</v>
      </c>
      <c r="FJ158" s="1" t="s">
        <v>375</v>
      </c>
      <c r="FK158" s="1">
        <v>255</v>
      </c>
      <c r="FL158" s="1">
        <v>29</v>
      </c>
      <c r="FM158" s="1" t="s">
        <v>375</v>
      </c>
      <c r="FN158" s="1">
        <v>28</v>
      </c>
      <c r="FO158" s="1">
        <v>47</v>
      </c>
      <c r="FP158" s="1">
        <v>12</v>
      </c>
      <c r="FQ158" s="1">
        <v>47</v>
      </c>
      <c r="FR158" s="1" t="s">
        <v>314</v>
      </c>
      <c r="FS158" s="1">
        <v>313</v>
      </c>
      <c r="FT158" s="1">
        <v>134</v>
      </c>
      <c r="FU158" s="1">
        <v>313</v>
      </c>
    </row>
    <row r="159" spans="63:177">
      <c r="BK159" s="29">
        <v>120331052</v>
      </c>
      <c r="BL159" s="1" t="s">
        <v>87</v>
      </c>
      <c r="BM159" s="1">
        <v>112</v>
      </c>
      <c r="BN159" s="1" t="s">
        <v>289</v>
      </c>
      <c r="BO159" s="1" t="s">
        <v>290</v>
      </c>
      <c r="BP159" s="1">
        <v>94</v>
      </c>
      <c r="BQ159" s="1">
        <v>0</v>
      </c>
      <c r="BR159" s="4">
        <v>42.776595744680854</v>
      </c>
      <c r="BS159" s="4">
        <v>34.978723404255319</v>
      </c>
      <c r="BT159" s="4">
        <v>28.063829787234042</v>
      </c>
      <c r="BU159" s="4">
        <v>105.81914893617021</v>
      </c>
      <c r="BV159" s="4">
        <v>35.273049645390081</v>
      </c>
      <c r="BW159" s="1">
        <v>27</v>
      </c>
      <c r="BX159" s="1">
        <v>49</v>
      </c>
      <c r="BY159" s="1">
        <v>17</v>
      </c>
      <c r="BZ159" s="1">
        <v>1</v>
      </c>
      <c r="CA159" s="1">
        <v>2</v>
      </c>
      <c r="CB159" s="1">
        <v>0</v>
      </c>
      <c r="CC159" s="1">
        <v>46</v>
      </c>
      <c r="CD159" s="1">
        <v>38</v>
      </c>
      <c r="CE159" s="1">
        <v>7</v>
      </c>
      <c r="CF159" s="1">
        <v>3</v>
      </c>
      <c r="CG159" s="1">
        <v>2</v>
      </c>
      <c r="CH159" s="1">
        <v>0</v>
      </c>
      <c r="CI159" s="1">
        <v>61</v>
      </c>
      <c r="CJ159" s="1">
        <v>29</v>
      </c>
      <c r="CK159" s="1">
        <v>4</v>
      </c>
      <c r="CL159" s="1">
        <v>0</v>
      </c>
      <c r="CM159" s="1">
        <v>2</v>
      </c>
      <c r="CN159" s="1">
        <v>0</v>
      </c>
      <c r="CO159" s="1">
        <v>2</v>
      </c>
      <c r="CP159" s="1">
        <v>0</v>
      </c>
      <c r="CQ159" s="1">
        <v>0</v>
      </c>
      <c r="CR159" s="1">
        <v>0</v>
      </c>
      <c r="CS159" s="4"/>
      <c r="CT159" s="4"/>
      <c r="CU159" s="4"/>
      <c r="CV159" s="4"/>
      <c r="CW159" s="4"/>
      <c r="CX159" s="4"/>
      <c r="CY159" s="4"/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94</v>
      </c>
      <c r="EA159" s="1">
        <v>0</v>
      </c>
      <c r="EB159" s="4">
        <v>42.776595744680854</v>
      </c>
      <c r="EC159" s="4">
        <v>34.978723404255319</v>
      </c>
      <c r="ED159" s="4">
        <v>28.063829787234042</v>
      </c>
      <c r="EE159" s="4"/>
      <c r="EF159" s="4">
        <v>105.81914893617021</v>
      </c>
      <c r="EG159" s="4">
        <v>35.273049645390081</v>
      </c>
      <c r="EH159" s="4">
        <v>35.273049645390081</v>
      </c>
      <c r="EI159" s="1">
        <v>27</v>
      </c>
      <c r="EJ159" s="1">
        <v>49</v>
      </c>
      <c r="EK159" s="1">
        <v>17</v>
      </c>
      <c r="EL159" s="1">
        <v>1</v>
      </c>
      <c r="EM159" s="1">
        <v>2</v>
      </c>
      <c r="EN159" s="1">
        <v>0</v>
      </c>
      <c r="EO159" s="1">
        <v>46</v>
      </c>
      <c r="EP159" s="1">
        <v>38</v>
      </c>
      <c r="EQ159" s="1">
        <v>7</v>
      </c>
      <c r="ER159" s="1">
        <v>3</v>
      </c>
      <c r="ES159" s="1">
        <v>2</v>
      </c>
      <c r="ET159" s="1">
        <v>0</v>
      </c>
      <c r="EU159" s="1">
        <v>61</v>
      </c>
      <c r="EV159" s="1">
        <v>29</v>
      </c>
      <c r="EW159" s="1">
        <v>4</v>
      </c>
      <c r="EX159" s="1">
        <v>0</v>
      </c>
      <c r="EY159" s="1">
        <v>2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2</v>
      </c>
      <c r="FH159" s="1">
        <v>0</v>
      </c>
      <c r="FI159" s="1">
        <v>257</v>
      </c>
      <c r="FJ159" s="1" t="s">
        <v>375</v>
      </c>
      <c r="FK159" s="1">
        <v>264</v>
      </c>
      <c r="FL159" s="1">
        <v>30</v>
      </c>
      <c r="FM159" s="1" t="s">
        <v>375</v>
      </c>
      <c r="FN159" s="1">
        <v>30</v>
      </c>
      <c r="FO159" s="1">
        <v>47</v>
      </c>
      <c r="FP159" s="1">
        <v>12</v>
      </c>
      <c r="FQ159" s="1">
        <v>47</v>
      </c>
      <c r="FR159" s="1" t="s">
        <v>314</v>
      </c>
      <c r="FS159" s="1">
        <v>313</v>
      </c>
      <c r="FT159" s="1">
        <v>134</v>
      </c>
      <c r="FU159" s="1">
        <v>313</v>
      </c>
    </row>
    <row r="160" spans="63:177">
      <c r="BK160" s="29">
        <v>155809031</v>
      </c>
      <c r="BL160" s="1" t="s">
        <v>88</v>
      </c>
      <c r="BM160" s="1">
        <v>113</v>
      </c>
      <c r="BN160" s="1" t="s">
        <v>289</v>
      </c>
      <c r="BO160" s="1" t="s">
        <v>290</v>
      </c>
      <c r="BP160" s="1">
        <v>198</v>
      </c>
      <c r="BQ160" s="1">
        <v>0</v>
      </c>
      <c r="BR160" s="4">
        <v>38.202020202020201</v>
      </c>
      <c r="BS160" s="4">
        <v>31.171717171717173</v>
      </c>
      <c r="BT160" s="4">
        <v>24.575757575757574</v>
      </c>
      <c r="BU160" s="4">
        <v>93.949494949494948</v>
      </c>
      <c r="BV160" s="4">
        <v>31.316498316498308</v>
      </c>
      <c r="BW160" s="1">
        <v>82</v>
      </c>
      <c r="BX160" s="1">
        <v>89</v>
      </c>
      <c r="BY160" s="1">
        <v>23</v>
      </c>
      <c r="BZ160" s="1">
        <v>4</v>
      </c>
      <c r="CA160" s="1">
        <v>3</v>
      </c>
      <c r="CB160" s="1">
        <v>0</v>
      </c>
      <c r="CC160" s="1">
        <v>120</v>
      </c>
      <c r="CD160" s="1">
        <v>65</v>
      </c>
      <c r="CE160" s="1">
        <v>9</v>
      </c>
      <c r="CF160" s="1">
        <v>4</v>
      </c>
      <c r="CG160" s="1">
        <v>3</v>
      </c>
      <c r="CH160" s="1">
        <v>0</v>
      </c>
      <c r="CI160" s="1">
        <v>151</v>
      </c>
      <c r="CJ160" s="1">
        <v>39</v>
      </c>
      <c r="CK160" s="1">
        <v>7</v>
      </c>
      <c r="CL160" s="1">
        <v>1</v>
      </c>
      <c r="CM160" s="1">
        <v>5</v>
      </c>
      <c r="CN160" s="1">
        <v>0</v>
      </c>
      <c r="CO160" s="1">
        <v>3</v>
      </c>
      <c r="CP160" s="1">
        <v>0</v>
      </c>
      <c r="CQ160" s="1">
        <v>0</v>
      </c>
      <c r="CR160" s="1">
        <v>0</v>
      </c>
      <c r="CS160" s="4"/>
      <c r="CT160" s="4"/>
      <c r="CU160" s="4"/>
      <c r="CV160" s="4"/>
      <c r="CW160" s="4"/>
      <c r="CX160" s="4"/>
      <c r="CY160" s="4"/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198</v>
      </c>
      <c r="EA160" s="1">
        <v>0</v>
      </c>
      <c r="EB160" s="4">
        <v>38.202020202020201</v>
      </c>
      <c r="EC160" s="4">
        <v>31.171717171717173</v>
      </c>
      <c r="ED160" s="4">
        <v>24.575757575757574</v>
      </c>
      <c r="EE160" s="4"/>
      <c r="EF160" s="4">
        <v>93.949494949494948</v>
      </c>
      <c r="EG160" s="4">
        <v>31.316498316498308</v>
      </c>
      <c r="EH160" s="4">
        <v>31.316498316498308</v>
      </c>
      <c r="EI160" s="1">
        <v>82</v>
      </c>
      <c r="EJ160" s="1">
        <v>89</v>
      </c>
      <c r="EK160" s="1">
        <v>23</v>
      </c>
      <c r="EL160" s="1">
        <v>4</v>
      </c>
      <c r="EM160" s="1">
        <v>3</v>
      </c>
      <c r="EN160" s="1">
        <v>0</v>
      </c>
      <c r="EO160" s="1">
        <v>120</v>
      </c>
      <c r="EP160" s="1">
        <v>65</v>
      </c>
      <c r="EQ160" s="1">
        <v>9</v>
      </c>
      <c r="ER160" s="1">
        <v>4</v>
      </c>
      <c r="ES160" s="1">
        <v>3</v>
      </c>
      <c r="ET160" s="1">
        <v>0</v>
      </c>
      <c r="EU160" s="1">
        <v>151</v>
      </c>
      <c r="EV160" s="1">
        <v>39</v>
      </c>
      <c r="EW160" s="1">
        <v>7</v>
      </c>
      <c r="EX160" s="1">
        <v>1</v>
      </c>
      <c r="EY160" s="1">
        <v>5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3</v>
      </c>
      <c r="FH160" s="1">
        <v>0</v>
      </c>
      <c r="FI160" s="1">
        <v>287</v>
      </c>
      <c r="FJ160" s="1" t="s">
        <v>375</v>
      </c>
      <c r="FK160" s="1">
        <v>289</v>
      </c>
      <c r="FL160" s="1">
        <v>39</v>
      </c>
      <c r="FM160" s="1" t="s">
        <v>375</v>
      </c>
      <c r="FN160" s="1">
        <v>40</v>
      </c>
      <c r="FO160" s="1">
        <v>47</v>
      </c>
      <c r="FP160" s="1">
        <v>12</v>
      </c>
      <c r="FQ160" s="1">
        <v>47</v>
      </c>
      <c r="FR160" s="1" t="s">
        <v>314</v>
      </c>
      <c r="FS160" s="1">
        <v>313</v>
      </c>
      <c r="FT160" s="1">
        <v>134</v>
      </c>
      <c r="FU160" s="1">
        <v>313</v>
      </c>
    </row>
    <row r="161" spans="63:177">
      <c r="BK161" s="29">
        <v>766598154</v>
      </c>
      <c r="BL161" s="1" t="s">
        <v>89</v>
      </c>
      <c r="BM161" s="1">
        <v>128</v>
      </c>
      <c r="BN161" s="1" t="s">
        <v>289</v>
      </c>
      <c r="BO161" s="1" t="s">
        <v>290</v>
      </c>
      <c r="BP161" s="1">
        <v>143</v>
      </c>
      <c r="BQ161" s="1">
        <v>4</v>
      </c>
      <c r="BR161" s="4">
        <v>40.388489208633096</v>
      </c>
      <c r="BS161" s="4">
        <v>33.410071942446045</v>
      </c>
      <c r="BT161" s="4">
        <v>25.532374100719423</v>
      </c>
      <c r="BU161" s="4">
        <v>99.330935251798564</v>
      </c>
      <c r="BV161" s="4">
        <v>33.110311750599514</v>
      </c>
      <c r="BW161" s="1">
        <v>53</v>
      </c>
      <c r="BX161" s="1">
        <v>68</v>
      </c>
      <c r="BY161" s="1">
        <v>16</v>
      </c>
      <c r="BZ161" s="1">
        <v>2</v>
      </c>
      <c r="CA161" s="1">
        <v>0</v>
      </c>
      <c r="CB161" s="1">
        <v>0</v>
      </c>
      <c r="CC161" s="1">
        <v>73</v>
      </c>
      <c r="CD161" s="1">
        <v>48</v>
      </c>
      <c r="CE161" s="1">
        <v>12</v>
      </c>
      <c r="CF161" s="1">
        <v>6</v>
      </c>
      <c r="CG161" s="1">
        <v>1</v>
      </c>
      <c r="CH161" s="1">
        <v>0</v>
      </c>
      <c r="CI161" s="1">
        <v>103</v>
      </c>
      <c r="CJ161" s="1">
        <v>30</v>
      </c>
      <c r="CK161" s="1">
        <v>6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4"/>
      <c r="CT161" s="4"/>
      <c r="CU161" s="4"/>
      <c r="CV161" s="4"/>
      <c r="CW161" s="4"/>
      <c r="CX161" s="4"/>
      <c r="CY161" s="4"/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143</v>
      </c>
      <c r="EA161" s="1">
        <v>4</v>
      </c>
      <c r="EB161" s="4">
        <v>40.388489208633096</v>
      </c>
      <c r="EC161" s="4">
        <v>33.410071942446045</v>
      </c>
      <c r="ED161" s="4">
        <v>25.532374100719423</v>
      </c>
      <c r="EE161" s="4"/>
      <c r="EF161" s="4">
        <v>99.330935251798564</v>
      </c>
      <c r="EG161" s="4">
        <v>33.110311750599514</v>
      </c>
      <c r="EH161" s="4">
        <v>33.110311750599514</v>
      </c>
      <c r="EI161" s="1">
        <v>53</v>
      </c>
      <c r="EJ161" s="1">
        <v>68</v>
      </c>
      <c r="EK161" s="1">
        <v>16</v>
      </c>
      <c r="EL161" s="1">
        <v>2</v>
      </c>
      <c r="EM161" s="1">
        <v>0</v>
      </c>
      <c r="EN161" s="1">
        <v>0</v>
      </c>
      <c r="EO161" s="1">
        <v>73</v>
      </c>
      <c r="EP161" s="1">
        <v>48</v>
      </c>
      <c r="EQ161" s="1">
        <v>12</v>
      </c>
      <c r="ER161" s="1">
        <v>6</v>
      </c>
      <c r="ES161" s="1">
        <v>1</v>
      </c>
      <c r="ET161" s="1">
        <v>0</v>
      </c>
      <c r="EU161" s="1">
        <v>103</v>
      </c>
      <c r="EV161" s="1">
        <v>30</v>
      </c>
      <c r="EW161" s="1">
        <v>6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273</v>
      </c>
      <c r="FJ161" s="1" t="s">
        <v>375</v>
      </c>
      <c r="FK161" s="1">
        <v>278</v>
      </c>
      <c r="FL161" s="1">
        <v>35</v>
      </c>
      <c r="FM161" s="1" t="s">
        <v>375</v>
      </c>
      <c r="FN161" s="1">
        <v>36</v>
      </c>
      <c r="FO161" s="1">
        <v>47</v>
      </c>
      <c r="FP161" s="1">
        <v>12</v>
      </c>
      <c r="FQ161" s="1">
        <v>47</v>
      </c>
      <c r="FR161" s="1" t="s">
        <v>314</v>
      </c>
      <c r="FS161" s="1">
        <v>313</v>
      </c>
      <c r="FT161" s="1">
        <v>134</v>
      </c>
      <c r="FU161" s="1">
        <v>313</v>
      </c>
    </row>
    <row r="162" spans="63:177">
      <c r="BK162" s="29">
        <v>487888388</v>
      </c>
      <c r="BL162" s="1" t="s">
        <v>90</v>
      </c>
      <c r="BM162" s="1">
        <v>130</v>
      </c>
      <c r="BN162" s="1" t="s">
        <v>289</v>
      </c>
      <c r="BO162" s="1" t="s">
        <v>290</v>
      </c>
      <c r="BP162" s="1">
        <v>53</v>
      </c>
      <c r="BQ162" s="1">
        <v>0</v>
      </c>
      <c r="BR162" s="4">
        <v>27.943396226415093</v>
      </c>
      <c r="BS162" s="4">
        <v>25.660377358490567</v>
      </c>
      <c r="BT162" s="4">
        <v>18.716981132075471</v>
      </c>
      <c r="BU162" s="4">
        <v>72.320754716981128</v>
      </c>
      <c r="BV162" s="4">
        <v>24.106918238993703</v>
      </c>
      <c r="BW162" s="1">
        <v>40</v>
      </c>
      <c r="BX162" s="1">
        <v>10</v>
      </c>
      <c r="BY162" s="1">
        <v>2</v>
      </c>
      <c r="BZ162" s="1">
        <v>1</v>
      </c>
      <c r="CA162" s="1">
        <v>1</v>
      </c>
      <c r="CB162" s="1">
        <v>0</v>
      </c>
      <c r="CC162" s="1">
        <v>37</v>
      </c>
      <c r="CD162" s="1">
        <v>15</v>
      </c>
      <c r="CE162" s="1">
        <v>1</v>
      </c>
      <c r="CF162" s="1">
        <v>0</v>
      </c>
      <c r="CG162" s="1">
        <v>0</v>
      </c>
      <c r="CH162" s="1">
        <v>0</v>
      </c>
      <c r="CI162" s="1">
        <v>49</v>
      </c>
      <c r="CJ162" s="1">
        <v>4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4"/>
      <c r="CT162" s="4"/>
      <c r="CU162" s="4"/>
      <c r="CV162" s="4"/>
      <c r="CW162" s="4"/>
      <c r="CX162" s="4"/>
      <c r="CY162" s="4"/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53</v>
      </c>
      <c r="EA162" s="1">
        <v>0</v>
      </c>
      <c r="EB162" s="4">
        <v>27.943396226415093</v>
      </c>
      <c r="EC162" s="4">
        <v>25.660377358490567</v>
      </c>
      <c r="ED162" s="4">
        <v>18.716981132075471</v>
      </c>
      <c r="EE162" s="4"/>
      <c r="EF162" s="4">
        <v>72.320754716981128</v>
      </c>
      <c r="EG162" s="4">
        <v>24.106918238993703</v>
      </c>
      <c r="EH162" s="4">
        <v>24.106918238993703</v>
      </c>
      <c r="EI162" s="1">
        <v>40</v>
      </c>
      <c r="EJ162" s="1">
        <v>10</v>
      </c>
      <c r="EK162" s="1">
        <v>2</v>
      </c>
      <c r="EL162" s="1">
        <v>1</v>
      </c>
      <c r="EM162" s="1">
        <v>1</v>
      </c>
      <c r="EN162" s="1">
        <v>0</v>
      </c>
      <c r="EO162" s="1">
        <v>37</v>
      </c>
      <c r="EP162" s="1">
        <v>15</v>
      </c>
      <c r="EQ162" s="1">
        <v>1</v>
      </c>
      <c r="ER162" s="1">
        <v>0</v>
      </c>
      <c r="ES162" s="1">
        <v>0</v>
      </c>
      <c r="ET162" s="1">
        <v>0</v>
      </c>
      <c r="EU162" s="1">
        <v>49</v>
      </c>
      <c r="EV162" s="1">
        <v>4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309</v>
      </c>
      <c r="FJ162" s="1" t="s">
        <v>375</v>
      </c>
      <c r="FK162" s="1">
        <v>310</v>
      </c>
      <c r="FL162" s="1">
        <v>47</v>
      </c>
      <c r="FM162" s="1" t="s">
        <v>375</v>
      </c>
      <c r="FN162" s="1">
        <v>47</v>
      </c>
      <c r="FO162" s="1">
        <v>47</v>
      </c>
      <c r="FP162" s="1">
        <v>12</v>
      </c>
      <c r="FQ162" s="1">
        <v>47</v>
      </c>
      <c r="FR162" s="1" t="s">
        <v>314</v>
      </c>
      <c r="FS162" s="1">
        <v>313</v>
      </c>
      <c r="FT162" s="1">
        <v>134</v>
      </c>
      <c r="FU162" s="1">
        <v>313</v>
      </c>
    </row>
    <row r="163" spans="63:177">
      <c r="BK163" s="29">
        <v>355739076</v>
      </c>
      <c r="BL163" s="1" t="s">
        <v>91</v>
      </c>
      <c r="BM163" s="1">
        <v>137</v>
      </c>
      <c r="BN163" s="1" t="s">
        <v>289</v>
      </c>
      <c r="BO163" s="1" t="s">
        <v>290</v>
      </c>
      <c r="BP163" s="1">
        <v>137</v>
      </c>
      <c r="BQ163" s="1">
        <v>0</v>
      </c>
      <c r="BR163" s="4">
        <v>39.189781021897808</v>
      </c>
      <c r="BS163" s="4">
        <v>32.43795620437956</v>
      </c>
      <c r="BT163" s="4">
        <v>28.883211678832115</v>
      </c>
      <c r="BU163" s="4">
        <v>100.51094890510949</v>
      </c>
      <c r="BV163" s="4">
        <v>33.503649635036496</v>
      </c>
      <c r="BW163" s="1">
        <v>55</v>
      </c>
      <c r="BX163" s="1">
        <v>62</v>
      </c>
      <c r="BY163" s="1">
        <v>19</v>
      </c>
      <c r="BZ163" s="1">
        <v>1</v>
      </c>
      <c r="CA163" s="1">
        <v>3</v>
      </c>
      <c r="CB163" s="1">
        <v>0</v>
      </c>
      <c r="CC163" s="1">
        <v>81</v>
      </c>
      <c r="CD163" s="1">
        <v>41</v>
      </c>
      <c r="CE163" s="1">
        <v>13</v>
      </c>
      <c r="CF163" s="1">
        <v>2</v>
      </c>
      <c r="CG163" s="1">
        <v>2</v>
      </c>
      <c r="CH163" s="1">
        <v>1</v>
      </c>
      <c r="CI163" s="1">
        <v>94</v>
      </c>
      <c r="CJ163" s="1">
        <v>33</v>
      </c>
      <c r="CK163" s="1">
        <v>8</v>
      </c>
      <c r="CL163" s="1">
        <v>2</v>
      </c>
      <c r="CM163" s="1">
        <v>1</v>
      </c>
      <c r="CN163" s="1">
        <v>0</v>
      </c>
      <c r="CO163" s="1">
        <v>1</v>
      </c>
      <c r="CP163" s="1">
        <v>0</v>
      </c>
      <c r="CQ163" s="1">
        <v>0</v>
      </c>
      <c r="CR163" s="1">
        <v>0</v>
      </c>
      <c r="CS163" s="4"/>
      <c r="CT163" s="4"/>
      <c r="CU163" s="4"/>
      <c r="CV163" s="4"/>
      <c r="CW163" s="4"/>
      <c r="CX163" s="4"/>
      <c r="CY163" s="4"/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137</v>
      </c>
      <c r="EA163" s="1">
        <v>0</v>
      </c>
      <c r="EB163" s="4">
        <v>39.189781021897808</v>
      </c>
      <c r="EC163" s="4">
        <v>32.43795620437956</v>
      </c>
      <c r="ED163" s="4">
        <v>28.883211678832115</v>
      </c>
      <c r="EE163" s="4"/>
      <c r="EF163" s="4">
        <v>100.51094890510949</v>
      </c>
      <c r="EG163" s="4">
        <v>33.503649635036496</v>
      </c>
      <c r="EH163" s="4">
        <v>33.503649635036496</v>
      </c>
      <c r="EI163" s="1">
        <v>55</v>
      </c>
      <c r="EJ163" s="1">
        <v>62</v>
      </c>
      <c r="EK163" s="1">
        <v>19</v>
      </c>
      <c r="EL163" s="1">
        <v>1</v>
      </c>
      <c r="EM163" s="1">
        <v>3</v>
      </c>
      <c r="EN163" s="1">
        <v>0</v>
      </c>
      <c r="EO163" s="1">
        <v>81</v>
      </c>
      <c r="EP163" s="1">
        <v>41</v>
      </c>
      <c r="EQ163" s="1">
        <v>13</v>
      </c>
      <c r="ER163" s="1">
        <v>2</v>
      </c>
      <c r="ES163" s="1">
        <v>2</v>
      </c>
      <c r="ET163" s="1">
        <v>1</v>
      </c>
      <c r="EU163" s="1">
        <v>94</v>
      </c>
      <c r="EV163" s="1">
        <v>33</v>
      </c>
      <c r="EW163" s="1">
        <v>8</v>
      </c>
      <c r="EX163" s="1">
        <v>2</v>
      </c>
      <c r="EY163" s="1">
        <v>1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1</v>
      </c>
      <c r="FH163" s="1">
        <v>0</v>
      </c>
      <c r="FI163" s="1">
        <v>270</v>
      </c>
      <c r="FJ163" s="1" t="s">
        <v>375</v>
      </c>
      <c r="FK163" s="1">
        <v>274</v>
      </c>
      <c r="FL163" s="1">
        <v>34</v>
      </c>
      <c r="FM163" s="1" t="s">
        <v>375</v>
      </c>
      <c r="FN163" s="1">
        <v>35</v>
      </c>
      <c r="FO163" s="1">
        <v>47</v>
      </c>
      <c r="FP163" s="1">
        <v>12</v>
      </c>
      <c r="FQ163" s="1">
        <v>47</v>
      </c>
      <c r="FR163" s="1" t="s">
        <v>314</v>
      </c>
      <c r="FS163" s="1">
        <v>313</v>
      </c>
      <c r="FT163" s="1">
        <v>134</v>
      </c>
      <c r="FU163" s="1">
        <v>313</v>
      </c>
    </row>
    <row r="164" spans="63:177">
      <c r="BK164" s="29">
        <v>634549524</v>
      </c>
      <c r="BL164" s="1" t="s">
        <v>92</v>
      </c>
      <c r="BM164" s="1">
        <v>142</v>
      </c>
      <c r="BN164" s="1" t="s">
        <v>289</v>
      </c>
      <c r="BO164" s="1" t="s">
        <v>290</v>
      </c>
      <c r="BP164" s="1">
        <v>113</v>
      </c>
      <c r="BQ164" s="1">
        <v>0</v>
      </c>
      <c r="BR164" s="4">
        <v>35.451327433628322</v>
      </c>
      <c r="BS164" s="4">
        <v>26.159292035398231</v>
      </c>
      <c r="BT164" s="4">
        <v>23.424778761061948</v>
      </c>
      <c r="BU164" s="4">
        <v>85.035398230088489</v>
      </c>
      <c r="BV164" s="4">
        <v>28.345132743362825</v>
      </c>
      <c r="BW164" s="1">
        <v>56</v>
      </c>
      <c r="BX164" s="1">
        <v>46</v>
      </c>
      <c r="BY164" s="1">
        <v>9</v>
      </c>
      <c r="BZ164" s="1">
        <v>2</v>
      </c>
      <c r="CA164" s="1">
        <v>1</v>
      </c>
      <c r="CB164" s="1">
        <v>0</v>
      </c>
      <c r="CC164" s="1">
        <v>81</v>
      </c>
      <c r="CD164" s="1">
        <v>26</v>
      </c>
      <c r="CE164" s="1">
        <v>3</v>
      </c>
      <c r="CF164" s="1">
        <v>3</v>
      </c>
      <c r="CG164" s="1">
        <v>4</v>
      </c>
      <c r="CH164" s="1">
        <v>0</v>
      </c>
      <c r="CI164" s="1">
        <v>93</v>
      </c>
      <c r="CJ164" s="1">
        <v>16</v>
      </c>
      <c r="CK164" s="1">
        <v>4</v>
      </c>
      <c r="CL164" s="1">
        <v>0</v>
      </c>
      <c r="CM164" s="1">
        <v>2</v>
      </c>
      <c r="CN164" s="1">
        <v>0</v>
      </c>
      <c r="CO164" s="1">
        <v>1</v>
      </c>
      <c r="CP164" s="1">
        <v>0</v>
      </c>
      <c r="CQ164" s="1">
        <v>0</v>
      </c>
      <c r="CR164" s="1">
        <v>0</v>
      </c>
      <c r="CS164" s="4"/>
      <c r="CT164" s="4"/>
      <c r="CU164" s="4"/>
      <c r="CV164" s="4"/>
      <c r="CW164" s="4"/>
      <c r="CX164" s="4"/>
      <c r="CY164" s="4"/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113</v>
      </c>
      <c r="EA164" s="1">
        <v>0</v>
      </c>
      <c r="EB164" s="4">
        <v>35.451327433628322</v>
      </c>
      <c r="EC164" s="4">
        <v>26.159292035398231</v>
      </c>
      <c r="ED164" s="4">
        <v>23.424778761061948</v>
      </c>
      <c r="EE164" s="4"/>
      <c r="EF164" s="4">
        <v>85.035398230088489</v>
      </c>
      <c r="EG164" s="4">
        <v>28.345132743362825</v>
      </c>
      <c r="EH164" s="4">
        <v>28.345132743362825</v>
      </c>
      <c r="EI164" s="1">
        <v>56</v>
      </c>
      <c r="EJ164" s="1">
        <v>46</v>
      </c>
      <c r="EK164" s="1">
        <v>9</v>
      </c>
      <c r="EL164" s="1">
        <v>2</v>
      </c>
      <c r="EM164" s="1">
        <v>1</v>
      </c>
      <c r="EN164" s="1">
        <v>0</v>
      </c>
      <c r="EO164" s="1">
        <v>81</v>
      </c>
      <c r="EP164" s="1">
        <v>26</v>
      </c>
      <c r="EQ164" s="1">
        <v>3</v>
      </c>
      <c r="ER164" s="1">
        <v>3</v>
      </c>
      <c r="ES164" s="1">
        <v>4</v>
      </c>
      <c r="ET164" s="1">
        <v>0</v>
      </c>
      <c r="EU164" s="1">
        <v>93</v>
      </c>
      <c r="EV164" s="1">
        <v>16</v>
      </c>
      <c r="EW164" s="1">
        <v>4</v>
      </c>
      <c r="EX164" s="1">
        <v>0</v>
      </c>
      <c r="EY164" s="1">
        <v>2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1</v>
      </c>
      <c r="FH164" s="1">
        <v>0</v>
      </c>
      <c r="FI164" s="1">
        <v>300</v>
      </c>
      <c r="FJ164" s="1" t="s">
        <v>375</v>
      </c>
      <c r="FK164" s="1">
        <v>300</v>
      </c>
      <c r="FL164" s="1">
        <v>44</v>
      </c>
      <c r="FM164" s="1" t="s">
        <v>375</v>
      </c>
      <c r="FN164" s="1">
        <v>44</v>
      </c>
      <c r="FO164" s="1">
        <v>47</v>
      </c>
      <c r="FP164" s="1">
        <v>12</v>
      </c>
      <c r="FQ164" s="1">
        <v>47</v>
      </c>
      <c r="FR164" s="1" t="s">
        <v>314</v>
      </c>
      <c r="FS164" s="1">
        <v>313</v>
      </c>
      <c r="FT164" s="1">
        <v>134</v>
      </c>
      <c r="FU164" s="1">
        <v>313</v>
      </c>
    </row>
    <row r="165" spans="63:177">
      <c r="BK165" s="29">
        <v>909430583</v>
      </c>
      <c r="BL165" s="1" t="s">
        <v>93</v>
      </c>
      <c r="BM165" s="1">
        <v>148</v>
      </c>
      <c r="BN165" s="1" t="s">
        <v>289</v>
      </c>
      <c r="BO165" s="1" t="s">
        <v>370</v>
      </c>
      <c r="BP165" s="1">
        <v>87</v>
      </c>
      <c r="BQ165" s="1">
        <v>0</v>
      </c>
      <c r="BR165" s="4">
        <v>48.586206896551722</v>
      </c>
      <c r="BS165" s="4">
        <v>38.298850574712645</v>
      </c>
      <c r="BT165" s="4">
        <v>35.701149425287355</v>
      </c>
      <c r="BU165" s="4">
        <v>122.58620689655173</v>
      </c>
      <c r="BV165" s="4">
        <v>40.862068965517238</v>
      </c>
      <c r="BW165" s="1">
        <v>22</v>
      </c>
      <c r="BX165" s="1">
        <v>44</v>
      </c>
      <c r="BY165" s="1">
        <v>17</v>
      </c>
      <c r="BZ165" s="1">
        <v>4</v>
      </c>
      <c r="CA165" s="1">
        <v>0</v>
      </c>
      <c r="CB165" s="1">
        <v>0</v>
      </c>
      <c r="CC165" s="1">
        <v>39</v>
      </c>
      <c r="CD165" s="1">
        <v>37</v>
      </c>
      <c r="CE165" s="1">
        <v>5</v>
      </c>
      <c r="CF165" s="1">
        <v>6</v>
      </c>
      <c r="CG165" s="1">
        <v>0</v>
      </c>
      <c r="CH165" s="1">
        <v>0</v>
      </c>
      <c r="CI165" s="1">
        <v>50</v>
      </c>
      <c r="CJ165" s="1">
        <v>22</v>
      </c>
      <c r="CK165" s="1">
        <v>10</v>
      </c>
      <c r="CL165" s="1">
        <v>5</v>
      </c>
      <c r="CM165" s="1">
        <v>0</v>
      </c>
      <c r="CN165" s="1">
        <v>1</v>
      </c>
      <c r="CO165" s="1">
        <v>0</v>
      </c>
      <c r="CP165" s="1">
        <v>0</v>
      </c>
      <c r="CQ165" s="1">
        <v>0</v>
      </c>
      <c r="CR165" s="1">
        <v>0</v>
      </c>
      <c r="CS165" s="4"/>
      <c r="CT165" s="4"/>
      <c r="CU165" s="4"/>
      <c r="CV165" s="4"/>
      <c r="CW165" s="4"/>
      <c r="CX165" s="4"/>
      <c r="CY165" s="4"/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87</v>
      </c>
      <c r="EA165" s="1">
        <v>0</v>
      </c>
      <c r="EB165" s="4">
        <v>48.586206896551722</v>
      </c>
      <c r="EC165" s="4">
        <v>38.298850574712645</v>
      </c>
      <c r="ED165" s="4">
        <v>35.701149425287355</v>
      </c>
      <c r="EE165" s="4"/>
      <c r="EF165" s="4">
        <v>122.58620689655173</v>
      </c>
      <c r="EG165" s="4">
        <v>40.862068965517238</v>
      </c>
      <c r="EH165" s="4">
        <v>40.862068965517238</v>
      </c>
      <c r="EI165" s="1">
        <v>22</v>
      </c>
      <c r="EJ165" s="1">
        <v>44</v>
      </c>
      <c r="EK165" s="1">
        <v>17</v>
      </c>
      <c r="EL165" s="1">
        <v>4</v>
      </c>
      <c r="EM165" s="1">
        <v>0</v>
      </c>
      <c r="EN165" s="1">
        <v>0</v>
      </c>
      <c r="EO165" s="1">
        <v>39</v>
      </c>
      <c r="EP165" s="1">
        <v>37</v>
      </c>
      <c r="EQ165" s="1">
        <v>5</v>
      </c>
      <c r="ER165" s="1">
        <v>6</v>
      </c>
      <c r="ES165" s="1">
        <v>0</v>
      </c>
      <c r="ET165" s="1">
        <v>0</v>
      </c>
      <c r="EU165" s="1">
        <v>50</v>
      </c>
      <c r="EV165" s="1">
        <v>22</v>
      </c>
      <c r="EW165" s="1">
        <v>10</v>
      </c>
      <c r="EX165" s="1">
        <v>5</v>
      </c>
      <c r="EY165" s="1">
        <v>0</v>
      </c>
      <c r="EZ165" s="1">
        <v>1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177</v>
      </c>
      <c r="FJ165" s="1" t="s">
        <v>375</v>
      </c>
      <c r="FK165" s="1">
        <v>190</v>
      </c>
      <c r="FL165" s="1">
        <v>9</v>
      </c>
      <c r="FM165" s="1" t="s">
        <v>375</v>
      </c>
      <c r="FN165" s="1">
        <v>12</v>
      </c>
      <c r="FO165" s="1">
        <v>47</v>
      </c>
      <c r="FP165" s="1">
        <v>12</v>
      </c>
      <c r="FQ165" s="1">
        <v>47</v>
      </c>
      <c r="FR165" s="1" t="s">
        <v>314</v>
      </c>
      <c r="FS165" s="1">
        <v>313</v>
      </c>
      <c r="FT165" s="1">
        <v>134</v>
      </c>
      <c r="FU165" s="1">
        <v>313</v>
      </c>
    </row>
    <row r="166" spans="63:177">
      <c r="BK166" s="29">
        <v>565886126</v>
      </c>
      <c r="BL166" s="1" t="s">
        <v>94</v>
      </c>
      <c r="BM166" s="1">
        <v>155</v>
      </c>
      <c r="BN166" s="1" t="s">
        <v>289</v>
      </c>
      <c r="BO166" s="1" t="s">
        <v>290</v>
      </c>
      <c r="BP166" s="1">
        <v>74</v>
      </c>
      <c r="BQ166" s="1">
        <v>0</v>
      </c>
      <c r="BR166" s="4">
        <v>40.905405405405403</v>
      </c>
      <c r="BS166" s="4">
        <v>28.864864864864863</v>
      </c>
      <c r="BT166" s="4">
        <v>27.445945945945947</v>
      </c>
      <c r="BU166" s="4">
        <v>97.21621621621621</v>
      </c>
      <c r="BV166" s="4">
        <v>32.405405405405411</v>
      </c>
      <c r="BW166" s="1">
        <v>28</v>
      </c>
      <c r="BX166" s="1">
        <v>34</v>
      </c>
      <c r="BY166" s="1">
        <v>10</v>
      </c>
      <c r="BZ166" s="1">
        <v>2</v>
      </c>
      <c r="CA166" s="1">
        <v>1</v>
      </c>
      <c r="CB166" s="1">
        <v>0</v>
      </c>
      <c r="CC166" s="1">
        <v>48</v>
      </c>
      <c r="CD166" s="1">
        <v>19</v>
      </c>
      <c r="CE166" s="1">
        <v>6</v>
      </c>
      <c r="CF166" s="1">
        <v>1</v>
      </c>
      <c r="CG166" s="1">
        <v>0</v>
      </c>
      <c r="CH166" s="1">
        <v>0</v>
      </c>
      <c r="CI166" s="1">
        <v>53</v>
      </c>
      <c r="CJ166" s="1">
        <v>17</v>
      </c>
      <c r="CK166" s="1">
        <v>2</v>
      </c>
      <c r="CL166" s="1">
        <v>2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4"/>
      <c r="CT166" s="4"/>
      <c r="CU166" s="4"/>
      <c r="CV166" s="4"/>
      <c r="CW166" s="4"/>
      <c r="CX166" s="4"/>
      <c r="CY166" s="4"/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74</v>
      </c>
      <c r="EA166" s="1">
        <v>0</v>
      </c>
      <c r="EB166" s="4">
        <v>40.905405405405403</v>
      </c>
      <c r="EC166" s="4">
        <v>28.864864864864863</v>
      </c>
      <c r="ED166" s="4">
        <v>27.445945945945947</v>
      </c>
      <c r="EE166" s="4"/>
      <c r="EF166" s="4">
        <v>97.21621621621621</v>
      </c>
      <c r="EG166" s="4">
        <v>32.405405405405411</v>
      </c>
      <c r="EH166" s="4">
        <v>32.405405405405411</v>
      </c>
      <c r="EI166" s="1">
        <v>28</v>
      </c>
      <c r="EJ166" s="1">
        <v>34</v>
      </c>
      <c r="EK166" s="1">
        <v>10</v>
      </c>
      <c r="EL166" s="1">
        <v>2</v>
      </c>
      <c r="EM166" s="1">
        <v>1</v>
      </c>
      <c r="EN166" s="1">
        <v>0</v>
      </c>
      <c r="EO166" s="1">
        <v>48</v>
      </c>
      <c r="EP166" s="1">
        <v>19</v>
      </c>
      <c r="EQ166" s="1">
        <v>6</v>
      </c>
      <c r="ER166" s="1">
        <v>1</v>
      </c>
      <c r="ES166" s="1">
        <v>0</v>
      </c>
      <c r="ET166" s="1">
        <v>0</v>
      </c>
      <c r="EU166" s="1">
        <v>53</v>
      </c>
      <c r="EV166" s="1">
        <v>17</v>
      </c>
      <c r="EW166" s="1">
        <v>2</v>
      </c>
      <c r="EX166" s="1">
        <v>2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277</v>
      </c>
      <c r="FJ166" s="1" t="s">
        <v>375</v>
      </c>
      <c r="FK166" s="1">
        <v>281</v>
      </c>
      <c r="FL166" s="1">
        <v>37</v>
      </c>
      <c r="FM166" s="1" t="s">
        <v>375</v>
      </c>
      <c r="FN166" s="1">
        <v>38</v>
      </c>
      <c r="FO166" s="1">
        <v>47</v>
      </c>
      <c r="FP166" s="1">
        <v>12</v>
      </c>
      <c r="FQ166" s="1">
        <v>47</v>
      </c>
      <c r="FR166" s="1" t="s">
        <v>314</v>
      </c>
      <c r="FS166" s="1">
        <v>313</v>
      </c>
      <c r="FT166" s="1">
        <v>134</v>
      </c>
      <c r="FU166" s="1">
        <v>313</v>
      </c>
    </row>
    <row r="167" spans="63:177">
      <c r="BK167" s="29">
        <v>257504809</v>
      </c>
      <c r="BL167" s="1" t="s">
        <v>95</v>
      </c>
      <c r="BM167" s="1">
        <v>169</v>
      </c>
      <c r="BN167" s="1" t="s">
        <v>289</v>
      </c>
      <c r="BO167" s="1" t="s">
        <v>370</v>
      </c>
      <c r="BP167" s="1">
        <v>54</v>
      </c>
      <c r="BQ167" s="1">
        <v>0</v>
      </c>
      <c r="BR167" s="4">
        <v>44.277777777777779</v>
      </c>
      <c r="BS167" s="4">
        <v>38.814814814814817</v>
      </c>
      <c r="BT167" s="4">
        <v>37.962962962962962</v>
      </c>
      <c r="BU167" s="4">
        <v>121.05555555555556</v>
      </c>
      <c r="BV167" s="4">
        <v>40.351851851851862</v>
      </c>
      <c r="BW167" s="1">
        <v>15</v>
      </c>
      <c r="BX167" s="1">
        <v>27</v>
      </c>
      <c r="BY167" s="1">
        <v>11</v>
      </c>
      <c r="BZ167" s="1">
        <v>1</v>
      </c>
      <c r="CA167" s="1">
        <v>0</v>
      </c>
      <c r="CB167" s="1">
        <v>0</v>
      </c>
      <c r="CC167" s="1">
        <v>24</v>
      </c>
      <c r="CD167" s="1">
        <v>19</v>
      </c>
      <c r="CE167" s="1">
        <v>6</v>
      </c>
      <c r="CF167" s="1">
        <v>5</v>
      </c>
      <c r="CG167" s="1">
        <v>0</v>
      </c>
      <c r="CH167" s="1">
        <v>1</v>
      </c>
      <c r="CI167" s="1">
        <v>31</v>
      </c>
      <c r="CJ167" s="1">
        <v>10</v>
      </c>
      <c r="CK167" s="1">
        <v>9</v>
      </c>
      <c r="CL167" s="1">
        <v>4</v>
      </c>
      <c r="CM167" s="1">
        <v>0</v>
      </c>
      <c r="CN167" s="1">
        <v>1</v>
      </c>
      <c r="CO167" s="1">
        <v>0</v>
      </c>
      <c r="CP167" s="1">
        <v>0</v>
      </c>
      <c r="CQ167" s="1">
        <v>90</v>
      </c>
      <c r="CR167" s="1">
        <v>0</v>
      </c>
      <c r="CS167" s="4">
        <v>57.966666666666669</v>
      </c>
      <c r="CT167" s="4">
        <v>42.266666666666666</v>
      </c>
      <c r="CU167" s="4">
        <v>44.455555555555556</v>
      </c>
      <c r="CV167" s="4">
        <v>46.455555555555556</v>
      </c>
      <c r="CW167" s="4">
        <v>144.6888888888889</v>
      </c>
      <c r="CX167" s="4">
        <v>48.229629629629635</v>
      </c>
      <c r="CY167" s="4">
        <v>47.786111111111111</v>
      </c>
      <c r="CZ167" s="1">
        <v>9</v>
      </c>
      <c r="DA167" s="1">
        <v>38</v>
      </c>
      <c r="DB167" s="1">
        <v>31</v>
      </c>
      <c r="DC167" s="1">
        <v>12</v>
      </c>
      <c r="DD167" s="1">
        <v>0</v>
      </c>
      <c r="DE167" s="1">
        <v>0</v>
      </c>
      <c r="DF167" s="1">
        <v>33</v>
      </c>
      <c r="DG167" s="1">
        <v>38</v>
      </c>
      <c r="DH167" s="1">
        <v>12</v>
      </c>
      <c r="DI167" s="1">
        <v>7</v>
      </c>
      <c r="DJ167" s="1">
        <v>0</v>
      </c>
      <c r="DK167" s="1">
        <v>1</v>
      </c>
      <c r="DL167" s="1">
        <v>42</v>
      </c>
      <c r="DM167" s="1">
        <v>23</v>
      </c>
      <c r="DN167" s="1">
        <v>12</v>
      </c>
      <c r="DO167" s="1">
        <v>13</v>
      </c>
      <c r="DP167" s="1">
        <v>0</v>
      </c>
      <c r="DQ167" s="1">
        <v>3</v>
      </c>
      <c r="DR167" s="1">
        <v>25</v>
      </c>
      <c r="DS167" s="1">
        <v>44</v>
      </c>
      <c r="DT167" s="1">
        <v>19</v>
      </c>
      <c r="DU167" s="1">
        <v>2</v>
      </c>
      <c r="DV167" s="1">
        <v>0</v>
      </c>
      <c r="DW167" s="1">
        <v>0</v>
      </c>
      <c r="DX167" s="1">
        <v>0</v>
      </c>
      <c r="DY167" s="1">
        <v>0</v>
      </c>
      <c r="DZ167" s="1">
        <v>144</v>
      </c>
      <c r="EA167" s="1">
        <v>0</v>
      </c>
      <c r="EB167" s="4">
        <v>52.833333333333336</v>
      </c>
      <c r="EC167" s="4">
        <v>40.972222222222221</v>
      </c>
      <c r="ED167" s="4">
        <v>42.020833333333336</v>
      </c>
      <c r="EE167" s="4">
        <v>46.455555555555556</v>
      </c>
      <c r="EF167" s="4">
        <v>135.82638888888889</v>
      </c>
      <c r="EG167" s="4">
        <v>45.275462962962962</v>
      </c>
      <c r="EH167" s="4">
        <v>44.998263888888893</v>
      </c>
      <c r="EI167" s="1">
        <v>24</v>
      </c>
      <c r="EJ167" s="1">
        <v>65</v>
      </c>
      <c r="EK167" s="1">
        <v>42</v>
      </c>
      <c r="EL167" s="1">
        <v>13</v>
      </c>
      <c r="EM167" s="1">
        <v>0</v>
      </c>
      <c r="EN167" s="1">
        <v>0</v>
      </c>
      <c r="EO167" s="1">
        <v>57</v>
      </c>
      <c r="EP167" s="1">
        <v>57</v>
      </c>
      <c r="EQ167" s="1">
        <v>18</v>
      </c>
      <c r="ER167" s="1">
        <v>12</v>
      </c>
      <c r="ES167" s="1">
        <v>0</v>
      </c>
      <c r="ET167" s="1">
        <v>2</v>
      </c>
      <c r="EU167" s="1">
        <v>73</v>
      </c>
      <c r="EV167" s="1">
        <v>33</v>
      </c>
      <c r="EW167" s="1">
        <v>21</v>
      </c>
      <c r="EX167" s="1">
        <v>17</v>
      </c>
      <c r="EY167" s="1">
        <v>0</v>
      </c>
      <c r="EZ167" s="1">
        <v>4</v>
      </c>
      <c r="FA167" s="1">
        <v>25</v>
      </c>
      <c r="FB167" s="1">
        <v>44</v>
      </c>
      <c r="FC167" s="1">
        <v>19</v>
      </c>
      <c r="FD167" s="1">
        <v>2</v>
      </c>
      <c r="FE167" s="1">
        <v>0</v>
      </c>
      <c r="FF167" s="1">
        <v>0</v>
      </c>
      <c r="FG167" s="1">
        <v>0</v>
      </c>
      <c r="FH167" s="1">
        <v>0</v>
      </c>
      <c r="FI167" s="1">
        <v>188</v>
      </c>
      <c r="FJ167" s="1">
        <v>85</v>
      </c>
      <c r="FK167" s="1">
        <v>131</v>
      </c>
      <c r="FL167" s="1">
        <v>11</v>
      </c>
      <c r="FM167" s="1">
        <v>4</v>
      </c>
      <c r="FN167" s="1">
        <v>3</v>
      </c>
      <c r="FO167" s="1">
        <v>47</v>
      </c>
      <c r="FP167" s="1">
        <v>12</v>
      </c>
      <c r="FQ167" s="1">
        <v>47</v>
      </c>
      <c r="FR167" s="1" t="s">
        <v>314</v>
      </c>
      <c r="FS167" s="1">
        <v>313</v>
      </c>
      <c r="FT167" s="1">
        <v>134</v>
      </c>
      <c r="FU167" s="1">
        <v>313</v>
      </c>
    </row>
    <row r="168" spans="63:177">
      <c r="BK168" s="29">
        <v>693137574</v>
      </c>
      <c r="BL168" s="1" t="s">
        <v>96</v>
      </c>
      <c r="BM168" s="1">
        <v>170</v>
      </c>
      <c r="BN168" s="1" t="s">
        <v>289</v>
      </c>
      <c r="BO168" s="1" t="s">
        <v>290</v>
      </c>
      <c r="BP168" s="1">
        <v>88</v>
      </c>
      <c r="BQ168" s="1">
        <v>37</v>
      </c>
      <c r="BR168" s="4">
        <v>50.352941176470587</v>
      </c>
      <c r="BS168" s="4">
        <v>36.627450980392155</v>
      </c>
      <c r="BT168" s="4">
        <v>32.019607843137258</v>
      </c>
      <c r="BU168" s="4">
        <v>119</v>
      </c>
      <c r="BV168" s="4">
        <v>39.666666666666657</v>
      </c>
      <c r="BW168" s="1">
        <v>9</v>
      </c>
      <c r="BX168" s="1">
        <v>25</v>
      </c>
      <c r="BY168" s="1">
        <v>17</v>
      </c>
      <c r="BZ168" s="1">
        <v>0</v>
      </c>
      <c r="CA168" s="1">
        <v>0</v>
      </c>
      <c r="CB168" s="1">
        <v>0</v>
      </c>
      <c r="CC168" s="1">
        <v>23</v>
      </c>
      <c r="CD168" s="1">
        <v>23</v>
      </c>
      <c r="CE168" s="1">
        <v>4</v>
      </c>
      <c r="CF168" s="1">
        <v>1</v>
      </c>
      <c r="CG168" s="1">
        <v>1</v>
      </c>
      <c r="CH168" s="1">
        <v>0</v>
      </c>
      <c r="CI168" s="1">
        <v>30</v>
      </c>
      <c r="CJ168" s="1">
        <v>16</v>
      </c>
      <c r="CK168" s="1">
        <v>3</v>
      </c>
      <c r="CL168" s="1">
        <v>2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4"/>
      <c r="CT168" s="4"/>
      <c r="CU168" s="4"/>
      <c r="CV168" s="4"/>
      <c r="CW168" s="4"/>
      <c r="CX168" s="4"/>
      <c r="CY168" s="4"/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88</v>
      </c>
      <c r="EA168" s="1">
        <v>37</v>
      </c>
      <c r="EB168" s="4">
        <v>50.352941176470587</v>
      </c>
      <c r="EC168" s="4">
        <v>36.627450980392155</v>
      </c>
      <c r="ED168" s="4">
        <v>32.019607843137258</v>
      </c>
      <c r="EE168" s="4"/>
      <c r="EF168" s="4">
        <v>119</v>
      </c>
      <c r="EG168" s="4">
        <v>39.666666666666657</v>
      </c>
      <c r="EH168" s="4">
        <v>39.666666666666657</v>
      </c>
      <c r="EI168" s="1">
        <v>9</v>
      </c>
      <c r="EJ168" s="1">
        <v>25</v>
      </c>
      <c r="EK168" s="1">
        <v>17</v>
      </c>
      <c r="EL168" s="1">
        <v>0</v>
      </c>
      <c r="EM168" s="1">
        <v>0</v>
      </c>
      <c r="EN168" s="1">
        <v>0</v>
      </c>
      <c r="EO168" s="1">
        <v>23</v>
      </c>
      <c r="EP168" s="1">
        <v>23</v>
      </c>
      <c r="EQ168" s="1">
        <v>4</v>
      </c>
      <c r="ER168" s="1">
        <v>1</v>
      </c>
      <c r="ES168" s="1">
        <v>1</v>
      </c>
      <c r="ET168" s="1">
        <v>0</v>
      </c>
      <c r="EU168" s="1">
        <v>30</v>
      </c>
      <c r="EV168" s="1">
        <v>16</v>
      </c>
      <c r="EW168" s="1">
        <v>3</v>
      </c>
      <c r="EX168" s="1">
        <v>2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200</v>
      </c>
      <c r="FJ168" s="1" t="s">
        <v>375</v>
      </c>
      <c r="FK168" s="1">
        <v>206</v>
      </c>
      <c r="FL168" s="1">
        <v>16</v>
      </c>
      <c r="FM168" s="1" t="s">
        <v>375</v>
      </c>
      <c r="FN168" s="1">
        <v>18</v>
      </c>
      <c r="FO168" s="1">
        <v>47</v>
      </c>
      <c r="FP168" s="1">
        <v>12</v>
      </c>
      <c r="FQ168" s="1">
        <v>47</v>
      </c>
      <c r="FR168" s="1" t="s">
        <v>314</v>
      </c>
      <c r="FS168" s="1">
        <v>313</v>
      </c>
      <c r="FT168" s="1">
        <v>134</v>
      </c>
      <c r="FU168" s="1">
        <v>313</v>
      </c>
    </row>
    <row r="169" spans="63:177">
      <c r="BK169" s="29">
        <v>903337368</v>
      </c>
      <c r="BL169" s="1" t="s">
        <v>97</v>
      </c>
      <c r="BM169" s="1">
        <v>187</v>
      </c>
      <c r="BN169" s="1" t="s">
        <v>289</v>
      </c>
      <c r="BO169" s="1" t="s">
        <v>370</v>
      </c>
      <c r="BP169" s="1">
        <v>133</v>
      </c>
      <c r="BQ169" s="1">
        <v>0</v>
      </c>
      <c r="BR169" s="4">
        <v>42.180451127819552</v>
      </c>
      <c r="BS169" s="4">
        <v>33.383458646616539</v>
      </c>
      <c r="BT169" s="4">
        <v>26.218045112781954</v>
      </c>
      <c r="BU169" s="4">
        <v>101.78195488721805</v>
      </c>
      <c r="BV169" s="4">
        <v>33.927318295739362</v>
      </c>
      <c r="BW169" s="1">
        <v>43</v>
      </c>
      <c r="BX169" s="1">
        <v>61</v>
      </c>
      <c r="BY169" s="1">
        <v>27</v>
      </c>
      <c r="BZ169" s="1">
        <v>2</v>
      </c>
      <c r="CA169" s="1">
        <v>1</v>
      </c>
      <c r="CB169" s="1">
        <v>0</v>
      </c>
      <c r="CC169" s="1">
        <v>68</v>
      </c>
      <c r="CD169" s="1">
        <v>53</v>
      </c>
      <c r="CE169" s="1">
        <v>9</v>
      </c>
      <c r="CF169" s="1">
        <v>3</v>
      </c>
      <c r="CG169" s="1">
        <v>1</v>
      </c>
      <c r="CH169" s="1">
        <v>0</v>
      </c>
      <c r="CI169" s="1">
        <v>99</v>
      </c>
      <c r="CJ169" s="1">
        <v>25</v>
      </c>
      <c r="CK169" s="1">
        <v>7</v>
      </c>
      <c r="CL169" s="1">
        <v>2</v>
      </c>
      <c r="CM169" s="1">
        <v>2</v>
      </c>
      <c r="CN169" s="1">
        <v>0</v>
      </c>
      <c r="CO169" s="1">
        <v>1</v>
      </c>
      <c r="CP169" s="1">
        <v>0</v>
      </c>
      <c r="CQ169" s="1">
        <v>33</v>
      </c>
      <c r="CR169" s="1">
        <v>0</v>
      </c>
      <c r="CS169" s="4">
        <v>44.606060606060609</v>
      </c>
      <c r="CT169" s="4">
        <v>31.636363636363637</v>
      </c>
      <c r="CU169" s="4">
        <v>33.969696969696969</v>
      </c>
      <c r="CV169" s="4">
        <v>52.454545454545453</v>
      </c>
      <c r="CW169" s="4">
        <v>110.21212121212122</v>
      </c>
      <c r="CX169" s="4">
        <v>36.737373737373744</v>
      </c>
      <c r="CY169" s="4">
        <v>40.666666666666664</v>
      </c>
      <c r="CZ169" s="1">
        <v>11</v>
      </c>
      <c r="DA169" s="1">
        <v>15</v>
      </c>
      <c r="DB169" s="1">
        <v>7</v>
      </c>
      <c r="DC169" s="1">
        <v>0</v>
      </c>
      <c r="DD169" s="1">
        <v>0</v>
      </c>
      <c r="DE169" s="1">
        <v>0</v>
      </c>
      <c r="DF169" s="1">
        <v>20</v>
      </c>
      <c r="DG169" s="1">
        <v>12</v>
      </c>
      <c r="DH169" s="1">
        <v>0</v>
      </c>
      <c r="DI169" s="1">
        <v>1</v>
      </c>
      <c r="DJ169" s="1">
        <v>0</v>
      </c>
      <c r="DK169" s="1">
        <v>0</v>
      </c>
      <c r="DL169" s="1">
        <v>21</v>
      </c>
      <c r="DM169" s="1">
        <v>4</v>
      </c>
      <c r="DN169" s="1">
        <v>6</v>
      </c>
      <c r="DO169" s="1">
        <v>2</v>
      </c>
      <c r="DP169" s="1">
        <v>0</v>
      </c>
      <c r="DQ169" s="1">
        <v>0</v>
      </c>
      <c r="DR169" s="1">
        <v>5</v>
      </c>
      <c r="DS169" s="1">
        <v>16</v>
      </c>
      <c r="DT169" s="1">
        <v>11</v>
      </c>
      <c r="DU169" s="1">
        <v>1</v>
      </c>
      <c r="DV169" s="1">
        <v>1</v>
      </c>
      <c r="DW169" s="1">
        <v>0</v>
      </c>
      <c r="DX169" s="1">
        <v>0</v>
      </c>
      <c r="DY169" s="1">
        <v>0</v>
      </c>
      <c r="DZ169" s="1">
        <v>166</v>
      </c>
      <c r="EA169" s="1">
        <v>0</v>
      </c>
      <c r="EB169" s="4">
        <v>42.662650602409641</v>
      </c>
      <c r="EC169" s="4">
        <v>33.036144578313255</v>
      </c>
      <c r="ED169" s="4">
        <v>27.759036144578314</v>
      </c>
      <c r="EE169" s="4">
        <v>52.454545454545453</v>
      </c>
      <c r="EF169" s="4">
        <v>103.4578313253012</v>
      </c>
      <c r="EG169" s="4">
        <v>34.485943775100424</v>
      </c>
      <c r="EH169" s="4">
        <v>35.267068273092384</v>
      </c>
      <c r="EI169" s="1">
        <v>54</v>
      </c>
      <c r="EJ169" s="1">
        <v>76</v>
      </c>
      <c r="EK169" s="1">
        <v>34</v>
      </c>
      <c r="EL169" s="1">
        <v>2</v>
      </c>
      <c r="EM169" s="1">
        <v>1</v>
      </c>
      <c r="EN169" s="1">
        <v>0</v>
      </c>
      <c r="EO169" s="1">
        <v>88</v>
      </c>
      <c r="EP169" s="1">
        <v>65</v>
      </c>
      <c r="EQ169" s="1">
        <v>9</v>
      </c>
      <c r="ER169" s="1">
        <v>4</v>
      </c>
      <c r="ES169" s="1">
        <v>1</v>
      </c>
      <c r="ET169" s="1">
        <v>0</v>
      </c>
      <c r="EU169" s="1">
        <v>120</v>
      </c>
      <c r="EV169" s="1">
        <v>29</v>
      </c>
      <c r="EW169" s="1">
        <v>13</v>
      </c>
      <c r="EX169" s="1">
        <v>4</v>
      </c>
      <c r="EY169" s="1">
        <v>2</v>
      </c>
      <c r="EZ169" s="1">
        <v>0</v>
      </c>
      <c r="FA169" s="1">
        <v>5</v>
      </c>
      <c r="FB169" s="1">
        <v>16</v>
      </c>
      <c r="FC169" s="1">
        <v>11</v>
      </c>
      <c r="FD169" s="1">
        <v>1</v>
      </c>
      <c r="FE169" s="1">
        <v>1</v>
      </c>
      <c r="FF169" s="1">
        <v>0</v>
      </c>
      <c r="FG169" s="1">
        <v>1</v>
      </c>
      <c r="FH169" s="1">
        <v>0</v>
      </c>
      <c r="FI169" s="1">
        <v>268</v>
      </c>
      <c r="FJ169" s="1">
        <v>126</v>
      </c>
      <c r="FK169" s="1">
        <v>271</v>
      </c>
      <c r="FL169" s="1">
        <v>33</v>
      </c>
      <c r="FM169" s="1">
        <v>10</v>
      </c>
      <c r="FN169" s="1">
        <v>34</v>
      </c>
      <c r="FO169" s="1">
        <v>47</v>
      </c>
      <c r="FP169" s="1">
        <v>12</v>
      </c>
      <c r="FQ169" s="1">
        <v>47</v>
      </c>
      <c r="FR169" s="1" t="s">
        <v>314</v>
      </c>
      <c r="FS169" s="1">
        <v>313</v>
      </c>
      <c r="FT169" s="1">
        <v>134</v>
      </c>
      <c r="FU169" s="1">
        <v>313</v>
      </c>
    </row>
    <row r="170" spans="63:177">
      <c r="BK170" s="29">
        <v>144679231</v>
      </c>
      <c r="BL170" s="1" t="s">
        <v>98</v>
      </c>
      <c r="BM170" s="1">
        <v>188</v>
      </c>
      <c r="BN170" s="1" t="s">
        <v>289</v>
      </c>
      <c r="BO170" s="1" t="s">
        <v>290</v>
      </c>
      <c r="BP170" s="1">
        <v>90</v>
      </c>
      <c r="BQ170" s="1">
        <v>0</v>
      </c>
      <c r="BR170" s="4">
        <v>37.81111111111111</v>
      </c>
      <c r="BS170" s="4">
        <v>32.266666666666666</v>
      </c>
      <c r="BT170" s="4">
        <v>28.18888888888889</v>
      </c>
      <c r="BU170" s="4">
        <v>98.266666666666666</v>
      </c>
      <c r="BV170" s="4">
        <v>32.755555555555567</v>
      </c>
      <c r="BW170" s="1">
        <v>44</v>
      </c>
      <c r="BX170" s="1">
        <v>32</v>
      </c>
      <c r="BY170" s="1">
        <v>14</v>
      </c>
      <c r="BZ170" s="1">
        <v>0</v>
      </c>
      <c r="CA170" s="1">
        <v>2</v>
      </c>
      <c r="CB170" s="1">
        <v>0</v>
      </c>
      <c r="CC170" s="1">
        <v>49</v>
      </c>
      <c r="CD170" s="1">
        <v>32</v>
      </c>
      <c r="CE170" s="1">
        <v>8</v>
      </c>
      <c r="CF170" s="1">
        <v>1</v>
      </c>
      <c r="CG170" s="1">
        <v>2</v>
      </c>
      <c r="CH170" s="1">
        <v>0</v>
      </c>
      <c r="CI170" s="1">
        <v>64</v>
      </c>
      <c r="CJ170" s="1">
        <v>15</v>
      </c>
      <c r="CK170" s="1">
        <v>9</v>
      </c>
      <c r="CL170" s="1">
        <v>2</v>
      </c>
      <c r="CM170" s="1">
        <v>2</v>
      </c>
      <c r="CN170" s="1">
        <v>0</v>
      </c>
      <c r="CO170" s="1">
        <v>2</v>
      </c>
      <c r="CP170" s="1">
        <v>0</v>
      </c>
      <c r="CQ170" s="1">
        <v>0</v>
      </c>
      <c r="CR170" s="1">
        <v>0</v>
      </c>
      <c r="CS170" s="4"/>
      <c r="CT170" s="4"/>
      <c r="CU170" s="4"/>
      <c r="CV170" s="4"/>
      <c r="CW170" s="4"/>
      <c r="CX170" s="4"/>
      <c r="CY170" s="4"/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90</v>
      </c>
      <c r="EA170" s="1">
        <v>0</v>
      </c>
      <c r="EB170" s="4">
        <v>37.81111111111111</v>
      </c>
      <c r="EC170" s="4">
        <v>32.266666666666666</v>
      </c>
      <c r="ED170" s="4">
        <v>28.18888888888889</v>
      </c>
      <c r="EE170" s="4"/>
      <c r="EF170" s="4">
        <v>98.266666666666666</v>
      </c>
      <c r="EG170" s="4">
        <v>32.755555555555567</v>
      </c>
      <c r="EH170" s="4">
        <v>32.755555555555567</v>
      </c>
      <c r="EI170" s="1">
        <v>44</v>
      </c>
      <c r="EJ170" s="1">
        <v>32</v>
      </c>
      <c r="EK170" s="1">
        <v>14</v>
      </c>
      <c r="EL170" s="1">
        <v>0</v>
      </c>
      <c r="EM170" s="1">
        <v>2</v>
      </c>
      <c r="EN170" s="1">
        <v>0</v>
      </c>
      <c r="EO170" s="1">
        <v>49</v>
      </c>
      <c r="EP170" s="1">
        <v>32</v>
      </c>
      <c r="EQ170" s="1">
        <v>8</v>
      </c>
      <c r="ER170" s="1">
        <v>1</v>
      </c>
      <c r="ES170" s="1">
        <v>2</v>
      </c>
      <c r="ET170" s="1">
        <v>0</v>
      </c>
      <c r="EU170" s="1">
        <v>64</v>
      </c>
      <c r="EV170" s="1">
        <v>15</v>
      </c>
      <c r="EW170" s="1">
        <v>9</v>
      </c>
      <c r="EX170" s="1">
        <v>2</v>
      </c>
      <c r="EY170" s="1">
        <v>2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2</v>
      </c>
      <c r="FH170" s="1">
        <v>0</v>
      </c>
      <c r="FI170" s="1">
        <v>276</v>
      </c>
      <c r="FJ170" s="1" t="s">
        <v>375</v>
      </c>
      <c r="FK170" s="1">
        <v>280</v>
      </c>
      <c r="FL170" s="1">
        <v>36</v>
      </c>
      <c r="FM170" s="1" t="s">
        <v>375</v>
      </c>
      <c r="FN170" s="1">
        <v>37</v>
      </c>
      <c r="FO170" s="1">
        <v>47</v>
      </c>
      <c r="FP170" s="1">
        <v>12</v>
      </c>
      <c r="FQ170" s="1">
        <v>47</v>
      </c>
      <c r="FR170" s="1" t="s">
        <v>314</v>
      </c>
      <c r="FS170" s="1">
        <v>313</v>
      </c>
      <c r="FT170" s="1">
        <v>134</v>
      </c>
      <c r="FU170" s="1">
        <v>313</v>
      </c>
    </row>
    <row r="171" spans="63:177">
      <c r="BK171" s="29">
        <v>800505706</v>
      </c>
      <c r="BL171" s="1" t="s">
        <v>99</v>
      </c>
      <c r="BM171" s="1">
        <v>192</v>
      </c>
      <c r="BN171" s="1" t="s">
        <v>289</v>
      </c>
      <c r="BO171" s="1" t="s">
        <v>290</v>
      </c>
      <c r="BP171" s="1">
        <v>205</v>
      </c>
      <c r="BQ171" s="1">
        <v>0</v>
      </c>
      <c r="BR171" s="4">
        <v>46.2</v>
      </c>
      <c r="BS171" s="4">
        <v>39.024390243902438</v>
      </c>
      <c r="BT171" s="4">
        <v>35.780487804878049</v>
      </c>
      <c r="BU171" s="4">
        <v>121.00487804878048</v>
      </c>
      <c r="BV171" s="4">
        <v>40.334959349593504</v>
      </c>
      <c r="BW171" s="1">
        <v>54</v>
      </c>
      <c r="BX171" s="1">
        <v>103</v>
      </c>
      <c r="BY171" s="1">
        <v>36</v>
      </c>
      <c r="BZ171" s="1">
        <v>12</v>
      </c>
      <c r="CA171" s="1">
        <v>0</v>
      </c>
      <c r="CB171" s="1">
        <v>0</v>
      </c>
      <c r="CC171" s="1">
        <v>88</v>
      </c>
      <c r="CD171" s="1">
        <v>84</v>
      </c>
      <c r="CE171" s="1">
        <v>20</v>
      </c>
      <c r="CF171" s="1">
        <v>13</v>
      </c>
      <c r="CG171" s="1">
        <v>1</v>
      </c>
      <c r="CH171" s="1">
        <v>0</v>
      </c>
      <c r="CI171" s="1">
        <v>113</v>
      </c>
      <c r="CJ171" s="1">
        <v>62</v>
      </c>
      <c r="CK171" s="1">
        <v>18</v>
      </c>
      <c r="CL171" s="1">
        <v>12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4"/>
      <c r="CT171" s="4"/>
      <c r="CU171" s="4"/>
      <c r="CV171" s="4"/>
      <c r="CW171" s="4"/>
      <c r="CX171" s="4"/>
      <c r="CY171" s="4"/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205</v>
      </c>
      <c r="EA171" s="1">
        <v>0</v>
      </c>
      <c r="EB171" s="4">
        <v>46.2</v>
      </c>
      <c r="EC171" s="4">
        <v>39.024390243902438</v>
      </c>
      <c r="ED171" s="4">
        <v>35.780487804878049</v>
      </c>
      <c r="EE171" s="4"/>
      <c r="EF171" s="4">
        <v>121.00487804878048</v>
      </c>
      <c r="EG171" s="4">
        <v>40.334959349593504</v>
      </c>
      <c r="EH171" s="4">
        <v>40.334959349593504</v>
      </c>
      <c r="EI171" s="1">
        <v>54</v>
      </c>
      <c r="EJ171" s="1">
        <v>103</v>
      </c>
      <c r="EK171" s="1">
        <v>36</v>
      </c>
      <c r="EL171" s="1">
        <v>12</v>
      </c>
      <c r="EM171" s="1">
        <v>0</v>
      </c>
      <c r="EN171" s="1">
        <v>0</v>
      </c>
      <c r="EO171" s="1">
        <v>88</v>
      </c>
      <c r="EP171" s="1">
        <v>84</v>
      </c>
      <c r="EQ171" s="1">
        <v>20</v>
      </c>
      <c r="ER171" s="1">
        <v>13</v>
      </c>
      <c r="ES171" s="1">
        <v>1</v>
      </c>
      <c r="ET171" s="1">
        <v>0</v>
      </c>
      <c r="EU171" s="1">
        <v>113</v>
      </c>
      <c r="EV171" s="1">
        <v>62</v>
      </c>
      <c r="EW171" s="1">
        <v>18</v>
      </c>
      <c r="EX171" s="1">
        <v>12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189</v>
      </c>
      <c r="FJ171" s="1" t="s">
        <v>375</v>
      </c>
      <c r="FK171" s="1">
        <v>200</v>
      </c>
      <c r="FL171" s="1">
        <v>12</v>
      </c>
      <c r="FM171" s="1" t="s">
        <v>375</v>
      </c>
      <c r="FN171" s="1">
        <v>15</v>
      </c>
      <c r="FO171" s="1">
        <v>47</v>
      </c>
      <c r="FP171" s="1">
        <v>12</v>
      </c>
      <c r="FQ171" s="1">
        <v>47</v>
      </c>
      <c r="FR171" s="1" t="s">
        <v>314</v>
      </c>
      <c r="FS171" s="1">
        <v>313</v>
      </c>
      <c r="FT171" s="1">
        <v>134</v>
      </c>
      <c r="FU171" s="1">
        <v>313</v>
      </c>
    </row>
    <row r="172" spans="63:177">
      <c r="BK172" s="29">
        <v>235581952</v>
      </c>
      <c r="BL172" s="1" t="s">
        <v>100</v>
      </c>
      <c r="BM172" s="1">
        <v>198</v>
      </c>
      <c r="BN172" s="1" t="s">
        <v>289</v>
      </c>
      <c r="BO172" s="1" t="s">
        <v>290</v>
      </c>
      <c r="BP172" s="1">
        <v>82</v>
      </c>
      <c r="BQ172" s="1">
        <v>0</v>
      </c>
      <c r="BR172" s="4">
        <v>42.951219512195124</v>
      </c>
      <c r="BS172" s="4">
        <v>32.926829268292686</v>
      </c>
      <c r="BT172" s="4">
        <v>29.804878048780488</v>
      </c>
      <c r="BU172" s="4">
        <v>105.6829268292683</v>
      </c>
      <c r="BV172" s="4">
        <v>35.22764227642277</v>
      </c>
      <c r="BW172" s="1">
        <v>29</v>
      </c>
      <c r="BX172" s="1">
        <v>36</v>
      </c>
      <c r="BY172" s="1">
        <v>15</v>
      </c>
      <c r="BZ172" s="1">
        <v>2</v>
      </c>
      <c r="CA172" s="1">
        <v>0</v>
      </c>
      <c r="CB172" s="1">
        <v>0</v>
      </c>
      <c r="CC172" s="1">
        <v>46</v>
      </c>
      <c r="CD172" s="1">
        <v>29</v>
      </c>
      <c r="CE172" s="1">
        <v>5</v>
      </c>
      <c r="CF172" s="1">
        <v>2</v>
      </c>
      <c r="CG172" s="1">
        <v>0</v>
      </c>
      <c r="CH172" s="1">
        <v>0</v>
      </c>
      <c r="CI172" s="1">
        <v>55</v>
      </c>
      <c r="CJ172" s="1">
        <v>19</v>
      </c>
      <c r="CK172" s="1">
        <v>8</v>
      </c>
      <c r="CL172" s="1">
        <v>0</v>
      </c>
      <c r="CM172" s="1">
        <v>1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4"/>
      <c r="CT172" s="4"/>
      <c r="CU172" s="4"/>
      <c r="CV172" s="4"/>
      <c r="CW172" s="4"/>
      <c r="CX172" s="4"/>
      <c r="CY172" s="4"/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82</v>
      </c>
      <c r="EA172" s="1">
        <v>0</v>
      </c>
      <c r="EB172" s="4">
        <v>42.951219512195124</v>
      </c>
      <c r="EC172" s="4">
        <v>32.926829268292686</v>
      </c>
      <c r="ED172" s="4">
        <v>29.804878048780488</v>
      </c>
      <c r="EE172" s="4"/>
      <c r="EF172" s="4">
        <v>105.6829268292683</v>
      </c>
      <c r="EG172" s="4">
        <v>35.22764227642277</v>
      </c>
      <c r="EH172" s="4">
        <v>35.22764227642277</v>
      </c>
      <c r="EI172" s="1">
        <v>29</v>
      </c>
      <c r="EJ172" s="1">
        <v>36</v>
      </c>
      <c r="EK172" s="1">
        <v>15</v>
      </c>
      <c r="EL172" s="1">
        <v>2</v>
      </c>
      <c r="EM172" s="1">
        <v>0</v>
      </c>
      <c r="EN172" s="1">
        <v>0</v>
      </c>
      <c r="EO172" s="1">
        <v>46</v>
      </c>
      <c r="EP172" s="1">
        <v>29</v>
      </c>
      <c r="EQ172" s="1">
        <v>5</v>
      </c>
      <c r="ER172" s="1">
        <v>2</v>
      </c>
      <c r="ES172" s="1">
        <v>0</v>
      </c>
      <c r="ET172" s="1">
        <v>0</v>
      </c>
      <c r="EU172" s="1">
        <v>55</v>
      </c>
      <c r="EV172" s="1">
        <v>19</v>
      </c>
      <c r="EW172" s="1">
        <v>8</v>
      </c>
      <c r="EX172" s="1">
        <v>0</v>
      </c>
      <c r="EY172" s="1">
        <v>1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258</v>
      </c>
      <c r="FJ172" s="1" t="s">
        <v>375</v>
      </c>
      <c r="FK172" s="1">
        <v>265</v>
      </c>
      <c r="FL172" s="1">
        <v>31</v>
      </c>
      <c r="FM172" s="1" t="s">
        <v>375</v>
      </c>
      <c r="FN172" s="1">
        <v>31</v>
      </c>
      <c r="FO172" s="1">
        <v>47</v>
      </c>
      <c r="FP172" s="1">
        <v>12</v>
      </c>
      <c r="FQ172" s="1">
        <v>47</v>
      </c>
      <c r="FR172" s="1" t="s">
        <v>314</v>
      </c>
      <c r="FS172" s="1">
        <v>313</v>
      </c>
      <c r="FT172" s="1">
        <v>134</v>
      </c>
      <c r="FU172" s="1">
        <v>313</v>
      </c>
    </row>
    <row r="173" spans="63:177">
      <c r="BK173" s="29">
        <v>661503501</v>
      </c>
      <c r="BL173" s="1" t="s">
        <v>101</v>
      </c>
      <c r="BM173" s="1">
        <v>209</v>
      </c>
      <c r="BN173" s="1" t="s">
        <v>289</v>
      </c>
      <c r="BO173" s="1" t="s">
        <v>290</v>
      </c>
      <c r="BP173" s="1">
        <v>60</v>
      </c>
      <c r="BQ173" s="1">
        <v>0</v>
      </c>
      <c r="BR173" s="4">
        <v>32.283333333333331</v>
      </c>
      <c r="BS173" s="4">
        <v>25.266666666666666</v>
      </c>
      <c r="BT173" s="4">
        <v>25.383333333333333</v>
      </c>
      <c r="BU173" s="4">
        <v>82.933333333333337</v>
      </c>
      <c r="BV173" s="4">
        <v>27.644444444444453</v>
      </c>
      <c r="BW173" s="1">
        <v>34</v>
      </c>
      <c r="BX173" s="1">
        <v>21</v>
      </c>
      <c r="BY173" s="1">
        <v>4</v>
      </c>
      <c r="BZ173" s="1">
        <v>1</v>
      </c>
      <c r="CA173" s="1">
        <v>1</v>
      </c>
      <c r="CB173" s="1">
        <v>0</v>
      </c>
      <c r="CC173" s="1">
        <v>45</v>
      </c>
      <c r="CD173" s="1">
        <v>11</v>
      </c>
      <c r="CE173" s="1">
        <v>2</v>
      </c>
      <c r="CF173" s="1">
        <v>2</v>
      </c>
      <c r="CG173" s="1">
        <v>2</v>
      </c>
      <c r="CH173" s="1">
        <v>0</v>
      </c>
      <c r="CI173" s="1">
        <v>46</v>
      </c>
      <c r="CJ173" s="1">
        <v>10</v>
      </c>
      <c r="CK173" s="1">
        <v>3</v>
      </c>
      <c r="CL173" s="1">
        <v>1</v>
      </c>
      <c r="CM173" s="1">
        <v>1</v>
      </c>
      <c r="CN173" s="1">
        <v>0</v>
      </c>
      <c r="CO173" s="1">
        <v>1</v>
      </c>
      <c r="CP173" s="1">
        <v>0</v>
      </c>
      <c r="CQ173" s="1">
        <v>0</v>
      </c>
      <c r="CR173" s="1">
        <v>0</v>
      </c>
      <c r="CS173" s="4"/>
      <c r="CT173" s="4"/>
      <c r="CU173" s="4"/>
      <c r="CV173" s="4"/>
      <c r="CW173" s="4"/>
      <c r="CX173" s="4"/>
      <c r="CY173" s="4"/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60</v>
      </c>
      <c r="EA173" s="1">
        <v>0</v>
      </c>
      <c r="EB173" s="4">
        <v>32.283333333333331</v>
      </c>
      <c r="EC173" s="4">
        <v>25.266666666666666</v>
      </c>
      <c r="ED173" s="4">
        <v>25.383333333333333</v>
      </c>
      <c r="EE173" s="4"/>
      <c r="EF173" s="4">
        <v>82.933333333333337</v>
      </c>
      <c r="EG173" s="4">
        <v>27.644444444444453</v>
      </c>
      <c r="EH173" s="4">
        <v>27.644444444444453</v>
      </c>
      <c r="EI173" s="1">
        <v>34</v>
      </c>
      <c r="EJ173" s="1">
        <v>21</v>
      </c>
      <c r="EK173" s="1">
        <v>4</v>
      </c>
      <c r="EL173" s="1">
        <v>1</v>
      </c>
      <c r="EM173" s="1">
        <v>1</v>
      </c>
      <c r="EN173" s="1">
        <v>0</v>
      </c>
      <c r="EO173" s="1">
        <v>45</v>
      </c>
      <c r="EP173" s="1">
        <v>11</v>
      </c>
      <c r="EQ173" s="1">
        <v>2</v>
      </c>
      <c r="ER173" s="1">
        <v>2</v>
      </c>
      <c r="ES173" s="1">
        <v>2</v>
      </c>
      <c r="ET173" s="1">
        <v>0</v>
      </c>
      <c r="EU173" s="1">
        <v>46</v>
      </c>
      <c r="EV173" s="1">
        <v>10</v>
      </c>
      <c r="EW173" s="1">
        <v>3</v>
      </c>
      <c r="EX173" s="1">
        <v>1</v>
      </c>
      <c r="EY173" s="1">
        <v>1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1</v>
      </c>
      <c r="FH173" s="1">
        <v>0</v>
      </c>
      <c r="FI173" s="1">
        <v>302</v>
      </c>
      <c r="FJ173" s="1" t="s">
        <v>375</v>
      </c>
      <c r="FK173" s="1">
        <v>302</v>
      </c>
      <c r="FL173" s="1">
        <v>45</v>
      </c>
      <c r="FM173" s="1" t="s">
        <v>375</v>
      </c>
      <c r="FN173" s="1">
        <v>45</v>
      </c>
      <c r="FO173" s="1">
        <v>47</v>
      </c>
      <c r="FP173" s="1">
        <v>12</v>
      </c>
      <c r="FQ173" s="1">
        <v>47</v>
      </c>
      <c r="FR173" s="1" t="s">
        <v>314</v>
      </c>
      <c r="FS173" s="1">
        <v>313</v>
      </c>
      <c r="FT173" s="1">
        <v>134</v>
      </c>
      <c r="FU173" s="1">
        <v>313</v>
      </c>
    </row>
    <row r="174" spans="63:177">
      <c r="BK174" s="29">
        <v>540977960</v>
      </c>
      <c r="BL174" s="1" t="s">
        <v>102</v>
      </c>
      <c r="BM174" s="1">
        <v>213</v>
      </c>
      <c r="BN174" s="1" t="s">
        <v>292</v>
      </c>
      <c r="BO174" s="1" t="s">
        <v>290</v>
      </c>
      <c r="BP174" s="1">
        <v>65</v>
      </c>
      <c r="BQ174" s="1">
        <v>0</v>
      </c>
      <c r="BR174" s="4">
        <v>44.646153846153844</v>
      </c>
      <c r="BS174" s="4">
        <v>42.030769230769231</v>
      </c>
      <c r="BT174" s="4">
        <v>34.615384615384613</v>
      </c>
      <c r="BU174" s="4">
        <v>121.29230769230769</v>
      </c>
      <c r="BV174" s="4">
        <v>40.430769230769222</v>
      </c>
      <c r="BW174" s="1">
        <v>19</v>
      </c>
      <c r="BX174" s="1">
        <v>32</v>
      </c>
      <c r="BY174" s="1">
        <v>13</v>
      </c>
      <c r="BZ174" s="1">
        <v>1</v>
      </c>
      <c r="CA174" s="1">
        <v>0</v>
      </c>
      <c r="CB174" s="1">
        <v>0</v>
      </c>
      <c r="CC174" s="1">
        <v>30</v>
      </c>
      <c r="CD174" s="1">
        <v>18</v>
      </c>
      <c r="CE174" s="1">
        <v>11</v>
      </c>
      <c r="CF174" s="1">
        <v>6</v>
      </c>
      <c r="CG174" s="1">
        <v>0</v>
      </c>
      <c r="CH174" s="1">
        <v>1</v>
      </c>
      <c r="CI174" s="1">
        <v>41</v>
      </c>
      <c r="CJ174" s="1">
        <v>14</v>
      </c>
      <c r="CK174" s="1">
        <v>3</v>
      </c>
      <c r="CL174" s="1">
        <v>7</v>
      </c>
      <c r="CM174" s="1">
        <v>0</v>
      </c>
      <c r="CN174" s="1">
        <v>1</v>
      </c>
      <c r="CO174" s="1">
        <v>0</v>
      </c>
      <c r="CP174" s="1">
        <v>0</v>
      </c>
      <c r="CQ174" s="1">
        <v>0</v>
      </c>
      <c r="CR174" s="1">
        <v>0</v>
      </c>
      <c r="CS174" s="4"/>
      <c r="CT174" s="4"/>
      <c r="CU174" s="4"/>
      <c r="CV174" s="4"/>
      <c r="CW174" s="4"/>
      <c r="CX174" s="4"/>
      <c r="CY174" s="4"/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65</v>
      </c>
      <c r="EA174" s="1">
        <v>0</v>
      </c>
      <c r="EB174" s="4">
        <v>44.646153846153844</v>
      </c>
      <c r="EC174" s="4">
        <v>42.030769230769231</v>
      </c>
      <c r="ED174" s="4">
        <v>34.615384615384613</v>
      </c>
      <c r="EE174" s="4"/>
      <c r="EF174" s="4">
        <v>121.29230769230769</v>
      </c>
      <c r="EG174" s="4">
        <v>40.430769230769222</v>
      </c>
      <c r="EH174" s="4">
        <v>40.430769230769222</v>
      </c>
      <c r="EI174" s="1">
        <v>19</v>
      </c>
      <c r="EJ174" s="1">
        <v>32</v>
      </c>
      <c r="EK174" s="1">
        <v>13</v>
      </c>
      <c r="EL174" s="1">
        <v>1</v>
      </c>
      <c r="EM174" s="1">
        <v>0</v>
      </c>
      <c r="EN174" s="1">
        <v>0</v>
      </c>
      <c r="EO174" s="1">
        <v>30</v>
      </c>
      <c r="EP174" s="1">
        <v>18</v>
      </c>
      <c r="EQ174" s="1">
        <v>11</v>
      </c>
      <c r="ER174" s="1">
        <v>6</v>
      </c>
      <c r="ES174" s="1">
        <v>0</v>
      </c>
      <c r="ET174" s="1">
        <v>1</v>
      </c>
      <c r="EU174" s="1">
        <v>41</v>
      </c>
      <c r="EV174" s="1">
        <v>14</v>
      </c>
      <c r="EW174" s="1">
        <v>3</v>
      </c>
      <c r="EX174" s="1">
        <v>7</v>
      </c>
      <c r="EY174" s="1">
        <v>0</v>
      </c>
      <c r="EZ174" s="1">
        <v>1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185</v>
      </c>
      <c r="FJ174" s="1" t="s">
        <v>375</v>
      </c>
      <c r="FK174" s="1">
        <v>198</v>
      </c>
      <c r="FL174" s="1">
        <v>10</v>
      </c>
      <c r="FM174" s="1" t="s">
        <v>375</v>
      </c>
      <c r="FN174" s="1">
        <v>13</v>
      </c>
      <c r="FO174" s="1">
        <v>47</v>
      </c>
      <c r="FP174" s="1">
        <v>12</v>
      </c>
      <c r="FQ174" s="1">
        <v>47</v>
      </c>
      <c r="FR174" s="1" t="s">
        <v>314</v>
      </c>
      <c r="FS174" s="1">
        <v>313</v>
      </c>
      <c r="FT174" s="1">
        <v>134</v>
      </c>
      <c r="FU174" s="1">
        <v>313</v>
      </c>
    </row>
    <row r="175" spans="63:177">
      <c r="BK175" s="29">
        <v>469245828</v>
      </c>
      <c r="BL175" s="1" t="s">
        <v>103</v>
      </c>
      <c r="BM175" s="1">
        <v>215</v>
      </c>
      <c r="BN175" s="1" t="s">
        <v>289</v>
      </c>
      <c r="BO175" s="1" t="s">
        <v>290</v>
      </c>
      <c r="BP175" s="1">
        <v>71</v>
      </c>
      <c r="BQ175" s="1">
        <v>0</v>
      </c>
      <c r="BR175" s="4">
        <v>42.802816901408448</v>
      </c>
      <c r="BS175" s="4">
        <v>35.605633802816904</v>
      </c>
      <c r="BT175" s="4">
        <v>32.352112676056336</v>
      </c>
      <c r="BU175" s="4">
        <v>110.7605633802817</v>
      </c>
      <c r="BV175" s="4">
        <v>36.920187793427225</v>
      </c>
      <c r="BW175" s="1">
        <v>27</v>
      </c>
      <c r="BX175" s="1">
        <v>28</v>
      </c>
      <c r="BY175" s="1">
        <v>12</v>
      </c>
      <c r="BZ175" s="1">
        <v>4</v>
      </c>
      <c r="CA175" s="1">
        <v>1</v>
      </c>
      <c r="CB175" s="1">
        <v>0</v>
      </c>
      <c r="CC175" s="1">
        <v>38</v>
      </c>
      <c r="CD175" s="1">
        <v>22</v>
      </c>
      <c r="CE175" s="1">
        <v>8</v>
      </c>
      <c r="CF175" s="1">
        <v>3</v>
      </c>
      <c r="CG175" s="1">
        <v>1</v>
      </c>
      <c r="CH175" s="1">
        <v>0</v>
      </c>
      <c r="CI175" s="1">
        <v>45</v>
      </c>
      <c r="CJ175" s="1">
        <v>18</v>
      </c>
      <c r="CK175" s="1">
        <v>6</v>
      </c>
      <c r="CL175" s="1">
        <v>2</v>
      </c>
      <c r="CM175" s="1">
        <v>2</v>
      </c>
      <c r="CN175" s="1">
        <v>0</v>
      </c>
      <c r="CO175" s="1">
        <v>1</v>
      </c>
      <c r="CP175" s="1">
        <v>0</v>
      </c>
      <c r="CQ175" s="1">
        <v>0</v>
      </c>
      <c r="CR175" s="1">
        <v>0</v>
      </c>
      <c r="CS175" s="4"/>
      <c r="CT175" s="4"/>
      <c r="CU175" s="4"/>
      <c r="CV175" s="4"/>
      <c r="CW175" s="4"/>
      <c r="CX175" s="4"/>
      <c r="CY175" s="4"/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71</v>
      </c>
      <c r="EA175" s="1">
        <v>0</v>
      </c>
      <c r="EB175" s="4">
        <v>42.802816901408448</v>
      </c>
      <c r="EC175" s="4">
        <v>35.605633802816904</v>
      </c>
      <c r="ED175" s="4">
        <v>32.352112676056336</v>
      </c>
      <c r="EE175" s="4"/>
      <c r="EF175" s="4">
        <v>110.7605633802817</v>
      </c>
      <c r="EG175" s="4">
        <v>36.920187793427225</v>
      </c>
      <c r="EH175" s="4">
        <v>36.920187793427225</v>
      </c>
      <c r="EI175" s="1">
        <v>27</v>
      </c>
      <c r="EJ175" s="1">
        <v>28</v>
      </c>
      <c r="EK175" s="1">
        <v>12</v>
      </c>
      <c r="EL175" s="1">
        <v>4</v>
      </c>
      <c r="EM175" s="1">
        <v>1</v>
      </c>
      <c r="EN175" s="1">
        <v>0</v>
      </c>
      <c r="EO175" s="1">
        <v>38</v>
      </c>
      <c r="EP175" s="1">
        <v>22</v>
      </c>
      <c r="EQ175" s="1">
        <v>8</v>
      </c>
      <c r="ER175" s="1">
        <v>3</v>
      </c>
      <c r="ES175" s="1">
        <v>1</v>
      </c>
      <c r="ET175" s="1">
        <v>0</v>
      </c>
      <c r="EU175" s="1">
        <v>45</v>
      </c>
      <c r="EV175" s="1">
        <v>18</v>
      </c>
      <c r="EW175" s="1">
        <v>6</v>
      </c>
      <c r="EX175" s="1">
        <v>2</v>
      </c>
      <c r="EY175" s="1">
        <v>2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1</v>
      </c>
      <c r="FH175" s="1">
        <v>0</v>
      </c>
      <c r="FI175" s="1">
        <v>239</v>
      </c>
      <c r="FJ175" s="1" t="s">
        <v>375</v>
      </c>
      <c r="FK175" s="1">
        <v>244</v>
      </c>
      <c r="FL175" s="1">
        <v>25</v>
      </c>
      <c r="FM175" s="1" t="s">
        <v>375</v>
      </c>
      <c r="FN175" s="1">
        <v>24</v>
      </c>
      <c r="FO175" s="1">
        <v>47</v>
      </c>
      <c r="FP175" s="1">
        <v>12</v>
      </c>
      <c r="FQ175" s="1">
        <v>47</v>
      </c>
      <c r="FR175" s="1" t="s">
        <v>314</v>
      </c>
      <c r="FS175" s="1">
        <v>313</v>
      </c>
      <c r="FT175" s="1">
        <v>134</v>
      </c>
      <c r="FU175" s="1">
        <v>313</v>
      </c>
    </row>
    <row r="176" spans="63:177">
      <c r="BK176" s="29">
        <v>648307818</v>
      </c>
      <c r="BL176" s="1" t="s">
        <v>105</v>
      </c>
      <c r="BM176" s="1">
        <v>252</v>
      </c>
      <c r="BN176" s="1" t="s">
        <v>292</v>
      </c>
      <c r="BO176" s="1" t="s">
        <v>290</v>
      </c>
      <c r="BP176" s="1">
        <v>205</v>
      </c>
      <c r="BQ176" s="1">
        <v>0</v>
      </c>
      <c r="BR176" s="4">
        <v>46.648780487804878</v>
      </c>
      <c r="BS176" s="4">
        <v>38.575609756097563</v>
      </c>
      <c r="BT176" s="4">
        <v>38.117073170731707</v>
      </c>
      <c r="BU176" s="4">
        <v>123.34146341463415</v>
      </c>
      <c r="BV176" s="4">
        <v>41.113821138211385</v>
      </c>
      <c r="BW176" s="1">
        <v>56</v>
      </c>
      <c r="BX176" s="1">
        <v>99</v>
      </c>
      <c r="BY176" s="1">
        <v>40</v>
      </c>
      <c r="BZ176" s="1">
        <v>10</v>
      </c>
      <c r="CA176" s="1">
        <v>4</v>
      </c>
      <c r="CB176" s="1">
        <v>0</v>
      </c>
      <c r="CC176" s="1">
        <v>86</v>
      </c>
      <c r="CD176" s="1">
        <v>83</v>
      </c>
      <c r="CE176" s="1">
        <v>24</v>
      </c>
      <c r="CF176" s="1">
        <v>12</v>
      </c>
      <c r="CG176" s="1">
        <v>4</v>
      </c>
      <c r="CH176" s="1">
        <v>1</v>
      </c>
      <c r="CI176" s="1">
        <v>108</v>
      </c>
      <c r="CJ176" s="1">
        <v>52</v>
      </c>
      <c r="CK176" s="1">
        <v>30</v>
      </c>
      <c r="CL176" s="1">
        <v>15</v>
      </c>
      <c r="CM176" s="1">
        <v>3</v>
      </c>
      <c r="CN176" s="1">
        <v>0</v>
      </c>
      <c r="CO176" s="1">
        <v>3</v>
      </c>
      <c r="CP176" s="1">
        <v>0</v>
      </c>
      <c r="CQ176" s="1">
        <v>0</v>
      </c>
      <c r="CR176" s="1">
        <v>0</v>
      </c>
      <c r="CS176" s="4"/>
      <c r="CT176" s="4"/>
      <c r="CU176" s="4"/>
      <c r="CV176" s="4"/>
      <c r="CW176" s="4"/>
      <c r="CX176" s="4"/>
      <c r="CY176" s="4"/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205</v>
      </c>
      <c r="EA176" s="1">
        <v>0</v>
      </c>
      <c r="EB176" s="4">
        <v>46.648780487804878</v>
      </c>
      <c r="EC176" s="4">
        <v>38.575609756097563</v>
      </c>
      <c r="ED176" s="4">
        <v>38.117073170731707</v>
      </c>
      <c r="EE176" s="4"/>
      <c r="EF176" s="4">
        <v>123.34146341463415</v>
      </c>
      <c r="EG176" s="4">
        <v>41.113821138211385</v>
      </c>
      <c r="EH176" s="4">
        <v>41.113821138211385</v>
      </c>
      <c r="EI176" s="1">
        <v>56</v>
      </c>
      <c r="EJ176" s="1">
        <v>99</v>
      </c>
      <c r="EK176" s="1">
        <v>40</v>
      </c>
      <c r="EL176" s="1">
        <v>10</v>
      </c>
      <c r="EM176" s="1">
        <v>4</v>
      </c>
      <c r="EN176" s="1">
        <v>0</v>
      </c>
      <c r="EO176" s="1">
        <v>86</v>
      </c>
      <c r="EP176" s="1">
        <v>83</v>
      </c>
      <c r="EQ176" s="1">
        <v>24</v>
      </c>
      <c r="ER176" s="1">
        <v>12</v>
      </c>
      <c r="ES176" s="1">
        <v>4</v>
      </c>
      <c r="ET176" s="1">
        <v>1</v>
      </c>
      <c r="EU176" s="1">
        <v>108</v>
      </c>
      <c r="EV176" s="1">
        <v>52</v>
      </c>
      <c r="EW176" s="1">
        <v>30</v>
      </c>
      <c r="EX176" s="1">
        <v>15</v>
      </c>
      <c r="EY176" s="1">
        <v>3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3</v>
      </c>
      <c r="FH176" s="1">
        <v>0</v>
      </c>
      <c r="FI176" s="1">
        <v>169</v>
      </c>
      <c r="FJ176" s="1" t="s">
        <v>375</v>
      </c>
      <c r="FK176" s="1">
        <v>184</v>
      </c>
      <c r="FL176" s="1">
        <v>6</v>
      </c>
      <c r="FM176" s="1" t="s">
        <v>375</v>
      </c>
      <c r="FN176" s="1">
        <v>10</v>
      </c>
      <c r="FO176" s="1">
        <v>47</v>
      </c>
      <c r="FP176" s="1">
        <v>12</v>
      </c>
      <c r="FQ176" s="1">
        <v>47</v>
      </c>
      <c r="FR176" s="1" t="s">
        <v>314</v>
      </c>
      <c r="FS176" s="1">
        <v>313</v>
      </c>
      <c r="FT176" s="1">
        <v>134</v>
      </c>
      <c r="FU176" s="1">
        <v>313</v>
      </c>
    </row>
    <row r="177" spans="63:177">
      <c r="BK177" s="29">
        <v>324967060</v>
      </c>
      <c r="BL177" s="1" t="s">
        <v>106</v>
      </c>
      <c r="BM177" s="1">
        <v>255</v>
      </c>
      <c r="BN177" s="1" t="s">
        <v>289</v>
      </c>
      <c r="BO177" s="1" t="s">
        <v>290</v>
      </c>
      <c r="BP177" s="1">
        <v>142</v>
      </c>
      <c r="BQ177" s="1">
        <v>0</v>
      </c>
      <c r="BR177" s="4">
        <v>42.154929577464792</v>
      </c>
      <c r="BS177" s="4">
        <v>33.04225352112676</v>
      </c>
      <c r="BT177" s="4">
        <v>29.809859154929576</v>
      </c>
      <c r="BU177" s="4">
        <v>105.00704225352112</v>
      </c>
      <c r="BV177" s="4">
        <v>35.002347417840369</v>
      </c>
      <c r="BW177" s="1">
        <v>43</v>
      </c>
      <c r="BX177" s="1">
        <v>76</v>
      </c>
      <c r="BY177" s="1">
        <v>19</v>
      </c>
      <c r="BZ177" s="1">
        <v>4</v>
      </c>
      <c r="CA177" s="1">
        <v>2</v>
      </c>
      <c r="CB177" s="1">
        <v>0</v>
      </c>
      <c r="CC177" s="1">
        <v>74</v>
      </c>
      <c r="CD177" s="1">
        <v>57</v>
      </c>
      <c r="CE177" s="1">
        <v>6</v>
      </c>
      <c r="CF177" s="1">
        <v>5</v>
      </c>
      <c r="CG177" s="1">
        <v>2</v>
      </c>
      <c r="CH177" s="1">
        <v>1</v>
      </c>
      <c r="CI177" s="1">
        <v>99</v>
      </c>
      <c r="CJ177" s="1">
        <v>29</v>
      </c>
      <c r="CK177" s="1">
        <v>7</v>
      </c>
      <c r="CL177" s="1">
        <v>7</v>
      </c>
      <c r="CM177" s="1">
        <v>2</v>
      </c>
      <c r="CN177" s="1">
        <v>1</v>
      </c>
      <c r="CO177" s="1">
        <v>2</v>
      </c>
      <c r="CP177" s="1">
        <v>0</v>
      </c>
      <c r="CQ177" s="1">
        <v>0</v>
      </c>
      <c r="CR177" s="1">
        <v>0</v>
      </c>
      <c r="CS177" s="4"/>
      <c r="CT177" s="4"/>
      <c r="CU177" s="4"/>
      <c r="CV177" s="4"/>
      <c r="CW177" s="4"/>
      <c r="CX177" s="4"/>
      <c r="CY177" s="4"/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142</v>
      </c>
      <c r="EA177" s="1">
        <v>0</v>
      </c>
      <c r="EB177" s="4">
        <v>42.154929577464792</v>
      </c>
      <c r="EC177" s="4">
        <v>33.04225352112676</v>
      </c>
      <c r="ED177" s="4">
        <v>29.809859154929576</v>
      </c>
      <c r="EE177" s="4"/>
      <c r="EF177" s="4">
        <v>105.00704225352112</v>
      </c>
      <c r="EG177" s="4">
        <v>35.002347417840369</v>
      </c>
      <c r="EH177" s="4">
        <v>35.002347417840369</v>
      </c>
      <c r="EI177" s="1">
        <v>43</v>
      </c>
      <c r="EJ177" s="1">
        <v>76</v>
      </c>
      <c r="EK177" s="1">
        <v>19</v>
      </c>
      <c r="EL177" s="1">
        <v>4</v>
      </c>
      <c r="EM177" s="1">
        <v>2</v>
      </c>
      <c r="EN177" s="1">
        <v>0</v>
      </c>
      <c r="EO177" s="1">
        <v>74</v>
      </c>
      <c r="EP177" s="1">
        <v>57</v>
      </c>
      <c r="EQ177" s="1">
        <v>6</v>
      </c>
      <c r="ER177" s="1">
        <v>5</v>
      </c>
      <c r="ES177" s="1">
        <v>2</v>
      </c>
      <c r="ET177" s="1">
        <v>1</v>
      </c>
      <c r="EU177" s="1">
        <v>99</v>
      </c>
      <c r="EV177" s="1">
        <v>29</v>
      </c>
      <c r="EW177" s="1">
        <v>7</v>
      </c>
      <c r="EX177" s="1">
        <v>7</v>
      </c>
      <c r="EY177" s="1">
        <v>2</v>
      </c>
      <c r="EZ177" s="1">
        <v>1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2</v>
      </c>
      <c r="FH177" s="1">
        <v>0</v>
      </c>
      <c r="FI177" s="1">
        <v>262</v>
      </c>
      <c r="FJ177" s="1" t="s">
        <v>375</v>
      </c>
      <c r="FK177" s="1">
        <v>268</v>
      </c>
      <c r="FL177" s="1">
        <v>32</v>
      </c>
      <c r="FM177" s="1" t="s">
        <v>375</v>
      </c>
      <c r="FN177" s="1">
        <v>32</v>
      </c>
      <c r="FO177" s="1">
        <v>47</v>
      </c>
      <c r="FP177" s="1">
        <v>12</v>
      </c>
      <c r="FQ177" s="1">
        <v>47</v>
      </c>
      <c r="FR177" s="1" t="s">
        <v>314</v>
      </c>
      <c r="FS177" s="1">
        <v>313</v>
      </c>
      <c r="FT177" s="1">
        <v>134</v>
      </c>
      <c r="FU177" s="1">
        <v>313</v>
      </c>
    </row>
    <row r="178" spans="63:177">
      <c r="BK178" s="29">
        <v>913092444</v>
      </c>
      <c r="BL178" s="1" t="s">
        <v>107</v>
      </c>
      <c r="BM178" s="1">
        <v>259</v>
      </c>
      <c r="BN178" s="1" t="s">
        <v>289</v>
      </c>
      <c r="BO178" s="1" t="s">
        <v>290</v>
      </c>
      <c r="BP178" s="1">
        <v>83</v>
      </c>
      <c r="BQ178" s="1">
        <v>0</v>
      </c>
      <c r="BR178" s="4">
        <v>37.325301204819276</v>
      </c>
      <c r="BS178" s="4">
        <v>28.481927710843372</v>
      </c>
      <c r="BT178" s="4">
        <v>28.3855421686747</v>
      </c>
      <c r="BU178" s="4">
        <v>94.192771084337352</v>
      </c>
      <c r="BV178" s="4">
        <v>31.397590361445783</v>
      </c>
      <c r="BW178" s="1">
        <v>33</v>
      </c>
      <c r="BX178" s="1">
        <v>40</v>
      </c>
      <c r="BY178" s="1">
        <v>10</v>
      </c>
      <c r="BZ178" s="1">
        <v>0</v>
      </c>
      <c r="CA178" s="1">
        <v>4</v>
      </c>
      <c r="CB178" s="1">
        <v>0</v>
      </c>
      <c r="CC178" s="1">
        <v>50</v>
      </c>
      <c r="CD178" s="1">
        <v>26</v>
      </c>
      <c r="CE178" s="1">
        <v>6</v>
      </c>
      <c r="CF178" s="1">
        <v>1</v>
      </c>
      <c r="CG178" s="1">
        <v>2</v>
      </c>
      <c r="CH178" s="1">
        <v>0</v>
      </c>
      <c r="CI178" s="1">
        <v>56</v>
      </c>
      <c r="CJ178" s="1">
        <v>22</v>
      </c>
      <c r="CK178" s="1">
        <v>4</v>
      </c>
      <c r="CL178" s="1">
        <v>1</v>
      </c>
      <c r="CM178" s="1">
        <v>1</v>
      </c>
      <c r="CN178" s="1">
        <v>0</v>
      </c>
      <c r="CO178" s="1">
        <v>1</v>
      </c>
      <c r="CP178" s="1">
        <v>0</v>
      </c>
      <c r="CQ178" s="1">
        <v>0</v>
      </c>
      <c r="CR178" s="1">
        <v>0</v>
      </c>
      <c r="CS178" s="4"/>
      <c r="CT178" s="4"/>
      <c r="CU178" s="4"/>
      <c r="CV178" s="4"/>
      <c r="CW178" s="4"/>
      <c r="CX178" s="4"/>
      <c r="CY178" s="4"/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83</v>
      </c>
      <c r="EA178" s="1">
        <v>0</v>
      </c>
      <c r="EB178" s="4">
        <v>37.325301204819276</v>
      </c>
      <c r="EC178" s="4">
        <v>28.481927710843372</v>
      </c>
      <c r="ED178" s="4">
        <v>28.3855421686747</v>
      </c>
      <c r="EE178" s="4"/>
      <c r="EF178" s="4">
        <v>94.192771084337352</v>
      </c>
      <c r="EG178" s="4">
        <v>31.397590361445783</v>
      </c>
      <c r="EH178" s="4">
        <v>31.397590361445783</v>
      </c>
      <c r="EI178" s="1">
        <v>33</v>
      </c>
      <c r="EJ178" s="1">
        <v>40</v>
      </c>
      <c r="EK178" s="1">
        <v>10</v>
      </c>
      <c r="EL178" s="1">
        <v>0</v>
      </c>
      <c r="EM178" s="1">
        <v>4</v>
      </c>
      <c r="EN178" s="1">
        <v>0</v>
      </c>
      <c r="EO178" s="1">
        <v>50</v>
      </c>
      <c r="EP178" s="1">
        <v>26</v>
      </c>
      <c r="EQ178" s="1">
        <v>6</v>
      </c>
      <c r="ER178" s="1">
        <v>1</v>
      </c>
      <c r="ES178" s="1">
        <v>2</v>
      </c>
      <c r="ET178" s="1">
        <v>0</v>
      </c>
      <c r="EU178" s="1">
        <v>56</v>
      </c>
      <c r="EV178" s="1">
        <v>22</v>
      </c>
      <c r="EW178" s="1">
        <v>4</v>
      </c>
      <c r="EX178" s="1">
        <v>1</v>
      </c>
      <c r="EY178" s="1">
        <v>1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1</v>
      </c>
      <c r="FH178" s="1">
        <v>0</v>
      </c>
      <c r="FI178" s="1">
        <v>286</v>
      </c>
      <c r="FJ178" s="1" t="s">
        <v>375</v>
      </c>
      <c r="FK178" s="1">
        <v>288</v>
      </c>
      <c r="FL178" s="1">
        <v>38</v>
      </c>
      <c r="FM178" s="1" t="s">
        <v>375</v>
      </c>
      <c r="FN178" s="1">
        <v>39</v>
      </c>
      <c r="FO178" s="1">
        <v>47</v>
      </c>
      <c r="FP178" s="1">
        <v>12</v>
      </c>
      <c r="FQ178" s="1">
        <v>47</v>
      </c>
      <c r="FR178" s="1" t="s">
        <v>314</v>
      </c>
      <c r="FS178" s="1">
        <v>313</v>
      </c>
      <c r="FT178" s="1">
        <v>134</v>
      </c>
      <c r="FU178" s="1">
        <v>313</v>
      </c>
    </row>
    <row r="179" spans="63:177">
      <c r="BK179" s="29">
        <v>953248324</v>
      </c>
      <c r="BL179" s="1" t="s">
        <v>108</v>
      </c>
      <c r="BM179" s="1">
        <v>271</v>
      </c>
      <c r="BN179" s="1" t="s">
        <v>289</v>
      </c>
      <c r="BO179" s="1" t="s">
        <v>370</v>
      </c>
      <c r="BP179" s="1">
        <v>111</v>
      </c>
      <c r="BQ179" s="1">
        <v>0</v>
      </c>
      <c r="BR179" s="4">
        <v>46.684684684684683</v>
      </c>
      <c r="BS179" s="4">
        <v>41.477477477477478</v>
      </c>
      <c r="BT179" s="4">
        <v>34.63963963963964</v>
      </c>
      <c r="BU179" s="4">
        <v>122.8018018018018</v>
      </c>
      <c r="BV179" s="4">
        <v>40.933933933933943</v>
      </c>
      <c r="BW179" s="1">
        <v>31</v>
      </c>
      <c r="BX179" s="1">
        <v>48</v>
      </c>
      <c r="BY179" s="1">
        <v>27</v>
      </c>
      <c r="BZ179" s="1">
        <v>5</v>
      </c>
      <c r="CA179" s="1">
        <v>1</v>
      </c>
      <c r="CB179" s="1">
        <v>0</v>
      </c>
      <c r="CC179" s="1">
        <v>40</v>
      </c>
      <c r="CD179" s="1">
        <v>49</v>
      </c>
      <c r="CE179" s="1">
        <v>12</v>
      </c>
      <c r="CF179" s="1">
        <v>10</v>
      </c>
      <c r="CG179" s="1">
        <v>1</v>
      </c>
      <c r="CH179" s="1">
        <v>1</v>
      </c>
      <c r="CI179" s="1">
        <v>63</v>
      </c>
      <c r="CJ179" s="1">
        <v>29</v>
      </c>
      <c r="CK179" s="1">
        <v>15</v>
      </c>
      <c r="CL179" s="1">
        <v>4</v>
      </c>
      <c r="CM179" s="1">
        <v>3</v>
      </c>
      <c r="CN179" s="1">
        <v>0</v>
      </c>
      <c r="CO179" s="1">
        <v>0</v>
      </c>
      <c r="CP179" s="1">
        <v>0</v>
      </c>
      <c r="CQ179" s="1">
        <v>17</v>
      </c>
      <c r="CR179" s="1">
        <v>0</v>
      </c>
      <c r="CS179" s="4">
        <v>56.882352941176471</v>
      </c>
      <c r="CT179" s="4">
        <v>45.647058823529413</v>
      </c>
      <c r="CU179" s="4">
        <v>47.647058823529413</v>
      </c>
      <c r="CV179" s="4">
        <v>45.411764705882355</v>
      </c>
      <c r="CW179" s="4">
        <v>150.1764705882353</v>
      </c>
      <c r="CX179" s="4">
        <v>50.058823529411768</v>
      </c>
      <c r="CY179" s="4">
        <v>48.897058823529413</v>
      </c>
      <c r="CZ179" s="1">
        <v>2</v>
      </c>
      <c r="DA179" s="1">
        <v>7</v>
      </c>
      <c r="DB179" s="1">
        <v>8</v>
      </c>
      <c r="DC179" s="1">
        <v>0</v>
      </c>
      <c r="DD179" s="1">
        <v>0</v>
      </c>
      <c r="DE179" s="1">
        <v>0</v>
      </c>
      <c r="DF179" s="1">
        <v>8</v>
      </c>
      <c r="DG179" s="1">
        <v>3</v>
      </c>
      <c r="DH179" s="1">
        <v>5</v>
      </c>
      <c r="DI179" s="1">
        <v>1</v>
      </c>
      <c r="DJ179" s="1">
        <v>0</v>
      </c>
      <c r="DK179" s="1">
        <v>0</v>
      </c>
      <c r="DL179" s="1">
        <v>7</v>
      </c>
      <c r="DM179" s="1">
        <v>3</v>
      </c>
      <c r="DN179" s="1">
        <v>5</v>
      </c>
      <c r="DO179" s="1">
        <v>2</v>
      </c>
      <c r="DP179" s="1">
        <v>0</v>
      </c>
      <c r="DQ179" s="1">
        <v>0</v>
      </c>
      <c r="DR179" s="1">
        <v>5</v>
      </c>
      <c r="DS179" s="1">
        <v>8</v>
      </c>
      <c r="DT179" s="1">
        <v>3</v>
      </c>
      <c r="DU179" s="1">
        <v>1</v>
      </c>
      <c r="DV179" s="1">
        <v>0</v>
      </c>
      <c r="DW179" s="1">
        <v>0</v>
      </c>
      <c r="DX179" s="1">
        <v>0</v>
      </c>
      <c r="DY179" s="1">
        <v>0</v>
      </c>
      <c r="DZ179" s="1">
        <v>128</v>
      </c>
      <c r="EA179" s="1">
        <v>0</v>
      </c>
      <c r="EB179" s="4">
        <v>48.0390625</v>
      </c>
      <c r="EC179" s="4">
        <v>42.03125</v>
      </c>
      <c r="ED179" s="4">
        <v>36.3671875</v>
      </c>
      <c r="EE179" s="4">
        <v>45.411764705882355</v>
      </c>
      <c r="EF179" s="4">
        <v>126.4375</v>
      </c>
      <c r="EG179" s="4">
        <v>42.145833333333357</v>
      </c>
      <c r="EH179" s="4">
        <v>41.991536458333357</v>
      </c>
      <c r="EI179" s="1">
        <v>33</v>
      </c>
      <c r="EJ179" s="1">
        <v>55</v>
      </c>
      <c r="EK179" s="1">
        <v>35</v>
      </c>
      <c r="EL179" s="1">
        <v>5</v>
      </c>
      <c r="EM179" s="1">
        <v>1</v>
      </c>
      <c r="EN179" s="1">
        <v>0</v>
      </c>
      <c r="EO179" s="1">
        <v>48</v>
      </c>
      <c r="EP179" s="1">
        <v>52</v>
      </c>
      <c r="EQ179" s="1">
        <v>17</v>
      </c>
      <c r="ER179" s="1">
        <v>11</v>
      </c>
      <c r="ES179" s="1">
        <v>1</v>
      </c>
      <c r="ET179" s="1">
        <v>1</v>
      </c>
      <c r="EU179" s="1">
        <v>70</v>
      </c>
      <c r="EV179" s="1">
        <v>32</v>
      </c>
      <c r="EW179" s="1">
        <v>20</v>
      </c>
      <c r="EX179" s="1">
        <v>6</v>
      </c>
      <c r="EY179" s="1">
        <v>3</v>
      </c>
      <c r="EZ179" s="1">
        <v>0</v>
      </c>
      <c r="FA179" s="1">
        <v>5</v>
      </c>
      <c r="FB179" s="1">
        <v>8</v>
      </c>
      <c r="FC179" s="1">
        <v>3</v>
      </c>
      <c r="FD179" s="1">
        <v>1</v>
      </c>
      <c r="FE179" s="1">
        <v>0</v>
      </c>
      <c r="FF179" s="1">
        <v>0</v>
      </c>
      <c r="FG179" s="1">
        <v>0</v>
      </c>
      <c r="FH179" s="1">
        <v>0</v>
      </c>
      <c r="FI179" s="1">
        <v>172</v>
      </c>
      <c r="FJ179" s="1">
        <v>66</v>
      </c>
      <c r="FK179" s="1">
        <v>172</v>
      </c>
      <c r="FL179" s="1">
        <v>7</v>
      </c>
      <c r="FM179" s="1">
        <v>3</v>
      </c>
      <c r="FN179" s="1">
        <v>6</v>
      </c>
      <c r="FO179" s="1">
        <v>47</v>
      </c>
      <c r="FP179" s="1">
        <v>12</v>
      </c>
      <c r="FQ179" s="1">
        <v>47</v>
      </c>
      <c r="FR179" s="1" t="s">
        <v>314</v>
      </c>
      <c r="FS179" s="1">
        <v>313</v>
      </c>
      <c r="FT179" s="1">
        <v>134</v>
      </c>
      <c r="FU179" s="1">
        <v>313</v>
      </c>
    </row>
    <row r="180" spans="63:177">
      <c r="BK180" s="29">
        <v>976397687</v>
      </c>
      <c r="BL180" s="1" t="s">
        <v>109</v>
      </c>
      <c r="BM180" s="1">
        <v>293</v>
      </c>
      <c r="BN180" s="1" t="s">
        <v>289</v>
      </c>
      <c r="BO180" s="1" t="s">
        <v>290</v>
      </c>
      <c r="BP180" s="1">
        <v>91</v>
      </c>
      <c r="BQ180" s="1">
        <v>0</v>
      </c>
      <c r="BR180" s="4">
        <v>31.032967032967033</v>
      </c>
      <c r="BS180" s="4">
        <v>22.945054945054945</v>
      </c>
      <c r="BT180" s="4">
        <v>23.725274725274726</v>
      </c>
      <c r="BU180" s="4">
        <v>77.703296703296701</v>
      </c>
      <c r="BV180" s="4">
        <v>25.901098901098912</v>
      </c>
      <c r="BW180" s="1">
        <v>51</v>
      </c>
      <c r="BX180" s="1">
        <v>33</v>
      </c>
      <c r="BY180" s="1">
        <v>6</v>
      </c>
      <c r="BZ180" s="1">
        <v>1</v>
      </c>
      <c r="CA180" s="1">
        <v>5</v>
      </c>
      <c r="CB180" s="1">
        <v>0</v>
      </c>
      <c r="CC180" s="1">
        <v>71</v>
      </c>
      <c r="CD180" s="1">
        <v>18</v>
      </c>
      <c r="CE180" s="1">
        <v>2</v>
      </c>
      <c r="CF180" s="1">
        <v>0</v>
      </c>
      <c r="CG180" s="1">
        <v>5</v>
      </c>
      <c r="CH180" s="1">
        <v>0</v>
      </c>
      <c r="CI180" s="1">
        <v>73</v>
      </c>
      <c r="CJ180" s="1">
        <v>16</v>
      </c>
      <c r="CK180" s="1">
        <v>2</v>
      </c>
      <c r="CL180" s="1">
        <v>0</v>
      </c>
      <c r="CM180" s="1">
        <v>3</v>
      </c>
      <c r="CN180" s="1">
        <v>0</v>
      </c>
      <c r="CO180" s="1">
        <v>3</v>
      </c>
      <c r="CP180" s="1">
        <v>0</v>
      </c>
      <c r="CQ180" s="1">
        <v>0</v>
      </c>
      <c r="CR180" s="1">
        <v>0</v>
      </c>
      <c r="CS180" s="4"/>
      <c r="CT180" s="4"/>
      <c r="CU180" s="4"/>
      <c r="CV180" s="4"/>
      <c r="CW180" s="4"/>
      <c r="CX180" s="4"/>
      <c r="CY180" s="4"/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91</v>
      </c>
      <c r="EA180" s="1">
        <v>0</v>
      </c>
      <c r="EB180" s="4">
        <v>31.032967032967033</v>
      </c>
      <c r="EC180" s="4">
        <v>22.945054945054945</v>
      </c>
      <c r="ED180" s="4">
        <v>23.725274725274726</v>
      </c>
      <c r="EE180" s="4"/>
      <c r="EF180" s="4">
        <v>77.703296703296701</v>
      </c>
      <c r="EG180" s="4">
        <v>25.901098901098912</v>
      </c>
      <c r="EH180" s="4">
        <v>25.901098901098912</v>
      </c>
      <c r="EI180" s="1">
        <v>51</v>
      </c>
      <c r="EJ180" s="1">
        <v>33</v>
      </c>
      <c r="EK180" s="1">
        <v>6</v>
      </c>
      <c r="EL180" s="1">
        <v>1</v>
      </c>
      <c r="EM180" s="1">
        <v>5</v>
      </c>
      <c r="EN180" s="1">
        <v>0</v>
      </c>
      <c r="EO180" s="1">
        <v>71</v>
      </c>
      <c r="EP180" s="1">
        <v>18</v>
      </c>
      <c r="EQ180" s="1">
        <v>2</v>
      </c>
      <c r="ER180" s="1">
        <v>0</v>
      </c>
      <c r="ES180" s="1">
        <v>5</v>
      </c>
      <c r="ET180" s="1">
        <v>0</v>
      </c>
      <c r="EU180" s="1">
        <v>73</v>
      </c>
      <c r="EV180" s="1">
        <v>16</v>
      </c>
      <c r="EW180" s="1">
        <v>2</v>
      </c>
      <c r="EX180" s="1">
        <v>0</v>
      </c>
      <c r="EY180" s="1">
        <v>3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3</v>
      </c>
      <c r="FH180" s="1">
        <v>0</v>
      </c>
      <c r="FI180" s="1">
        <v>304</v>
      </c>
      <c r="FJ180" s="1" t="s">
        <v>375</v>
      </c>
      <c r="FK180" s="1">
        <v>304</v>
      </c>
      <c r="FL180" s="1">
        <v>46</v>
      </c>
      <c r="FM180" s="1" t="s">
        <v>375</v>
      </c>
      <c r="FN180" s="1">
        <v>46</v>
      </c>
      <c r="FO180" s="1">
        <v>47</v>
      </c>
      <c r="FP180" s="1">
        <v>12</v>
      </c>
      <c r="FQ180" s="1">
        <v>47</v>
      </c>
      <c r="FR180" s="1" t="s">
        <v>314</v>
      </c>
      <c r="FS180" s="1">
        <v>313</v>
      </c>
      <c r="FT180" s="1">
        <v>134</v>
      </c>
      <c r="FU180" s="1">
        <v>313</v>
      </c>
    </row>
    <row r="181" spans="63:177">
      <c r="BK181" s="29">
        <v>505443946</v>
      </c>
      <c r="BL181" s="1" t="s">
        <v>110</v>
      </c>
      <c r="BM181" s="1">
        <v>295</v>
      </c>
      <c r="BN181" s="1" t="s">
        <v>289</v>
      </c>
      <c r="BO181" s="1" t="s">
        <v>290</v>
      </c>
      <c r="BP181" s="1">
        <v>82</v>
      </c>
      <c r="BQ181" s="1">
        <v>0</v>
      </c>
      <c r="BR181" s="4">
        <v>37.207317073170735</v>
      </c>
      <c r="BS181" s="4">
        <v>24.536585365853657</v>
      </c>
      <c r="BT181" s="4">
        <v>24.548780487804876</v>
      </c>
      <c r="BU181" s="4">
        <v>86.292682926829272</v>
      </c>
      <c r="BV181" s="4">
        <v>28.764227642276417</v>
      </c>
      <c r="BW181" s="1">
        <v>33</v>
      </c>
      <c r="BX181" s="1">
        <v>41</v>
      </c>
      <c r="BY181" s="1">
        <v>7</v>
      </c>
      <c r="BZ181" s="1">
        <v>1</v>
      </c>
      <c r="CA181" s="1">
        <v>0</v>
      </c>
      <c r="CB181" s="1">
        <v>0</v>
      </c>
      <c r="CC181" s="1">
        <v>56</v>
      </c>
      <c r="CD181" s="1">
        <v>23</v>
      </c>
      <c r="CE181" s="1">
        <v>3</v>
      </c>
      <c r="CF181" s="1">
        <v>0</v>
      </c>
      <c r="CG181" s="1">
        <v>2</v>
      </c>
      <c r="CH181" s="1">
        <v>0</v>
      </c>
      <c r="CI181" s="1">
        <v>62</v>
      </c>
      <c r="CJ181" s="1">
        <v>20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4"/>
      <c r="CT181" s="4"/>
      <c r="CU181" s="4"/>
      <c r="CV181" s="4"/>
      <c r="CW181" s="4"/>
      <c r="CX181" s="4"/>
      <c r="CY181" s="4"/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82</v>
      </c>
      <c r="EA181" s="1">
        <v>0</v>
      </c>
      <c r="EB181" s="4">
        <v>37.207317073170735</v>
      </c>
      <c r="EC181" s="4">
        <v>24.536585365853657</v>
      </c>
      <c r="ED181" s="4">
        <v>24.548780487804876</v>
      </c>
      <c r="EE181" s="4"/>
      <c r="EF181" s="4">
        <v>86.292682926829272</v>
      </c>
      <c r="EG181" s="4">
        <v>28.764227642276417</v>
      </c>
      <c r="EH181" s="4">
        <v>28.764227642276417</v>
      </c>
      <c r="EI181" s="1">
        <v>33</v>
      </c>
      <c r="EJ181" s="1">
        <v>41</v>
      </c>
      <c r="EK181" s="1">
        <v>7</v>
      </c>
      <c r="EL181" s="1">
        <v>1</v>
      </c>
      <c r="EM181" s="1">
        <v>0</v>
      </c>
      <c r="EN181" s="1">
        <v>0</v>
      </c>
      <c r="EO181" s="1">
        <v>56</v>
      </c>
      <c r="EP181" s="1">
        <v>23</v>
      </c>
      <c r="EQ181" s="1">
        <v>3</v>
      </c>
      <c r="ER181" s="1">
        <v>0</v>
      </c>
      <c r="ES181" s="1">
        <v>2</v>
      </c>
      <c r="ET181" s="1">
        <v>0</v>
      </c>
      <c r="EU181" s="1">
        <v>62</v>
      </c>
      <c r="EV181" s="1">
        <v>20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298</v>
      </c>
      <c r="FJ181" s="1" t="s">
        <v>375</v>
      </c>
      <c r="FK181" s="1">
        <v>299</v>
      </c>
      <c r="FL181" s="1">
        <v>43</v>
      </c>
      <c r="FM181" s="1" t="s">
        <v>375</v>
      </c>
      <c r="FN181" s="1">
        <v>43</v>
      </c>
      <c r="FO181" s="1">
        <v>47</v>
      </c>
      <c r="FP181" s="1">
        <v>12</v>
      </c>
      <c r="FQ181" s="1">
        <v>47</v>
      </c>
      <c r="FR181" s="1" t="s">
        <v>314</v>
      </c>
      <c r="FS181" s="1">
        <v>313</v>
      </c>
      <c r="FT181" s="1">
        <v>134</v>
      </c>
      <c r="FU181" s="1">
        <v>313</v>
      </c>
    </row>
    <row r="182" spans="63:177">
      <c r="BK182" s="29">
        <v>193102658</v>
      </c>
      <c r="BL182" s="1" t="s">
        <v>111</v>
      </c>
      <c r="BM182" s="1">
        <v>296</v>
      </c>
      <c r="BN182" s="1" t="s">
        <v>289</v>
      </c>
      <c r="BO182" s="1" t="s">
        <v>290</v>
      </c>
      <c r="BP182" s="1">
        <v>100</v>
      </c>
      <c r="BQ182" s="1">
        <v>0</v>
      </c>
      <c r="BR182" s="4">
        <v>46.9</v>
      </c>
      <c r="BS182" s="4">
        <v>38.56</v>
      </c>
      <c r="BT182" s="4">
        <v>33.72</v>
      </c>
      <c r="BU182" s="4">
        <v>119.18</v>
      </c>
      <c r="BV182" s="4">
        <v>39.726666666666667</v>
      </c>
      <c r="BW182" s="1">
        <v>24</v>
      </c>
      <c r="BX182" s="1">
        <v>49</v>
      </c>
      <c r="BY182" s="1">
        <v>26</v>
      </c>
      <c r="BZ182" s="1">
        <v>1</v>
      </c>
      <c r="CA182" s="1">
        <v>1</v>
      </c>
      <c r="CB182" s="1">
        <v>0</v>
      </c>
      <c r="CC182" s="1">
        <v>40</v>
      </c>
      <c r="CD182" s="1">
        <v>44</v>
      </c>
      <c r="CE182" s="1">
        <v>12</v>
      </c>
      <c r="CF182" s="1">
        <v>4</v>
      </c>
      <c r="CG182" s="1">
        <v>2</v>
      </c>
      <c r="CH182" s="1">
        <v>0</v>
      </c>
      <c r="CI182" s="1">
        <v>60</v>
      </c>
      <c r="CJ182" s="1">
        <v>25</v>
      </c>
      <c r="CK182" s="1">
        <v>11</v>
      </c>
      <c r="CL182" s="1">
        <v>4</v>
      </c>
      <c r="CM182" s="1">
        <v>1</v>
      </c>
      <c r="CN182" s="1">
        <v>0</v>
      </c>
      <c r="CO182" s="1">
        <v>1</v>
      </c>
      <c r="CP182" s="1">
        <v>0</v>
      </c>
      <c r="CQ182" s="1">
        <v>0</v>
      </c>
      <c r="CR182" s="1">
        <v>0</v>
      </c>
      <c r="CS182" s="4"/>
      <c r="CT182" s="4"/>
      <c r="CU182" s="4"/>
      <c r="CV182" s="4"/>
      <c r="CW182" s="4"/>
      <c r="CX182" s="4"/>
      <c r="CY182" s="4"/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100</v>
      </c>
      <c r="EA182" s="1">
        <v>0</v>
      </c>
      <c r="EB182" s="4">
        <v>46.9</v>
      </c>
      <c r="EC182" s="4">
        <v>38.56</v>
      </c>
      <c r="ED182" s="4">
        <v>33.72</v>
      </c>
      <c r="EE182" s="4"/>
      <c r="EF182" s="4">
        <v>119.18</v>
      </c>
      <c r="EG182" s="4">
        <v>39.726666666666667</v>
      </c>
      <c r="EH182" s="4">
        <v>39.726666666666667</v>
      </c>
      <c r="EI182" s="1">
        <v>24</v>
      </c>
      <c r="EJ182" s="1">
        <v>49</v>
      </c>
      <c r="EK182" s="1">
        <v>26</v>
      </c>
      <c r="EL182" s="1">
        <v>1</v>
      </c>
      <c r="EM182" s="1">
        <v>1</v>
      </c>
      <c r="EN182" s="1">
        <v>0</v>
      </c>
      <c r="EO182" s="1">
        <v>40</v>
      </c>
      <c r="EP182" s="1">
        <v>44</v>
      </c>
      <c r="EQ182" s="1">
        <v>12</v>
      </c>
      <c r="ER182" s="1">
        <v>4</v>
      </c>
      <c r="ES182" s="1">
        <v>2</v>
      </c>
      <c r="ET182" s="1">
        <v>0</v>
      </c>
      <c r="EU182" s="1">
        <v>60</v>
      </c>
      <c r="EV182" s="1">
        <v>25</v>
      </c>
      <c r="EW182" s="1">
        <v>11</v>
      </c>
      <c r="EX182" s="1">
        <v>4</v>
      </c>
      <c r="EY182" s="1">
        <v>1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1</v>
      </c>
      <c r="FH182" s="1">
        <v>0</v>
      </c>
      <c r="FI182" s="1">
        <v>198</v>
      </c>
      <c r="FJ182" s="1" t="s">
        <v>375</v>
      </c>
      <c r="FK182" s="1">
        <v>205</v>
      </c>
      <c r="FL182" s="1">
        <v>15</v>
      </c>
      <c r="FM182" s="1" t="s">
        <v>375</v>
      </c>
      <c r="FN182" s="1">
        <v>17</v>
      </c>
      <c r="FO182" s="1">
        <v>47</v>
      </c>
      <c r="FP182" s="1">
        <v>12</v>
      </c>
      <c r="FQ182" s="1">
        <v>47</v>
      </c>
      <c r="FR182" s="1" t="s">
        <v>314</v>
      </c>
      <c r="FS182" s="1">
        <v>313</v>
      </c>
      <c r="FT182" s="1">
        <v>134</v>
      </c>
      <c r="FU182" s="1">
        <v>313</v>
      </c>
    </row>
    <row r="183" spans="63:177">
      <c r="BK183" s="29">
        <v>935006897</v>
      </c>
      <c r="BL183" s="1" t="s">
        <v>112</v>
      </c>
      <c r="BM183" s="1">
        <v>305</v>
      </c>
      <c r="BN183" s="1" t="s">
        <v>289</v>
      </c>
      <c r="BO183" s="1" t="s">
        <v>290</v>
      </c>
      <c r="BP183" s="1">
        <v>40</v>
      </c>
      <c r="BQ183" s="1">
        <v>0</v>
      </c>
      <c r="BR183" s="4">
        <v>46.825000000000003</v>
      </c>
      <c r="BS183" s="4">
        <v>31.7</v>
      </c>
      <c r="BT183" s="4">
        <v>34.950000000000003</v>
      </c>
      <c r="BU183" s="4">
        <v>113.47499999999999</v>
      </c>
      <c r="BV183" s="4">
        <v>37.824999999999996</v>
      </c>
      <c r="BW183" s="1">
        <v>8</v>
      </c>
      <c r="BX183" s="1">
        <v>23</v>
      </c>
      <c r="BY183" s="1">
        <v>6</v>
      </c>
      <c r="BZ183" s="1">
        <v>3</v>
      </c>
      <c r="CA183" s="1">
        <v>0</v>
      </c>
      <c r="CB183" s="1">
        <v>0</v>
      </c>
      <c r="CC183" s="1">
        <v>22</v>
      </c>
      <c r="CD183" s="1">
        <v>13</v>
      </c>
      <c r="CE183" s="1">
        <v>4</v>
      </c>
      <c r="CF183" s="1">
        <v>1</v>
      </c>
      <c r="CG183" s="1">
        <v>0</v>
      </c>
      <c r="CH183" s="1">
        <v>0</v>
      </c>
      <c r="CI183" s="1">
        <v>21</v>
      </c>
      <c r="CJ183" s="1">
        <v>15</v>
      </c>
      <c r="CK183" s="1">
        <v>0</v>
      </c>
      <c r="CL183" s="1">
        <v>4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4"/>
      <c r="CT183" s="4"/>
      <c r="CU183" s="4"/>
      <c r="CV183" s="4"/>
      <c r="CW183" s="4"/>
      <c r="CX183" s="4"/>
      <c r="CY183" s="4"/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40</v>
      </c>
      <c r="EA183" s="1">
        <v>0</v>
      </c>
      <c r="EB183" s="4">
        <v>46.825000000000003</v>
      </c>
      <c r="EC183" s="4">
        <v>31.7</v>
      </c>
      <c r="ED183" s="4">
        <v>34.950000000000003</v>
      </c>
      <c r="EE183" s="4"/>
      <c r="EF183" s="4">
        <v>113.47499999999999</v>
      </c>
      <c r="EG183" s="4">
        <v>37.824999999999996</v>
      </c>
      <c r="EH183" s="4">
        <v>37.824999999999996</v>
      </c>
      <c r="EI183" s="1">
        <v>8</v>
      </c>
      <c r="EJ183" s="1">
        <v>23</v>
      </c>
      <c r="EK183" s="1">
        <v>6</v>
      </c>
      <c r="EL183" s="1">
        <v>3</v>
      </c>
      <c r="EM183" s="1">
        <v>0</v>
      </c>
      <c r="EN183" s="1">
        <v>0</v>
      </c>
      <c r="EO183" s="1">
        <v>22</v>
      </c>
      <c r="EP183" s="1">
        <v>13</v>
      </c>
      <c r="EQ183" s="1">
        <v>4</v>
      </c>
      <c r="ER183" s="1">
        <v>1</v>
      </c>
      <c r="ES183" s="1">
        <v>0</v>
      </c>
      <c r="ET183" s="1">
        <v>0</v>
      </c>
      <c r="EU183" s="1">
        <v>21</v>
      </c>
      <c r="EV183" s="1">
        <v>15</v>
      </c>
      <c r="EW183" s="1">
        <v>0</v>
      </c>
      <c r="EX183" s="1">
        <v>4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225</v>
      </c>
      <c r="FJ183" s="1" t="s">
        <v>375</v>
      </c>
      <c r="FK183" s="1">
        <v>231</v>
      </c>
      <c r="FL183" s="1">
        <v>21</v>
      </c>
      <c r="FM183" s="1" t="s">
        <v>375</v>
      </c>
      <c r="FN183" s="1">
        <v>20</v>
      </c>
      <c r="FO183" s="1">
        <v>47</v>
      </c>
      <c r="FP183" s="1">
        <v>12</v>
      </c>
      <c r="FQ183" s="1">
        <v>47</v>
      </c>
      <c r="FR183" s="1" t="s">
        <v>314</v>
      </c>
      <c r="FS183" s="1">
        <v>313</v>
      </c>
      <c r="FT183" s="1">
        <v>134</v>
      </c>
      <c r="FU183" s="1">
        <v>313</v>
      </c>
    </row>
    <row r="184" spans="63:177">
      <c r="BK184" s="29">
        <v>604795422</v>
      </c>
      <c r="BL184" s="1" t="s">
        <v>113</v>
      </c>
      <c r="BM184" s="1">
        <v>307</v>
      </c>
      <c r="BN184" s="1" t="s">
        <v>289</v>
      </c>
      <c r="BO184" s="1" t="s">
        <v>290</v>
      </c>
      <c r="BP184" s="1">
        <v>198</v>
      </c>
      <c r="BQ184" s="1">
        <v>0</v>
      </c>
      <c r="BR184" s="4">
        <v>45.282828282828284</v>
      </c>
      <c r="BS184" s="4">
        <v>36.666666666666664</v>
      </c>
      <c r="BT184" s="4">
        <v>35.095959595959599</v>
      </c>
      <c r="BU184" s="4">
        <v>117.04545454545455</v>
      </c>
      <c r="BV184" s="4">
        <v>39.015151515151501</v>
      </c>
      <c r="BW184" s="1">
        <v>60</v>
      </c>
      <c r="BX184" s="1">
        <v>88</v>
      </c>
      <c r="BY184" s="1">
        <v>44</v>
      </c>
      <c r="BZ184" s="1">
        <v>6</v>
      </c>
      <c r="CA184" s="1">
        <v>1</v>
      </c>
      <c r="CB184" s="1">
        <v>0</v>
      </c>
      <c r="CC184" s="1">
        <v>96</v>
      </c>
      <c r="CD184" s="1">
        <v>76</v>
      </c>
      <c r="CE184" s="1">
        <v>13</v>
      </c>
      <c r="CF184" s="1">
        <v>13</v>
      </c>
      <c r="CG184" s="1">
        <v>4</v>
      </c>
      <c r="CH184" s="1">
        <v>1</v>
      </c>
      <c r="CI184" s="1">
        <v>111</v>
      </c>
      <c r="CJ184" s="1">
        <v>55</v>
      </c>
      <c r="CK184" s="1">
        <v>22</v>
      </c>
      <c r="CL184" s="1">
        <v>10</v>
      </c>
      <c r="CM184" s="1">
        <v>2</v>
      </c>
      <c r="CN184" s="1">
        <v>0</v>
      </c>
      <c r="CO184" s="1">
        <v>1</v>
      </c>
      <c r="CP184" s="1">
        <v>0</v>
      </c>
      <c r="CQ184" s="1">
        <v>0</v>
      </c>
      <c r="CR184" s="1">
        <v>0</v>
      </c>
      <c r="CS184" s="4"/>
      <c r="CT184" s="4"/>
      <c r="CU184" s="4"/>
      <c r="CV184" s="4"/>
      <c r="CW184" s="4"/>
      <c r="CX184" s="4"/>
      <c r="CY184" s="4"/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198</v>
      </c>
      <c r="EA184" s="1">
        <v>0</v>
      </c>
      <c r="EB184" s="4">
        <v>45.282828282828284</v>
      </c>
      <c r="EC184" s="4">
        <v>36.666666666666664</v>
      </c>
      <c r="ED184" s="4">
        <v>35.095959595959599</v>
      </c>
      <c r="EE184" s="4"/>
      <c r="EF184" s="4">
        <v>117.04545454545455</v>
      </c>
      <c r="EG184" s="4">
        <v>39.015151515151501</v>
      </c>
      <c r="EH184" s="4">
        <v>39.015151515151501</v>
      </c>
      <c r="EI184" s="1">
        <v>60</v>
      </c>
      <c r="EJ184" s="1">
        <v>88</v>
      </c>
      <c r="EK184" s="1">
        <v>44</v>
      </c>
      <c r="EL184" s="1">
        <v>6</v>
      </c>
      <c r="EM184" s="1">
        <v>1</v>
      </c>
      <c r="EN184" s="1">
        <v>0</v>
      </c>
      <c r="EO184" s="1">
        <v>96</v>
      </c>
      <c r="EP184" s="1">
        <v>76</v>
      </c>
      <c r="EQ184" s="1">
        <v>13</v>
      </c>
      <c r="ER184" s="1">
        <v>13</v>
      </c>
      <c r="ES184" s="1">
        <v>4</v>
      </c>
      <c r="ET184" s="1">
        <v>1</v>
      </c>
      <c r="EU184" s="1">
        <v>111</v>
      </c>
      <c r="EV184" s="1">
        <v>55</v>
      </c>
      <c r="EW184" s="1">
        <v>22</v>
      </c>
      <c r="EX184" s="1">
        <v>10</v>
      </c>
      <c r="EY184" s="1">
        <v>2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1</v>
      </c>
      <c r="FH184" s="1">
        <v>0</v>
      </c>
      <c r="FI184" s="1">
        <v>209</v>
      </c>
      <c r="FJ184" s="1" t="s">
        <v>375</v>
      </c>
      <c r="FK184" s="1">
        <v>215</v>
      </c>
      <c r="FL184" s="1">
        <v>18</v>
      </c>
      <c r="FM184" s="1" t="s">
        <v>375</v>
      </c>
      <c r="FN184" s="1">
        <v>19</v>
      </c>
      <c r="FO184" s="1">
        <v>47</v>
      </c>
      <c r="FP184" s="1">
        <v>12</v>
      </c>
      <c r="FQ184" s="1">
        <v>47</v>
      </c>
      <c r="FR184" s="1" t="s">
        <v>314</v>
      </c>
      <c r="FS184" s="1">
        <v>313</v>
      </c>
      <c r="FT184" s="1">
        <v>134</v>
      </c>
      <c r="FU184" s="1">
        <v>313</v>
      </c>
    </row>
    <row r="185" spans="63:177">
      <c r="BK185" s="29">
        <v>496994471</v>
      </c>
      <c r="BL185" s="1" t="s">
        <v>114</v>
      </c>
      <c r="BM185" s="1">
        <v>309</v>
      </c>
      <c r="BN185" s="1" t="s">
        <v>289</v>
      </c>
      <c r="BO185" s="1" t="s">
        <v>290</v>
      </c>
      <c r="BP185" s="1">
        <v>75</v>
      </c>
      <c r="BQ185" s="1">
        <v>7</v>
      </c>
      <c r="BR185" s="4">
        <v>53.308823529411768</v>
      </c>
      <c r="BS185" s="4">
        <v>45.882352941176471</v>
      </c>
      <c r="BT185" s="4">
        <v>43.808823529411768</v>
      </c>
      <c r="BU185" s="4">
        <v>143</v>
      </c>
      <c r="BV185" s="4">
        <v>47.666666666666671</v>
      </c>
      <c r="BW185" s="1">
        <v>13</v>
      </c>
      <c r="BX185" s="1">
        <v>24</v>
      </c>
      <c r="BY185" s="1">
        <v>26</v>
      </c>
      <c r="BZ185" s="1">
        <v>5</v>
      </c>
      <c r="CA185" s="1">
        <v>0</v>
      </c>
      <c r="CB185" s="1">
        <v>0</v>
      </c>
      <c r="CC185" s="1">
        <v>23</v>
      </c>
      <c r="CD185" s="1">
        <v>26</v>
      </c>
      <c r="CE185" s="1">
        <v>13</v>
      </c>
      <c r="CF185" s="1">
        <v>6</v>
      </c>
      <c r="CG185" s="1">
        <v>0</v>
      </c>
      <c r="CH185" s="1">
        <v>1</v>
      </c>
      <c r="CI185" s="1">
        <v>28</v>
      </c>
      <c r="CJ185" s="1">
        <v>21</v>
      </c>
      <c r="CK185" s="1">
        <v>11</v>
      </c>
      <c r="CL185" s="1">
        <v>8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4"/>
      <c r="CT185" s="4"/>
      <c r="CU185" s="4"/>
      <c r="CV185" s="4"/>
      <c r="CW185" s="4"/>
      <c r="CX185" s="4"/>
      <c r="CY185" s="4"/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75</v>
      </c>
      <c r="EA185" s="1">
        <v>7</v>
      </c>
      <c r="EB185" s="4">
        <v>53.308823529411768</v>
      </c>
      <c r="EC185" s="4">
        <v>45.882352941176471</v>
      </c>
      <c r="ED185" s="4">
        <v>43.808823529411768</v>
      </c>
      <c r="EE185" s="4"/>
      <c r="EF185" s="4">
        <v>143</v>
      </c>
      <c r="EG185" s="4">
        <v>47.666666666666671</v>
      </c>
      <c r="EH185" s="4">
        <v>47.666666666666671</v>
      </c>
      <c r="EI185" s="1">
        <v>13</v>
      </c>
      <c r="EJ185" s="1">
        <v>24</v>
      </c>
      <c r="EK185" s="1">
        <v>26</v>
      </c>
      <c r="EL185" s="1">
        <v>5</v>
      </c>
      <c r="EM185" s="1">
        <v>0</v>
      </c>
      <c r="EN185" s="1">
        <v>0</v>
      </c>
      <c r="EO185" s="1">
        <v>23</v>
      </c>
      <c r="EP185" s="1">
        <v>26</v>
      </c>
      <c r="EQ185" s="1">
        <v>13</v>
      </c>
      <c r="ER185" s="1">
        <v>6</v>
      </c>
      <c r="ES185" s="1">
        <v>0</v>
      </c>
      <c r="ET185" s="1">
        <v>1</v>
      </c>
      <c r="EU185" s="1">
        <v>28</v>
      </c>
      <c r="EV185" s="1">
        <v>21</v>
      </c>
      <c r="EW185" s="1">
        <v>11</v>
      </c>
      <c r="EX185" s="1">
        <v>8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84</v>
      </c>
      <c r="FJ185" s="1" t="s">
        <v>375</v>
      </c>
      <c r="FK185" s="1">
        <v>96</v>
      </c>
      <c r="FL185" s="1">
        <v>2</v>
      </c>
      <c r="FM185" s="1" t="s">
        <v>375</v>
      </c>
      <c r="FN185" s="1">
        <v>2</v>
      </c>
      <c r="FO185" s="1">
        <v>47</v>
      </c>
      <c r="FP185" s="1">
        <v>12</v>
      </c>
      <c r="FQ185" s="1">
        <v>47</v>
      </c>
      <c r="FR185" s="1" t="s">
        <v>314</v>
      </c>
      <c r="FS185" s="1">
        <v>313</v>
      </c>
      <c r="FT185" s="1">
        <v>134</v>
      </c>
      <c r="FU185" s="1">
        <v>313</v>
      </c>
    </row>
    <row r="186" spans="63:177">
      <c r="BK186" s="29">
        <v>214650278</v>
      </c>
      <c r="BL186" s="1" t="s">
        <v>115</v>
      </c>
      <c r="BM186" s="1">
        <v>310</v>
      </c>
      <c r="BN186" s="1" t="s">
        <v>289</v>
      </c>
      <c r="BO186" s="1" t="s">
        <v>370</v>
      </c>
      <c r="BP186" s="1">
        <v>100</v>
      </c>
      <c r="BQ186" s="1">
        <v>0</v>
      </c>
      <c r="BR186" s="4">
        <v>43.67</v>
      </c>
      <c r="BS186" s="4">
        <v>39.76</v>
      </c>
      <c r="BT186" s="4">
        <v>34.130000000000003</v>
      </c>
      <c r="BU186" s="4">
        <v>117.56</v>
      </c>
      <c r="BV186" s="4">
        <v>39.186666666666675</v>
      </c>
      <c r="BW186" s="1">
        <v>26</v>
      </c>
      <c r="BX186" s="1">
        <v>57</v>
      </c>
      <c r="BY186" s="1">
        <v>16</v>
      </c>
      <c r="BZ186" s="1">
        <v>1</v>
      </c>
      <c r="CA186" s="1">
        <v>1</v>
      </c>
      <c r="CB186" s="1">
        <v>0</v>
      </c>
      <c r="CC186" s="1">
        <v>36</v>
      </c>
      <c r="CD186" s="1">
        <v>46</v>
      </c>
      <c r="CE186" s="1">
        <v>13</v>
      </c>
      <c r="CF186" s="1">
        <v>5</v>
      </c>
      <c r="CG186" s="1">
        <v>1</v>
      </c>
      <c r="CH186" s="1">
        <v>0</v>
      </c>
      <c r="CI186" s="1">
        <v>55</v>
      </c>
      <c r="CJ186" s="1">
        <v>35</v>
      </c>
      <c r="CK186" s="1">
        <v>6</v>
      </c>
      <c r="CL186" s="1">
        <v>4</v>
      </c>
      <c r="CM186" s="1">
        <v>1</v>
      </c>
      <c r="CN186" s="1">
        <v>0</v>
      </c>
      <c r="CO186" s="1">
        <v>1</v>
      </c>
      <c r="CP186" s="1">
        <v>0</v>
      </c>
      <c r="CQ186" s="1">
        <v>32</v>
      </c>
      <c r="CR186" s="1">
        <v>0</v>
      </c>
      <c r="CS186" s="4">
        <v>60.6875</v>
      </c>
      <c r="CT186" s="4">
        <v>40.5</v>
      </c>
      <c r="CU186" s="4">
        <v>51.28125</v>
      </c>
      <c r="CV186" s="4">
        <v>50.1875</v>
      </c>
      <c r="CW186" s="4">
        <v>152.46875</v>
      </c>
      <c r="CX186" s="4">
        <v>50.822916666666657</v>
      </c>
      <c r="CY186" s="4">
        <v>50.6640625</v>
      </c>
      <c r="CZ186" s="1">
        <v>1</v>
      </c>
      <c r="DA186" s="1">
        <v>17</v>
      </c>
      <c r="DB186" s="1">
        <v>9</v>
      </c>
      <c r="DC186" s="1">
        <v>5</v>
      </c>
      <c r="DD186" s="1">
        <v>0</v>
      </c>
      <c r="DE186" s="1">
        <v>0</v>
      </c>
      <c r="DF186" s="1">
        <v>9</v>
      </c>
      <c r="DG186" s="1">
        <v>18</v>
      </c>
      <c r="DH186" s="1">
        <v>5</v>
      </c>
      <c r="DI186" s="1">
        <v>0</v>
      </c>
      <c r="DJ186" s="1">
        <v>0</v>
      </c>
      <c r="DK186" s="1">
        <v>0</v>
      </c>
      <c r="DL186" s="1">
        <v>8</v>
      </c>
      <c r="DM186" s="1">
        <v>10</v>
      </c>
      <c r="DN186" s="1">
        <v>11</v>
      </c>
      <c r="DO186" s="1">
        <v>3</v>
      </c>
      <c r="DP186" s="1">
        <v>0</v>
      </c>
      <c r="DQ186" s="1">
        <v>0</v>
      </c>
      <c r="DR186" s="1">
        <v>3</v>
      </c>
      <c r="DS186" s="1">
        <v>21</v>
      </c>
      <c r="DT186" s="1">
        <v>6</v>
      </c>
      <c r="DU186" s="1">
        <v>2</v>
      </c>
      <c r="DV186" s="1">
        <v>0</v>
      </c>
      <c r="DW186" s="1">
        <v>0</v>
      </c>
      <c r="DX186" s="1">
        <v>0</v>
      </c>
      <c r="DY186" s="1">
        <v>0</v>
      </c>
      <c r="DZ186" s="1">
        <v>132</v>
      </c>
      <c r="EA186" s="1">
        <v>0</v>
      </c>
      <c r="EB186" s="4">
        <v>47.795454545454547</v>
      </c>
      <c r="EC186" s="4">
        <v>39.939393939393938</v>
      </c>
      <c r="ED186" s="4">
        <v>38.287878787878789</v>
      </c>
      <c r="EE186" s="4">
        <v>50.1875</v>
      </c>
      <c r="EF186" s="4">
        <v>126.02272727272727</v>
      </c>
      <c r="EG186" s="4">
        <v>42.007575757575751</v>
      </c>
      <c r="EH186" s="4">
        <v>41.969065656565647</v>
      </c>
      <c r="EI186" s="1">
        <v>27</v>
      </c>
      <c r="EJ186" s="1">
        <v>74</v>
      </c>
      <c r="EK186" s="1">
        <v>25</v>
      </c>
      <c r="EL186" s="1">
        <v>6</v>
      </c>
      <c r="EM186" s="1">
        <v>1</v>
      </c>
      <c r="EN186" s="1">
        <v>0</v>
      </c>
      <c r="EO186" s="1">
        <v>45</v>
      </c>
      <c r="EP186" s="1">
        <v>64</v>
      </c>
      <c r="EQ186" s="1">
        <v>18</v>
      </c>
      <c r="ER186" s="1">
        <v>5</v>
      </c>
      <c r="ES186" s="1">
        <v>1</v>
      </c>
      <c r="ET186" s="1">
        <v>0</v>
      </c>
      <c r="EU186" s="1">
        <v>63</v>
      </c>
      <c r="EV186" s="1">
        <v>45</v>
      </c>
      <c r="EW186" s="1">
        <v>17</v>
      </c>
      <c r="EX186" s="1">
        <v>7</v>
      </c>
      <c r="EY186" s="1">
        <v>1</v>
      </c>
      <c r="EZ186" s="1">
        <v>0</v>
      </c>
      <c r="FA186" s="1">
        <v>3</v>
      </c>
      <c r="FB186" s="1">
        <v>21</v>
      </c>
      <c r="FC186" s="1">
        <v>6</v>
      </c>
      <c r="FD186" s="1">
        <v>2</v>
      </c>
      <c r="FE186" s="1">
        <v>0</v>
      </c>
      <c r="FF186" s="1">
        <v>0</v>
      </c>
      <c r="FG186" s="1">
        <v>1</v>
      </c>
      <c r="FH186" s="1">
        <v>0</v>
      </c>
      <c r="FI186" s="1">
        <v>204</v>
      </c>
      <c r="FJ186" s="1">
        <v>60</v>
      </c>
      <c r="FK186" s="1">
        <v>175</v>
      </c>
      <c r="FL186" s="1">
        <v>17</v>
      </c>
      <c r="FM186" s="1">
        <v>2</v>
      </c>
      <c r="FN186" s="1">
        <v>8</v>
      </c>
      <c r="FO186" s="1">
        <v>47</v>
      </c>
      <c r="FP186" s="1">
        <v>12</v>
      </c>
      <c r="FQ186" s="1">
        <v>47</v>
      </c>
      <c r="FR186" s="1" t="s">
        <v>314</v>
      </c>
      <c r="FS186" s="1">
        <v>313</v>
      </c>
      <c r="FT186" s="1">
        <v>134</v>
      </c>
      <c r="FU186" s="1">
        <v>313</v>
      </c>
    </row>
    <row r="187" spans="63:177">
      <c r="BK187" s="29">
        <v>953169446</v>
      </c>
      <c r="BL187" s="1" t="s">
        <v>116</v>
      </c>
      <c r="BM187" s="1">
        <v>311</v>
      </c>
      <c r="BN187" s="1" t="s">
        <v>289</v>
      </c>
      <c r="BO187" s="1" t="s">
        <v>290</v>
      </c>
      <c r="BP187" s="1">
        <v>172</v>
      </c>
      <c r="BQ187" s="1">
        <v>0</v>
      </c>
      <c r="BR187" s="4">
        <v>47.517441860465119</v>
      </c>
      <c r="BS187" s="4">
        <v>45.162790697674417</v>
      </c>
      <c r="BT187" s="4">
        <v>35.860465116279073</v>
      </c>
      <c r="BU187" s="4">
        <v>128.5406976744186</v>
      </c>
      <c r="BV187" s="4">
        <v>42.846899224806201</v>
      </c>
      <c r="BW187" s="1">
        <v>44</v>
      </c>
      <c r="BX187" s="1">
        <v>80</v>
      </c>
      <c r="BY187" s="1">
        <v>40</v>
      </c>
      <c r="BZ187" s="1">
        <v>8</v>
      </c>
      <c r="CA187" s="1">
        <v>0</v>
      </c>
      <c r="CB187" s="1">
        <v>0</v>
      </c>
      <c r="CC187" s="1">
        <v>64</v>
      </c>
      <c r="CD187" s="1">
        <v>62</v>
      </c>
      <c r="CE187" s="1">
        <v>26</v>
      </c>
      <c r="CF187" s="1">
        <v>20</v>
      </c>
      <c r="CG187" s="1">
        <v>0</v>
      </c>
      <c r="CH187" s="1">
        <v>3</v>
      </c>
      <c r="CI187" s="1">
        <v>98</v>
      </c>
      <c r="CJ187" s="1">
        <v>45</v>
      </c>
      <c r="CK187" s="1">
        <v>19</v>
      </c>
      <c r="CL187" s="1">
        <v>10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4"/>
      <c r="CT187" s="4"/>
      <c r="CU187" s="4"/>
      <c r="CV187" s="4"/>
      <c r="CW187" s="4"/>
      <c r="CX187" s="4"/>
      <c r="CY187" s="4"/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172</v>
      </c>
      <c r="EA187" s="1">
        <v>0</v>
      </c>
      <c r="EB187" s="4">
        <v>47.517441860465119</v>
      </c>
      <c r="EC187" s="4">
        <v>45.162790697674417</v>
      </c>
      <c r="ED187" s="4">
        <v>35.860465116279073</v>
      </c>
      <c r="EE187" s="4"/>
      <c r="EF187" s="4">
        <v>128.5406976744186</v>
      </c>
      <c r="EG187" s="4">
        <v>42.846899224806201</v>
      </c>
      <c r="EH187" s="4">
        <v>42.846899224806201</v>
      </c>
      <c r="EI187" s="1">
        <v>44</v>
      </c>
      <c r="EJ187" s="1">
        <v>80</v>
      </c>
      <c r="EK187" s="1">
        <v>40</v>
      </c>
      <c r="EL187" s="1">
        <v>8</v>
      </c>
      <c r="EM187" s="1">
        <v>0</v>
      </c>
      <c r="EN187" s="1">
        <v>0</v>
      </c>
      <c r="EO187" s="1">
        <v>64</v>
      </c>
      <c r="EP187" s="1">
        <v>62</v>
      </c>
      <c r="EQ187" s="1">
        <v>26</v>
      </c>
      <c r="ER187" s="1">
        <v>20</v>
      </c>
      <c r="ES187" s="1">
        <v>0</v>
      </c>
      <c r="ET187" s="1">
        <v>3</v>
      </c>
      <c r="EU187" s="1">
        <v>98</v>
      </c>
      <c r="EV187" s="1">
        <v>45</v>
      </c>
      <c r="EW187" s="1">
        <v>19</v>
      </c>
      <c r="EX187" s="1">
        <v>10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143</v>
      </c>
      <c r="FJ187" s="1" t="s">
        <v>375</v>
      </c>
      <c r="FK187" s="1">
        <v>159</v>
      </c>
      <c r="FL187" s="1">
        <v>3</v>
      </c>
      <c r="FM187" s="1" t="s">
        <v>375</v>
      </c>
      <c r="FN187" s="1">
        <v>4</v>
      </c>
      <c r="FO187" s="1">
        <v>47</v>
      </c>
      <c r="FP187" s="1">
        <v>12</v>
      </c>
      <c r="FQ187" s="1">
        <v>47</v>
      </c>
      <c r="FR187" s="1" t="s">
        <v>314</v>
      </c>
      <c r="FS187" s="1">
        <v>313</v>
      </c>
      <c r="FT187" s="1">
        <v>134</v>
      </c>
      <c r="FU187" s="1">
        <v>313</v>
      </c>
    </row>
    <row r="188" spans="63:177">
      <c r="BK188" s="29">
        <v>512444395</v>
      </c>
      <c r="BL188" s="1" t="s">
        <v>374</v>
      </c>
      <c r="BM188" s="1">
        <v>2</v>
      </c>
      <c r="BN188" s="1" t="s">
        <v>305</v>
      </c>
      <c r="BO188" s="1" t="s">
        <v>370</v>
      </c>
      <c r="BP188" s="1">
        <v>47</v>
      </c>
      <c r="BQ188" s="1">
        <v>0</v>
      </c>
      <c r="BR188" s="4">
        <v>75.297872340425528</v>
      </c>
      <c r="BS188" s="4">
        <v>63.574468085106382</v>
      </c>
      <c r="BT188" s="4">
        <v>61.574468085106382</v>
      </c>
      <c r="BU188" s="4">
        <v>200.44680851063831</v>
      </c>
      <c r="BV188" s="4">
        <v>66.815602836879449</v>
      </c>
      <c r="BW188" s="1">
        <v>0</v>
      </c>
      <c r="BX188" s="1">
        <v>10</v>
      </c>
      <c r="BY188" s="1">
        <v>18</v>
      </c>
      <c r="BZ188" s="1">
        <v>19</v>
      </c>
      <c r="CA188" s="1">
        <v>0</v>
      </c>
      <c r="CB188" s="1">
        <v>2</v>
      </c>
      <c r="CC188" s="1">
        <v>6</v>
      </c>
      <c r="CD188" s="1">
        <v>13</v>
      </c>
      <c r="CE188" s="1">
        <v>17</v>
      </c>
      <c r="CF188" s="1">
        <v>11</v>
      </c>
      <c r="CG188" s="1">
        <v>0</v>
      </c>
      <c r="CH188" s="1">
        <v>2</v>
      </c>
      <c r="CI188" s="1">
        <v>5</v>
      </c>
      <c r="CJ188" s="1">
        <v>18</v>
      </c>
      <c r="CK188" s="1">
        <v>12</v>
      </c>
      <c r="CL188" s="1">
        <v>12</v>
      </c>
      <c r="CM188" s="1">
        <v>0</v>
      </c>
      <c r="CN188" s="1">
        <v>0</v>
      </c>
      <c r="CO188" s="1">
        <v>0</v>
      </c>
      <c r="CP188" s="1">
        <v>0</v>
      </c>
      <c r="CQ188" s="1">
        <v>22</v>
      </c>
      <c r="CR188" s="1">
        <v>0</v>
      </c>
      <c r="CS188" s="4">
        <v>57.772727272727273</v>
      </c>
      <c r="CT188" s="4">
        <v>49.81818181818182</v>
      </c>
      <c r="CU188" s="4">
        <v>59</v>
      </c>
      <c r="CV188" s="4">
        <v>50.227272727272727</v>
      </c>
      <c r="CW188" s="4">
        <v>166.59090909090909</v>
      </c>
      <c r="CX188" s="4">
        <v>55.53030303030301</v>
      </c>
      <c r="CY188" s="4">
        <v>54.204545454545453</v>
      </c>
      <c r="CZ188" s="1">
        <v>1</v>
      </c>
      <c r="DA188" s="1">
        <v>13</v>
      </c>
      <c r="DB188" s="1">
        <v>6</v>
      </c>
      <c r="DC188" s="1">
        <v>2</v>
      </c>
      <c r="DD188" s="1">
        <v>0</v>
      </c>
      <c r="DE188" s="1">
        <v>0</v>
      </c>
      <c r="DF188" s="1">
        <v>4</v>
      </c>
      <c r="DG188" s="1">
        <v>13</v>
      </c>
      <c r="DH188" s="1">
        <v>3</v>
      </c>
      <c r="DI188" s="1">
        <v>2</v>
      </c>
      <c r="DJ188" s="1">
        <v>0</v>
      </c>
      <c r="DK188" s="1">
        <v>1</v>
      </c>
      <c r="DL188" s="1">
        <v>1</v>
      </c>
      <c r="DM188" s="1">
        <v>11</v>
      </c>
      <c r="DN188" s="1">
        <v>6</v>
      </c>
      <c r="DO188" s="1">
        <v>4</v>
      </c>
      <c r="DP188" s="1">
        <v>0</v>
      </c>
      <c r="DQ188" s="1">
        <v>0</v>
      </c>
      <c r="DR188" s="1">
        <v>6</v>
      </c>
      <c r="DS188" s="1">
        <v>9</v>
      </c>
      <c r="DT188" s="1">
        <v>6</v>
      </c>
      <c r="DU188" s="1">
        <v>1</v>
      </c>
      <c r="DV188" s="1">
        <v>0</v>
      </c>
      <c r="DW188" s="1">
        <v>0</v>
      </c>
      <c r="DX188" s="1">
        <v>0</v>
      </c>
      <c r="DY188" s="1">
        <v>0</v>
      </c>
      <c r="DZ188" s="1">
        <v>69</v>
      </c>
      <c r="EA188" s="1">
        <v>0</v>
      </c>
      <c r="EB188" s="4">
        <v>69.710144927536234</v>
      </c>
      <c r="EC188" s="4">
        <v>59.188405797101453</v>
      </c>
      <c r="ED188" s="4">
        <v>60.753623188405797</v>
      </c>
      <c r="EE188" s="4">
        <v>50.227272727272727</v>
      </c>
      <c r="EF188" s="4">
        <v>189.65217391304347</v>
      </c>
      <c r="EG188" s="4">
        <v>63.217391304347828</v>
      </c>
      <c r="EH188" s="4">
        <v>62.794685990338174</v>
      </c>
      <c r="EI188" s="1">
        <v>1</v>
      </c>
      <c r="EJ188" s="1">
        <v>23</v>
      </c>
      <c r="EK188" s="1">
        <v>24</v>
      </c>
      <c r="EL188" s="1">
        <v>21</v>
      </c>
      <c r="EM188" s="1">
        <v>0</v>
      </c>
      <c r="EN188" s="1">
        <v>2</v>
      </c>
      <c r="EO188" s="1">
        <v>10</v>
      </c>
      <c r="EP188" s="1">
        <v>26</v>
      </c>
      <c r="EQ188" s="1">
        <v>20</v>
      </c>
      <c r="ER188" s="1">
        <v>13</v>
      </c>
      <c r="ES188" s="1">
        <v>0</v>
      </c>
      <c r="ET188" s="1">
        <v>3</v>
      </c>
      <c r="EU188" s="1">
        <v>6</v>
      </c>
      <c r="EV188" s="1">
        <v>29</v>
      </c>
      <c r="EW188" s="1">
        <v>18</v>
      </c>
      <c r="EX188" s="1">
        <v>16</v>
      </c>
      <c r="EY188" s="1">
        <v>0</v>
      </c>
      <c r="EZ188" s="1">
        <v>0</v>
      </c>
      <c r="FA188" s="1">
        <v>6</v>
      </c>
      <c r="FB188" s="1">
        <v>9</v>
      </c>
      <c r="FC188" s="1">
        <v>6</v>
      </c>
      <c r="FD188" s="1">
        <v>1</v>
      </c>
      <c r="FE188" s="1">
        <v>0</v>
      </c>
      <c r="FF188" s="1">
        <v>0</v>
      </c>
      <c r="FG188" s="1">
        <v>0</v>
      </c>
      <c r="FH188" s="1">
        <v>0</v>
      </c>
      <c r="FI188" s="1">
        <v>6</v>
      </c>
      <c r="FJ188" s="1">
        <v>32</v>
      </c>
      <c r="FK188" s="1">
        <v>8</v>
      </c>
      <c r="FL188" s="1">
        <v>2</v>
      </c>
      <c r="FM188" s="1">
        <v>4</v>
      </c>
      <c r="FN188" s="1">
        <v>3</v>
      </c>
      <c r="FO188" s="1">
        <v>15</v>
      </c>
      <c r="FP188" s="1">
        <v>9</v>
      </c>
      <c r="FQ188" s="1">
        <v>15</v>
      </c>
      <c r="FR188" s="1" t="s">
        <v>316</v>
      </c>
      <c r="FS188" s="1">
        <v>313</v>
      </c>
      <c r="FT188" s="1">
        <v>134</v>
      </c>
      <c r="FU188" s="1">
        <v>313</v>
      </c>
    </row>
    <row r="189" spans="63:177">
      <c r="BK189" s="29">
        <v>219452977</v>
      </c>
      <c r="BL189" s="1" t="s">
        <v>338</v>
      </c>
      <c r="BM189" s="1">
        <v>7</v>
      </c>
      <c r="BN189" s="1" t="s">
        <v>289</v>
      </c>
      <c r="BO189" s="1" t="s">
        <v>370</v>
      </c>
      <c r="BP189" s="1">
        <v>41</v>
      </c>
      <c r="BQ189" s="1">
        <v>0</v>
      </c>
      <c r="BR189" s="4">
        <v>57.195121951219512</v>
      </c>
      <c r="BS189" s="4">
        <v>47.414634146341463</v>
      </c>
      <c r="BT189" s="4">
        <v>46.487804878048777</v>
      </c>
      <c r="BU189" s="4">
        <v>151.09756097560975</v>
      </c>
      <c r="BV189" s="4">
        <v>50.365853658536587</v>
      </c>
      <c r="BW189" s="1">
        <v>6</v>
      </c>
      <c r="BX189" s="1">
        <v>18</v>
      </c>
      <c r="BY189" s="1">
        <v>10</v>
      </c>
      <c r="BZ189" s="1">
        <v>7</v>
      </c>
      <c r="CA189" s="1">
        <v>1</v>
      </c>
      <c r="CB189" s="1">
        <v>0</v>
      </c>
      <c r="CC189" s="1">
        <v>14</v>
      </c>
      <c r="CD189" s="1">
        <v>13</v>
      </c>
      <c r="CE189" s="1">
        <v>5</v>
      </c>
      <c r="CF189" s="1">
        <v>9</v>
      </c>
      <c r="CG189" s="1">
        <v>2</v>
      </c>
      <c r="CH189" s="1">
        <v>0</v>
      </c>
      <c r="CI189" s="1">
        <v>14</v>
      </c>
      <c r="CJ189" s="1">
        <v>12</v>
      </c>
      <c r="CK189" s="1">
        <v>11</v>
      </c>
      <c r="CL189" s="1">
        <v>4</v>
      </c>
      <c r="CM189" s="1">
        <v>1</v>
      </c>
      <c r="CN189" s="1">
        <v>0</v>
      </c>
      <c r="CO189" s="1">
        <v>1</v>
      </c>
      <c r="CP189" s="1">
        <v>0</v>
      </c>
      <c r="CQ189" s="1">
        <v>39</v>
      </c>
      <c r="CR189" s="1">
        <v>0</v>
      </c>
      <c r="CS189" s="4">
        <v>54.410256410256409</v>
      </c>
      <c r="CT189" s="4">
        <v>43.897435897435898</v>
      </c>
      <c r="CU189" s="4">
        <v>56.333333333333336</v>
      </c>
      <c r="CV189" s="4">
        <v>51.230769230769234</v>
      </c>
      <c r="CW189" s="4">
        <v>154.64102564102564</v>
      </c>
      <c r="CX189" s="4">
        <v>51.547008547008545</v>
      </c>
      <c r="CY189" s="4">
        <v>51.467948717948715</v>
      </c>
      <c r="CZ189" s="1">
        <v>7</v>
      </c>
      <c r="DA189" s="1">
        <v>14</v>
      </c>
      <c r="DB189" s="1">
        <v>16</v>
      </c>
      <c r="DC189" s="1">
        <v>2</v>
      </c>
      <c r="DD189" s="1">
        <v>0</v>
      </c>
      <c r="DE189" s="1">
        <v>0</v>
      </c>
      <c r="DF189" s="1">
        <v>12</v>
      </c>
      <c r="DG189" s="1">
        <v>18</v>
      </c>
      <c r="DH189" s="1">
        <v>6</v>
      </c>
      <c r="DI189" s="1">
        <v>3</v>
      </c>
      <c r="DJ189" s="1">
        <v>1</v>
      </c>
      <c r="DK189" s="1">
        <v>1</v>
      </c>
      <c r="DL189" s="1">
        <v>9</v>
      </c>
      <c r="DM189" s="1">
        <v>11</v>
      </c>
      <c r="DN189" s="1">
        <v>12</v>
      </c>
      <c r="DO189" s="1">
        <v>7</v>
      </c>
      <c r="DP189" s="1">
        <v>0</v>
      </c>
      <c r="DQ189" s="1">
        <v>1</v>
      </c>
      <c r="DR189" s="1">
        <v>10</v>
      </c>
      <c r="DS189" s="1">
        <v>10</v>
      </c>
      <c r="DT189" s="1">
        <v>16</v>
      </c>
      <c r="DU189" s="1">
        <v>3</v>
      </c>
      <c r="DV189" s="1">
        <v>0</v>
      </c>
      <c r="DW189" s="1">
        <v>0</v>
      </c>
      <c r="DX189" s="1">
        <v>0</v>
      </c>
      <c r="DY189" s="1">
        <v>0</v>
      </c>
      <c r="DZ189" s="1">
        <v>80</v>
      </c>
      <c r="EA189" s="1">
        <v>0</v>
      </c>
      <c r="EB189" s="4">
        <v>55.837499999999999</v>
      </c>
      <c r="EC189" s="4">
        <v>45.7</v>
      </c>
      <c r="ED189" s="4">
        <v>51.287500000000001</v>
      </c>
      <c r="EE189" s="4">
        <v>51.230769230769234</v>
      </c>
      <c r="EF189" s="4">
        <v>152.82499999999999</v>
      </c>
      <c r="EG189" s="4">
        <v>50.941666666666677</v>
      </c>
      <c r="EH189" s="4">
        <v>50.903125000000003</v>
      </c>
      <c r="EI189" s="1">
        <v>13</v>
      </c>
      <c r="EJ189" s="1">
        <v>32</v>
      </c>
      <c r="EK189" s="1">
        <v>26</v>
      </c>
      <c r="EL189" s="1">
        <v>9</v>
      </c>
      <c r="EM189" s="1">
        <v>1</v>
      </c>
      <c r="EN189" s="1">
        <v>0</v>
      </c>
      <c r="EO189" s="1">
        <v>26</v>
      </c>
      <c r="EP189" s="1">
        <v>31</v>
      </c>
      <c r="EQ189" s="1">
        <v>11</v>
      </c>
      <c r="ER189" s="1">
        <v>12</v>
      </c>
      <c r="ES189" s="1">
        <v>3</v>
      </c>
      <c r="ET189" s="1">
        <v>1</v>
      </c>
      <c r="EU189" s="1">
        <v>23</v>
      </c>
      <c r="EV189" s="1">
        <v>23</v>
      </c>
      <c r="EW189" s="1">
        <v>23</v>
      </c>
      <c r="EX189" s="1">
        <v>11</v>
      </c>
      <c r="EY189" s="1">
        <v>1</v>
      </c>
      <c r="EZ189" s="1">
        <v>1</v>
      </c>
      <c r="FA189" s="1">
        <v>10</v>
      </c>
      <c r="FB189" s="1">
        <v>10</v>
      </c>
      <c r="FC189" s="1">
        <v>16</v>
      </c>
      <c r="FD189" s="1">
        <v>3</v>
      </c>
      <c r="FE189" s="1">
        <v>0</v>
      </c>
      <c r="FF189" s="1">
        <v>0</v>
      </c>
      <c r="FG189" s="1">
        <v>1</v>
      </c>
      <c r="FH189" s="1">
        <v>0</v>
      </c>
      <c r="FI189" s="1">
        <v>51</v>
      </c>
      <c r="FJ189" s="1">
        <v>57</v>
      </c>
      <c r="FK189" s="1">
        <v>57</v>
      </c>
      <c r="FL189" s="1">
        <v>4</v>
      </c>
      <c r="FM189" s="1">
        <v>6</v>
      </c>
      <c r="FN189" s="1">
        <v>5</v>
      </c>
      <c r="FO189" s="1">
        <v>15</v>
      </c>
      <c r="FP189" s="1">
        <v>9</v>
      </c>
      <c r="FQ189" s="1">
        <v>15</v>
      </c>
      <c r="FR189" s="1" t="s">
        <v>316</v>
      </c>
      <c r="FS189" s="1">
        <v>313</v>
      </c>
      <c r="FT189" s="1">
        <v>134</v>
      </c>
      <c r="FU189" s="1">
        <v>313</v>
      </c>
    </row>
    <row r="190" spans="63:177">
      <c r="BK190" s="29">
        <v>640014125</v>
      </c>
      <c r="BL190" s="1" t="s">
        <v>337</v>
      </c>
      <c r="BM190" s="1">
        <v>49</v>
      </c>
      <c r="BN190" s="1" t="s">
        <v>292</v>
      </c>
      <c r="BO190" s="1" t="s">
        <v>290</v>
      </c>
      <c r="BP190" s="1">
        <v>125</v>
      </c>
      <c r="BQ190" s="1">
        <v>0</v>
      </c>
      <c r="BR190" s="4">
        <v>56.591999999999999</v>
      </c>
      <c r="BS190" s="4">
        <v>43.392000000000003</v>
      </c>
      <c r="BT190" s="4">
        <v>41.576000000000001</v>
      </c>
      <c r="BU190" s="4">
        <v>141.56</v>
      </c>
      <c r="BV190" s="4">
        <v>47.186666666666639</v>
      </c>
      <c r="BW190" s="1">
        <v>17</v>
      </c>
      <c r="BX190" s="1">
        <v>52</v>
      </c>
      <c r="BY190" s="1">
        <v>46</v>
      </c>
      <c r="BZ190" s="1">
        <v>10</v>
      </c>
      <c r="CA190" s="1">
        <v>2</v>
      </c>
      <c r="CB190" s="1">
        <v>2</v>
      </c>
      <c r="CC190" s="1">
        <v>47</v>
      </c>
      <c r="CD190" s="1">
        <v>46</v>
      </c>
      <c r="CE190" s="1">
        <v>23</v>
      </c>
      <c r="CF190" s="1">
        <v>9</v>
      </c>
      <c r="CG190" s="1">
        <v>2</v>
      </c>
      <c r="CH190" s="1">
        <v>3</v>
      </c>
      <c r="CI190" s="1">
        <v>52</v>
      </c>
      <c r="CJ190" s="1">
        <v>44</v>
      </c>
      <c r="CK190" s="1">
        <v>21</v>
      </c>
      <c r="CL190" s="1">
        <v>8</v>
      </c>
      <c r="CM190" s="1">
        <v>1</v>
      </c>
      <c r="CN190" s="1">
        <v>0</v>
      </c>
      <c r="CO190" s="1">
        <v>1</v>
      </c>
      <c r="CP190" s="1">
        <v>0</v>
      </c>
      <c r="CQ190" s="1">
        <v>0</v>
      </c>
      <c r="CR190" s="1">
        <v>0</v>
      </c>
      <c r="CS190" s="4"/>
      <c r="CT190" s="4"/>
      <c r="CU190" s="4"/>
      <c r="CV190" s="4"/>
      <c r="CW190" s="4"/>
      <c r="CX190" s="4"/>
      <c r="CY190" s="4"/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125</v>
      </c>
      <c r="EA190" s="1">
        <v>0</v>
      </c>
      <c r="EB190" s="4">
        <v>56.591999999999999</v>
      </c>
      <c r="EC190" s="4">
        <v>43.392000000000003</v>
      </c>
      <c r="ED190" s="4">
        <v>41.576000000000001</v>
      </c>
      <c r="EE190" s="4"/>
      <c r="EF190" s="4">
        <v>141.56</v>
      </c>
      <c r="EG190" s="4">
        <v>47.186666666666639</v>
      </c>
      <c r="EH190" s="4">
        <v>47.186666666666639</v>
      </c>
      <c r="EI190" s="1">
        <v>17</v>
      </c>
      <c r="EJ190" s="1">
        <v>52</v>
      </c>
      <c r="EK190" s="1">
        <v>46</v>
      </c>
      <c r="EL190" s="1">
        <v>10</v>
      </c>
      <c r="EM190" s="1">
        <v>2</v>
      </c>
      <c r="EN190" s="1">
        <v>2</v>
      </c>
      <c r="EO190" s="1">
        <v>47</v>
      </c>
      <c r="EP190" s="1">
        <v>46</v>
      </c>
      <c r="EQ190" s="1">
        <v>23</v>
      </c>
      <c r="ER190" s="1">
        <v>9</v>
      </c>
      <c r="ES190" s="1">
        <v>2</v>
      </c>
      <c r="ET190" s="1">
        <v>3</v>
      </c>
      <c r="EU190" s="1">
        <v>52</v>
      </c>
      <c r="EV190" s="1">
        <v>44</v>
      </c>
      <c r="EW190" s="1">
        <v>21</v>
      </c>
      <c r="EX190" s="1">
        <v>8</v>
      </c>
      <c r="EY190" s="1">
        <v>1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1</v>
      </c>
      <c r="FH190" s="1">
        <v>0</v>
      </c>
      <c r="FI190" s="1">
        <v>92</v>
      </c>
      <c r="FJ190" s="1" t="s">
        <v>375</v>
      </c>
      <c r="FK190" s="1">
        <v>104</v>
      </c>
      <c r="FL190" s="1">
        <v>8</v>
      </c>
      <c r="FM190" s="1" t="s">
        <v>375</v>
      </c>
      <c r="FN190" s="1">
        <v>9</v>
      </c>
      <c r="FO190" s="1">
        <v>15</v>
      </c>
      <c r="FP190" s="1">
        <v>9</v>
      </c>
      <c r="FQ190" s="1">
        <v>15</v>
      </c>
      <c r="FR190" s="1" t="s">
        <v>316</v>
      </c>
      <c r="FS190" s="1">
        <v>313</v>
      </c>
      <c r="FT190" s="1">
        <v>134</v>
      </c>
      <c r="FU190" s="1">
        <v>313</v>
      </c>
    </row>
    <row r="191" spans="63:177">
      <c r="BK191" s="29">
        <v>675859776</v>
      </c>
      <c r="BL191" s="1" t="s">
        <v>165</v>
      </c>
      <c r="BM191" s="1">
        <v>50</v>
      </c>
      <c r="BN191" s="1" t="s">
        <v>289</v>
      </c>
      <c r="BO191" s="1" t="s">
        <v>290</v>
      </c>
      <c r="BP191" s="1">
        <v>27</v>
      </c>
      <c r="BQ191" s="1">
        <v>0</v>
      </c>
      <c r="BR191" s="4">
        <v>45.592592592592595</v>
      </c>
      <c r="BS191" s="4">
        <v>24.296296296296298</v>
      </c>
      <c r="BT191" s="4">
        <v>30.37037037037037</v>
      </c>
      <c r="BU191" s="4">
        <v>100.25925925925925</v>
      </c>
      <c r="BV191" s="4">
        <v>33.419753086419753</v>
      </c>
      <c r="BW191" s="1">
        <v>4</v>
      </c>
      <c r="BX191" s="1">
        <v>20</v>
      </c>
      <c r="BY191" s="1">
        <v>3</v>
      </c>
      <c r="BZ191" s="1">
        <v>0</v>
      </c>
      <c r="CA191" s="1">
        <v>0</v>
      </c>
      <c r="CB191" s="1">
        <v>0</v>
      </c>
      <c r="CC191" s="1">
        <v>20</v>
      </c>
      <c r="CD191" s="1">
        <v>7</v>
      </c>
      <c r="CE191" s="1">
        <v>0</v>
      </c>
      <c r="CF191" s="1">
        <v>0</v>
      </c>
      <c r="CG191" s="1">
        <v>0</v>
      </c>
      <c r="CH191" s="1">
        <v>0</v>
      </c>
      <c r="CI191" s="1">
        <v>17</v>
      </c>
      <c r="CJ191" s="1">
        <v>9</v>
      </c>
      <c r="CK191" s="1">
        <v>1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4"/>
      <c r="CT191" s="4"/>
      <c r="CU191" s="4"/>
      <c r="CV191" s="4"/>
      <c r="CW191" s="4"/>
      <c r="CX191" s="4"/>
      <c r="CY191" s="4"/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27</v>
      </c>
      <c r="EA191" s="1">
        <v>0</v>
      </c>
      <c r="EB191" s="4">
        <v>45.592592592592595</v>
      </c>
      <c r="EC191" s="4">
        <v>24.296296296296298</v>
      </c>
      <c r="ED191" s="4">
        <v>30.37037037037037</v>
      </c>
      <c r="EE191" s="4"/>
      <c r="EF191" s="4">
        <v>100.25925925925925</v>
      </c>
      <c r="EG191" s="4">
        <v>33.419753086419753</v>
      </c>
      <c r="EH191" s="4">
        <v>33.419753086419753</v>
      </c>
      <c r="EI191" s="1">
        <v>4</v>
      </c>
      <c r="EJ191" s="1">
        <v>20</v>
      </c>
      <c r="EK191" s="1">
        <v>3</v>
      </c>
      <c r="EL191" s="1">
        <v>0</v>
      </c>
      <c r="EM191" s="1">
        <v>0</v>
      </c>
      <c r="EN191" s="1">
        <v>0</v>
      </c>
      <c r="EO191" s="1">
        <v>20</v>
      </c>
      <c r="EP191" s="1">
        <v>7</v>
      </c>
      <c r="EQ191" s="1">
        <v>0</v>
      </c>
      <c r="ER191" s="1">
        <v>0</v>
      </c>
      <c r="ES191" s="1">
        <v>0</v>
      </c>
      <c r="ET191" s="1">
        <v>0</v>
      </c>
      <c r="EU191" s="1">
        <v>17</v>
      </c>
      <c r="EV191" s="1">
        <v>9</v>
      </c>
      <c r="EW191" s="1">
        <v>1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271</v>
      </c>
      <c r="FJ191" s="1" t="s">
        <v>375</v>
      </c>
      <c r="FK191" s="1">
        <v>275</v>
      </c>
      <c r="FL191" s="1">
        <v>15</v>
      </c>
      <c r="FM191" s="1" t="s">
        <v>375</v>
      </c>
      <c r="FN191" s="1">
        <v>15</v>
      </c>
      <c r="FO191" s="1">
        <v>15</v>
      </c>
      <c r="FP191" s="1">
        <v>9</v>
      </c>
      <c r="FQ191" s="1">
        <v>15</v>
      </c>
      <c r="FR191" s="1" t="s">
        <v>316</v>
      </c>
      <c r="FS191" s="1">
        <v>313</v>
      </c>
      <c r="FT191" s="1">
        <v>134</v>
      </c>
      <c r="FU191" s="1">
        <v>313</v>
      </c>
    </row>
    <row r="192" spans="63:177">
      <c r="BK192" s="29">
        <v>441060119</v>
      </c>
      <c r="BL192" s="1" t="s">
        <v>166</v>
      </c>
      <c r="BM192" s="1">
        <v>51</v>
      </c>
      <c r="BN192" s="1" t="s">
        <v>289</v>
      </c>
      <c r="BO192" s="1" t="s">
        <v>290</v>
      </c>
      <c r="BP192" s="1">
        <v>138</v>
      </c>
      <c r="BQ192" s="1">
        <v>0</v>
      </c>
      <c r="BR192" s="4">
        <v>48.94202898550725</v>
      </c>
      <c r="BS192" s="4">
        <v>35.014492753623188</v>
      </c>
      <c r="BT192" s="4">
        <v>31.920289855072465</v>
      </c>
      <c r="BU192" s="4">
        <v>115.87681159420291</v>
      </c>
      <c r="BV192" s="4">
        <v>38.625603864734309</v>
      </c>
      <c r="BW192" s="1">
        <v>33</v>
      </c>
      <c r="BX192" s="1">
        <v>65</v>
      </c>
      <c r="BY192" s="1">
        <v>29</v>
      </c>
      <c r="BZ192" s="1">
        <v>11</v>
      </c>
      <c r="CA192" s="1">
        <v>2</v>
      </c>
      <c r="CB192" s="1">
        <v>0</v>
      </c>
      <c r="CC192" s="1">
        <v>74</v>
      </c>
      <c r="CD192" s="1">
        <v>45</v>
      </c>
      <c r="CE192" s="1">
        <v>14</v>
      </c>
      <c r="CF192" s="1">
        <v>5</v>
      </c>
      <c r="CG192" s="1">
        <v>3</v>
      </c>
      <c r="CH192" s="1">
        <v>0</v>
      </c>
      <c r="CI192" s="1">
        <v>91</v>
      </c>
      <c r="CJ192" s="1">
        <v>29</v>
      </c>
      <c r="CK192" s="1">
        <v>12</v>
      </c>
      <c r="CL192" s="1">
        <v>6</v>
      </c>
      <c r="CM192" s="1">
        <v>4</v>
      </c>
      <c r="CN192" s="1">
        <v>0</v>
      </c>
      <c r="CO192" s="1">
        <v>2</v>
      </c>
      <c r="CP192" s="1">
        <v>0</v>
      </c>
      <c r="CQ192" s="1">
        <v>0</v>
      </c>
      <c r="CR192" s="1">
        <v>0</v>
      </c>
      <c r="CS192" s="4"/>
      <c r="CT192" s="4"/>
      <c r="CU192" s="4"/>
      <c r="CV192" s="4"/>
      <c r="CW192" s="4"/>
      <c r="CX192" s="4"/>
      <c r="CY192" s="4"/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138</v>
      </c>
      <c r="EA192" s="1">
        <v>0</v>
      </c>
      <c r="EB192" s="4">
        <v>48.94202898550725</v>
      </c>
      <c r="EC192" s="4">
        <v>35.014492753623188</v>
      </c>
      <c r="ED192" s="4">
        <v>31.920289855072465</v>
      </c>
      <c r="EE192" s="4"/>
      <c r="EF192" s="4">
        <v>115.87681159420291</v>
      </c>
      <c r="EG192" s="4">
        <v>38.625603864734309</v>
      </c>
      <c r="EH192" s="4">
        <v>38.625603864734309</v>
      </c>
      <c r="EI192" s="1">
        <v>33</v>
      </c>
      <c r="EJ192" s="1">
        <v>65</v>
      </c>
      <c r="EK192" s="1">
        <v>29</v>
      </c>
      <c r="EL192" s="1">
        <v>11</v>
      </c>
      <c r="EM192" s="1">
        <v>2</v>
      </c>
      <c r="EN192" s="1">
        <v>0</v>
      </c>
      <c r="EO192" s="1">
        <v>74</v>
      </c>
      <c r="EP192" s="1">
        <v>45</v>
      </c>
      <c r="EQ192" s="1">
        <v>14</v>
      </c>
      <c r="ER192" s="1">
        <v>5</v>
      </c>
      <c r="ES192" s="1">
        <v>3</v>
      </c>
      <c r="ET192" s="1">
        <v>0</v>
      </c>
      <c r="EU192" s="1">
        <v>91</v>
      </c>
      <c r="EV192" s="1">
        <v>29</v>
      </c>
      <c r="EW192" s="1">
        <v>12</v>
      </c>
      <c r="EX192" s="1">
        <v>6</v>
      </c>
      <c r="EY192" s="1">
        <v>4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2</v>
      </c>
      <c r="FH192" s="1">
        <v>0</v>
      </c>
      <c r="FI192" s="1">
        <v>213</v>
      </c>
      <c r="FJ192" s="1" t="s">
        <v>375</v>
      </c>
      <c r="FK192" s="1">
        <v>222</v>
      </c>
      <c r="FL192" s="1">
        <v>14</v>
      </c>
      <c r="FM192" s="1" t="s">
        <v>375</v>
      </c>
      <c r="FN192" s="1">
        <v>13</v>
      </c>
      <c r="FO192" s="1">
        <v>15</v>
      </c>
      <c r="FP192" s="1">
        <v>9</v>
      </c>
      <c r="FQ192" s="1">
        <v>15</v>
      </c>
      <c r="FR192" s="1" t="s">
        <v>316</v>
      </c>
      <c r="FS192" s="1">
        <v>313</v>
      </c>
      <c r="FT192" s="1">
        <v>134</v>
      </c>
      <c r="FU192" s="1">
        <v>313</v>
      </c>
    </row>
    <row r="193" spans="63:177">
      <c r="BK193" s="29">
        <v>582254050</v>
      </c>
      <c r="BL193" s="1" t="s">
        <v>167</v>
      </c>
      <c r="BM193" s="1">
        <v>91</v>
      </c>
      <c r="BN193" s="1" t="s">
        <v>289</v>
      </c>
      <c r="BO193" s="1" t="s">
        <v>370</v>
      </c>
      <c r="BP193" s="1">
        <v>60</v>
      </c>
      <c r="BQ193" s="1">
        <v>0</v>
      </c>
      <c r="BR193" s="4">
        <v>49.366666666666667</v>
      </c>
      <c r="BS193" s="4">
        <v>39.466666666666669</v>
      </c>
      <c r="BT193" s="4">
        <v>32.416666666666664</v>
      </c>
      <c r="BU193" s="4">
        <v>121.25</v>
      </c>
      <c r="BV193" s="4">
        <v>40.416666666666657</v>
      </c>
      <c r="BW193" s="1">
        <v>15</v>
      </c>
      <c r="BX193" s="1">
        <v>24</v>
      </c>
      <c r="BY193" s="1">
        <v>18</v>
      </c>
      <c r="BZ193" s="1">
        <v>3</v>
      </c>
      <c r="CA193" s="1">
        <v>0</v>
      </c>
      <c r="CB193" s="1">
        <v>0</v>
      </c>
      <c r="CC193" s="1">
        <v>28</v>
      </c>
      <c r="CD193" s="1">
        <v>17</v>
      </c>
      <c r="CE193" s="1">
        <v>12</v>
      </c>
      <c r="CF193" s="1">
        <v>3</v>
      </c>
      <c r="CG193" s="1">
        <v>0</v>
      </c>
      <c r="CH193" s="1">
        <v>0</v>
      </c>
      <c r="CI193" s="1">
        <v>40</v>
      </c>
      <c r="CJ193" s="1">
        <v>12</v>
      </c>
      <c r="CK193" s="1">
        <v>8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28</v>
      </c>
      <c r="CR193" s="1">
        <v>0</v>
      </c>
      <c r="CS193" s="4">
        <v>52.428571428571431</v>
      </c>
      <c r="CT193" s="4">
        <v>35.285714285714285</v>
      </c>
      <c r="CU193" s="4">
        <v>46.285714285714285</v>
      </c>
      <c r="CV193" s="4">
        <v>42.714285714285715</v>
      </c>
      <c r="CW193" s="4">
        <v>134</v>
      </c>
      <c r="CX193" s="4">
        <v>44.666666666666671</v>
      </c>
      <c r="CY193" s="4">
        <v>44.178571428571431</v>
      </c>
      <c r="CZ193" s="1">
        <v>5</v>
      </c>
      <c r="DA193" s="1">
        <v>14</v>
      </c>
      <c r="DB193" s="1">
        <v>7</v>
      </c>
      <c r="DC193" s="1">
        <v>2</v>
      </c>
      <c r="DD193" s="1">
        <v>0</v>
      </c>
      <c r="DE193" s="1">
        <v>0</v>
      </c>
      <c r="DF193" s="1">
        <v>14</v>
      </c>
      <c r="DG193" s="1">
        <v>10</v>
      </c>
      <c r="DH193" s="1">
        <v>3</v>
      </c>
      <c r="DI193" s="1">
        <v>1</v>
      </c>
      <c r="DJ193" s="1">
        <v>0</v>
      </c>
      <c r="DK193" s="1">
        <v>0</v>
      </c>
      <c r="DL193" s="1">
        <v>9</v>
      </c>
      <c r="DM193" s="1">
        <v>9</v>
      </c>
      <c r="DN193" s="1">
        <v>10</v>
      </c>
      <c r="DO193" s="1">
        <v>0</v>
      </c>
      <c r="DP193" s="1">
        <v>0</v>
      </c>
      <c r="DQ193" s="1">
        <v>0</v>
      </c>
      <c r="DR193" s="1">
        <v>11</v>
      </c>
      <c r="DS193" s="1">
        <v>9</v>
      </c>
      <c r="DT193" s="1">
        <v>8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88</v>
      </c>
      <c r="EA193" s="1">
        <v>0</v>
      </c>
      <c r="EB193" s="4">
        <v>50.340909090909093</v>
      </c>
      <c r="EC193" s="4">
        <v>38.136363636363633</v>
      </c>
      <c r="ED193" s="4">
        <v>36.829545454545453</v>
      </c>
      <c r="EE193" s="4">
        <v>42.714285714285715</v>
      </c>
      <c r="EF193" s="4">
        <v>125.30681818181819</v>
      </c>
      <c r="EG193" s="4">
        <v>41.768939393939405</v>
      </c>
      <c r="EH193" s="4">
        <v>41.613636363636374</v>
      </c>
      <c r="EI193" s="1">
        <v>20</v>
      </c>
      <c r="EJ193" s="1">
        <v>38</v>
      </c>
      <c r="EK193" s="1">
        <v>25</v>
      </c>
      <c r="EL193" s="1">
        <v>5</v>
      </c>
      <c r="EM193" s="1">
        <v>0</v>
      </c>
      <c r="EN193" s="1">
        <v>0</v>
      </c>
      <c r="EO193" s="1">
        <v>42</v>
      </c>
      <c r="EP193" s="1">
        <v>27</v>
      </c>
      <c r="EQ193" s="1">
        <v>15</v>
      </c>
      <c r="ER193" s="1">
        <v>4</v>
      </c>
      <c r="ES193" s="1">
        <v>0</v>
      </c>
      <c r="ET193" s="1">
        <v>0</v>
      </c>
      <c r="EU193" s="1">
        <v>49</v>
      </c>
      <c r="EV193" s="1">
        <v>21</v>
      </c>
      <c r="EW193" s="1">
        <v>18</v>
      </c>
      <c r="EX193" s="1">
        <v>0</v>
      </c>
      <c r="EY193" s="1">
        <v>0</v>
      </c>
      <c r="EZ193" s="1">
        <v>0</v>
      </c>
      <c r="FA193" s="1">
        <v>11</v>
      </c>
      <c r="FB193" s="1">
        <v>9</v>
      </c>
      <c r="FC193" s="1">
        <v>8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186</v>
      </c>
      <c r="FJ193" s="1">
        <v>104</v>
      </c>
      <c r="FK193" s="1">
        <v>177</v>
      </c>
      <c r="FL193" s="1">
        <v>11</v>
      </c>
      <c r="FM193" s="1">
        <v>7</v>
      </c>
      <c r="FN193" s="1">
        <v>12</v>
      </c>
      <c r="FO193" s="1">
        <v>15</v>
      </c>
      <c r="FP193" s="1">
        <v>9</v>
      </c>
      <c r="FQ193" s="1">
        <v>15</v>
      </c>
      <c r="FR193" s="1" t="s">
        <v>316</v>
      </c>
      <c r="FS193" s="1">
        <v>313</v>
      </c>
      <c r="FT193" s="1">
        <v>134</v>
      </c>
      <c r="FU193" s="1">
        <v>313</v>
      </c>
    </row>
    <row r="194" spans="63:177">
      <c r="BK194" s="29">
        <v>476244899</v>
      </c>
      <c r="BL194" s="1" t="s">
        <v>317</v>
      </c>
      <c r="BM194" s="1">
        <v>160</v>
      </c>
      <c r="BN194" s="1" t="s">
        <v>318</v>
      </c>
      <c r="BO194" s="1" t="s">
        <v>370</v>
      </c>
      <c r="BP194" s="1">
        <v>41</v>
      </c>
      <c r="BQ194" s="1">
        <v>0</v>
      </c>
      <c r="BR194" s="4">
        <v>76.073170731707322</v>
      </c>
      <c r="BS194" s="4">
        <v>71.219512195121951</v>
      </c>
      <c r="BT194" s="4">
        <v>68.390243902439025</v>
      </c>
      <c r="BU194" s="4">
        <v>215.6829268292683</v>
      </c>
      <c r="BV194" s="4">
        <v>71.894308943089399</v>
      </c>
      <c r="BW194" s="1">
        <v>0</v>
      </c>
      <c r="BX194" s="1">
        <v>3</v>
      </c>
      <c r="BY194" s="1">
        <v>22</v>
      </c>
      <c r="BZ194" s="1">
        <v>16</v>
      </c>
      <c r="CA194" s="1">
        <v>0</v>
      </c>
      <c r="CB194" s="1">
        <v>1</v>
      </c>
      <c r="CC194" s="1">
        <v>1</v>
      </c>
      <c r="CD194" s="1">
        <v>13</v>
      </c>
      <c r="CE194" s="1">
        <v>8</v>
      </c>
      <c r="CF194" s="1">
        <v>19</v>
      </c>
      <c r="CG194" s="1">
        <v>0</v>
      </c>
      <c r="CH194" s="1">
        <v>3</v>
      </c>
      <c r="CI194" s="1">
        <v>3</v>
      </c>
      <c r="CJ194" s="1">
        <v>12</v>
      </c>
      <c r="CK194" s="1">
        <v>14</v>
      </c>
      <c r="CL194" s="1">
        <v>12</v>
      </c>
      <c r="CM194" s="1">
        <v>0</v>
      </c>
      <c r="CN194" s="1">
        <v>2</v>
      </c>
      <c r="CO194" s="1">
        <v>0</v>
      </c>
      <c r="CP194" s="1">
        <v>0</v>
      </c>
      <c r="CQ194" s="1">
        <v>150</v>
      </c>
      <c r="CR194" s="1">
        <v>0</v>
      </c>
      <c r="CS194" s="4">
        <v>73.25333333333333</v>
      </c>
      <c r="CT194" s="4">
        <v>71.413333333333327</v>
      </c>
      <c r="CU194" s="4">
        <v>74.38666666666667</v>
      </c>
      <c r="CV194" s="4">
        <v>57.286666666666669</v>
      </c>
      <c r="CW194" s="4">
        <v>219.05333333333334</v>
      </c>
      <c r="CX194" s="4">
        <v>73.017777777777837</v>
      </c>
      <c r="CY194" s="4">
        <v>69.084999999999994</v>
      </c>
      <c r="CZ194" s="1">
        <v>1</v>
      </c>
      <c r="DA194" s="1">
        <v>23</v>
      </c>
      <c r="DB194" s="1">
        <v>85</v>
      </c>
      <c r="DC194" s="1">
        <v>41</v>
      </c>
      <c r="DD194" s="1">
        <v>0</v>
      </c>
      <c r="DE194" s="1">
        <v>0</v>
      </c>
      <c r="DF194" s="1">
        <v>4</v>
      </c>
      <c r="DG194" s="1">
        <v>41</v>
      </c>
      <c r="DH194" s="1">
        <v>48</v>
      </c>
      <c r="DI194" s="1">
        <v>57</v>
      </c>
      <c r="DJ194" s="1">
        <v>0</v>
      </c>
      <c r="DK194" s="1">
        <v>6</v>
      </c>
      <c r="DL194" s="1">
        <v>0</v>
      </c>
      <c r="DM194" s="1">
        <v>36</v>
      </c>
      <c r="DN194" s="1">
        <v>52</v>
      </c>
      <c r="DO194" s="1">
        <v>62</v>
      </c>
      <c r="DP194" s="1">
        <v>0</v>
      </c>
      <c r="DQ194" s="1">
        <v>4</v>
      </c>
      <c r="DR194" s="1">
        <v>16</v>
      </c>
      <c r="DS194" s="1">
        <v>66</v>
      </c>
      <c r="DT194" s="1">
        <v>50</v>
      </c>
      <c r="DU194" s="1">
        <v>18</v>
      </c>
      <c r="DV194" s="1">
        <v>0</v>
      </c>
      <c r="DW194" s="1">
        <v>0</v>
      </c>
      <c r="DX194" s="1">
        <v>0</v>
      </c>
      <c r="DY194" s="1">
        <v>0</v>
      </c>
      <c r="DZ194" s="1">
        <v>191</v>
      </c>
      <c r="EA194" s="1">
        <v>0</v>
      </c>
      <c r="EB194" s="4">
        <v>73.858638743455501</v>
      </c>
      <c r="EC194" s="4">
        <v>71.3717277486911</v>
      </c>
      <c r="ED194" s="4">
        <v>73.099476439790578</v>
      </c>
      <c r="EE194" s="4">
        <v>57.286666666666669</v>
      </c>
      <c r="EF194" s="4">
        <v>218.32984293193718</v>
      </c>
      <c r="EG194" s="4">
        <v>72.776614310645726</v>
      </c>
      <c r="EH194" s="4">
        <v>69.688045375218124</v>
      </c>
      <c r="EI194" s="1">
        <v>1</v>
      </c>
      <c r="EJ194" s="1">
        <v>26</v>
      </c>
      <c r="EK194" s="1">
        <v>107</v>
      </c>
      <c r="EL194" s="1">
        <v>57</v>
      </c>
      <c r="EM194" s="1">
        <v>0</v>
      </c>
      <c r="EN194" s="1">
        <v>1</v>
      </c>
      <c r="EO194" s="1">
        <v>5</v>
      </c>
      <c r="EP194" s="1">
        <v>54</v>
      </c>
      <c r="EQ194" s="1">
        <v>56</v>
      </c>
      <c r="ER194" s="1">
        <v>76</v>
      </c>
      <c r="ES194" s="1">
        <v>0</v>
      </c>
      <c r="ET194" s="1">
        <v>9</v>
      </c>
      <c r="EU194" s="1">
        <v>3</v>
      </c>
      <c r="EV194" s="1">
        <v>48</v>
      </c>
      <c r="EW194" s="1">
        <v>66</v>
      </c>
      <c r="EX194" s="1">
        <v>74</v>
      </c>
      <c r="EY194" s="1">
        <v>0</v>
      </c>
      <c r="EZ194" s="1">
        <v>6</v>
      </c>
      <c r="FA194" s="1">
        <v>16</v>
      </c>
      <c r="FB194" s="1">
        <v>66</v>
      </c>
      <c r="FC194" s="1">
        <v>50</v>
      </c>
      <c r="FD194" s="1">
        <v>18</v>
      </c>
      <c r="FE194" s="1">
        <v>0</v>
      </c>
      <c r="FF194" s="1">
        <v>0</v>
      </c>
      <c r="FG194" s="1">
        <v>0</v>
      </c>
      <c r="FH194" s="1">
        <v>0</v>
      </c>
      <c r="FI194" s="1">
        <v>4</v>
      </c>
      <c r="FJ194" s="1">
        <v>3</v>
      </c>
      <c r="FK194" s="1">
        <v>4</v>
      </c>
      <c r="FL194" s="1">
        <v>1</v>
      </c>
      <c r="FM194" s="1">
        <v>1</v>
      </c>
      <c r="FN194" s="1">
        <v>1</v>
      </c>
      <c r="FO194" s="1">
        <v>15</v>
      </c>
      <c r="FP194" s="1">
        <v>9</v>
      </c>
      <c r="FQ194" s="1">
        <v>15</v>
      </c>
      <c r="FR194" s="1" t="s">
        <v>316</v>
      </c>
      <c r="FS194" s="1">
        <v>313</v>
      </c>
      <c r="FT194" s="1">
        <v>134</v>
      </c>
      <c r="FU194" s="1">
        <v>313</v>
      </c>
    </row>
    <row r="195" spans="63:177">
      <c r="BK195" s="29">
        <v>492622444</v>
      </c>
      <c r="BL195" s="1" t="s">
        <v>159</v>
      </c>
      <c r="BM195" s="1">
        <v>162</v>
      </c>
      <c r="BN195" s="1" t="s">
        <v>289</v>
      </c>
      <c r="BO195" s="1" t="s">
        <v>370</v>
      </c>
      <c r="BP195" s="1">
        <v>121</v>
      </c>
      <c r="BQ195" s="1">
        <v>0</v>
      </c>
      <c r="BR195" s="4">
        <v>49.190082644628099</v>
      </c>
      <c r="BS195" s="4">
        <v>35.933884297520663</v>
      </c>
      <c r="BT195" s="4">
        <v>34.206611570247937</v>
      </c>
      <c r="BU195" s="4">
        <v>119.3305785123967</v>
      </c>
      <c r="BV195" s="4">
        <v>39.776859504132204</v>
      </c>
      <c r="BW195" s="1">
        <v>27</v>
      </c>
      <c r="BX195" s="1">
        <v>60</v>
      </c>
      <c r="BY195" s="1">
        <v>24</v>
      </c>
      <c r="BZ195" s="1">
        <v>10</v>
      </c>
      <c r="CA195" s="1">
        <v>0</v>
      </c>
      <c r="CB195" s="1">
        <v>1</v>
      </c>
      <c r="CC195" s="1">
        <v>65</v>
      </c>
      <c r="CD195" s="1">
        <v>35</v>
      </c>
      <c r="CE195" s="1">
        <v>14</v>
      </c>
      <c r="CF195" s="1">
        <v>7</v>
      </c>
      <c r="CG195" s="1">
        <v>0</v>
      </c>
      <c r="CH195" s="1">
        <v>0</v>
      </c>
      <c r="CI195" s="1">
        <v>65</v>
      </c>
      <c r="CJ195" s="1">
        <v>40</v>
      </c>
      <c r="CK195" s="1">
        <v>11</v>
      </c>
      <c r="CL195" s="1">
        <v>5</v>
      </c>
      <c r="CM195" s="1">
        <v>0</v>
      </c>
      <c r="CN195" s="1">
        <v>0</v>
      </c>
      <c r="CO195" s="1">
        <v>0</v>
      </c>
      <c r="CP195" s="1">
        <v>0</v>
      </c>
      <c r="CQ195" s="1">
        <v>26</v>
      </c>
      <c r="CR195" s="1">
        <v>0</v>
      </c>
      <c r="CS195" s="4">
        <v>33.42307692307692</v>
      </c>
      <c r="CT195" s="4">
        <v>24.307692307692307</v>
      </c>
      <c r="CU195" s="4">
        <v>30.653846153846153</v>
      </c>
      <c r="CV195" s="4">
        <v>38.5</v>
      </c>
      <c r="CW195" s="4">
        <v>88.384615384615387</v>
      </c>
      <c r="CX195" s="4">
        <v>29.46153846153846</v>
      </c>
      <c r="CY195" s="4">
        <v>31.721153846153847</v>
      </c>
      <c r="CZ195" s="1">
        <v>12</v>
      </c>
      <c r="DA195" s="1">
        <v>11</v>
      </c>
      <c r="DB195" s="1">
        <v>3</v>
      </c>
      <c r="DC195" s="1">
        <v>0</v>
      </c>
      <c r="DD195" s="1">
        <v>0</v>
      </c>
      <c r="DE195" s="1">
        <v>0</v>
      </c>
      <c r="DF195" s="1">
        <v>18</v>
      </c>
      <c r="DG195" s="1">
        <v>7</v>
      </c>
      <c r="DH195" s="1">
        <v>1</v>
      </c>
      <c r="DI195" s="1">
        <v>0</v>
      </c>
      <c r="DJ195" s="1">
        <v>1</v>
      </c>
      <c r="DK195" s="1">
        <v>0</v>
      </c>
      <c r="DL195" s="1">
        <v>18</v>
      </c>
      <c r="DM195" s="1">
        <v>5</v>
      </c>
      <c r="DN195" s="1">
        <v>2</v>
      </c>
      <c r="DO195" s="1">
        <v>1</v>
      </c>
      <c r="DP195" s="1">
        <v>0</v>
      </c>
      <c r="DQ195" s="1">
        <v>0</v>
      </c>
      <c r="DR195" s="1">
        <v>9</v>
      </c>
      <c r="DS195" s="1">
        <v>13</v>
      </c>
      <c r="DT195" s="1">
        <v>4</v>
      </c>
      <c r="DU195" s="1">
        <v>0</v>
      </c>
      <c r="DV195" s="1">
        <v>1</v>
      </c>
      <c r="DW195" s="1">
        <v>0</v>
      </c>
      <c r="DX195" s="1">
        <v>0</v>
      </c>
      <c r="DY195" s="1">
        <v>0</v>
      </c>
      <c r="DZ195" s="1">
        <v>147</v>
      </c>
      <c r="EA195" s="1">
        <v>0</v>
      </c>
      <c r="EB195" s="4">
        <v>46.401360544217688</v>
      </c>
      <c r="EC195" s="4">
        <v>33.877551020408163</v>
      </c>
      <c r="ED195" s="4">
        <v>33.57823129251701</v>
      </c>
      <c r="EE195" s="4">
        <v>38.5</v>
      </c>
      <c r="EF195" s="4">
        <v>113.85714285714286</v>
      </c>
      <c r="EG195" s="4">
        <v>37.952380952380935</v>
      </c>
      <c r="EH195" s="4">
        <v>38.352040816326507</v>
      </c>
      <c r="EI195" s="1">
        <v>39</v>
      </c>
      <c r="EJ195" s="1">
        <v>71</v>
      </c>
      <c r="EK195" s="1">
        <v>27</v>
      </c>
      <c r="EL195" s="1">
        <v>10</v>
      </c>
      <c r="EM195" s="1">
        <v>0</v>
      </c>
      <c r="EN195" s="1">
        <v>1</v>
      </c>
      <c r="EO195" s="1">
        <v>83</v>
      </c>
      <c r="EP195" s="1">
        <v>42</v>
      </c>
      <c r="EQ195" s="1">
        <v>15</v>
      </c>
      <c r="ER195" s="1">
        <v>7</v>
      </c>
      <c r="ES195" s="1">
        <v>1</v>
      </c>
      <c r="ET195" s="1">
        <v>0</v>
      </c>
      <c r="EU195" s="1">
        <v>83</v>
      </c>
      <c r="EV195" s="1">
        <v>45</v>
      </c>
      <c r="EW195" s="1">
        <v>13</v>
      </c>
      <c r="EX195" s="1">
        <v>6</v>
      </c>
      <c r="EY195" s="1">
        <v>0</v>
      </c>
      <c r="EZ195" s="1">
        <v>0</v>
      </c>
      <c r="FA195" s="1">
        <v>9</v>
      </c>
      <c r="FB195" s="1">
        <v>13</v>
      </c>
      <c r="FC195" s="1">
        <v>4</v>
      </c>
      <c r="FD195" s="1">
        <v>0</v>
      </c>
      <c r="FE195" s="1">
        <v>1</v>
      </c>
      <c r="FF195" s="1">
        <v>0</v>
      </c>
      <c r="FG195" s="1">
        <v>0</v>
      </c>
      <c r="FH195" s="1">
        <v>0</v>
      </c>
      <c r="FI195" s="1">
        <v>197</v>
      </c>
      <c r="FJ195" s="1">
        <v>130</v>
      </c>
      <c r="FK195" s="1">
        <v>229</v>
      </c>
      <c r="FL195" s="1">
        <v>13</v>
      </c>
      <c r="FM195" s="1">
        <v>9</v>
      </c>
      <c r="FN195" s="1">
        <v>14</v>
      </c>
      <c r="FO195" s="1">
        <v>15</v>
      </c>
      <c r="FP195" s="1">
        <v>9</v>
      </c>
      <c r="FQ195" s="1">
        <v>15</v>
      </c>
      <c r="FR195" s="1" t="s">
        <v>316</v>
      </c>
      <c r="FS195" s="1">
        <v>313</v>
      </c>
      <c r="FT195" s="1">
        <v>134</v>
      </c>
      <c r="FU195" s="1">
        <v>313</v>
      </c>
    </row>
    <row r="196" spans="63:177">
      <c r="BK196" s="29">
        <v>378109694</v>
      </c>
      <c r="BL196" s="1" t="s">
        <v>160</v>
      </c>
      <c r="BM196" s="1">
        <v>163</v>
      </c>
      <c r="BN196" s="1" t="s">
        <v>289</v>
      </c>
      <c r="BO196" s="1" t="s">
        <v>290</v>
      </c>
      <c r="BP196" s="1">
        <v>74</v>
      </c>
      <c r="BQ196" s="1">
        <v>0</v>
      </c>
      <c r="BR196" s="4">
        <v>52.189189189189186</v>
      </c>
      <c r="BS196" s="4">
        <v>39.675675675675677</v>
      </c>
      <c r="BT196" s="4">
        <v>35.216216216216218</v>
      </c>
      <c r="BU196" s="4">
        <v>127.08108108108108</v>
      </c>
      <c r="BV196" s="4">
        <v>42.360360360360353</v>
      </c>
      <c r="BW196" s="1">
        <v>20</v>
      </c>
      <c r="BX196" s="1">
        <v>24</v>
      </c>
      <c r="BY196" s="1">
        <v>21</v>
      </c>
      <c r="BZ196" s="1">
        <v>9</v>
      </c>
      <c r="CA196" s="1">
        <v>0</v>
      </c>
      <c r="CB196" s="1">
        <v>0</v>
      </c>
      <c r="CC196" s="1">
        <v>33</v>
      </c>
      <c r="CD196" s="1">
        <v>26</v>
      </c>
      <c r="CE196" s="1">
        <v>9</v>
      </c>
      <c r="CF196" s="1">
        <v>6</v>
      </c>
      <c r="CG196" s="1">
        <v>1</v>
      </c>
      <c r="CH196" s="1">
        <v>2</v>
      </c>
      <c r="CI196" s="1">
        <v>39</v>
      </c>
      <c r="CJ196" s="1">
        <v>25</v>
      </c>
      <c r="CK196" s="1">
        <v>7</v>
      </c>
      <c r="CL196" s="1">
        <v>3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4"/>
      <c r="CT196" s="4"/>
      <c r="CU196" s="4"/>
      <c r="CV196" s="4"/>
      <c r="CW196" s="4"/>
      <c r="CX196" s="4"/>
      <c r="CY196" s="4"/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74</v>
      </c>
      <c r="EA196" s="1">
        <v>0</v>
      </c>
      <c r="EB196" s="4">
        <v>52.189189189189186</v>
      </c>
      <c r="EC196" s="4">
        <v>39.675675675675677</v>
      </c>
      <c r="ED196" s="4">
        <v>35.216216216216218</v>
      </c>
      <c r="EE196" s="4"/>
      <c r="EF196" s="4">
        <v>127.08108108108108</v>
      </c>
      <c r="EG196" s="4">
        <v>42.360360360360353</v>
      </c>
      <c r="EH196" s="4">
        <v>42.360360360360353</v>
      </c>
      <c r="EI196" s="1">
        <v>20</v>
      </c>
      <c r="EJ196" s="1">
        <v>24</v>
      </c>
      <c r="EK196" s="1">
        <v>21</v>
      </c>
      <c r="EL196" s="1">
        <v>9</v>
      </c>
      <c r="EM196" s="1">
        <v>0</v>
      </c>
      <c r="EN196" s="1">
        <v>0</v>
      </c>
      <c r="EO196" s="1">
        <v>33</v>
      </c>
      <c r="EP196" s="1">
        <v>26</v>
      </c>
      <c r="EQ196" s="1">
        <v>9</v>
      </c>
      <c r="ER196" s="1">
        <v>6</v>
      </c>
      <c r="ES196" s="1">
        <v>1</v>
      </c>
      <c r="ET196" s="1">
        <v>2</v>
      </c>
      <c r="EU196" s="1">
        <v>39</v>
      </c>
      <c r="EV196" s="1">
        <v>25</v>
      </c>
      <c r="EW196" s="1">
        <v>7</v>
      </c>
      <c r="EX196" s="1">
        <v>3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155</v>
      </c>
      <c r="FJ196" s="1" t="s">
        <v>375</v>
      </c>
      <c r="FK196" s="1">
        <v>167</v>
      </c>
      <c r="FL196" s="1">
        <v>9</v>
      </c>
      <c r="FM196" s="1" t="s">
        <v>375</v>
      </c>
      <c r="FN196" s="1">
        <v>11</v>
      </c>
      <c r="FO196" s="1">
        <v>15</v>
      </c>
      <c r="FP196" s="1">
        <v>9</v>
      </c>
      <c r="FQ196" s="1">
        <v>15</v>
      </c>
      <c r="FR196" s="1" t="s">
        <v>316</v>
      </c>
      <c r="FS196" s="1">
        <v>313</v>
      </c>
      <c r="FT196" s="1">
        <v>134</v>
      </c>
      <c r="FU196" s="1">
        <v>313</v>
      </c>
    </row>
    <row r="197" spans="63:177">
      <c r="BK197" s="29">
        <v>753008102</v>
      </c>
      <c r="BL197" s="1" t="s">
        <v>161</v>
      </c>
      <c r="BM197" s="1">
        <v>203</v>
      </c>
      <c r="BN197" s="1" t="s">
        <v>289</v>
      </c>
      <c r="BO197" s="1" t="s">
        <v>370</v>
      </c>
      <c r="BP197" s="1">
        <v>12</v>
      </c>
      <c r="BQ197" s="1">
        <v>0</v>
      </c>
      <c r="BR197" s="4">
        <v>52</v>
      </c>
      <c r="BS197" s="4">
        <v>33.666666666666664</v>
      </c>
      <c r="BT197" s="4">
        <v>36.333333333333336</v>
      </c>
      <c r="BU197" s="4">
        <v>122</v>
      </c>
      <c r="BV197" s="4">
        <v>40.666666666666664</v>
      </c>
      <c r="BW197" s="1">
        <v>2</v>
      </c>
      <c r="BX197" s="1">
        <v>6</v>
      </c>
      <c r="BY197" s="1">
        <v>3</v>
      </c>
      <c r="BZ197" s="1">
        <v>1</v>
      </c>
      <c r="CA197" s="1">
        <v>0</v>
      </c>
      <c r="CB197" s="1">
        <v>0</v>
      </c>
      <c r="CC197" s="1">
        <v>8</v>
      </c>
      <c r="CD197" s="1">
        <v>1</v>
      </c>
      <c r="CE197" s="1">
        <v>3</v>
      </c>
      <c r="CF197" s="1">
        <v>0</v>
      </c>
      <c r="CG197" s="1">
        <v>0</v>
      </c>
      <c r="CH197" s="1">
        <v>0</v>
      </c>
      <c r="CI197" s="1">
        <v>7</v>
      </c>
      <c r="CJ197" s="1">
        <v>2</v>
      </c>
      <c r="CK197" s="1">
        <v>3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30</v>
      </c>
      <c r="CR197" s="1">
        <v>1</v>
      </c>
      <c r="CS197" s="4">
        <v>51.724137931034484</v>
      </c>
      <c r="CT197" s="4">
        <v>35.862068965517238</v>
      </c>
      <c r="CU197" s="4">
        <v>44.620689655172413</v>
      </c>
      <c r="CV197" s="4">
        <v>44.482758620689658</v>
      </c>
      <c r="CW197" s="4">
        <v>132.20689655172413</v>
      </c>
      <c r="CX197" s="4">
        <v>44.068965517241374</v>
      </c>
      <c r="CY197" s="4">
        <v>44.172413793103445</v>
      </c>
      <c r="CZ197" s="1">
        <v>4</v>
      </c>
      <c r="DA197" s="1">
        <v>19</v>
      </c>
      <c r="DB197" s="1">
        <v>4</v>
      </c>
      <c r="DC197" s="1">
        <v>2</v>
      </c>
      <c r="DD197" s="1">
        <v>0</v>
      </c>
      <c r="DE197" s="1">
        <v>0</v>
      </c>
      <c r="DF197" s="1">
        <v>13</v>
      </c>
      <c r="DG197" s="1">
        <v>13</v>
      </c>
      <c r="DH197" s="1">
        <v>3</v>
      </c>
      <c r="DI197" s="1">
        <v>0</v>
      </c>
      <c r="DJ197" s="1">
        <v>0</v>
      </c>
      <c r="DK197" s="1">
        <v>0</v>
      </c>
      <c r="DL197" s="1">
        <v>11</v>
      </c>
      <c r="DM197" s="1">
        <v>11</v>
      </c>
      <c r="DN197" s="1">
        <v>4</v>
      </c>
      <c r="DO197" s="1">
        <v>3</v>
      </c>
      <c r="DP197" s="1">
        <v>0</v>
      </c>
      <c r="DQ197" s="1">
        <v>0</v>
      </c>
      <c r="DR197" s="1">
        <v>6</v>
      </c>
      <c r="DS197" s="1">
        <v>18</v>
      </c>
      <c r="DT197" s="1">
        <v>5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42</v>
      </c>
      <c r="EA197" s="1">
        <v>1</v>
      </c>
      <c r="EB197" s="4">
        <v>51.804878048780488</v>
      </c>
      <c r="EC197" s="4">
        <v>35.219512195121951</v>
      </c>
      <c r="ED197" s="4">
        <v>42.195121951219512</v>
      </c>
      <c r="EE197" s="4">
        <v>44.482758620689658</v>
      </c>
      <c r="EF197" s="4">
        <v>129.21951219512195</v>
      </c>
      <c r="EG197" s="4">
        <v>43.073170731707322</v>
      </c>
      <c r="EH197" s="4">
        <v>43.146341463414643</v>
      </c>
      <c r="EI197" s="1">
        <v>6</v>
      </c>
      <c r="EJ197" s="1">
        <v>25</v>
      </c>
      <c r="EK197" s="1">
        <v>7</v>
      </c>
      <c r="EL197" s="1">
        <v>3</v>
      </c>
      <c r="EM197" s="1">
        <v>0</v>
      </c>
      <c r="EN197" s="1">
        <v>0</v>
      </c>
      <c r="EO197" s="1">
        <v>21</v>
      </c>
      <c r="EP197" s="1">
        <v>14</v>
      </c>
      <c r="EQ197" s="1">
        <v>6</v>
      </c>
      <c r="ER197" s="1">
        <v>0</v>
      </c>
      <c r="ES197" s="1">
        <v>0</v>
      </c>
      <c r="ET197" s="1">
        <v>0</v>
      </c>
      <c r="EU197" s="1">
        <v>18</v>
      </c>
      <c r="EV197" s="1">
        <v>13</v>
      </c>
      <c r="EW197" s="1">
        <v>7</v>
      </c>
      <c r="EX197" s="1">
        <v>3</v>
      </c>
      <c r="EY197" s="1">
        <v>0</v>
      </c>
      <c r="EZ197" s="1">
        <v>0</v>
      </c>
      <c r="FA197" s="1">
        <v>6</v>
      </c>
      <c r="FB197" s="1">
        <v>18</v>
      </c>
      <c r="FC197" s="1">
        <v>5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180</v>
      </c>
      <c r="FJ197" s="1">
        <v>107</v>
      </c>
      <c r="FK197" s="1">
        <v>156</v>
      </c>
      <c r="FL197" s="1">
        <v>10</v>
      </c>
      <c r="FM197" s="1">
        <v>8</v>
      </c>
      <c r="FN197" s="1">
        <v>10</v>
      </c>
      <c r="FO197" s="1">
        <v>15</v>
      </c>
      <c r="FP197" s="1">
        <v>9</v>
      </c>
      <c r="FQ197" s="1">
        <v>15</v>
      </c>
      <c r="FR197" s="1" t="s">
        <v>316</v>
      </c>
      <c r="FS197" s="1">
        <v>313</v>
      </c>
      <c r="FT197" s="1">
        <v>134</v>
      </c>
      <c r="FU197" s="1">
        <v>313</v>
      </c>
    </row>
    <row r="198" spans="63:177">
      <c r="BK198" s="29">
        <v>384004460</v>
      </c>
      <c r="BL198" s="1" t="s">
        <v>336</v>
      </c>
      <c r="BM198" s="1">
        <v>219</v>
      </c>
      <c r="BN198" s="1" t="s">
        <v>319</v>
      </c>
      <c r="BO198" s="1" t="s">
        <v>370</v>
      </c>
      <c r="BP198" s="1">
        <v>25</v>
      </c>
      <c r="BQ198" s="1">
        <v>19</v>
      </c>
      <c r="BR198" s="4">
        <v>52.166666666666664</v>
      </c>
      <c r="BS198" s="4">
        <v>33.333333333333336</v>
      </c>
      <c r="BT198" s="4">
        <v>34.833333333333336</v>
      </c>
      <c r="BU198" s="4">
        <v>120.33333333333333</v>
      </c>
      <c r="BV198" s="4">
        <v>40.111111111111121</v>
      </c>
      <c r="BW198" s="1">
        <v>1</v>
      </c>
      <c r="BX198" s="1">
        <v>2</v>
      </c>
      <c r="BY198" s="1">
        <v>3</v>
      </c>
      <c r="BZ198" s="1">
        <v>0</v>
      </c>
      <c r="CA198" s="1">
        <v>0</v>
      </c>
      <c r="CB198" s="1">
        <v>0</v>
      </c>
      <c r="CC198" s="1">
        <v>3</v>
      </c>
      <c r="CD198" s="1">
        <v>2</v>
      </c>
      <c r="CE198" s="1">
        <v>0</v>
      </c>
      <c r="CF198" s="1">
        <v>1</v>
      </c>
      <c r="CG198" s="1">
        <v>0</v>
      </c>
      <c r="CH198" s="1">
        <v>0</v>
      </c>
      <c r="CI198" s="1">
        <v>3</v>
      </c>
      <c r="CJ198" s="1">
        <v>2</v>
      </c>
      <c r="CK198" s="1">
        <v>1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35</v>
      </c>
      <c r="CR198" s="1">
        <v>22</v>
      </c>
      <c r="CS198" s="4">
        <v>64.692307692307693</v>
      </c>
      <c r="CT198" s="4">
        <v>46.153846153846153</v>
      </c>
      <c r="CU198" s="4">
        <v>67.230769230769226</v>
      </c>
      <c r="CV198" s="4">
        <v>52.153846153846153</v>
      </c>
      <c r="CW198" s="4">
        <v>178.07692307692307</v>
      </c>
      <c r="CX198" s="4">
        <v>59.358974358974365</v>
      </c>
      <c r="CY198" s="4">
        <v>57.557692307692307</v>
      </c>
      <c r="CZ198" s="1">
        <v>0</v>
      </c>
      <c r="DA198" s="1">
        <v>6</v>
      </c>
      <c r="DB198" s="1">
        <v>5</v>
      </c>
      <c r="DC198" s="1">
        <v>2</v>
      </c>
      <c r="DD198" s="1">
        <v>0</v>
      </c>
      <c r="DE198" s="1">
        <v>0</v>
      </c>
      <c r="DF198" s="1">
        <v>3</v>
      </c>
      <c r="DG198" s="1">
        <v>8</v>
      </c>
      <c r="DH198" s="1">
        <v>1</v>
      </c>
      <c r="DI198" s="1">
        <v>1</v>
      </c>
      <c r="DJ198" s="1">
        <v>0</v>
      </c>
      <c r="DK198" s="1">
        <v>0</v>
      </c>
      <c r="DL198" s="1">
        <v>1</v>
      </c>
      <c r="DM198" s="1">
        <v>3</v>
      </c>
      <c r="DN198" s="1">
        <v>6</v>
      </c>
      <c r="DO198" s="1">
        <v>3</v>
      </c>
      <c r="DP198" s="1">
        <v>1</v>
      </c>
      <c r="DQ198" s="1">
        <v>0</v>
      </c>
      <c r="DR198" s="1">
        <v>2</v>
      </c>
      <c r="DS198" s="1">
        <v>6</v>
      </c>
      <c r="DT198" s="1">
        <v>4</v>
      </c>
      <c r="DU198" s="1">
        <v>1</v>
      </c>
      <c r="DV198" s="1">
        <v>0</v>
      </c>
      <c r="DW198" s="1">
        <v>0</v>
      </c>
      <c r="DX198" s="1">
        <v>0</v>
      </c>
      <c r="DY198" s="1">
        <v>0</v>
      </c>
      <c r="DZ198" s="1">
        <v>60</v>
      </c>
      <c r="EA198" s="1">
        <v>41</v>
      </c>
      <c r="EB198" s="4">
        <v>60.736842105263158</v>
      </c>
      <c r="EC198" s="4">
        <v>42.10526315789474</v>
      </c>
      <c r="ED198" s="4">
        <v>57</v>
      </c>
      <c r="EE198" s="4">
        <v>52.153846153846153</v>
      </c>
      <c r="EF198" s="4">
        <v>159.84210526315789</v>
      </c>
      <c r="EG198" s="4">
        <v>53.280701754385973</v>
      </c>
      <c r="EH198" s="4">
        <v>52.048245614035096</v>
      </c>
      <c r="EI198" s="1">
        <v>1</v>
      </c>
      <c r="EJ198" s="1">
        <v>8</v>
      </c>
      <c r="EK198" s="1">
        <v>8</v>
      </c>
      <c r="EL198" s="1">
        <v>2</v>
      </c>
      <c r="EM198" s="1">
        <v>0</v>
      </c>
      <c r="EN198" s="1">
        <v>0</v>
      </c>
      <c r="EO198" s="1">
        <v>6</v>
      </c>
      <c r="EP198" s="1">
        <v>10</v>
      </c>
      <c r="EQ198" s="1">
        <v>1</v>
      </c>
      <c r="ER198" s="1">
        <v>2</v>
      </c>
      <c r="ES198" s="1">
        <v>0</v>
      </c>
      <c r="ET198" s="1">
        <v>0</v>
      </c>
      <c r="EU198" s="1">
        <v>4</v>
      </c>
      <c r="EV198" s="1">
        <v>5</v>
      </c>
      <c r="EW198" s="1">
        <v>7</v>
      </c>
      <c r="EX198" s="1">
        <v>3</v>
      </c>
      <c r="EY198" s="1">
        <v>1</v>
      </c>
      <c r="EZ198" s="1">
        <v>0</v>
      </c>
      <c r="FA198" s="1">
        <v>2</v>
      </c>
      <c r="FB198" s="1">
        <v>6</v>
      </c>
      <c r="FC198" s="1">
        <v>4</v>
      </c>
      <c r="FD198" s="1">
        <v>1</v>
      </c>
      <c r="FE198" s="1">
        <v>0</v>
      </c>
      <c r="FF198" s="1">
        <v>0</v>
      </c>
      <c r="FG198" s="1">
        <v>0</v>
      </c>
      <c r="FH198" s="1">
        <v>0</v>
      </c>
      <c r="FI198" s="1">
        <v>191</v>
      </c>
      <c r="FJ198" s="1">
        <v>11</v>
      </c>
      <c r="FK198" s="1">
        <v>39</v>
      </c>
      <c r="FL198" s="1">
        <v>12</v>
      </c>
      <c r="FM198" s="1">
        <v>3</v>
      </c>
      <c r="FN198" s="1">
        <v>4</v>
      </c>
      <c r="FO198" s="1">
        <v>15</v>
      </c>
      <c r="FP198" s="1">
        <v>9</v>
      </c>
      <c r="FQ198" s="1">
        <v>15</v>
      </c>
      <c r="FR198" s="1" t="s">
        <v>316</v>
      </c>
      <c r="FS198" s="1">
        <v>313</v>
      </c>
      <c r="FT198" s="1">
        <v>134</v>
      </c>
      <c r="FU198" s="1">
        <v>313</v>
      </c>
    </row>
    <row r="199" spans="63:177">
      <c r="BK199" s="29">
        <v>112928894</v>
      </c>
      <c r="BL199" s="1" t="s">
        <v>162</v>
      </c>
      <c r="BM199" s="1">
        <v>236</v>
      </c>
      <c r="BN199" s="1" t="s">
        <v>289</v>
      </c>
      <c r="BO199" s="1" t="s">
        <v>370</v>
      </c>
      <c r="BP199" s="1">
        <v>129</v>
      </c>
      <c r="BQ199" s="1">
        <v>0</v>
      </c>
      <c r="BR199" s="4">
        <v>55.736434108527135</v>
      </c>
      <c r="BS199" s="4">
        <v>46.697674418604649</v>
      </c>
      <c r="BT199" s="4">
        <v>41.899224806201552</v>
      </c>
      <c r="BU199" s="4">
        <v>144.33333333333334</v>
      </c>
      <c r="BV199" s="4">
        <v>48.111111111111114</v>
      </c>
      <c r="BW199" s="1">
        <v>20</v>
      </c>
      <c r="BX199" s="1">
        <v>62</v>
      </c>
      <c r="BY199" s="1">
        <v>29</v>
      </c>
      <c r="BZ199" s="1">
        <v>18</v>
      </c>
      <c r="CA199" s="1">
        <v>0</v>
      </c>
      <c r="CB199" s="1">
        <v>0</v>
      </c>
      <c r="CC199" s="1">
        <v>48</v>
      </c>
      <c r="CD199" s="1">
        <v>43</v>
      </c>
      <c r="CE199" s="1">
        <v>18</v>
      </c>
      <c r="CF199" s="1">
        <v>20</v>
      </c>
      <c r="CG199" s="1">
        <v>1</v>
      </c>
      <c r="CH199" s="1">
        <v>2</v>
      </c>
      <c r="CI199" s="1">
        <v>59</v>
      </c>
      <c r="CJ199" s="1">
        <v>37</v>
      </c>
      <c r="CK199" s="1">
        <v>20</v>
      </c>
      <c r="CL199" s="1">
        <v>13</v>
      </c>
      <c r="CM199" s="1">
        <v>0</v>
      </c>
      <c r="CN199" s="1">
        <v>0</v>
      </c>
      <c r="CO199" s="1">
        <v>0</v>
      </c>
      <c r="CP199" s="1">
        <v>0</v>
      </c>
      <c r="CQ199" s="1">
        <v>63</v>
      </c>
      <c r="CR199" s="1">
        <v>0</v>
      </c>
      <c r="CS199" s="4">
        <v>54.539682539682538</v>
      </c>
      <c r="CT199" s="4">
        <v>49.460317460317462</v>
      </c>
      <c r="CU199" s="4">
        <v>56.063492063492063</v>
      </c>
      <c r="CV199" s="4">
        <v>56.857142857142854</v>
      </c>
      <c r="CW199" s="4">
        <v>160.06349206349208</v>
      </c>
      <c r="CX199" s="4">
        <v>53.354497354497362</v>
      </c>
      <c r="CY199" s="4">
        <v>54.230158730158728</v>
      </c>
      <c r="CZ199" s="1">
        <v>10</v>
      </c>
      <c r="DA199" s="1">
        <v>28</v>
      </c>
      <c r="DB199" s="1">
        <v>21</v>
      </c>
      <c r="DC199" s="1">
        <v>4</v>
      </c>
      <c r="DD199" s="1">
        <v>0</v>
      </c>
      <c r="DE199" s="1">
        <v>0</v>
      </c>
      <c r="DF199" s="1">
        <v>18</v>
      </c>
      <c r="DG199" s="1">
        <v>22</v>
      </c>
      <c r="DH199" s="1">
        <v>13</v>
      </c>
      <c r="DI199" s="1">
        <v>10</v>
      </c>
      <c r="DJ199" s="1">
        <v>0</v>
      </c>
      <c r="DK199" s="1">
        <v>0</v>
      </c>
      <c r="DL199" s="1">
        <v>17</v>
      </c>
      <c r="DM199" s="1">
        <v>17</v>
      </c>
      <c r="DN199" s="1">
        <v>16</v>
      </c>
      <c r="DO199" s="1">
        <v>13</v>
      </c>
      <c r="DP199" s="1">
        <v>0</v>
      </c>
      <c r="DQ199" s="1">
        <v>0</v>
      </c>
      <c r="DR199" s="1">
        <v>11</v>
      </c>
      <c r="DS199" s="1">
        <v>20</v>
      </c>
      <c r="DT199" s="1">
        <v>24</v>
      </c>
      <c r="DU199" s="1">
        <v>8</v>
      </c>
      <c r="DV199" s="1">
        <v>0</v>
      </c>
      <c r="DW199" s="1">
        <v>0</v>
      </c>
      <c r="DX199" s="1">
        <v>0</v>
      </c>
      <c r="DY199" s="1">
        <v>0</v>
      </c>
      <c r="DZ199" s="1">
        <v>192</v>
      </c>
      <c r="EA199" s="1">
        <v>0</v>
      </c>
      <c r="EB199" s="4">
        <v>55.34375</v>
      </c>
      <c r="EC199" s="4">
        <v>47.604166666666664</v>
      </c>
      <c r="ED199" s="4">
        <v>46.546875</v>
      </c>
      <c r="EE199" s="4">
        <v>56.857142857142854</v>
      </c>
      <c r="EF199" s="4">
        <v>149.49479166666666</v>
      </c>
      <c r="EG199" s="4">
        <v>49.831597222222229</v>
      </c>
      <c r="EH199" s="4">
        <v>50.118923611111107</v>
      </c>
      <c r="EI199" s="1">
        <v>30</v>
      </c>
      <c r="EJ199" s="1">
        <v>90</v>
      </c>
      <c r="EK199" s="1">
        <v>50</v>
      </c>
      <c r="EL199" s="1">
        <v>22</v>
      </c>
      <c r="EM199" s="1">
        <v>0</v>
      </c>
      <c r="EN199" s="1">
        <v>0</v>
      </c>
      <c r="EO199" s="1">
        <v>66</v>
      </c>
      <c r="EP199" s="1">
        <v>65</v>
      </c>
      <c r="EQ199" s="1">
        <v>31</v>
      </c>
      <c r="ER199" s="1">
        <v>30</v>
      </c>
      <c r="ES199" s="1">
        <v>1</v>
      </c>
      <c r="ET199" s="1">
        <v>2</v>
      </c>
      <c r="EU199" s="1">
        <v>76</v>
      </c>
      <c r="EV199" s="1">
        <v>54</v>
      </c>
      <c r="EW199" s="1">
        <v>36</v>
      </c>
      <c r="EX199" s="1">
        <v>26</v>
      </c>
      <c r="EY199" s="1">
        <v>0</v>
      </c>
      <c r="EZ199" s="1">
        <v>0</v>
      </c>
      <c r="FA199" s="1">
        <v>11</v>
      </c>
      <c r="FB199" s="1">
        <v>20</v>
      </c>
      <c r="FC199" s="1">
        <v>24</v>
      </c>
      <c r="FD199" s="1">
        <v>8</v>
      </c>
      <c r="FE199" s="1">
        <v>0</v>
      </c>
      <c r="FF199" s="1">
        <v>0</v>
      </c>
      <c r="FG199" s="1">
        <v>0</v>
      </c>
      <c r="FH199" s="1">
        <v>0</v>
      </c>
      <c r="FI199" s="1">
        <v>75</v>
      </c>
      <c r="FJ199" s="1">
        <v>40</v>
      </c>
      <c r="FK199" s="1">
        <v>67</v>
      </c>
      <c r="FL199" s="1">
        <v>6</v>
      </c>
      <c r="FM199" s="1">
        <v>5</v>
      </c>
      <c r="FN199" s="1">
        <v>6</v>
      </c>
      <c r="FO199" s="1">
        <v>15</v>
      </c>
      <c r="FP199" s="1">
        <v>9</v>
      </c>
      <c r="FQ199" s="1">
        <v>15</v>
      </c>
      <c r="FR199" s="1" t="s">
        <v>316</v>
      </c>
      <c r="FS199" s="1">
        <v>313</v>
      </c>
      <c r="FT199" s="1">
        <v>134</v>
      </c>
      <c r="FU199" s="1">
        <v>313</v>
      </c>
    </row>
    <row r="200" spans="63:177">
      <c r="BK200" s="29">
        <v>967187213</v>
      </c>
      <c r="BL200" s="1" t="s">
        <v>163</v>
      </c>
      <c r="BM200" s="1">
        <v>239</v>
      </c>
      <c r="BN200" s="1" t="s">
        <v>289</v>
      </c>
      <c r="BO200" s="1" t="s">
        <v>290</v>
      </c>
      <c r="BP200" s="1">
        <v>81</v>
      </c>
      <c r="BQ200" s="1">
        <v>0</v>
      </c>
      <c r="BR200" s="4">
        <v>57.382716049382715</v>
      </c>
      <c r="BS200" s="4">
        <v>46.469135802469133</v>
      </c>
      <c r="BT200" s="4">
        <v>43.395061728395063</v>
      </c>
      <c r="BU200" s="4">
        <v>147.24691358024691</v>
      </c>
      <c r="BV200" s="4">
        <v>49.082304526748949</v>
      </c>
      <c r="BW200" s="1">
        <v>8</v>
      </c>
      <c r="BX200" s="1">
        <v>36</v>
      </c>
      <c r="BY200" s="1">
        <v>27</v>
      </c>
      <c r="BZ200" s="1">
        <v>10</v>
      </c>
      <c r="CA200" s="1">
        <v>0</v>
      </c>
      <c r="CB200" s="1">
        <v>0</v>
      </c>
      <c r="CC200" s="1">
        <v>29</v>
      </c>
      <c r="CD200" s="1">
        <v>25</v>
      </c>
      <c r="CE200" s="1">
        <v>15</v>
      </c>
      <c r="CF200" s="1">
        <v>12</v>
      </c>
      <c r="CG200" s="1">
        <v>1</v>
      </c>
      <c r="CH200" s="1">
        <v>1</v>
      </c>
      <c r="CI200" s="1">
        <v>31</v>
      </c>
      <c r="CJ200" s="1">
        <v>30</v>
      </c>
      <c r="CK200" s="1">
        <v>14</v>
      </c>
      <c r="CL200" s="1">
        <v>6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4"/>
      <c r="CT200" s="4"/>
      <c r="CU200" s="4"/>
      <c r="CV200" s="4"/>
      <c r="CW200" s="4"/>
      <c r="CX200" s="4"/>
      <c r="CY200" s="4"/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81</v>
      </c>
      <c r="EA200" s="1">
        <v>0</v>
      </c>
      <c r="EB200" s="4">
        <v>57.382716049382715</v>
      </c>
      <c r="EC200" s="4">
        <v>46.469135802469133</v>
      </c>
      <c r="ED200" s="4">
        <v>43.395061728395063</v>
      </c>
      <c r="EE200" s="4"/>
      <c r="EF200" s="4">
        <v>147.24691358024691</v>
      </c>
      <c r="EG200" s="4">
        <v>49.082304526748949</v>
      </c>
      <c r="EH200" s="4">
        <v>49.082304526748949</v>
      </c>
      <c r="EI200" s="1">
        <v>8</v>
      </c>
      <c r="EJ200" s="1">
        <v>36</v>
      </c>
      <c r="EK200" s="1">
        <v>27</v>
      </c>
      <c r="EL200" s="1">
        <v>10</v>
      </c>
      <c r="EM200" s="1">
        <v>0</v>
      </c>
      <c r="EN200" s="1">
        <v>0</v>
      </c>
      <c r="EO200" s="1">
        <v>29</v>
      </c>
      <c r="EP200" s="1">
        <v>25</v>
      </c>
      <c r="EQ200" s="1">
        <v>15</v>
      </c>
      <c r="ER200" s="1">
        <v>12</v>
      </c>
      <c r="ES200" s="1">
        <v>1</v>
      </c>
      <c r="ET200" s="1">
        <v>1</v>
      </c>
      <c r="EU200" s="1">
        <v>31</v>
      </c>
      <c r="EV200" s="1">
        <v>30</v>
      </c>
      <c r="EW200" s="1">
        <v>14</v>
      </c>
      <c r="EX200" s="1">
        <v>6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64</v>
      </c>
      <c r="FJ200" s="1" t="s">
        <v>375</v>
      </c>
      <c r="FK200" s="1">
        <v>70</v>
      </c>
      <c r="FL200" s="1">
        <v>5</v>
      </c>
      <c r="FM200" s="1" t="s">
        <v>375</v>
      </c>
      <c r="FN200" s="1">
        <v>7</v>
      </c>
      <c r="FO200" s="1">
        <v>15</v>
      </c>
      <c r="FP200" s="1">
        <v>9</v>
      </c>
      <c r="FQ200" s="1">
        <v>15</v>
      </c>
      <c r="FR200" s="1" t="s">
        <v>316</v>
      </c>
      <c r="FS200" s="1">
        <v>313</v>
      </c>
      <c r="FT200" s="1">
        <v>134</v>
      </c>
      <c r="FU200" s="1">
        <v>313</v>
      </c>
    </row>
    <row r="201" spans="63:177">
      <c r="BK201" s="29">
        <v>202300243</v>
      </c>
      <c r="BL201" s="1" t="s">
        <v>164</v>
      </c>
      <c r="BM201" s="1">
        <v>329</v>
      </c>
      <c r="BN201" s="1" t="s">
        <v>289</v>
      </c>
      <c r="BO201" s="1" t="s">
        <v>290</v>
      </c>
      <c r="BP201" s="1">
        <v>34</v>
      </c>
      <c r="BQ201" s="1">
        <v>0</v>
      </c>
      <c r="BR201" s="4">
        <v>57.176470588235297</v>
      </c>
      <c r="BS201" s="4">
        <v>46</v>
      </c>
      <c r="BT201" s="4">
        <v>39.117647058823529</v>
      </c>
      <c r="BU201" s="4">
        <v>142.29411764705881</v>
      </c>
      <c r="BV201" s="4">
        <v>47.431372549019613</v>
      </c>
      <c r="BW201" s="1">
        <v>3</v>
      </c>
      <c r="BX201" s="1">
        <v>16</v>
      </c>
      <c r="BY201" s="1">
        <v>11</v>
      </c>
      <c r="BZ201" s="1">
        <v>4</v>
      </c>
      <c r="CA201" s="1">
        <v>1</v>
      </c>
      <c r="CB201" s="1">
        <v>0</v>
      </c>
      <c r="CC201" s="1">
        <v>9</v>
      </c>
      <c r="CD201" s="1">
        <v>17</v>
      </c>
      <c r="CE201" s="1">
        <v>4</v>
      </c>
      <c r="CF201" s="1">
        <v>4</v>
      </c>
      <c r="CG201" s="1">
        <v>0</v>
      </c>
      <c r="CH201" s="1">
        <v>1</v>
      </c>
      <c r="CI201" s="1">
        <v>16</v>
      </c>
      <c r="CJ201" s="1">
        <v>12</v>
      </c>
      <c r="CK201" s="1">
        <v>2</v>
      </c>
      <c r="CL201" s="1">
        <v>4</v>
      </c>
      <c r="CM201" s="1">
        <v>1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4"/>
      <c r="CT201" s="4"/>
      <c r="CU201" s="4"/>
      <c r="CV201" s="4"/>
      <c r="CW201" s="4"/>
      <c r="CX201" s="4"/>
      <c r="CY201" s="4"/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34</v>
      </c>
      <c r="EA201" s="1">
        <v>0</v>
      </c>
      <c r="EB201" s="4">
        <v>57.176470588235297</v>
      </c>
      <c r="EC201" s="4">
        <v>46</v>
      </c>
      <c r="ED201" s="4">
        <v>39.117647058823529</v>
      </c>
      <c r="EE201" s="4"/>
      <c r="EF201" s="4">
        <v>142.29411764705881</v>
      </c>
      <c r="EG201" s="4">
        <v>47.431372549019613</v>
      </c>
      <c r="EH201" s="4">
        <v>47.431372549019613</v>
      </c>
      <c r="EI201" s="1">
        <v>3</v>
      </c>
      <c r="EJ201" s="1">
        <v>16</v>
      </c>
      <c r="EK201" s="1">
        <v>11</v>
      </c>
      <c r="EL201" s="1">
        <v>4</v>
      </c>
      <c r="EM201" s="1">
        <v>1</v>
      </c>
      <c r="EN201" s="1">
        <v>0</v>
      </c>
      <c r="EO201" s="1">
        <v>9</v>
      </c>
      <c r="EP201" s="1">
        <v>17</v>
      </c>
      <c r="EQ201" s="1">
        <v>4</v>
      </c>
      <c r="ER201" s="1">
        <v>4</v>
      </c>
      <c r="ES201" s="1">
        <v>0</v>
      </c>
      <c r="ET201" s="1">
        <v>1</v>
      </c>
      <c r="EU201" s="1">
        <v>16</v>
      </c>
      <c r="EV201" s="1">
        <v>12</v>
      </c>
      <c r="EW201" s="1">
        <v>2</v>
      </c>
      <c r="EX201" s="1">
        <v>4</v>
      </c>
      <c r="EY201" s="1">
        <v>1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88</v>
      </c>
      <c r="FJ201" s="1" t="s">
        <v>375</v>
      </c>
      <c r="FK201" s="1">
        <v>100</v>
      </c>
      <c r="FL201" s="1">
        <v>7</v>
      </c>
      <c r="FM201" s="1" t="s">
        <v>375</v>
      </c>
      <c r="FN201" s="1">
        <v>8</v>
      </c>
      <c r="FO201" s="1">
        <v>15</v>
      </c>
      <c r="FP201" s="1">
        <v>9</v>
      </c>
      <c r="FQ201" s="1">
        <v>15</v>
      </c>
      <c r="FR201" s="1" t="s">
        <v>316</v>
      </c>
      <c r="FS201" s="1">
        <v>313</v>
      </c>
      <c r="FT201" s="1">
        <v>134</v>
      </c>
      <c r="FU201" s="1">
        <v>313</v>
      </c>
    </row>
    <row r="202" spans="63:177">
      <c r="BK202" s="29">
        <v>492053572</v>
      </c>
      <c r="BL202" s="1" t="s">
        <v>320</v>
      </c>
      <c r="BM202" s="1" t="s">
        <v>321</v>
      </c>
      <c r="BN202" s="1" t="s">
        <v>289</v>
      </c>
      <c r="BO202" s="1" t="s">
        <v>370</v>
      </c>
      <c r="BP202" s="1">
        <v>53</v>
      </c>
      <c r="BQ202" s="1">
        <v>0</v>
      </c>
      <c r="BR202" s="4">
        <v>71.528301886792448</v>
      </c>
      <c r="BS202" s="4">
        <v>65.584905660377359</v>
      </c>
      <c r="BT202" s="4">
        <v>58.905660377358494</v>
      </c>
      <c r="BU202" s="4">
        <v>196.01886792452831</v>
      </c>
      <c r="BV202" s="4">
        <v>65.339622641509408</v>
      </c>
      <c r="BW202" s="1">
        <v>0</v>
      </c>
      <c r="BX202" s="1">
        <v>13</v>
      </c>
      <c r="BY202" s="1">
        <v>30</v>
      </c>
      <c r="BZ202" s="1">
        <v>10</v>
      </c>
      <c r="CA202" s="1">
        <v>0</v>
      </c>
      <c r="CB202" s="1">
        <v>2</v>
      </c>
      <c r="CC202" s="1">
        <v>4</v>
      </c>
      <c r="CD202" s="1">
        <v>16</v>
      </c>
      <c r="CE202" s="1">
        <v>19</v>
      </c>
      <c r="CF202" s="1">
        <v>14</v>
      </c>
      <c r="CG202" s="1">
        <v>0</v>
      </c>
      <c r="CH202" s="1">
        <v>2</v>
      </c>
      <c r="CI202" s="1">
        <v>9</v>
      </c>
      <c r="CJ202" s="1">
        <v>15</v>
      </c>
      <c r="CK202" s="1">
        <v>19</v>
      </c>
      <c r="CL202" s="1">
        <v>10</v>
      </c>
      <c r="CM202" s="1">
        <v>0</v>
      </c>
      <c r="CN202" s="1">
        <v>0</v>
      </c>
      <c r="CO202" s="1">
        <v>0</v>
      </c>
      <c r="CP202" s="1">
        <v>0</v>
      </c>
      <c r="CQ202" s="1">
        <v>52</v>
      </c>
      <c r="CR202" s="1">
        <v>0</v>
      </c>
      <c r="CS202" s="4">
        <v>65.807692307692307</v>
      </c>
      <c r="CT202" s="4">
        <v>53.92307692307692</v>
      </c>
      <c r="CU202" s="4">
        <v>67.90384615384616</v>
      </c>
      <c r="CV202" s="4">
        <v>49.557692307692307</v>
      </c>
      <c r="CW202" s="4">
        <v>187.63461538461539</v>
      </c>
      <c r="CX202" s="4">
        <v>62.544871794871796</v>
      </c>
      <c r="CY202" s="4">
        <v>59.29807692307692</v>
      </c>
      <c r="CZ202" s="1">
        <v>1</v>
      </c>
      <c r="DA202" s="1">
        <v>21</v>
      </c>
      <c r="DB202" s="1">
        <v>22</v>
      </c>
      <c r="DC202" s="1">
        <v>8</v>
      </c>
      <c r="DD202" s="1">
        <v>0</v>
      </c>
      <c r="DE202" s="1">
        <v>0</v>
      </c>
      <c r="DF202" s="1">
        <v>8</v>
      </c>
      <c r="DG202" s="1">
        <v>26</v>
      </c>
      <c r="DH202" s="1">
        <v>11</v>
      </c>
      <c r="DI202" s="1">
        <v>7</v>
      </c>
      <c r="DJ202" s="1">
        <v>0</v>
      </c>
      <c r="DK202" s="1">
        <v>0</v>
      </c>
      <c r="DL202" s="1">
        <v>5</v>
      </c>
      <c r="DM202" s="1">
        <v>11</v>
      </c>
      <c r="DN202" s="1">
        <v>20</v>
      </c>
      <c r="DO202" s="1">
        <v>16</v>
      </c>
      <c r="DP202" s="1">
        <v>0</v>
      </c>
      <c r="DQ202" s="1">
        <v>1</v>
      </c>
      <c r="DR202" s="1">
        <v>12</v>
      </c>
      <c r="DS202" s="1">
        <v>24</v>
      </c>
      <c r="DT202" s="1">
        <v>15</v>
      </c>
      <c r="DU202" s="1">
        <v>1</v>
      </c>
      <c r="DV202" s="1">
        <v>0</v>
      </c>
      <c r="DW202" s="1">
        <v>0</v>
      </c>
      <c r="DX202" s="1">
        <v>0</v>
      </c>
      <c r="DY202" s="1">
        <v>0</v>
      </c>
      <c r="DZ202" s="1">
        <v>105</v>
      </c>
      <c r="EA202" s="1">
        <v>0</v>
      </c>
      <c r="EB202" s="4">
        <v>68.695238095238096</v>
      </c>
      <c r="EC202" s="4">
        <v>59.80952380952381</v>
      </c>
      <c r="ED202" s="4">
        <v>63.361904761904761</v>
      </c>
      <c r="EE202" s="4">
        <v>49.557692307692307</v>
      </c>
      <c r="EF202" s="4">
        <v>191.86666666666667</v>
      </c>
      <c r="EG202" s="4">
        <v>63.95555555555557</v>
      </c>
      <c r="EH202" s="4">
        <v>62.347619047619062</v>
      </c>
      <c r="EI202" s="1">
        <v>1</v>
      </c>
      <c r="EJ202" s="1">
        <v>34</v>
      </c>
      <c r="EK202" s="1">
        <v>52</v>
      </c>
      <c r="EL202" s="1">
        <v>18</v>
      </c>
      <c r="EM202" s="1">
        <v>0</v>
      </c>
      <c r="EN202" s="1">
        <v>2</v>
      </c>
      <c r="EO202" s="1">
        <v>12</v>
      </c>
      <c r="EP202" s="1">
        <v>42</v>
      </c>
      <c r="EQ202" s="1">
        <v>30</v>
      </c>
      <c r="ER202" s="1">
        <v>21</v>
      </c>
      <c r="ES202" s="1">
        <v>0</v>
      </c>
      <c r="ET202" s="1">
        <v>2</v>
      </c>
      <c r="EU202" s="1">
        <v>14</v>
      </c>
      <c r="EV202" s="1">
        <v>26</v>
      </c>
      <c r="EW202" s="1">
        <v>39</v>
      </c>
      <c r="EX202" s="1">
        <v>26</v>
      </c>
      <c r="EY202" s="1">
        <v>0</v>
      </c>
      <c r="EZ202" s="1">
        <v>1</v>
      </c>
      <c r="FA202" s="1">
        <v>12</v>
      </c>
      <c r="FB202" s="1">
        <v>24</v>
      </c>
      <c r="FC202" s="1">
        <v>15</v>
      </c>
      <c r="FD202" s="1">
        <v>1</v>
      </c>
      <c r="FE202" s="1">
        <v>0</v>
      </c>
      <c r="FF202" s="1">
        <v>0</v>
      </c>
      <c r="FG202" s="1">
        <v>0</v>
      </c>
      <c r="FH202" s="1">
        <v>0</v>
      </c>
      <c r="FI202" s="1">
        <v>8</v>
      </c>
      <c r="FJ202" s="1">
        <v>7</v>
      </c>
      <c r="FK202" s="1">
        <v>7</v>
      </c>
      <c r="FL202" s="1">
        <v>3</v>
      </c>
      <c r="FM202" s="1">
        <v>2</v>
      </c>
      <c r="FN202" s="1">
        <v>2</v>
      </c>
      <c r="FO202" s="1">
        <v>15</v>
      </c>
      <c r="FP202" s="1">
        <v>9</v>
      </c>
      <c r="FQ202" s="1">
        <v>15</v>
      </c>
      <c r="FR202" s="1" t="s">
        <v>316</v>
      </c>
      <c r="FS202" s="1">
        <v>313</v>
      </c>
      <c r="FT202" s="1">
        <v>134</v>
      </c>
      <c r="FU202" s="1">
        <v>313</v>
      </c>
    </row>
    <row r="203" spans="63:177">
      <c r="BK203" s="29">
        <v>450450842</v>
      </c>
      <c r="BL203" s="1" t="s">
        <v>195</v>
      </c>
      <c r="BM203" s="1">
        <v>65</v>
      </c>
      <c r="BN203" s="1" t="s">
        <v>289</v>
      </c>
      <c r="BO203" s="1" t="s">
        <v>290</v>
      </c>
      <c r="BP203" s="1">
        <v>79</v>
      </c>
      <c r="BQ203" s="1">
        <v>0</v>
      </c>
      <c r="BR203" s="4">
        <v>49.12658227848101</v>
      </c>
      <c r="BS203" s="4">
        <v>37.77215189873418</v>
      </c>
      <c r="BT203" s="4">
        <v>35.493670886075947</v>
      </c>
      <c r="BU203" s="4">
        <v>122.39240506329114</v>
      </c>
      <c r="BV203" s="4">
        <v>40.797468354430372</v>
      </c>
      <c r="BW203" s="1">
        <v>20</v>
      </c>
      <c r="BX203" s="1">
        <v>30</v>
      </c>
      <c r="BY203" s="1">
        <v>22</v>
      </c>
      <c r="BZ203" s="1">
        <v>7</v>
      </c>
      <c r="CA203" s="1">
        <v>0</v>
      </c>
      <c r="CB203" s="1">
        <v>1</v>
      </c>
      <c r="CC203" s="1">
        <v>38</v>
      </c>
      <c r="CD203" s="1">
        <v>26</v>
      </c>
      <c r="CE203" s="1">
        <v>8</v>
      </c>
      <c r="CF203" s="1">
        <v>7</v>
      </c>
      <c r="CG203" s="1">
        <v>0</v>
      </c>
      <c r="CH203" s="1">
        <v>0</v>
      </c>
      <c r="CI203" s="1">
        <v>41</v>
      </c>
      <c r="CJ203" s="1">
        <v>27</v>
      </c>
      <c r="CK203" s="1">
        <v>6</v>
      </c>
      <c r="CL203" s="1">
        <v>5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4"/>
      <c r="CT203" s="4"/>
      <c r="CU203" s="4"/>
      <c r="CV203" s="4"/>
      <c r="CW203" s="4"/>
      <c r="CX203" s="4"/>
      <c r="CY203" s="4"/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79</v>
      </c>
      <c r="EA203" s="1">
        <v>0</v>
      </c>
      <c r="EB203" s="4">
        <v>49.12658227848101</v>
      </c>
      <c r="EC203" s="4">
        <v>37.77215189873418</v>
      </c>
      <c r="ED203" s="4">
        <v>35.493670886075947</v>
      </c>
      <c r="EE203" s="4"/>
      <c r="EF203" s="4">
        <v>122.39240506329114</v>
      </c>
      <c r="EG203" s="4">
        <v>40.797468354430372</v>
      </c>
      <c r="EH203" s="4">
        <v>40.797468354430372</v>
      </c>
      <c r="EI203" s="1">
        <v>20</v>
      </c>
      <c r="EJ203" s="1">
        <v>30</v>
      </c>
      <c r="EK203" s="1">
        <v>22</v>
      </c>
      <c r="EL203" s="1">
        <v>7</v>
      </c>
      <c r="EM203" s="1">
        <v>0</v>
      </c>
      <c r="EN203" s="1">
        <v>1</v>
      </c>
      <c r="EO203" s="1">
        <v>38</v>
      </c>
      <c r="EP203" s="1">
        <v>26</v>
      </c>
      <c r="EQ203" s="1">
        <v>8</v>
      </c>
      <c r="ER203" s="1">
        <v>7</v>
      </c>
      <c r="ES203" s="1">
        <v>0</v>
      </c>
      <c r="ET203" s="1">
        <v>0</v>
      </c>
      <c r="EU203" s="1">
        <v>41</v>
      </c>
      <c r="EV203" s="1">
        <v>27</v>
      </c>
      <c r="EW203" s="1">
        <v>6</v>
      </c>
      <c r="EX203" s="1">
        <v>5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179</v>
      </c>
      <c r="FJ203" s="1" t="s">
        <v>375</v>
      </c>
      <c r="FK203" s="1">
        <v>192</v>
      </c>
      <c r="FL203" s="1">
        <v>27</v>
      </c>
      <c r="FM203" s="1" t="s">
        <v>375</v>
      </c>
      <c r="FN203" s="1">
        <v>27</v>
      </c>
      <c r="FO203" s="1">
        <v>35</v>
      </c>
      <c r="FP203" s="1">
        <v>9</v>
      </c>
      <c r="FQ203" s="1">
        <v>35</v>
      </c>
      <c r="FR203" s="1" t="s">
        <v>322</v>
      </c>
      <c r="FS203" s="1">
        <v>313</v>
      </c>
      <c r="FT203" s="1">
        <v>134</v>
      </c>
      <c r="FU203" s="1">
        <v>313</v>
      </c>
    </row>
    <row r="204" spans="63:177">
      <c r="BK204" s="29">
        <v>556563125</v>
      </c>
      <c r="BL204" s="1" t="s">
        <v>323</v>
      </c>
      <c r="BM204" s="1">
        <v>76</v>
      </c>
      <c r="BN204" s="1" t="s">
        <v>289</v>
      </c>
      <c r="BO204" s="1" t="s">
        <v>370</v>
      </c>
      <c r="BP204" s="1">
        <v>65</v>
      </c>
      <c r="BQ204" s="1">
        <v>1</v>
      </c>
      <c r="BR204" s="4">
        <v>50</v>
      </c>
      <c r="BS204" s="4">
        <v>39.5625</v>
      </c>
      <c r="BT204" s="4">
        <v>38.515625</v>
      </c>
      <c r="BU204" s="4">
        <v>128.078125</v>
      </c>
      <c r="BV204" s="4">
        <v>42.692708333333336</v>
      </c>
      <c r="BW204" s="1">
        <v>14</v>
      </c>
      <c r="BX204" s="1">
        <v>29</v>
      </c>
      <c r="BY204" s="1">
        <v>16</v>
      </c>
      <c r="BZ204" s="1">
        <v>5</v>
      </c>
      <c r="CA204" s="1">
        <v>1</v>
      </c>
      <c r="CB204" s="1">
        <v>0</v>
      </c>
      <c r="CC204" s="1">
        <v>29</v>
      </c>
      <c r="CD204" s="1">
        <v>23</v>
      </c>
      <c r="CE204" s="1">
        <v>7</v>
      </c>
      <c r="CF204" s="1">
        <v>5</v>
      </c>
      <c r="CG204" s="1">
        <v>1</v>
      </c>
      <c r="CH204" s="1">
        <v>2</v>
      </c>
      <c r="CI204" s="1">
        <v>31</v>
      </c>
      <c r="CJ204" s="1">
        <v>21</v>
      </c>
      <c r="CK204" s="1">
        <v>6</v>
      </c>
      <c r="CL204" s="1">
        <v>6</v>
      </c>
      <c r="CM204" s="1">
        <v>1</v>
      </c>
      <c r="CN204" s="1">
        <v>0</v>
      </c>
      <c r="CO204" s="1">
        <v>0</v>
      </c>
      <c r="CP204" s="1">
        <v>0</v>
      </c>
      <c r="CQ204" s="1">
        <v>75</v>
      </c>
      <c r="CR204" s="1">
        <v>0</v>
      </c>
      <c r="CS204" s="4">
        <v>53.133333333333333</v>
      </c>
      <c r="CT204" s="4">
        <v>39.520000000000003</v>
      </c>
      <c r="CU204" s="4">
        <v>41.773333333333333</v>
      </c>
      <c r="CV204" s="4">
        <v>49.906666666666666</v>
      </c>
      <c r="CW204" s="4">
        <v>134.42666666666668</v>
      </c>
      <c r="CX204" s="4">
        <v>44.808888888888902</v>
      </c>
      <c r="CY204" s="4">
        <v>46.083333333333336</v>
      </c>
      <c r="CZ204" s="1">
        <v>12</v>
      </c>
      <c r="DA204" s="1">
        <v>38</v>
      </c>
      <c r="DB204" s="1">
        <v>17</v>
      </c>
      <c r="DC204" s="1">
        <v>8</v>
      </c>
      <c r="DD204" s="1">
        <v>0</v>
      </c>
      <c r="DE204" s="1">
        <v>0</v>
      </c>
      <c r="DF204" s="1">
        <v>40</v>
      </c>
      <c r="DG204" s="1">
        <v>19</v>
      </c>
      <c r="DH204" s="1">
        <v>11</v>
      </c>
      <c r="DI204" s="1">
        <v>5</v>
      </c>
      <c r="DJ204" s="1">
        <v>0</v>
      </c>
      <c r="DK204" s="1">
        <v>0</v>
      </c>
      <c r="DL204" s="1">
        <v>34</v>
      </c>
      <c r="DM204" s="1">
        <v>24</v>
      </c>
      <c r="DN204" s="1">
        <v>9</v>
      </c>
      <c r="DO204" s="1">
        <v>8</v>
      </c>
      <c r="DP204" s="1">
        <v>0</v>
      </c>
      <c r="DQ204" s="1">
        <v>1</v>
      </c>
      <c r="DR204" s="1">
        <v>17</v>
      </c>
      <c r="DS204" s="1">
        <v>29</v>
      </c>
      <c r="DT204" s="1">
        <v>25</v>
      </c>
      <c r="DU204" s="1">
        <v>4</v>
      </c>
      <c r="DV204" s="1">
        <v>0</v>
      </c>
      <c r="DW204" s="1">
        <v>0</v>
      </c>
      <c r="DX204" s="1">
        <v>0</v>
      </c>
      <c r="DY204" s="1">
        <v>0</v>
      </c>
      <c r="DZ204" s="1">
        <v>140</v>
      </c>
      <c r="EA204" s="1">
        <v>1</v>
      </c>
      <c r="EB204" s="4">
        <v>51.690647482014391</v>
      </c>
      <c r="EC204" s="4">
        <v>39.539568345323744</v>
      </c>
      <c r="ED204" s="4">
        <v>40.273381294964025</v>
      </c>
      <c r="EE204" s="4">
        <v>49.906666666666666</v>
      </c>
      <c r="EF204" s="4">
        <v>131.50359712230215</v>
      </c>
      <c r="EG204" s="4">
        <v>43.834532374100704</v>
      </c>
      <c r="EH204" s="4">
        <v>44.522182254196643</v>
      </c>
      <c r="EI204" s="1">
        <v>26</v>
      </c>
      <c r="EJ204" s="1">
        <v>67</v>
      </c>
      <c r="EK204" s="1">
        <v>33</v>
      </c>
      <c r="EL204" s="1">
        <v>13</v>
      </c>
      <c r="EM204" s="1">
        <v>1</v>
      </c>
      <c r="EN204" s="1">
        <v>0</v>
      </c>
      <c r="EO204" s="1">
        <v>69</v>
      </c>
      <c r="EP204" s="1">
        <v>42</v>
      </c>
      <c r="EQ204" s="1">
        <v>18</v>
      </c>
      <c r="ER204" s="1">
        <v>10</v>
      </c>
      <c r="ES204" s="1">
        <v>1</v>
      </c>
      <c r="ET204" s="1">
        <v>2</v>
      </c>
      <c r="EU204" s="1">
        <v>65</v>
      </c>
      <c r="EV204" s="1">
        <v>45</v>
      </c>
      <c r="EW204" s="1">
        <v>15</v>
      </c>
      <c r="EX204" s="1">
        <v>14</v>
      </c>
      <c r="EY204" s="1">
        <v>1</v>
      </c>
      <c r="EZ204" s="1">
        <v>1</v>
      </c>
      <c r="FA204" s="1">
        <v>17</v>
      </c>
      <c r="FB204" s="1">
        <v>29</v>
      </c>
      <c r="FC204" s="1">
        <v>25</v>
      </c>
      <c r="FD204" s="1">
        <v>4</v>
      </c>
      <c r="FE204" s="1">
        <v>0</v>
      </c>
      <c r="FF204" s="1">
        <v>0</v>
      </c>
      <c r="FG204" s="1">
        <v>0</v>
      </c>
      <c r="FH204" s="1">
        <v>0</v>
      </c>
      <c r="FI204" s="1">
        <v>149</v>
      </c>
      <c r="FJ204" s="1">
        <v>103</v>
      </c>
      <c r="FK204" s="1">
        <v>145</v>
      </c>
      <c r="FL204" s="1">
        <v>21</v>
      </c>
      <c r="FM204" s="1">
        <v>6</v>
      </c>
      <c r="FN204" s="1">
        <v>18</v>
      </c>
      <c r="FO204" s="1">
        <v>35</v>
      </c>
      <c r="FP204" s="1">
        <v>9</v>
      </c>
      <c r="FQ204" s="1">
        <v>35</v>
      </c>
      <c r="FR204" s="1" t="s">
        <v>322</v>
      </c>
      <c r="FS204" s="1">
        <v>313</v>
      </c>
      <c r="FT204" s="1">
        <v>134</v>
      </c>
      <c r="FU204" s="1">
        <v>313</v>
      </c>
    </row>
    <row r="205" spans="63:177">
      <c r="BK205" s="29">
        <v>280390667</v>
      </c>
      <c r="BL205" s="1" t="s">
        <v>196</v>
      </c>
      <c r="BM205" s="1">
        <v>79</v>
      </c>
      <c r="BN205" s="1" t="s">
        <v>289</v>
      </c>
      <c r="BO205" s="1" t="s">
        <v>290</v>
      </c>
      <c r="BP205" s="1">
        <v>14</v>
      </c>
      <c r="BQ205" s="1">
        <v>0</v>
      </c>
      <c r="BR205" s="4">
        <v>61.285714285714285</v>
      </c>
      <c r="BS205" s="4">
        <v>48.857142857142854</v>
      </c>
      <c r="BT205" s="4">
        <v>53.071428571428569</v>
      </c>
      <c r="BU205" s="4">
        <v>163.21428571428572</v>
      </c>
      <c r="BV205" s="4">
        <v>54.404761904761912</v>
      </c>
      <c r="BW205" s="1">
        <v>1</v>
      </c>
      <c r="BX205" s="1">
        <v>7</v>
      </c>
      <c r="BY205" s="1">
        <v>3</v>
      </c>
      <c r="BZ205" s="1">
        <v>3</v>
      </c>
      <c r="CA205" s="1">
        <v>0</v>
      </c>
      <c r="CB205" s="1">
        <v>2</v>
      </c>
      <c r="CC205" s="1">
        <v>7</v>
      </c>
      <c r="CD205" s="1">
        <v>2</v>
      </c>
      <c r="CE205" s="1">
        <v>0</v>
      </c>
      <c r="CF205" s="1">
        <v>5</v>
      </c>
      <c r="CG205" s="1">
        <v>0</v>
      </c>
      <c r="CH205" s="1">
        <v>1</v>
      </c>
      <c r="CI205" s="1">
        <v>5</v>
      </c>
      <c r="CJ205" s="1">
        <v>3</v>
      </c>
      <c r="CK205" s="1">
        <v>3</v>
      </c>
      <c r="CL205" s="1">
        <v>3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4"/>
      <c r="CT205" s="4"/>
      <c r="CU205" s="4"/>
      <c r="CV205" s="4"/>
      <c r="CW205" s="4"/>
      <c r="CX205" s="4"/>
      <c r="CY205" s="4"/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14</v>
      </c>
      <c r="EA205" s="1">
        <v>0</v>
      </c>
      <c r="EB205" s="4">
        <v>61.285714285714285</v>
      </c>
      <c r="EC205" s="4">
        <v>48.857142857142854</v>
      </c>
      <c r="ED205" s="4">
        <v>53.071428571428569</v>
      </c>
      <c r="EE205" s="4"/>
      <c r="EF205" s="4">
        <v>163.21428571428572</v>
      </c>
      <c r="EG205" s="4">
        <v>54.404761904761912</v>
      </c>
      <c r="EH205" s="4">
        <v>54.404761904761912</v>
      </c>
      <c r="EI205" s="1">
        <v>1</v>
      </c>
      <c r="EJ205" s="1">
        <v>7</v>
      </c>
      <c r="EK205" s="1">
        <v>3</v>
      </c>
      <c r="EL205" s="1">
        <v>3</v>
      </c>
      <c r="EM205" s="1">
        <v>0</v>
      </c>
      <c r="EN205" s="1">
        <v>2</v>
      </c>
      <c r="EO205" s="1">
        <v>7</v>
      </c>
      <c r="EP205" s="1">
        <v>2</v>
      </c>
      <c r="EQ205" s="1">
        <v>0</v>
      </c>
      <c r="ER205" s="1">
        <v>5</v>
      </c>
      <c r="ES205" s="1">
        <v>0</v>
      </c>
      <c r="ET205" s="1">
        <v>1</v>
      </c>
      <c r="EU205" s="1">
        <v>5</v>
      </c>
      <c r="EV205" s="1">
        <v>3</v>
      </c>
      <c r="EW205" s="1">
        <v>3</v>
      </c>
      <c r="EX205" s="1">
        <v>3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30</v>
      </c>
      <c r="FJ205" s="1" t="s">
        <v>375</v>
      </c>
      <c r="FK205" s="1">
        <v>33</v>
      </c>
      <c r="FL205" s="1">
        <v>1</v>
      </c>
      <c r="FM205" s="1" t="s">
        <v>375</v>
      </c>
      <c r="FN205" s="1">
        <v>1</v>
      </c>
      <c r="FO205" s="1">
        <v>35</v>
      </c>
      <c r="FP205" s="1">
        <v>9</v>
      </c>
      <c r="FQ205" s="1">
        <v>35</v>
      </c>
      <c r="FR205" s="1" t="s">
        <v>322</v>
      </c>
      <c r="FS205" s="1">
        <v>313</v>
      </c>
      <c r="FT205" s="1">
        <v>134</v>
      </c>
      <c r="FU205" s="1">
        <v>313</v>
      </c>
    </row>
    <row r="206" spans="63:177">
      <c r="BK206" s="29">
        <v>248911689</v>
      </c>
      <c r="BL206" s="1" t="s">
        <v>197</v>
      </c>
      <c r="BM206" s="1">
        <v>84</v>
      </c>
      <c r="BN206" s="1" t="s">
        <v>289</v>
      </c>
      <c r="BO206" s="1" t="s">
        <v>290</v>
      </c>
      <c r="BP206" s="1">
        <v>33</v>
      </c>
      <c r="BQ206" s="1">
        <v>0</v>
      </c>
      <c r="BR206" s="4">
        <v>52.212121212121211</v>
      </c>
      <c r="BS206" s="4">
        <v>47.272727272727273</v>
      </c>
      <c r="BT206" s="4">
        <v>43.969696969696969</v>
      </c>
      <c r="BU206" s="4">
        <v>143.45454545454547</v>
      </c>
      <c r="BV206" s="4">
        <v>47.818181818181827</v>
      </c>
      <c r="BW206" s="1">
        <v>7</v>
      </c>
      <c r="BX206" s="1">
        <v>15</v>
      </c>
      <c r="BY206" s="1">
        <v>5</v>
      </c>
      <c r="BZ206" s="1">
        <v>6</v>
      </c>
      <c r="CA206" s="1">
        <v>0</v>
      </c>
      <c r="CB206" s="1">
        <v>0</v>
      </c>
      <c r="CC206" s="1">
        <v>11</v>
      </c>
      <c r="CD206" s="1">
        <v>12</v>
      </c>
      <c r="CE206" s="1">
        <v>5</v>
      </c>
      <c r="CF206" s="1">
        <v>5</v>
      </c>
      <c r="CG206" s="1">
        <v>0</v>
      </c>
      <c r="CH206" s="1">
        <v>0</v>
      </c>
      <c r="CI206" s="1">
        <v>14</v>
      </c>
      <c r="CJ206" s="1">
        <v>10</v>
      </c>
      <c r="CK206" s="1">
        <v>5</v>
      </c>
      <c r="CL206" s="1">
        <v>4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4"/>
      <c r="CT206" s="4"/>
      <c r="CU206" s="4"/>
      <c r="CV206" s="4"/>
      <c r="CW206" s="4"/>
      <c r="CX206" s="4"/>
      <c r="CY206" s="4"/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33</v>
      </c>
      <c r="EA206" s="1">
        <v>0</v>
      </c>
      <c r="EB206" s="4">
        <v>52.212121212121211</v>
      </c>
      <c r="EC206" s="4">
        <v>47.272727272727273</v>
      </c>
      <c r="ED206" s="4">
        <v>43.969696969696969</v>
      </c>
      <c r="EE206" s="4"/>
      <c r="EF206" s="4">
        <v>143.45454545454547</v>
      </c>
      <c r="EG206" s="4">
        <v>47.818181818181827</v>
      </c>
      <c r="EH206" s="4">
        <v>47.818181818181827</v>
      </c>
      <c r="EI206" s="1">
        <v>7</v>
      </c>
      <c r="EJ206" s="1">
        <v>15</v>
      </c>
      <c r="EK206" s="1">
        <v>5</v>
      </c>
      <c r="EL206" s="1">
        <v>6</v>
      </c>
      <c r="EM206" s="1">
        <v>0</v>
      </c>
      <c r="EN206" s="1">
        <v>0</v>
      </c>
      <c r="EO206" s="1">
        <v>11</v>
      </c>
      <c r="EP206" s="1">
        <v>12</v>
      </c>
      <c r="EQ206" s="1">
        <v>5</v>
      </c>
      <c r="ER206" s="1">
        <v>5</v>
      </c>
      <c r="ES206" s="1">
        <v>0</v>
      </c>
      <c r="ET206" s="1">
        <v>0</v>
      </c>
      <c r="EU206" s="1">
        <v>14</v>
      </c>
      <c r="EV206" s="1">
        <v>10</v>
      </c>
      <c r="EW206" s="1">
        <v>5</v>
      </c>
      <c r="EX206" s="1">
        <v>4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82</v>
      </c>
      <c r="FJ206" s="1" t="s">
        <v>375</v>
      </c>
      <c r="FK206" s="1">
        <v>94</v>
      </c>
      <c r="FL206" s="1">
        <v>10</v>
      </c>
      <c r="FM206" s="1" t="s">
        <v>375</v>
      </c>
      <c r="FN206" s="1">
        <v>9</v>
      </c>
      <c r="FO206" s="1">
        <v>35</v>
      </c>
      <c r="FP206" s="1">
        <v>9</v>
      </c>
      <c r="FQ206" s="1">
        <v>35</v>
      </c>
      <c r="FR206" s="1" t="s">
        <v>322</v>
      </c>
      <c r="FS206" s="1">
        <v>313</v>
      </c>
      <c r="FT206" s="1">
        <v>134</v>
      </c>
      <c r="FU206" s="1">
        <v>313</v>
      </c>
    </row>
    <row r="207" spans="63:177">
      <c r="BK207" s="29">
        <v>697294218</v>
      </c>
      <c r="BL207" s="1" t="s">
        <v>198</v>
      </c>
      <c r="BM207" s="1">
        <v>85</v>
      </c>
      <c r="BN207" s="1" t="s">
        <v>289</v>
      </c>
      <c r="BO207" s="1" t="s">
        <v>290</v>
      </c>
      <c r="BP207" s="1">
        <v>81</v>
      </c>
      <c r="BQ207" s="1">
        <v>0</v>
      </c>
      <c r="BR207" s="4">
        <v>54.123456790123456</v>
      </c>
      <c r="BS207" s="4">
        <v>44.74074074074074</v>
      </c>
      <c r="BT207" s="4">
        <v>40.209876543209873</v>
      </c>
      <c r="BU207" s="4">
        <v>139.07407407407408</v>
      </c>
      <c r="BV207" s="4">
        <v>46.358024691358032</v>
      </c>
      <c r="BW207" s="1">
        <v>17</v>
      </c>
      <c r="BX207" s="1">
        <v>32</v>
      </c>
      <c r="BY207" s="1">
        <v>19</v>
      </c>
      <c r="BZ207" s="1">
        <v>13</v>
      </c>
      <c r="CA207" s="1">
        <v>0</v>
      </c>
      <c r="CB207" s="1">
        <v>0</v>
      </c>
      <c r="CC207" s="1">
        <v>32</v>
      </c>
      <c r="CD207" s="1">
        <v>28</v>
      </c>
      <c r="CE207" s="1">
        <v>11</v>
      </c>
      <c r="CF207" s="1">
        <v>10</v>
      </c>
      <c r="CG207" s="1">
        <v>1</v>
      </c>
      <c r="CH207" s="1">
        <v>2</v>
      </c>
      <c r="CI207" s="1">
        <v>38</v>
      </c>
      <c r="CJ207" s="1">
        <v>20</v>
      </c>
      <c r="CK207" s="1">
        <v>21</v>
      </c>
      <c r="CL207" s="1">
        <v>2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4"/>
      <c r="CT207" s="4"/>
      <c r="CU207" s="4"/>
      <c r="CV207" s="4"/>
      <c r="CW207" s="4"/>
      <c r="CX207" s="4"/>
      <c r="CY207" s="4"/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81</v>
      </c>
      <c r="EA207" s="1">
        <v>0</v>
      </c>
      <c r="EB207" s="4">
        <v>54.123456790123456</v>
      </c>
      <c r="EC207" s="4">
        <v>44.74074074074074</v>
      </c>
      <c r="ED207" s="4">
        <v>40.209876543209873</v>
      </c>
      <c r="EE207" s="4"/>
      <c r="EF207" s="4">
        <v>139.07407407407408</v>
      </c>
      <c r="EG207" s="4">
        <v>46.358024691358032</v>
      </c>
      <c r="EH207" s="4">
        <v>46.358024691358032</v>
      </c>
      <c r="EI207" s="1">
        <v>17</v>
      </c>
      <c r="EJ207" s="1">
        <v>32</v>
      </c>
      <c r="EK207" s="1">
        <v>19</v>
      </c>
      <c r="EL207" s="1">
        <v>13</v>
      </c>
      <c r="EM207" s="1">
        <v>0</v>
      </c>
      <c r="EN207" s="1">
        <v>0</v>
      </c>
      <c r="EO207" s="1">
        <v>32</v>
      </c>
      <c r="EP207" s="1">
        <v>28</v>
      </c>
      <c r="EQ207" s="1">
        <v>11</v>
      </c>
      <c r="ER207" s="1">
        <v>10</v>
      </c>
      <c r="ES207" s="1">
        <v>1</v>
      </c>
      <c r="ET207" s="1">
        <v>2</v>
      </c>
      <c r="EU207" s="1">
        <v>38</v>
      </c>
      <c r="EV207" s="1">
        <v>20</v>
      </c>
      <c r="EW207" s="1">
        <v>21</v>
      </c>
      <c r="EX207" s="1">
        <v>2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103</v>
      </c>
      <c r="FJ207" s="1" t="s">
        <v>375</v>
      </c>
      <c r="FK207" s="1">
        <v>115</v>
      </c>
      <c r="FL207" s="1">
        <v>14</v>
      </c>
      <c r="FM207" s="1" t="s">
        <v>375</v>
      </c>
      <c r="FN207" s="1">
        <v>14</v>
      </c>
      <c r="FO207" s="1">
        <v>35</v>
      </c>
      <c r="FP207" s="1">
        <v>9</v>
      </c>
      <c r="FQ207" s="1">
        <v>35</v>
      </c>
      <c r="FR207" s="1" t="s">
        <v>322</v>
      </c>
      <c r="FS207" s="1">
        <v>313</v>
      </c>
      <c r="FT207" s="1">
        <v>134</v>
      </c>
      <c r="FU207" s="1">
        <v>313</v>
      </c>
    </row>
    <row r="208" spans="63:177">
      <c r="BK208" s="29">
        <v>935131955</v>
      </c>
      <c r="BL208" s="1" t="s">
        <v>199</v>
      </c>
      <c r="BM208" s="1">
        <v>87</v>
      </c>
      <c r="BN208" s="1" t="s">
        <v>289</v>
      </c>
      <c r="BO208" s="1" t="s">
        <v>370</v>
      </c>
      <c r="BP208" s="1">
        <v>75</v>
      </c>
      <c r="BQ208" s="1">
        <v>0</v>
      </c>
      <c r="BR208" s="4">
        <v>57.72</v>
      </c>
      <c r="BS208" s="4">
        <v>44.586666666666666</v>
      </c>
      <c r="BT208" s="4">
        <v>41.986666666666665</v>
      </c>
      <c r="BU208" s="4">
        <v>144.29333333333332</v>
      </c>
      <c r="BV208" s="4">
        <v>48.097777777777779</v>
      </c>
      <c r="BW208" s="1">
        <v>4</v>
      </c>
      <c r="BX208" s="1">
        <v>39</v>
      </c>
      <c r="BY208" s="1">
        <v>26</v>
      </c>
      <c r="BZ208" s="1">
        <v>6</v>
      </c>
      <c r="CA208" s="1">
        <v>0</v>
      </c>
      <c r="CB208" s="1">
        <v>0</v>
      </c>
      <c r="CC208" s="1">
        <v>30</v>
      </c>
      <c r="CD208" s="1">
        <v>22</v>
      </c>
      <c r="CE208" s="1">
        <v>15</v>
      </c>
      <c r="CF208" s="1">
        <v>8</v>
      </c>
      <c r="CG208" s="1">
        <v>0</v>
      </c>
      <c r="CH208" s="1">
        <v>2</v>
      </c>
      <c r="CI208" s="1">
        <v>33</v>
      </c>
      <c r="CJ208" s="1">
        <v>25</v>
      </c>
      <c r="CK208" s="1">
        <v>10</v>
      </c>
      <c r="CL208" s="1">
        <v>7</v>
      </c>
      <c r="CM208" s="1">
        <v>0</v>
      </c>
      <c r="CN208" s="1">
        <v>0</v>
      </c>
      <c r="CO208" s="1">
        <v>0</v>
      </c>
      <c r="CP208" s="1">
        <v>0</v>
      </c>
      <c r="CQ208" s="1">
        <v>71</v>
      </c>
      <c r="CR208" s="1">
        <v>0</v>
      </c>
      <c r="CS208" s="4">
        <v>54.985915492957744</v>
      </c>
      <c r="CT208" s="4">
        <v>47.098591549295776</v>
      </c>
      <c r="CU208" s="4">
        <v>47.661971830985912</v>
      </c>
      <c r="CV208" s="4">
        <v>52.309859154929576</v>
      </c>
      <c r="CW208" s="4">
        <v>149.74647887323943</v>
      </c>
      <c r="CX208" s="4">
        <v>49.915492957746501</v>
      </c>
      <c r="CY208" s="4">
        <v>50.514084507042256</v>
      </c>
      <c r="CZ208" s="1">
        <v>7</v>
      </c>
      <c r="DA208" s="1">
        <v>39</v>
      </c>
      <c r="DB208" s="1">
        <v>15</v>
      </c>
      <c r="DC208" s="1">
        <v>10</v>
      </c>
      <c r="DD208" s="1">
        <v>0</v>
      </c>
      <c r="DE208" s="1">
        <v>0</v>
      </c>
      <c r="DF208" s="1">
        <v>26</v>
      </c>
      <c r="DG208" s="1">
        <v>20</v>
      </c>
      <c r="DH208" s="1">
        <v>17</v>
      </c>
      <c r="DI208" s="1">
        <v>8</v>
      </c>
      <c r="DJ208" s="1">
        <v>0</v>
      </c>
      <c r="DK208" s="1">
        <v>2</v>
      </c>
      <c r="DL208" s="1">
        <v>23</v>
      </c>
      <c r="DM208" s="1">
        <v>24</v>
      </c>
      <c r="DN208" s="1">
        <v>16</v>
      </c>
      <c r="DO208" s="1">
        <v>8</v>
      </c>
      <c r="DP208" s="1">
        <v>0</v>
      </c>
      <c r="DQ208" s="1">
        <v>1</v>
      </c>
      <c r="DR208" s="1">
        <v>12</v>
      </c>
      <c r="DS208" s="1">
        <v>39</v>
      </c>
      <c r="DT208" s="1">
        <v>13</v>
      </c>
      <c r="DU208" s="1">
        <v>7</v>
      </c>
      <c r="DV208" s="1">
        <v>0</v>
      </c>
      <c r="DW208" s="1">
        <v>0</v>
      </c>
      <c r="DX208" s="1">
        <v>0</v>
      </c>
      <c r="DY208" s="1">
        <v>0</v>
      </c>
      <c r="DZ208" s="1">
        <v>146</v>
      </c>
      <c r="EA208" s="1">
        <v>0</v>
      </c>
      <c r="EB208" s="4">
        <v>56.390410958904113</v>
      </c>
      <c r="EC208" s="4">
        <v>45.80821917808219</v>
      </c>
      <c r="ED208" s="4">
        <v>44.746575342465754</v>
      </c>
      <c r="EE208" s="4">
        <v>52.309859154929576</v>
      </c>
      <c r="EF208" s="4">
        <v>146.94520547945206</v>
      </c>
      <c r="EG208" s="4">
        <v>48.981735159817333</v>
      </c>
      <c r="EH208" s="4">
        <v>49.272831050228305</v>
      </c>
      <c r="EI208" s="1">
        <v>11</v>
      </c>
      <c r="EJ208" s="1">
        <v>78</v>
      </c>
      <c r="EK208" s="1">
        <v>41</v>
      </c>
      <c r="EL208" s="1">
        <v>16</v>
      </c>
      <c r="EM208" s="1">
        <v>0</v>
      </c>
      <c r="EN208" s="1">
        <v>0</v>
      </c>
      <c r="EO208" s="1">
        <v>56</v>
      </c>
      <c r="EP208" s="1">
        <v>42</v>
      </c>
      <c r="EQ208" s="1">
        <v>32</v>
      </c>
      <c r="ER208" s="1">
        <v>16</v>
      </c>
      <c r="ES208" s="1">
        <v>0</v>
      </c>
      <c r="ET208" s="1">
        <v>4</v>
      </c>
      <c r="EU208" s="1">
        <v>56</v>
      </c>
      <c r="EV208" s="1">
        <v>49</v>
      </c>
      <c r="EW208" s="1">
        <v>26</v>
      </c>
      <c r="EX208" s="1">
        <v>15</v>
      </c>
      <c r="EY208" s="1">
        <v>0</v>
      </c>
      <c r="EZ208" s="1">
        <v>1</v>
      </c>
      <c r="FA208" s="1">
        <v>12</v>
      </c>
      <c r="FB208" s="1">
        <v>39</v>
      </c>
      <c r="FC208" s="1">
        <v>13</v>
      </c>
      <c r="FD208" s="1">
        <v>7</v>
      </c>
      <c r="FE208" s="1">
        <v>0</v>
      </c>
      <c r="FF208" s="1">
        <v>0</v>
      </c>
      <c r="FG208" s="1">
        <v>0</v>
      </c>
      <c r="FH208" s="1">
        <v>0</v>
      </c>
      <c r="FI208" s="1">
        <v>76</v>
      </c>
      <c r="FJ208" s="1">
        <v>68</v>
      </c>
      <c r="FK208" s="1">
        <v>74</v>
      </c>
      <c r="FL208" s="1">
        <v>6</v>
      </c>
      <c r="FM208" s="1">
        <v>3</v>
      </c>
      <c r="FN208" s="1">
        <v>5</v>
      </c>
      <c r="FO208" s="1">
        <v>35</v>
      </c>
      <c r="FP208" s="1">
        <v>9</v>
      </c>
      <c r="FQ208" s="1">
        <v>35</v>
      </c>
      <c r="FR208" s="1" t="s">
        <v>322</v>
      </c>
      <c r="FS208" s="1">
        <v>313</v>
      </c>
      <c r="FT208" s="1">
        <v>134</v>
      </c>
      <c r="FU208" s="1">
        <v>313</v>
      </c>
    </row>
    <row r="209" spans="63:177">
      <c r="BK209" s="29">
        <v>490004865</v>
      </c>
      <c r="BL209" s="1" t="s">
        <v>200</v>
      </c>
      <c r="BM209" s="1">
        <v>89</v>
      </c>
      <c r="BN209" s="1" t="s">
        <v>289</v>
      </c>
      <c r="BO209" s="1" t="s">
        <v>370</v>
      </c>
      <c r="BP209" s="1">
        <v>115</v>
      </c>
      <c r="BQ209" s="1">
        <v>0</v>
      </c>
      <c r="BR209" s="4">
        <v>53.2</v>
      </c>
      <c r="BS209" s="4">
        <v>41.77391304347826</v>
      </c>
      <c r="BT209" s="4">
        <v>37.669565217391302</v>
      </c>
      <c r="BU209" s="4">
        <v>132.64347826086956</v>
      </c>
      <c r="BV209" s="4">
        <v>44.214492753623183</v>
      </c>
      <c r="BW209" s="1">
        <v>20</v>
      </c>
      <c r="BX209" s="1">
        <v>52</v>
      </c>
      <c r="BY209" s="1">
        <v>32</v>
      </c>
      <c r="BZ209" s="1">
        <v>11</v>
      </c>
      <c r="CA209" s="1">
        <v>0</v>
      </c>
      <c r="CB209" s="1">
        <v>1</v>
      </c>
      <c r="CC209" s="1">
        <v>46</v>
      </c>
      <c r="CD209" s="1">
        <v>43</v>
      </c>
      <c r="CE209" s="1">
        <v>18</v>
      </c>
      <c r="CF209" s="1">
        <v>8</v>
      </c>
      <c r="CG209" s="1">
        <v>1</v>
      </c>
      <c r="CH209" s="1">
        <v>1</v>
      </c>
      <c r="CI209" s="1">
        <v>56</v>
      </c>
      <c r="CJ209" s="1">
        <v>42</v>
      </c>
      <c r="CK209" s="1">
        <v>12</v>
      </c>
      <c r="CL209" s="1">
        <v>5</v>
      </c>
      <c r="CM209" s="1">
        <v>0</v>
      </c>
      <c r="CN209" s="1">
        <v>1</v>
      </c>
      <c r="CO209" s="1">
        <v>0</v>
      </c>
      <c r="CP209" s="1">
        <v>0</v>
      </c>
      <c r="CQ209" s="1">
        <v>13</v>
      </c>
      <c r="CR209" s="1">
        <v>0</v>
      </c>
      <c r="CS209" s="4">
        <v>53.846153846153847</v>
      </c>
      <c r="CT209" s="4">
        <v>48.615384615384613</v>
      </c>
      <c r="CU209" s="4">
        <v>40.769230769230766</v>
      </c>
      <c r="CV209" s="4">
        <v>59.153846153846153</v>
      </c>
      <c r="CW209" s="4">
        <v>143.23076923076923</v>
      </c>
      <c r="CX209" s="4">
        <v>47.743589743589737</v>
      </c>
      <c r="CY209" s="4">
        <v>50.596153846153847</v>
      </c>
      <c r="CZ209" s="1">
        <v>2</v>
      </c>
      <c r="DA209" s="1">
        <v>6</v>
      </c>
      <c r="DB209" s="1">
        <v>5</v>
      </c>
      <c r="DC209" s="1">
        <v>0</v>
      </c>
      <c r="DD209" s="1">
        <v>0</v>
      </c>
      <c r="DE209" s="1">
        <v>0</v>
      </c>
      <c r="DF209" s="1">
        <v>3</v>
      </c>
      <c r="DG209" s="1">
        <v>4</v>
      </c>
      <c r="DH209" s="1">
        <v>6</v>
      </c>
      <c r="DI209" s="1">
        <v>0</v>
      </c>
      <c r="DJ209" s="1">
        <v>0</v>
      </c>
      <c r="DK209" s="1">
        <v>0</v>
      </c>
      <c r="DL209" s="1">
        <v>4</v>
      </c>
      <c r="DM209" s="1">
        <v>7</v>
      </c>
      <c r="DN209" s="1">
        <v>2</v>
      </c>
      <c r="DO209" s="1">
        <v>0</v>
      </c>
      <c r="DP209" s="1">
        <v>0</v>
      </c>
      <c r="DQ209" s="1">
        <v>0</v>
      </c>
      <c r="DR209" s="1">
        <v>0</v>
      </c>
      <c r="DS209" s="1">
        <v>7</v>
      </c>
      <c r="DT209" s="1">
        <v>4</v>
      </c>
      <c r="DU209" s="1">
        <v>2</v>
      </c>
      <c r="DV209" s="1">
        <v>0</v>
      </c>
      <c r="DW209" s="1">
        <v>0</v>
      </c>
      <c r="DX209" s="1">
        <v>0</v>
      </c>
      <c r="DY209" s="1">
        <v>0</v>
      </c>
      <c r="DZ209" s="1">
        <v>128</v>
      </c>
      <c r="EA209" s="1">
        <v>0</v>
      </c>
      <c r="EB209" s="4">
        <v>53.265625</v>
      </c>
      <c r="EC209" s="4">
        <v>42.46875</v>
      </c>
      <c r="ED209" s="4">
        <v>37.984375</v>
      </c>
      <c r="EE209" s="4">
        <v>59.153846153846153</v>
      </c>
      <c r="EF209" s="4">
        <v>133.71875</v>
      </c>
      <c r="EG209" s="4">
        <v>44.572916666666664</v>
      </c>
      <c r="EH209" s="4">
        <v>44.862630208333329</v>
      </c>
      <c r="EI209" s="1">
        <v>22</v>
      </c>
      <c r="EJ209" s="1">
        <v>58</v>
      </c>
      <c r="EK209" s="1">
        <v>37</v>
      </c>
      <c r="EL209" s="1">
        <v>11</v>
      </c>
      <c r="EM209" s="1">
        <v>0</v>
      </c>
      <c r="EN209" s="1">
        <v>1</v>
      </c>
      <c r="EO209" s="1">
        <v>49</v>
      </c>
      <c r="EP209" s="1">
        <v>47</v>
      </c>
      <c r="EQ209" s="1">
        <v>24</v>
      </c>
      <c r="ER209" s="1">
        <v>8</v>
      </c>
      <c r="ES209" s="1">
        <v>1</v>
      </c>
      <c r="ET209" s="1">
        <v>1</v>
      </c>
      <c r="EU209" s="1">
        <v>60</v>
      </c>
      <c r="EV209" s="1">
        <v>49</v>
      </c>
      <c r="EW209" s="1">
        <v>14</v>
      </c>
      <c r="EX209" s="1">
        <v>5</v>
      </c>
      <c r="EY209" s="1">
        <v>0</v>
      </c>
      <c r="EZ209" s="1">
        <v>1</v>
      </c>
      <c r="FA209" s="1">
        <v>0</v>
      </c>
      <c r="FB209" s="1">
        <v>7</v>
      </c>
      <c r="FC209" s="1">
        <v>4</v>
      </c>
      <c r="FD209" s="1">
        <v>2</v>
      </c>
      <c r="FE209" s="1">
        <v>0</v>
      </c>
      <c r="FF209" s="1">
        <v>0</v>
      </c>
      <c r="FG209" s="1">
        <v>0</v>
      </c>
      <c r="FH209" s="1">
        <v>0</v>
      </c>
      <c r="FI209" s="1">
        <v>128</v>
      </c>
      <c r="FJ209" s="1">
        <v>91</v>
      </c>
      <c r="FK209" s="1">
        <v>137</v>
      </c>
      <c r="FL209" s="1">
        <v>17</v>
      </c>
      <c r="FM209" s="1">
        <v>4</v>
      </c>
      <c r="FN209" s="1">
        <v>17</v>
      </c>
      <c r="FO209" s="1">
        <v>35</v>
      </c>
      <c r="FP209" s="1">
        <v>9</v>
      </c>
      <c r="FQ209" s="1">
        <v>35</v>
      </c>
      <c r="FR209" s="1" t="s">
        <v>322</v>
      </c>
      <c r="FS209" s="1">
        <v>313</v>
      </c>
      <c r="FT209" s="1">
        <v>134</v>
      </c>
      <c r="FU209" s="1">
        <v>313</v>
      </c>
    </row>
    <row r="210" spans="63:177">
      <c r="BK210" s="29">
        <v>527233349</v>
      </c>
      <c r="BL210" s="1" t="s">
        <v>201</v>
      </c>
      <c r="BM210" s="1">
        <v>97</v>
      </c>
      <c r="BN210" s="1" t="s">
        <v>289</v>
      </c>
      <c r="BO210" s="1" t="s">
        <v>290</v>
      </c>
      <c r="BP210" s="1">
        <v>37</v>
      </c>
      <c r="BQ210" s="1">
        <v>0</v>
      </c>
      <c r="BR210" s="4">
        <v>41.027027027027025</v>
      </c>
      <c r="BS210" s="4">
        <v>32</v>
      </c>
      <c r="BT210" s="4">
        <v>26.513513513513512</v>
      </c>
      <c r="BU210" s="4">
        <v>99.540540540540547</v>
      </c>
      <c r="BV210" s="4">
        <v>33.18018018018018</v>
      </c>
      <c r="BW210" s="1">
        <v>15</v>
      </c>
      <c r="BX210" s="1">
        <v>15</v>
      </c>
      <c r="BY210" s="1">
        <v>6</v>
      </c>
      <c r="BZ210" s="1">
        <v>1</v>
      </c>
      <c r="CA210" s="1">
        <v>1</v>
      </c>
      <c r="CB210" s="1">
        <v>0</v>
      </c>
      <c r="CC210" s="1">
        <v>22</v>
      </c>
      <c r="CD210" s="1">
        <v>11</v>
      </c>
      <c r="CE210" s="1">
        <v>3</v>
      </c>
      <c r="CF210" s="1">
        <v>1</v>
      </c>
      <c r="CG210" s="1">
        <v>1</v>
      </c>
      <c r="CH210" s="1">
        <v>0</v>
      </c>
      <c r="CI210" s="1">
        <v>27</v>
      </c>
      <c r="CJ210" s="1">
        <v>10</v>
      </c>
      <c r="CK210" s="1">
        <v>0</v>
      </c>
      <c r="CL210" s="1">
        <v>0</v>
      </c>
      <c r="CM210" s="1">
        <v>1</v>
      </c>
      <c r="CN210" s="1">
        <v>0</v>
      </c>
      <c r="CO210" s="1">
        <v>1</v>
      </c>
      <c r="CP210" s="1">
        <v>0</v>
      </c>
      <c r="CQ210" s="1">
        <v>0</v>
      </c>
      <c r="CR210" s="1">
        <v>0</v>
      </c>
      <c r="CS210" s="4"/>
      <c r="CT210" s="4"/>
      <c r="CU210" s="4"/>
      <c r="CV210" s="4"/>
      <c r="CW210" s="4"/>
      <c r="CX210" s="4"/>
      <c r="CY210" s="4"/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37</v>
      </c>
      <c r="EA210" s="1">
        <v>0</v>
      </c>
      <c r="EB210" s="4">
        <v>41.027027027027025</v>
      </c>
      <c r="EC210" s="4">
        <v>32</v>
      </c>
      <c r="ED210" s="4">
        <v>26.513513513513512</v>
      </c>
      <c r="EE210" s="4"/>
      <c r="EF210" s="4">
        <v>99.540540540540547</v>
      </c>
      <c r="EG210" s="4">
        <v>33.18018018018018</v>
      </c>
      <c r="EH210" s="4">
        <v>33.18018018018018</v>
      </c>
      <c r="EI210" s="1">
        <v>15</v>
      </c>
      <c r="EJ210" s="1">
        <v>15</v>
      </c>
      <c r="EK210" s="1">
        <v>6</v>
      </c>
      <c r="EL210" s="1">
        <v>1</v>
      </c>
      <c r="EM210" s="1">
        <v>1</v>
      </c>
      <c r="EN210" s="1">
        <v>0</v>
      </c>
      <c r="EO210" s="1">
        <v>22</v>
      </c>
      <c r="EP210" s="1">
        <v>11</v>
      </c>
      <c r="EQ210" s="1">
        <v>3</v>
      </c>
      <c r="ER210" s="1">
        <v>1</v>
      </c>
      <c r="ES210" s="1">
        <v>1</v>
      </c>
      <c r="ET210" s="1">
        <v>0</v>
      </c>
      <c r="EU210" s="1">
        <v>27</v>
      </c>
      <c r="EV210" s="1">
        <v>10</v>
      </c>
      <c r="EW210" s="1">
        <v>0</v>
      </c>
      <c r="EX210" s="1">
        <v>0</v>
      </c>
      <c r="EY210" s="1">
        <v>1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1</v>
      </c>
      <c r="FH210" s="1">
        <v>0</v>
      </c>
      <c r="FI210" s="1">
        <v>272</v>
      </c>
      <c r="FJ210" s="1" t="s">
        <v>375</v>
      </c>
      <c r="FK210" s="1">
        <v>277</v>
      </c>
      <c r="FL210" s="1">
        <v>33</v>
      </c>
      <c r="FM210" s="1" t="s">
        <v>375</v>
      </c>
      <c r="FN210" s="1">
        <v>33</v>
      </c>
      <c r="FO210" s="1">
        <v>35</v>
      </c>
      <c r="FP210" s="1">
        <v>9</v>
      </c>
      <c r="FQ210" s="1">
        <v>35</v>
      </c>
      <c r="FR210" s="1" t="s">
        <v>322</v>
      </c>
      <c r="FS210" s="1">
        <v>313</v>
      </c>
      <c r="FT210" s="1">
        <v>134</v>
      </c>
      <c r="FU210" s="1">
        <v>313</v>
      </c>
    </row>
    <row r="211" spans="63:177">
      <c r="BK211" s="29">
        <v>288215384</v>
      </c>
      <c r="BL211" s="1" t="s">
        <v>168</v>
      </c>
      <c r="BM211" s="1">
        <v>101</v>
      </c>
      <c r="BN211" s="1" t="s">
        <v>289</v>
      </c>
      <c r="BO211" s="1" t="s">
        <v>290</v>
      </c>
      <c r="BP211" s="1">
        <v>69</v>
      </c>
      <c r="BQ211" s="1">
        <v>0</v>
      </c>
      <c r="BR211" s="4">
        <v>48.289855072463766</v>
      </c>
      <c r="BS211" s="4">
        <v>38.956521739130437</v>
      </c>
      <c r="BT211" s="4">
        <v>37.275362318840578</v>
      </c>
      <c r="BU211" s="4">
        <v>124.52173913043478</v>
      </c>
      <c r="BV211" s="4">
        <v>41.507246376811601</v>
      </c>
      <c r="BW211" s="1">
        <v>19</v>
      </c>
      <c r="BX211" s="1">
        <v>31</v>
      </c>
      <c r="BY211" s="1">
        <v>12</v>
      </c>
      <c r="BZ211" s="1">
        <v>7</v>
      </c>
      <c r="CA211" s="1">
        <v>1</v>
      </c>
      <c r="CB211" s="1">
        <v>0</v>
      </c>
      <c r="CC211" s="1">
        <v>42</v>
      </c>
      <c r="CD211" s="1">
        <v>9</v>
      </c>
      <c r="CE211" s="1">
        <v>8</v>
      </c>
      <c r="CF211" s="1">
        <v>10</v>
      </c>
      <c r="CG211" s="1">
        <v>2</v>
      </c>
      <c r="CH211" s="1">
        <v>2</v>
      </c>
      <c r="CI211" s="1">
        <v>39</v>
      </c>
      <c r="CJ211" s="1">
        <v>17</v>
      </c>
      <c r="CK211" s="1">
        <v>6</v>
      </c>
      <c r="CL211" s="1">
        <v>7</v>
      </c>
      <c r="CM211" s="1">
        <v>2</v>
      </c>
      <c r="CN211" s="1">
        <v>0</v>
      </c>
      <c r="CO211" s="1">
        <v>1</v>
      </c>
      <c r="CP211" s="1">
        <v>0</v>
      </c>
      <c r="CQ211" s="1">
        <v>0</v>
      </c>
      <c r="CR211" s="1">
        <v>0</v>
      </c>
      <c r="CS211" s="4"/>
      <c r="CT211" s="4"/>
      <c r="CU211" s="4"/>
      <c r="CV211" s="4"/>
      <c r="CW211" s="4"/>
      <c r="CX211" s="4"/>
      <c r="CY211" s="4"/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69</v>
      </c>
      <c r="EA211" s="1">
        <v>0</v>
      </c>
      <c r="EB211" s="4">
        <v>48.289855072463766</v>
      </c>
      <c r="EC211" s="4">
        <v>38.956521739130437</v>
      </c>
      <c r="ED211" s="4">
        <v>37.275362318840578</v>
      </c>
      <c r="EE211" s="4"/>
      <c r="EF211" s="4">
        <v>124.52173913043478</v>
      </c>
      <c r="EG211" s="4">
        <v>41.507246376811601</v>
      </c>
      <c r="EH211" s="4">
        <v>41.507246376811601</v>
      </c>
      <c r="EI211" s="1">
        <v>19</v>
      </c>
      <c r="EJ211" s="1">
        <v>31</v>
      </c>
      <c r="EK211" s="1">
        <v>12</v>
      </c>
      <c r="EL211" s="1">
        <v>7</v>
      </c>
      <c r="EM211" s="1">
        <v>1</v>
      </c>
      <c r="EN211" s="1">
        <v>0</v>
      </c>
      <c r="EO211" s="1">
        <v>42</v>
      </c>
      <c r="EP211" s="1">
        <v>9</v>
      </c>
      <c r="EQ211" s="1">
        <v>8</v>
      </c>
      <c r="ER211" s="1">
        <v>10</v>
      </c>
      <c r="ES211" s="1">
        <v>2</v>
      </c>
      <c r="ET211" s="1">
        <v>2</v>
      </c>
      <c r="EU211" s="1">
        <v>39</v>
      </c>
      <c r="EV211" s="1">
        <v>17</v>
      </c>
      <c r="EW211" s="1">
        <v>6</v>
      </c>
      <c r="EX211" s="1">
        <v>7</v>
      </c>
      <c r="EY211" s="1">
        <v>2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1</v>
      </c>
      <c r="FH211" s="1">
        <v>0</v>
      </c>
      <c r="FI211" s="1">
        <v>166</v>
      </c>
      <c r="FJ211" s="1" t="s">
        <v>375</v>
      </c>
      <c r="FK211" s="1">
        <v>181</v>
      </c>
      <c r="FL211" s="1">
        <v>24</v>
      </c>
      <c r="FM211" s="1" t="s">
        <v>375</v>
      </c>
      <c r="FN211" s="1">
        <v>24</v>
      </c>
      <c r="FO211" s="1">
        <v>35</v>
      </c>
      <c r="FP211" s="1">
        <v>9</v>
      </c>
      <c r="FQ211" s="1">
        <v>35</v>
      </c>
      <c r="FR211" s="1" t="s">
        <v>322</v>
      </c>
      <c r="FS211" s="1">
        <v>313</v>
      </c>
      <c r="FT211" s="1">
        <v>134</v>
      </c>
      <c r="FU211" s="1">
        <v>313</v>
      </c>
    </row>
    <row r="212" spans="63:177">
      <c r="BK212" s="29">
        <v>399376199</v>
      </c>
      <c r="BL212" s="1" t="s">
        <v>169</v>
      </c>
      <c r="BM212" s="1">
        <v>104</v>
      </c>
      <c r="BN212" s="1" t="s">
        <v>289</v>
      </c>
      <c r="BO212" s="1" t="s">
        <v>290</v>
      </c>
      <c r="BP212" s="1">
        <v>179</v>
      </c>
      <c r="BQ212" s="1">
        <v>0</v>
      </c>
      <c r="BR212" s="4">
        <v>55.486033519553075</v>
      </c>
      <c r="BS212" s="4">
        <v>43.351955307262571</v>
      </c>
      <c r="BT212" s="4">
        <v>40.351955307262571</v>
      </c>
      <c r="BU212" s="4">
        <v>139.18994413407822</v>
      </c>
      <c r="BV212" s="4">
        <v>46.396648044692725</v>
      </c>
      <c r="BW212" s="1">
        <v>24</v>
      </c>
      <c r="BX212" s="1">
        <v>97</v>
      </c>
      <c r="BY212" s="1">
        <v>35</v>
      </c>
      <c r="BZ212" s="1">
        <v>23</v>
      </c>
      <c r="CA212" s="1">
        <v>0</v>
      </c>
      <c r="CB212" s="1">
        <v>4</v>
      </c>
      <c r="CC212" s="1">
        <v>72</v>
      </c>
      <c r="CD212" s="1">
        <v>59</v>
      </c>
      <c r="CE212" s="1">
        <v>36</v>
      </c>
      <c r="CF212" s="1">
        <v>12</v>
      </c>
      <c r="CG212" s="1">
        <v>2</v>
      </c>
      <c r="CH212" s="1">
        <v>3</v>
      </c>
      <c r="CI212" s="1">
        <v>81</v>
      </c>
      <c r="CJ212" s="1">
        <v>62</v>
      </c>
      <c r="CK212" s="1">
        <v>25</v>
      </c>
      <c r="CL212" s="1">
        <v>11</v>
      </c>
      <c r="CM212" s="1">
        <v>0</v>
      </c>
      <c r="CN212" s="1">
        <v>1</v>
      </c>
      <c r="CO212" s="1">
        <v>0</v>
      </c>
      <c r="CP212" s="1">
        <v>0</v>
      </c>
      <c r="CQ212" s="1">
        <v>0</v>
      </c>
      <c r="CR212" s="1">
        <v>0</v>
      </c>
      <c r="CS212" s="4"/>
      <c r="CT212" s="4"/>
      <c r="CU212" s="4"/>
      <c r="CV212" s="4"/>
      <c r="CW212" s="4"/>
      <c r="CX212" s="4"/>
      <c r="CY212" s="4"/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179</v>
      </c>
      <c r="EA212" s="1">
        <v>0</v>
      </c>
      <c r="EB212" s="4">
        <v>55.486033519553075</v>
      </c>
      <c r="EC212" s="4">
        <v>43.351955307262571</v>
      </c>
      <c r="ED212" s="4">
        <v>40.351955307262571</v>
      </c>
      <c r="EE212" s="4"/>
      <c r="EF212" s="4">
        <v>139.18994413407822</v>
      </c>
      <c r="EG212" s="4">
        <v>46.396648044692725</v>
      </c>
      <c r="EH212" s="4">
        <v>46.396648044692725</v>
      </c>
      <c r="EI212" s="1">
        <v>24</v>
      </c>
      <c r="EJ212" s="1">
        <v>97</v>
      </c>
      <c r="EK212" s="1">
        <v>35</v>
      </c>
      <c r="EL212" s="1">
        <v>23</v>
      </c>
      <c r="EM212" s="1">
        <v>0</v>
      </c>
      <c r="EN212" s="1">
        <v>4</v>
      </c>
      <c r="EO212" s="1">
        <v>72</v>
      </c>
      <c r="EP212" s="1">
        <v>59</v>
      </c>
      <c r="EQ212" s="1">
        <v>36</v>
      </c>
      <c r="ER212" s="1">
        <v>12</v>
      </c>
      <c r="ES212" s="1">
        <v>2</v>
      </c>
      <c r="ET212" s="1">
        <v>3</v>
      </c>
      <c r="EU212" s="1">
        <v>81</v>
      </c>
      <c r="EV212" s="1">
        <v>62</v>
      </c>
      <c r="EW212" s="1">
        <v>25</v>
      </c>
      <c r="EX212" s="1">
        <v>11</v>
      </c>
      <c r="EY212" s="1">
        <v>0</v>
      </c>
      <c r="EZ212" s="1">
        <v>1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102</v>
      </c>
      <c r="FJ212" s="1" t="s">
        <v>375</v>
      </c>
      <c r="FK212" s="1">
        <v>114</v>
      </c>
      <c r="FL212" s="1">
        <v>13</v>
      </c>
      <c r="FM212" s="1" t="s">
        <v>375</v>
      </c>
      <c r="FN212" s="1">
        <v>13</v>
      </c>
      <c r="FO212" s="1">
        <v>35</v>
      </c>
      <c r="FP212" s="1">
        <v>9</v>
      </c>
      <c r="FQ212" s="1">
        <v>35</v>
      </c>
      <c r="FR212" s="1" t="s">
        <v>322</v>
      </c>
      <c r="FS212" s="1">
        <v>313</v>
      </c>
      <c r="FT212" s="1">
        <v>134</v>
      </c>
      <c r="FU212" s="1">
        <v>313</v>
      </c>
    </row>
    <row r="213" spans="63:177">
      <c r="BK213" s="29">
        <v>342136762</v>
      </c>
      <c r="BL213" s="1" t="s">
        <v>170</v>
      </c>
      <c r="BM213" s="1">
        <v>114</v>
      </c>
      <c r="BN213" s="1" t="s">
        <v>289</v>
      </c>
      <c r="BO213" s="1" t="s">
        <v>290</v>
      </c>
      <c r="BP213" s="1">
        <v>205</v>
      </c>
      <c r="BQ213" s="1">
        <v>0</v>
      </c>
      <c r="BR213" s="4">
        <v>51.165853658536584</v>
      </c>
      <c r="BS213" s="4">
        <v>38.458536585365856</v>
      </c>
      <c r="BT213" s="4">
        <v>34.512195121951223</v>
      </c>
      <c r="BU213" s="4">
        <v>124.13658536585366</v>
      </c>
      <c r="BV213" s="4">
        <v>41.378861788617876</v>
      </c>
      <c r="BW213" s="1">
        <v>50</v>
      </c>
      <c r="BX213" s="1">
        <v>86</v>
      </c>
      <c r="BY213" s="1">
        <v>45</v>
      </c>
      <c r="BZ213" s="1">
        <v>24</v>
      </c>
      <c r="CA213" s="1">
        <v>1</v>
      </c>
      <c r="CB213" s="1">
        <v>2</v>
      </c>
      <c r="CC213" s="1">
        <v>102</v>
      </c>
      <c r="CD213" s="1">
        <v>61</v>
      </c>
      <c r="CE213" s="1">
        <v>22</v>
      </c>
      <c r="CF213" s="1">
        <v>20</v>
      </c>
      <c r="CG213" s="1">
        <v>3</v>
      </c>
      <c r="CH213" s="1">
        <v>5</v>
      </c>
      <c r="CI213" s="1">
        <v>121</v>
      </c>
      <c r="CJ213" s="1">
        <v>56</v>
      </c>
      <c r="CK213" s="1">
        <v>19</v>
      </c>
      <c r="CL213" s="1">
        <v>9</v>
      </c>
      <c r="CM213" s="1">
        <v>1</v>
      </c>
      <c r="CN213" s="1">
        <v>0</v>
      </c>
      <c r="CO213" s="1">
        <v>1</v>
      </c>
      <c r="CP213" s="1">
        <v>0</v>
      </c>
      <c r="CQ213" s="1">
        <v>0</v>
      </c>
      <c r="CR213" s="1">
        <v>0</v>
      </c>
      <c r="CS213" s="4"/>
      <c r="CT213" s="4"/>
      <c r="CU213" s="4"/>
      <c r="CV213" s="4"/>
      <c r="CW213" s="4"/>
      <c r="CX213" s="4"/>
      <c r="CY213" s="4"/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205</v>
      </c>
      <c r="EA213" s="1">
        <v>0</v>
      </c>
      <c r="EB213" s="4">
        <v>51.165853658536584</v>
      </c>
      <c r="EC213" s="4">
        <v>38.458536585365856</v>
      </c>
      <c r="ED213" s="4">
        <v>34.512195121951223</v>
      </c>
      <c r="EE213" s="4"/>
      <c r="EF213" s="4">
        <v>124.13658536585366</v>
      </c>
      <c r="EG213" s="4">
        <v>41.378861788617876</v>
      </c>
      <c r="EH213" s="4">
        <v>41.378861788617876</v>
      </c>
      <c r="EI213" s="1">
        <v>50</v>
      </c>
      <c r="EJ213" s="1">
        <v>86</v>
      </c>
      <c r="EK213" s="1">
        <v>45</v>
      </c>
      <c r="EL213" s="1">
        <v>24</v>
      </c>
      <c r="EM213" s="1">
        <v>1</v>
      </c>
      <c r="EN213" s="1">
        <v>2</v>
      </c>
      <c r="EO213" s="1">
        <v>102</v>
      </c>
      <c r="EP213" s="1">
        <v>61</v>
      </c>
      <c r="EQ213" s="1">
        <v>22</v>
      </c>
      <c r="ER213" s="1">
        <v>20</v>
      </c>
      <c r="ES213" s="1">
        <v>3</v>
      </c>
      <c r="ET213" s="1">
        <v>5</v>
      </c>
      <c r="EU213" s="1">
        <v>121</v>
      </c>
      <c r="EV213" s="1">
        <v>56</v>
      </c>
      <c r="EW213" s="1">
        <v>19</v>
      </c>
      <c r="EX213" s="1">
        <v>9</v>
      </c>
      <c r="EY213" s="1">
        <v>1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1</v>
      </c>
      <c r="FH213" s="1">
        <v>0</v>
      </c>
      <c r="FI213" s="1">
        <v>168</v>
      </c>
      <c r="FJ213" s="1" t="s">
        <v>375</v>
      </c>
      <c r="FK213" s="1">
        <v>183</v>
      </c>
      <c r="FL213" s="1">
        <v>25</v>
      </c>
      <c r="FM213" s="1" t="s">
        <v>375</v>
      </c>
      <c r="FN213" s="1">
        <v>25</v>
      </c>
      <c r="FO213" s="1">
        <v>35</v>
      </c>
      <c r="FP213" s="1">
        <v>9</v>
      </c>
      <c r="FQ213" s="1">
        <v>35</v>
      </c>
      <c r="FR213" s="1" t="s">
        <v>322</v>
      </c>
      <c r="FS213" s="1">
        <v>313</v>
      </c>
      <c r="FT213" s="1">
        <v>134</v>
      </c>
      <c r="FU213" s="1">
        <v>313</v>
      </c>
    </row>
    <row r="214" spans="63:177">
      <c r="BK214" s="29">
        <v>271948086</v>
      </c>
      <c r="BL214" s="1" t="s">
        <v>171</v>
      </c>
      <c r="BM214" s="1">
        <v>118</v>
      </c>
      <c r="BN214" s="1" t="s">
        <v>289</v>
      </c>
      <c r="BO214" s="1" t="s">
        <v>290</v>
      </c>
      <c r="BP214" s="1">
        <v>115</v>
      </c>
      <c r="BQ214" s="1">
        <v>0</v>
      </c>
      <c r="BR214" s="4">
        <v>40.92173913043478</v>
      </c>
      <c r="BS214" s="4">
        <v>29.530434782608694</v>
      </c>
      <c r="BT214" s="4">
        <v>25.521739130434781</v>
      </c>
      <c r="BU214" s="4">
        <v>95.973913043478262</v>
      </c>
      <c r="BV214" s="4">
        <v>31.991304347826091</v>
      </c>
      <c r="BW214" s="1">
        <v>36</v>
      </c>
      <c r="BX214" s="1">
        <v>65</v>
      </c>
      <c r="BY214" s="1">
        <v>8</v>
      </c>
      <c r="BZ214" s="1">
        <v>6</v>
      </c>
      <c r="CA214" s="1">
        <v>0</v>
      </c>
      <c r="CB214" s="1">
        <v>0</v>
      </c>
      <c r="CC214" s="1">
        <v>82</v>
      </c>
      <c r="CD214" s="1">
        <v>19</v>
      </c>
      <c r="CE214" s="1">
        <v>9</v>
      </c>
      <c r="CF214" s="1">
        <v>5</v>
      </c>
      <c r="CG214" s="1">
        <v>1</v>
      </c>
      <c r="CH214" s="1">
        <v>2</v>
      </c>
      <c r="CI214" s="1">
        <v>92</v>
      </c>
      <c r="CJ214" s="1">
        <v>20</v>
      </c>
      <c r="CK214" s="1">
        <v>2</v>
      </c>
      <c r="CL214" s="1">
        <v>1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4"/>
      <c r="CT214" s="4"/>
      <c r="CU214" s="4"/>
      <c r="CV214" s="4"/>
      <c r="CW214" s="4"/>
      <c r="CX214" s="4"/>
      <c r="CY214" s="4"/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115</v>
      </c>
      <c r="EA214" s="1">
        <v>0</v>
      </c>
      <c r="EB214" s="4">
        <v>40.92173913043478</v>
      </c>
      <c r="EC214" s="4">
        <v>29.530434782608694</v>
      </c>
      <c r="ED214" s="4">
        <v>25.521739130434781</v>
      </c>
      <c r="EE214" s="4"/>
      <c r="EF214" s="4">
        <v>95.973913043478262</v>
      </c>
      <c r="EG214" s="4">
        <v>31.991304347826091</v>
      </c>
      <c r="EH214" s="4">
        <v>31.991304347826091</v>
      </c>
      <c r="EI214" s="1">
        <v>36</v>
      </c>
      <c r="EJ214" s="1">
        <v>65</v>
      </c>
      <c r="EK214" s="1">
        <v>8</v>
      </c>
      <c r="EL214" s="1">
        <v>6</v>
      </c>
      <c r="EM214" s="1">
        <v>0</v>
      </c>
      <c r="EN214" s="1">
        <v>0</v>
      </c>
      <c r="EO214" s="1">
        <v>82</v>
      </c>
      <c r="EP214" s="1">
        <v>19</v>
      </c>
      <c r="EQ214" s="1">
        <v>9</v>
      </c>
      <c r="ER214" s="1">
        <v>5</v>
      </c>
      <c r="ES214" s="1">
        <v>1</v>
      </c>
      <c r="ET214" s="1">
        <v>2</v>
      </c>
      <c r="EU214" s="1">
        <v>92</v>
      </c>
      <c r="EV214" s="1">
        <v>20</v>
      </c>
      <c r="EW214" s="1">
        <v>2</v>
      </c>
      <c r="EX214" s="1">
        <v>1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281</v>
      </c>
      <c r="FJ214" s="1" t="s">
        <v>375</v>
      </c>
      <c r="FK214" s="1">
        <v>284</v>
      </c>
      <c r="FL214" s="1">
        <v>34</v>
      </c>
      <c r="FM214" s="1" t="s">
        <v>375</v>
      </c>
      <c r="FN214" s="1">
        <v>34</v>
      </c>
      <c r="FO214" s="1">
        <v>35</v>
      </c>
      <c r="FP214" s="1">
        <v>9</v>
      </c>
      <c r="FQ214" s="1">
        <v>35</v>
      </c>
      <c r="FR214" s="1" t="s">
        <v>322</v>
      </c>
      <c r="FS214" s="1">
        <v>313</v>
      </c>
      <c r="FT214" s="1">
        <v>134</v>
      </c>
      <c r="FU214" s="1">
        <v>313</v>
      </c>
    </row>
    <row r="215" spans="63:177">
      <c r="BK215" s="29">
        <v>326238619</v>
      </c>
      <c r="BL215" s="1" t="s">
        <v>172</v>
      </c>
      <c r="BM215" s="1">
        <v>140</v>
      </c>
      <c r="BN215" s="1" t="s">
        <v>289</v>
      </c>
      <c r="BO215" s="1" t="s">
        <v>290</v>
      </c>
      <c r="BP215" s="1">
        <v>26</v>
      </c>
      <c r="BQ215" s="1">
        <v>0</v>
      </c>
      <c r="BR215" s="4">
        <v>51.57692307692308</v>
      </c>
      <c r="BS215" s="4">
        <v>34.615384615384613</v>
      </c>
      <c r="BT215" s="4">
        <v>33.615384615384613</v>
      </c>
      <c r="BU215" s="4">
        <v>119.80769230769231</v>
      </c>
      <c r="BV215" s="4">
        <v>39.935897435897431</v>
      </c>
      <c r="BW215" s="1">
        <v>7</v>
      </c>
      <c r="BX215" s="1">
        <v>9</v>
      </c>
      <c r="BY215" s="1">
        <v>7</v>
      </c>
      <c r="BZ215" s="1">
        <v>3</v>
      </c>
      <c r="CA215" s="1">
        <v>0</v>
      </c>
      <c r="CB215" s="1">
        <v>0</v>
      </c>
      <c r="CC215" s="1">
        <v>13</v>
      </c>
      <c r="CD215" s="1">
        <v>10</v>
      </c>
      <c r="CE215" s="1">
        <v>2</v>
      </c>
      <c r="CF215" s="1">
        <v>1</v>
      </c>
      <c r="CG215" s="1">
        <v>0</v>
      </c>
      <c r="CH215" s="1">
        <v>0</v>
      </c>
      <c r="CI215" s="1">
        <v>16</v>
      </c>
      <c r="CJ215" s="1">
        <v>7</v>
      </c>
      <c r="CK215" s="1">
        <v>3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4"/>
      <c r="CT215" s="4"/>
      <c r="CU215" s="4"/>
      <c r="CV215" s="4"/>
      <c r="CW215" s="4"/>
      <c r="CX215" s="4"/>
      <c r="CY215" s="4"/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26</v>
      </c>
      <c r="EA215" s="1">
        <v>0</v>
      </c>
      <c r="EB215" s="4">
        <v>51.57692307692308</v>
      </c>
      <c r="EC215" s="4">
        <v>34.615384615384613</v>
      </c>
      <c r="ED215" s="4">
        <v>33.615384615384613</v>
      </c>
      <c r="EE215" s="4"/>
      <c r="EF215" s="4">
        <v>119.80769230769231</v>
      </c>
      <c r="EG215" s="4">
        <v>39.935897435897431</v>
      </c>
      <c r="EH215" s="4">
        <v>39.935897435897431</v>
      </c>
      <c r="EI215" s="1">
        <v>7</v>
      </c>
      <c r="EJ215" s="1">
        <v>9</v>
      </c>
      <c r="EK215" s="1">
        <v>7</v>
      </c>
      <c r="EL215" s="1">
        <v>3</v>
      </c>
      <c r="EM215" s="1">
        <v>0</v>
      </c>
      <c r="EN215" s="1">
        <v>0</v>
      </c>
      <c r="EO215" s="1">
        <v>13</v>
      </c>
      <c r="EP215" s="1">
        <v>10</v>
      </c>
      <c r="EQ215" s="1">
        <v>2</v>
      </c>
      <c r="ER215" s="1">
        <v>1</v>
      </c>
      <c r="ES215" s="1">
        <v>0</v>
      </c>
      <c r="ET215" s="1">
        <v>0</v>
      </c>
      <c r="EU215" s="1">
        <v>16</v>
      </c>
      <c r="EV215" s="1">
        <v>7</v>
      </c>
      <c r="EW215" s="1">
        <v>3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195</v>
      </c>
      <c r="FJ215" s="1" t="s">
        <v>375</v>
      </c>
      <c r="FK215" s="1">
        <v>204</v>
      </c>
      <c r="FL215" s="1">
        <v>28</v>
      </c>
      <c r="FM215" s="1" t="s">
        <v>375</v>
      </c>
      <c r="FN215" s="1">
        <v>28</v>
      </c>
      <c r="FO215" s="1">
        <v>35</v>
      </c>
      <c r="FP215" s="1">
        <v>9</v>
      </c>
      <c r="FQ215" s="1">
        <v>35</v>
      </c>
      <c r="FR215" s="1" t="s">
        <v>322</v>
      </c>
      <c r="FS215" s="1">
        <v>313</v>
      </c>
      <c r="FT215" s="1">
        <v>134</v>
      </c>
      <c r="FU215" s="1">
        <v>313</v>
      </c>
    </row>
    <row r="216" spans="63:177">
      <c r="BK216" s="29">
        <v>636935197</v>
      </c>
      <c r="BL216" s="1" t="s">
        <v>173</v>
      </c>
      <c r="BM216" s="1">
        <v>141</v>
      </c>
      <c r="BN216" s="1" t="s">
        <v>289</v>
      </c>
      <c r="BO216" s="1" t="s">
        <v>370</v>
      </c>
      <c r="BP216" s="1">
        <v>61</v>
      </c>
      <c r="BQ216" s="1">
        <v>0</v>
      </c>
      <c r="BR216" s="4">
        <v>51.360655737704917</v>
      </c>
      <c r="BS216" s="4">
        <v>41.114754098360656</v>
      </c>
      <c r="BT216" s="4">
        <v>35.393442622950822</v>
      </c>
      <c r="BU216" s="4">
        <v>127.8688524590164</v>
      </c>
      <c r="BV216" s="4">
        <v>42.622950819672134</v>
      </c>
      <c r="BW216" s="1">
        <v>15</v>
      </c>
      <c r="BX216" s="1">
        <v>24</v>
      </c>
      <c r="BY216" s="1">
        <v>15</v>
      </c>
      <c r="BZ216" s="1">
        <v>7</v>
      </c>
      <c r="CA216" s="1">
        <v>0</v>
      </c>
      <c r="CB216" s="1">
        <v>1</v>
      </c>
      <c r="CC216" s="1">
        <v>22</v>
      </c>
      <c r="CD216" s="1">
        <v>28</v>
      </c>
      <c r="CE216" s="1">
        <v>5</v>
      </c>
      <c r="CF216" s="1">
        <v>6</v>
      </c>
      <c r="CG216" s="1">
        <v>0</v>
      </c>
      <c r="CH216" s="1">
        <v>2</v>
      </c>
      <c r="CI216" s="1">
        <v>33</v>
      </c>
      <c r="CJ216" s="1">
        <v>18</v>
      </c>
      <c r="CK216" s="1">
        <v>5</v>
      </c>
      <c r="CL216" s="1">
        <v>5</v>
      </c>
      <c r="CM216" s="1">
        <v>1</v>
      </c>
      <c r="CN216" s="1">
        <v>0</v>
      </c>
      <c r="CO216" s="1">
        <v>0</v>
      </c>
      <c r="CP216" s="1">
        <v>0</v>
      </c>
      <c r="CQ216" s="1">
        <v>60</v>
      </c>
      <c r="CR216" s="1">
        <v>1</v>
      </c>
      <c r="CS216" s="4">
        <v>51.66101694915254</v>
      </c>
      <c r="CT216" s="4">
        <v>35.864406779661017</v>
      </c>
      <c r="CU216" s="4">
        <v>40.644067796610166</v>
      </c>
      <c r="CV216" s="4">
        <v>46.983050847457626</v>
      </c>
      <c r="CW216" s="4">
        <v>128.16949152542372</v>
      </c>
      <c r="CX216" s="4">
        <v>42.723163841807924</v>
      </c>
      <c r="CY216" s="4">
        <v>43.788135593220339</v>
      </c>
      <c r="CZ216" s="1">
        <v>10</v>
      </c>
      <c r="DA216" s="1">
        <v>29</v>
      </c>
      <c r="DB216" s="1">
        <v>15</v>
      </c>
      <c r="DC216" s="1">
        <v>5</v>
      </c>
      <c r="DD216" s="1">
        <v>0</v>
      </c>
      <c r="DE216" s="1">
        <v>0</v>
      </c>
      <c r="DF216" s="1">
        <v>28</v>
      </c>
      <c r="DG216" s="1">
        <v>23</v>
      </c>
      <c r="DH216" s="1">
        <v>6</v>
      </c>
      <c r="DI216" s="1">
        <v>2</v>
      </c>
      <c r="DJ216" s="1">
        <v>0</v>
      </c>
      <c r="DK216" s="1">
        <v>0</v>
      </c>
      <c r="DL216" s="1">
        <v>25</v>
      </c>
      <c r="DM216" s="1">
        <v>19</v>
      </c>
      <c r="DN216" s="1">
        <v>12</v>
      </c>
      <c r="DO216" s="1">
        <v>3</v>
      </c>
      <c r="DP216" s="1">
        <v>0</v>
      </c>
      <c r="DQ216" s="1">
        <v>0</v>
      </c>
      <c r="DR216" s="1">
        <v>16</v>
      </c>
      <c r="DS216" s="1">
        <v>28</v>
      </c>
      <c r="DT216" s="1">
        <v>14</v>
      </c>
      <c r="DU216" s="1">
        <v>1</v>
      </c>
      <c r="DV216" s="1">
        <v>0</v>
      </c>
      <c r="DW216" s="1">
        <v>0</v>
      </c>
      <c r="DX216" s="1">
        <v>0</v>
      </c>
      <c r="DY216" s="1">
        <v>0</v>
      </c>
      <c r="DZ216" s="1">
        <v>121</v>
      </c>
      <c r="EA216" s="1">
        <v>1</v>
      </c>
      <c r="EB216" s="4">
        <v>51.508333333333333</v>
      </c>
      <c r="EC216" s="4">
        <v>38.533333333333331</v>
      </c>
      <c r="ED216" s="4">
        <v>37.975000000000001</v>
      </c>
      <c r="EE216" s="4">
        <v>46.983050847457626</v>
      </c>
      <c r="EF216" s="4">
        <v>128.01666666666668</v>
      </c>
      <c r="EG216" s="4">
        <v>42.67222222222221</v>
      </c>
      <c r="EH216" s="4">
        <v>43.195833333333326</v>
      </c>
      <c r="EI216" s="1">
        <v>25</v>
      </c>
      <c r="EJ216" s="1">
        <v>53</v>
      </c>
      <c r="EK216" s="1">
        <v>30</v>
      </c>
      <c r="EL216" s="1">
        <v>12</v>
      </c>
      <c r="EM216" s="1">
        <v>0</v>
      </c>
      <c r="EN216" s="1">
        <v>1</v>
      </c>
      <c r="EO216" s="1">
        <v>50</v>
      </c>
      <c r="EP216" s="1">
        <v>51</v>
      </c>
      <c r="EQ216" s="1">
        <v>11</v>
      </c>
      <c r="ER216" s="1">
        <v>8</v>
      </c>
      <c r="ES216" s="1">
        <v>0</v>
      </c>
      <c r="ET216" s="1">
        <v>2</v>
      </c>
      <c r="EU216" s="1">
        <v>58</v>
      </c>
      <c r="EV216" s="1">
        <v>37</v>
      </c>
      <c r="EW216" s="1">
        <v>17</v>
      </c>
      <c r="EX216" s="1">
        <v>8</v>
      </c>
      <c r="EY216" s="1">
        <v>1</v>
      </c>
      <c r="EZ216" s="1">
        <v>0</v>
      </c>
      <c r="FA216" s="1">
        <v>16</v>
      </c>
      <c r="FB216" s="1">
        <v>28</v>
      </c>
      <c r="FC216" s="1">
        <v>14</v>
      </c>
      <c r="FD216" s="1">
        <v>1</v>
      </c>
      <c r="FE216" s="1">
        <v>0</v>
      </c>
      <c r="FF216" s="1">
        <v>0</v>
      </c>
      <c r="FG216" s="1">
        <v>0</v>
      </c>
      <c r="FH216" s="1">
        <v>0</v>
      </c>
      <c r="FI216" s="1">
        <v>151</v>
      </c>
      <c r="FJ216" s="1">
        <v>113</v>
      </c>
      <c r="FK216" s="1">
        <v>162</v>
      </c>
      <c r="FL216" s="1">
        <v>22</v>
      </c>
      <c r="FM216" s="1">
        <v>8</v>
      </c>
      <c r="FN216" s="1">
        <v>22</v>
      </c>
      <c r="FO216" s="1">
        <v>35</v>
      </c>
      <c r="FP216" s="1">
        <v>9</v>
      </c>
      <c r="FQ216" s="1">
        <v>35</v>
      </c>
      <c r="FR216" s="1" t="s">
        <v>322</v>
      </c>
      <c r="FS216" s="1">
        <v>313</v>
      </c>
      <c r="FT216" s="1">
        <v>134</v>
      </c>
      <c r="FU216" s="1">
        <v>313</v>
      </c>
    </row>
    <row r="217" spans="63:177">
      <c r="BK217" s="29">
        <v>663931258</v>
      </c>
      <c r="BL217" s="1" t="s">
        <v>174</v>
      </c>
      <c r="BM217" s="1">
        <v>146</v>
      </c>
      <c r="BN217" s="1" t="s">
        <v>289</v>
      </c>
      <c r="BO217" s="1" t="s">
        <v>290</v>
      </c>
      <c r="BP217" s="1">
        <v>96</v>
      </c>
      <c r="BQ217" s="1">
        <v>0</v>
      </c>
      <c r="BR217" s="4">
        <v>43.822916666666664</v>
      </c>
      <c r="BS217" s="4">
        <v>30.458333333333332</v>
      </c>
      <c r="BT217" s="4">
        <v>32.947916666666664</v>
      </c>
      <c r="BU217" s="4">
        <v>107.22916666666667</v>
      </c>
      <c r="BV217" s="4">
        <v>35.743055555555564</v>
      </c>
      <c r="BW217" s="1">
        <v>23</v>
      </c>
      <c r="BX217" s="1">
        <v>55</v>
      </c>
      <c r="BY217" s="1">
        <v>14</v>
      </c>
      <c r="BZ217" s="1">
        <v>4</v>
      </c>
      <c r="CA217" s="1">
        <v>0</v>
      </c>
      <c r="CB217" s="1">
        <v>0</v>
      </c>
      <c r="CC217" s="1">
        <v>60</v>
      </c>
      <c r="CD217" s="1">
        <v>27</v>
      </c>
      <c r="CE217" s="1">
        <v>6</v>
      </c>
      <c r="CF217" s="1">
        <v>3</v>
      </c>
      <c r="CG217" s="1">
        <v>1</v>
      </c>
      <c r="CH217" s="1">
        <v>0</v>
      </c>
      <c r="CI217" s="1">
        <v>55</v>
      </c>
      <c r="CJ217" s="1">
        <v>29</v>
      </c>
      <c r="CK217" s="1">
        <v>9</v>
      </c>
      <c r="CL217" s="1">
        <v>3</v>
      </c>
      <c r="CM217" s="1">
        <v>2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4"/>
      <c r="CT217" s="4"/>
      <c r="CU217" s="4"/>
      <c r="CV217" s="4"/>
      <c r="CW217" s="4"/>
      <c r="CX217" s="4"/>
      <c r="CY217" s="4"/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96</v>
      </c>
      <c r="EA217" s="1">
        <v>0</v>
      </c>
      <c r="EB217" s="4">
        <v>43.822916666666664</v>
      </c>
      <c r="EC217" s="4">
        <v>30.458333333333332</v>
      </c>
      <c r="ED217" s="4">
        <v>32.947916666666664</v>
      </c>
      <c r="EE217" s="4"/>
      <c r="EF217" s="4">
        <v>107.22916666666667</v>
      </c>
      <c r="EG217" s="4">
        <v>35.743055555555564</v>
      </c>
      <c r="EH217" s="4">
        <v>35.743055555555564</v>
      </c>
      <c r="EI217" s="1">
        <v>23</v>
      </c>
      <c r="EJ217" s="1">
        <v>55</v>
      </c>
      <c r="EK217" s="1">
        <v>14</v>
      </c>
      <c r="EL217" s="1">
        <v>4</v>
      </c>
      <c r="EM217" s="1">
        <v>0</v>
      </c>
      <c r="EN217" s="1">
        <v>0</v>
      </c>
      <c r="EO217" s="1">
        <v>60</v>
      </c>
      <c r="EP217" s="1">
        <v>27</v>
      </c>
      <c r="EQ217" s="1">
        <v>6</v>
      </c>
      <c r="ER217" s="1">
        <v>3</v>
      </c>
      <c r="ES217" s="1">
        <v>1</v>
      </c>
      <c r="ET217" s="1">
        <v>0</v>
      </c>
      <c r="EU217" s="1">
        <v>55</v>
      </c>
      <c r="EV217" s="1">
        <v>29</v>
      </c>
      <c r="EW217" s="1">
        <v>9</v>
      </c>
      <c r="EX217" s="1">
        <v>3</v>
      </c>
      <c r="EY217" s="1">
        <v>2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253</v>
      </c>
      <c r="FJ217" s="1" t="s">
        <v>375</v>
      </c>
      <c r="FK217" s="1">
        <v>256</v>
      </c>
      <c r="FL217" s="1">
        <v>32</v>
      </c>
      <c r="FM217" s="1" t="s">
        <v>375</v>
      </c>
      <c r="FN217" s="1">
        <v>32</v>
      </c>
      <c r="FO217" s="1">
        <v>35</v>
      </c>
      <c r="FP217" s="1">
        <v>9</v>
      </c>
      <c r="FQ217" s="1">
        <v>35</v>
      </c>
      <c r="FR217" s="1" t="s">
        <v>322</v>
      </c>
      <c r="FS217" s="1">
        <v>313</v>
      </c>
      <c r="FT217" s="1">
        <v>134</v>
      </c>
      <c r="FU217" s="1">
        <v>313</v>
      </c>
    </row>
    <row r="218" spans="63:177">
      <c r="BK218" s="29">
        <v>161071653</v>
      </c>
      <c r="BL218" s="1" t="s">
        <v>175</v>
      </c>
      <c r="BM218" s="1">
        <v>154</v>
      </c>
      <c r="BN218" s="1" t="s">
        <v>289</v>
      </c>
      <c r="BO218" s="1" t="s">
        <v>370</v>
      </c>
      <c r="BP218" s="1">
        <v>29</v>
      </c>
      <c r="BQ218" s="1">
        <v>0</v>
      </c>
      <c r="BR218" s="4">
        <v>47.689655172413794</v>
      </c>
      <c r="BS218" s="4">
        <v>32.551724137931032</v>
      </c>
      <c r="BT218" s="4">
        <v>34.689655172413794</v>
      </c>
      <c r="BU218" s="4">
        <v>114.93103448275862</v>
      </c>
      <c r="BV218" s="4">
        <v>38.310344827586199</v>
      </c>
      <c r="BW218" s="1">
        <v>7</v>
      </c>
      <c r="BX218" s="1">
        <v>12</v>
      </c>
      <c r="BY218" s="1">
        <v>8</v>
      </c>
      <c r="BZ218" s="1">
        <v>2</v>
      </c>
      <c r="CA218" s="1">
        <v>1</v>
      </c>
      <c r="CB218" s="1">
        <v>0</v>
      </c>
      <c r="CC218" s="1">
        <v>17</v>
      </c>
      <c r="CD218" s="1">
        <v>7</v>
      </c>
      <c r="CE218" s="1">
        <v>2</v>
      </c>
      <c r="CF218" s="1">
        <v>3</v>
      </c>
      <c r="CG218" s="1">
        <v>1</v>
      </c>
      <c r="CH218" s="1">
        <v>0</v>
      </c>
      <c r="CI218" s="1">
        <v>19</v>
      </c>
      <c r="CJ218" s="1">
        <v>3</v>
      </c>
      <c r="CK218" s="1">
        <v>5</v>
      </c>
      <c r="CL218" s="1">
        <v>2</v>
      </c>
      <c r="CM218" s="1">
        <v>1</v>
      </c>
      <c r="CN218" s="1">
        <v>0</v>
      </c>
      <c r="CO218" s="1">
        <v>1</v>
      </c>
      <c r="CP218" s="1">
        <v>0</v>
      </c>
      <c r="CQ218" s="1">
        <v>30</v>
      </c>
      <c r="CR218" s="1">
        <v>0</v>
      </c>
      <c r="CS218" s="4">
        <v>44.6</v>
      </c>
      <c r="CT218" s="4">
        <v>33.06666666666667</v>
      </c>
      <c r="CU218" s="4">
        <v>36.733333333333334</v>
      </c>
      <c r="CV218" s="4">
        <v>48.466666666666669</v>
      </c>
      <c r="CW218" s="4">
        <v>114.4</v>
      </c>
      <c r="CX218" s="4">
        <v>38.133333333333333</v>
      </c>
      <c r="CY218" s="4">
        <v>40.716666666666669</v>
      </c>
      <c r="CZ218" s="1">
        <v>10</v>
      </c>
      <c r="DA218" s="1">
        <v>15</v>
      </c>
      <c r="DB218" s="1">
        <v>4</v>
      </c>
      <c r="DC218" s="1">
        <v>1</v>
      </c>
      <c r="DD218" s="1">
        <v>0</v>
      </c>
      <c r="DE218" s="1">
        <v>0</v>
      </c>
      <c r="DF218" s="1">
        <v>17</v>
      </c>
      <c r="DG218" s="1">
        <v>10</v>
      </c>
      <c r="DH218" s="1">
        <v>2</v>
      </c>
      <c r="DI218" s="1">
        <v>1</v>
      </c>
      <c r="DJ218" s="1">
        <v>0</v>
      </c>
      <c r="DK218" s="1">
        <v>0</v>
      </c>
      <c r="DL218" s="1">
        <v>14</v>
      </c>
      <c r="DM218" s="1">
        <v>11</v>
      </c>
      <c r="DN218" s="1">
        <v>4</v>
      </c>
      <c r="DO218" s="1">
        <v>1</v>
      </c>
      <c r="DP218" s="1">
        <v>0</v>
      </c>
      <c r="DQ218" s="1">
        <v>1</v>
      </c>
      <c r="DR218" s="1">
        <v>6</v>
      </c>
      <c r="DS218" s="1">
        <v>14</v>
      </c>
      <c r="DT218" s="1">
        <v>9</v>
      </c>
      <c r="DU218" s="1">
        <v>1</v>
      </c>
      <c r="DV218" s="1">
        <v>0</v>
      </c>
      <c r="DW218" s="1">
        <v>0</v>
      </c>
      <c r="DX218" s="1">
        <v>0</v>
      </c>
      <c r="DY218" s="1">
        <v>0</v>
      </c>
      <c r="DZ218" s="1">
        <v>59</v>
      </c>
      <c r="EA218" s="1">
        <v>0</v>
      </c>
      <c r="EB218" s="4">
        <v>46.118644067796609</v>
      </c>
      <c r="EC218" s="4">
        <v>32.813559322033896</v>
      </c>
      <c r="ED218" s="4">
        <v>35.728813559322035</v>
      </c>
      <c r="EE218" s="4">
        <v>48.466666666666669</v>
      </c>
      <c r="EF218" s="4">
        <v>114.66101694915254</v>
      </c>
      <c r="EG218" s="4">
        <v>38.220338983050844</v>
      </c>
      <c r="EH218" s="4">
        <v>39.533898305084755</v>
      </c>
      <c r="EI218" s="1">
        <v>17</v>
      </c>
      <c r="EJ218" s="1">
        <v>27</v>
      </c>
      <c r="EK218" s="1">
        <v>12</v>
      </c>
      <c r="EL218" s="1">
        <v>3</v>
      </c>
      <c r="EM218" s="1">
        <v>1</v>
      </c>
      <c r="EN218" s="1">
        <v>0</v>
      </c>
      <c r="EO218" s="1">
        <v>34</v>
      </c>
      <c r="EP218" s="1">
        <v>17</v>
      </c>
      <c r="EQ218" s="1">
        <v>4</v>
      </c>
      <c r="ER218" s="1">
        <v>4</v>
      </c>
      <c r="ES218" s="1">
        <v>1</v>
      </c>
      <c r="ET218" s="1">
        <v>0</v>
      </c>
      <c r="EU218" s="1">
        <v>33</v>
      </c>
      <c r="EV218" s="1">
        <v>14</v>
      </c>
      <c r="EW218" s="1">
        <v>9</v>
      </c>
      <c r="EX218" s="1">
        <v>3</v>
      </c>
      <c r="EY218" s="1">
        <v>1</v>
      </c>
      <c r="EZ218" s="1">
        <v>1</v>
      </c>
      <c r="FA218" s="1">
        <v>6</v>
      </c>
      <c r="FB218" s="1">
        <v>14</v>
      </c>
      <c r="FC218" s="1">
        <v>9</v>
      </c>
      <c r="FD218" s="1">
        <v>1</v>
      </c>
      <c r="FE218" s="1">
        <v>0</v>
      </c>
      <c r="FF218" s="1">
        <v>0</v>
      </c>
      <c r="FG218" s="1">
        <v>1</v>
      </c>
      <c r="FH218" s="1">
        <v>0</v>
      </c>
      <c r="FI218" s="1">
        <v>221</v>
      </c>
      <c r="FJ218" s="1">
        <v>125</v>
      </c>
      <c r="FK218" s="1">
        <v>227</v>
      </c>
      <c r="FL218" s="1">
        <v>30</v>
      </c>
      <c r="FM218" s="1">
        <v>9</v>
      </c>
      <c r="FN218" s="1">
        <v>30</v>
      </c>
      <c r="FO218" s="1">
        <v>35</v>
      </c>
      <c r="FP218" s="1">
        <v>9</v>
      </c>
      <c r="FQ218" s="1">
        <v>35</v>
      </c>
      <c r="FR218" s="1" t="s">
        <v>322</v>
      </c>
      <c r="FS218" s="1">
        <v>313</v>
      </c>
      <c r="FT218" s="1">
        <v>134</v>
      </c>
      <c r="FU218" s="1">
        <v>313</v>
      </c>
    </row>
    <row r="219" spans="63:177">
      <c r="BK219" s="29">
        <v>280546060</v>
      </c>
      <c r="BL219" s="1" t="s">
        <v>176</v>
      </c>
      <c r="BM219" s="1">
        <v>172</v>
      </c>
      <c r="BN219" s="1" t="s">
        <v>289</v>
      </c>
      <c r="BO219" s="1" t="s">
        <v>290</v>
      </c>
      <c r="BP219" s="1">
        <v>0</v>
      </c>
      <c r="BQ219" s="1">
        <v>0</v>
      </c>
      <c r="BR219" s="4"/>
      <c r="BS219" s="4"/>
      <c r="BT219" s="4"/>
      <c r="BU219" s="4"/>
      <c r="BV219" s="4"/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4"/>
      <c r="CT219" s="4"/>
      <c r="CU219" s="4"/>
      <c r="CV219" s="4"/>
      <c r="CW219" s="4"/>
      <c r="CX219" s="4"/>
      <c r="CY219" s="4"/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4"/>
      <c r="EC219" s="4"/>
      <c r="ED219" s="4"/>
      <c r="EE219" s="4"/>
      <c r="EF219" s="4"/>
      <c r="EG219" s="4"/>
      <c r="EH219" s="4"/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 t="s">
        <v>375</v>
      </c>
      <c r="FJ219" s="1" t="s">
        <v>375</v>
      </c>
      <c r="FK219" s="1" t="s">
        <v>375</v>
      </c>
      <c r="FL219" s="1" t="s">
        <v>375</v>
      </c>
      <c r="FM219" s="1" t="s">
        <v>375</v>
      </c>
      <c r="FN219" s="1" t="s">
        <v>375</v>
      </c>
      <c r="FO219" s="1">
        <v>35</v>
      </c>
      <c r="FP219" s="1">
        <v>9</v>
      </c>
      <c r="FQ219" s="1">
        <v>35</v>
      </c>
      <c r="FR219" s="1" t="s">
        <v>322</v>
      </c>
      <c r="FS219" s="1">
        <v>313</v>
      </c>
      <c r="FT219" s="1">
        <v>134</v>
      </c>
      <c r="FU219" s="1">
        <v>313</v>
      </c>
    </row>
    <row r="220" spans="63:177">
      <c r="BK220" s="29">
        <v>120179195</v>
      </c>
      <c r="BL220" s="1" t="s">
        <v>177</v>
      </c>
      <c r="BM220" s="1">
        <v>196</v>
      </c>
      <c r="BN220" s="1" t="s">
        <v>289</v>
      </c>
      <c r="BO220" s="1" t="s">
        <v>290</v>
      </c>
      <c r="BP220" s="1">
        <v>67</v>
      </c>
      <c r="BQ220" s="1">
        <v>0</v>
      </c>
      <c r="BR220" s="4">
        <v>49.343283582089555</v>
      </c>
      <c r="BS220" s="4">
        <v>34.805970149253731</v>
      </c>
      <c r="BT220" s="4">
        <v>32.835820895522389</v>
      </c>
      <c r="BU220" s="4">
        <v>116.98507462686567</v>
      </c>
      <c r="BV220" s="4">
        <v>38.995024875621901</v>
      </c>
      <c r="BW220" s="1">
        <v>12</v>
      </c>
      <c r="BX220" s="1">
        <v>34</v>
      </c>
      <c r="BY220" s="1">
        <v>17</v>
      </c>
      <c r="BZ220" s="1">
        <v>4</v>
      </c>
      <c r="CA220" s="1">
        <v>0</v>
      </c>
      <c r="CB220" s="1">
        <v>0</v>
      </c>
      <c r="CC220" s="1">
        <v>35</v>
      </c>
      <c r="CD220" s="1">
        <v>25</v>
      </c>
      <c r="CE220" s="1">
        <v>5</v>
      </c>
      <c r="CF220" s="1">
        <v>2</v>
      </c>
      <c r="CG220" s="1">
        <v>1</v>
      </c>
      <c r="CH220" s="1">
        <v>1</v>
      </c>
      <c r="CI220" s="1">
        <v>40</v>
      </c>
      <c r="CJ220" s="1">
        <v>18</v>
      </c>
      <c r="CK220" s="1">
        <v>6</v>
      </c>
      <c r="CL220" s="1">
        <v>3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4"/>
      <c r="CT220" s="4"/>
      <c r="CU220" s="4"/>
      <c r="CV220" s="4"/>
      <c r="CW220" s="4"/>
      <c r="CX220" s="4"/>
      <c r="CY220" s="4"/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67</v>
      </c>
      <c r="EA220" s="1">
        <v>0</v>
      </c>
      <c r="EB220" s="4">
        <v>49.343283582089555</v>
      </c>
      <c r="EC220" s="4">
        <v>34.805970149253731</v>
      </c>
      <c r="ED220" s="4">
        <v>32.835820895522389</v>
      </c>
      <c r="EE220" s="4"/>
      <c r="EF220" s="4">
        <v>116.98507462686567</v>
      </c>
      <c r="EG220" s="4">
        <v>38.995024875621901</v>
      </c>
      <c r="EH220" s="4">
        <v>38.995024875621901</v>
      </c>
      <c r="EI220" s="1">
        <v>12</v>
      </c>
      <c r="EJ220" s="1">
        <v>34</v>
      </c>
      <c r="EK220" s="1">
        <v>17</v>
      </c>
      <c r="EL220" s="1">
        <v>4</v>
      </c>
      <c r="EM220" s="1">
        <v>0</v>
      </c>
      <c r="EN220" s="1">
        <v>0</v>
      </c>
      <c r="EO220" s="1">
        <v>35</v>
      </c>
      <c r="EP220" s="1">
        <v>25</v>
      </c>
      <c r="EQ220" s="1">
        <v>5</v>
      </c>
      <c r="ER220" s="1">
        <v>2</v>
      </c>
      <c r="ES220" s="1">
        <v>1</v>
      </c>
      <c r="ET220" s="1">
        <v>1</v>
      </c>
      <c r="EU220" s="1">
        <v>40</v>
      </c>
      <c r="EV220" s="1">
        <v>18</v>
      </c>
      <c r="EW220" s="1">
        <v>6</v>
      </c>
      <c r="EX220" s="1">
        <v>3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210</v>
      </c>
      <c r="FJ220" s="1" t="s">
        <v>375</v>
      </c>
      <c r="FK220" s="1">
        <v>216</v>
      </c>
      <c r="FL220" s="1">
        <v>29</v>
      </c>
      <c r="FM220" s="1" t="s">
        <v>375</v>
      </c>
      <c r="FN220" s="1">
        <v>29</v>
      </c>
      <c r="FO220" s="1">
        <v>35</v>
      </c>
      <c r="FP220" s="1">
        <v>9</v>
      </c>
      <c r="FQ220" s="1">
        <v>35</v>
      </c>
      <c r="FR220" s="1" t="s">
        <v>322</v>
      </c>
      <c r="FS220" s="1">
        <v>313</v>
      </c>
      <c r="FT220" s="1">
        <v>134</v>
      </c>
      <c r="FU220" s="1">
        <v>313</v>
      </c>
    </row>
    <row r="221" spans="63:177">
      <c r="BK221" s="29">
        <v>262556401</v>
      </c>
      <c r="BL221" s="1" t="s">
        <v>178</v>
      </c>
      <c r="BM221" s="1">
        <v>208</v>
      </c>
      <c r="BN221" s="1" t="s">
        <v>289</v>
      </c>
      <c r="BO221" s="1" t="s">
        <v>290</v>
      </c>
      <c r="BP221" s="1">
        <v>24</v>
      </c>
      <c r="BQ221" s="1">
        <v>1</v>
      </c>
      <c r="BR221" s="4">
        <v>44.391304347826086</v>
      </c>
      <c r="BS221" s="4">
        <v>34.260869565217391</v>
      </c>
      <c r="BT221" s="4">
        <v>31.869565217391305</v>
      </c>
      <c r="BU221" s="4">
        <v>110.52173913043478</v>
      </c>
      <c r="BV221" s="4">
        <v>36.840579710144922</v>
      </c>
      <c r="BW221" s="1">
        <v>5</v>
      </c>
      <c r="BX221" s="1">
        <v>14</v>
      </c>
      <c r="BY221" s="1">
        <v>3</v>
      </c>
      <c r="BZ221" s="1">
        <v>1</v>
      </c>
      <c r="CA221" s="1">
        <v>1</v>
      </c>
      <c r="CB221" s="1">
        <v>0</v>
      </c>
      <c r="CC221" s="1">
        <v>12</v>
      </c>
      <c r="CD221" s="1">
        <v>8</v>
      </c>
      <c r="CE221" s="1">
        <v>3</v>
      </c>
      <c r="CF221" s="1">
        <v>0</v>
      </c>
      <c r="CG221" s="1">
        <v>2</v>
      </c>
      <c r="CH221" s="1">
        <v>0</v>
      </c>
      <c r="CI221" s="1">
        <v>14</v>
      </c>
      <c r="CJ221" s="1">
        <v>6</v>
      </c>
      <c r="CK221" s="1">
        <v>3</v>
      </c>
      <c r="CL221" s="1">
        <v>0</v>
      </c>
      <c r="CM221" s="1">
        <v>2</v>
      </c>
      <c r="CN221" s="1">
        <v>0</v>
      </c>
      <c r="CO221" s="1">
        <v>1</v>
      </c>
      <c r="CP221" s="1">
        <v>0</v>
      </c>
      <c r="CQ221" s="1">
        <v>0</v>
      </c>
      <c r="CR221" s="1">
        <v>0</v>
      </c>
      <c r="CS221" s="4"/>
      <c r="CT221" s="4"/>
      <c r="CU221" s="4"/>
      <c r="CV221" s="4"/>
      <c r="CW221" s="4"/>
      <c r="CX221" s="4"/>
      <c r="CY221" s="4"/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24</v>
      </c>
      <c r="EA221" s="1">
        <v>1</v>
      </c>
      <c r="EB221" s="4">
        <v>44.391304347826086</v>
      </c>
      <c r="EC221" s="4">
        <v>34.260869565217391</v>
      </c>
      <c r="ED221" s="4">
        <v>31.869565217391305</v>
      </c>
      <c r="EE221" s="4"/>
      <c r="EF221" s="4">
        <v>110.52173913043478</v>
      </c>
      <c r="EG221" s="4">
        <v>36.840579710144922</v>
      </c>
      <c r="EH221" s="4">
        <v>36.840579710144922</v>
      </c>
      <c r="EI221" s="1">
        <v>5</v>
      </c>
      <c r="EJ221" s="1">
        <v>14</v>
      </c>
      <c r="EK221" s="1">
        <v>3</v>
      </c>
      <c r="EL221" s="1">
        <v>1</v>
      </c>
      <c r="EM221" s="1">
        <v>1</v>
      </c>
      <c r="EN221" s="1">
        <v>0</v>
      </c>
      <c r="EO221" s="1">
        <v>12</v>
      </c>
      <c r="EP221" s="1">
        <v>8</v>
      </c>
      <c r="EQ221" s="1">
        <v>3</v>
      </c>
      <c r="ER221" s="1">
        <v>0</v>
      </c>
      <c r="ES221" s="1">
        <v>2</v>
      </c>
      <c r="ET221" s="1">
        <v>0</v>
      </c>
      <c r="EU221" s="1">
        <v>14</v>
      </c>
      <c r="EV221" s="1">
        <v>6</v>
      </c>
      <c r="EW221" s="1">
        <v>3</v>
      </c>
      <c r="EX221" s="1">
        <v>0</v>
      </c>
      <c r="EY221" s="1">
        <v>2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1</v>
      </c>
      <c r="FH221" s="1">
        <v>0</v>
      </c>
      <c r="FI221" s="1">
        <v>240</v>
      </c>
      <c r="FJ221" s="1" t="s">
        <v>375</v>
      </c>
      <c r="FK221" s="1">
        <v>245</v>
      </c>
      <c r="FL221" s="1">
        <v>31</v>
      </c>
      <c r="FM221" s="1" t="s">
        <v>375</v>
      </c>
      <c r="FN221" s="1">
        <v>31</v>
      </c>
      <c r="FO221" s="1">
        <v>35</v>
      </c>
      <c r="FP221" s="1">
        <v>9</v>
      </c>
      <c r="FQ221" s="1">
        <v>35</v>
      </c>
      <c r="FR221" s="1" t="s">
        <v>322</v>
      </c>
      <c r="FS221" s="1">
        <v>313</v>
      </c>
      <c r="FT221" s="1">
        <v>134</v>
      </c>
      <c r="FU221" s="1">
        <v>313</v>
      </c>
    </row>
    <row r="222" spans="63:177">
      <c r="BK222" s="29">
        <v>804820145</v>
      </c>
      <c r="BL222" s="1" t="s">
        <v>179</v>
      </c>
      <c r="BM222" s="1">
        <v>226</v>
      </c>
      <c r="BN222" s="1" t="s">
        <v>289</v>
      </c>
      <c r="BO222" s="1" t="s">
        <v>290</v>
      </c>
      <c r="BP222" s="1">
        <v>72</v>
      </c>
      <c r="BQ222" s="1">
        <v>0</v>
      </c>
      <c r="BR222" s="4">
        <v>53.166666666666664</v>
      </c>
      <c r="BS222" s="4">
        <v>36</v>
      </c>
      <c r="BT222" s="4">
        <v>38.388888888888886</v>
      </c>
      <c r="BU222" s="4">
        <v>127.55555555555556</v>
      </c>
      <c r="BV222" s="4">
        <v>42.518518518518512</v>
      </c>
      <c r="BW222" s="1">
        <v>14</v>
      </c>
      <c r="BX222" s="1">
        <v>34</v>
      </c>
      <c r="BY222" s="1">
        <v>15</v>
      </c>
      <c r="BZ222" s="1">
        <v>9</v>
      </c>
      <c r="CA222" s="1">
        <v>0</v>
      </c>
      <c r="CB222" s="1">
        <v>1</v>
      </c>
      <c r="CC222" s="1">
        <v>37</v>
      </c>
      <c r="CD222" s="1">
        <v>26</v>
      </c>
      <c r="CE222" s="1">
        <v>4</v>
      </c>
      <c r="CF222" s="1">
        <v>5</v>
      </c>
      <c r="CG222" s="1">
        <v>3</v>
      </c>
      <c r="CH222" s="1">
        <v>1</v>
      </c>
      <c r="CI222" s="1">
        <v>44</v>
      </c>
      <c r="CJ222" s="1">
        <v>9</v>
      </c>
      <c r="CK222" s="1">
        <v>13</v>
      </c>
      <c r="CL222" s="1">
        <v>6</v>
      </c>
      <c r="CM222" s="1">
        <v>0</v>
      </c>
      <c r="CN222" s="1">
        <v>1</v>
      </c>
      <c r="CO222" s="1">
        <v>0</v>
      </c>
      <c r="CP222" s="1">
        <v>0</v>
      </c>
      <c r="CQ222" s="1">
        <v>0</v>
      </c>
      <c r="CR222" s="1">
        <v>0</v>
      </c>
      <c r="CS222" s="4"/>
      <c r="CT222" s="4"/>
      <c r="CU222" s="4"/>
      <c r="CV222" s="4"/>
      <c r="CW222" s="4"/>
      <c r="CX222" s="4"/>
      <c r="CY222" s="4"/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72</v>
      </c>
      <c r="EA222" s="1">
        <v>0</v>
      </c>
      <c r="EB222" s="4">
        <v>53.166666666666664</v>
      </c>
      <c r="EC222" s="4">
        <v>36</v>
      </c>
      <c r="ED222" s="4">
        <v>38.388888888888886</v>
      </c>
      <c r="EE222" s="4"/>
      <c r="EF222" s="4">
        <v>127.55555555555556</v>
      </c>
      <c r="EG222" s="4">
        <v>42.518518518518512</v>
      </c>
      <c r="EH222" s="4">
        <v>42.518518518518512</v>
      </c>
      <c r="EI222" s="1">
        <v>14</v>
      </c>
      <c r="EJ222" s="1">
        <v>34</v>
      </c>
      <c r="EK222" s="1">
        <v>15</v>
      </c>
      <c r="EL222" s="1">
        <v>9</v>
      </c>
      <c r="EM222" s="1">
        <v>0</v>
      </c>
      <c r="EN222" s="1">
        <v>1</v>
      </c>
      <c r="EO222" s="1">
        <v>37</v>
      </c>
      <c r="EP222" s="1">
        <v>26</v>
      </c>
      <c r="EQ222" s="1">
        <v>4</v>
      </c>
      <c r="ER222" s="1">
        <v>5</v>
      </c>
      <c r="ES222" s="1">
        <v>3</v>
      </c>
      <c r="ET222" s="1">
        <v>1</v>
      </c>
      <c r="EU222" s="1">
        <v>44</v>
      </c>
      <c r="EV222" s="1">
        <v>9</v>
      </c>
      <c r="EW222" s="1">
        <v>13</v>
      </c>
      <c r="EX222" s="1">
        <v>6</v>
      </c>
      <c r="EY222" s="1">
        <v>0</v>
      </c>
      <c r="EZ222" s="1">
        <v>1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153</v>
      </c>
      <c r="FJ222" s="1" t="s">
        <v>375</v>
      </c>
      <c r="FK222" s="1">
        <v>163</v>
      </c>
      <c r="FL222" s="1">
        <v>23</v>
      </c>
      <c r="FM222" s="1" t="s">
        <v>375</v>
      </c>
      <c r="FN222" s="1">
        <v>23</v>
      </c>
      <c r="FO222" s="1">
        <v>35</v>
      </c>
      <c r="FP222" s="1">
        <v>9</v>
      </c>
      <c r="FQ222" s="1">
        <v>35</v>
      </c>
      <c r="FR222" s="1" t="s">
        <v>322</v>
      </c>
      <c r="FS222" s="1">
        <v>313</v>
      </c>
      <c r="FT222" s="1">
        <v>134</v>
      </c>
      <c r="FU222" s="1">
        <v>313</v>
      </c>
    </row>
    <row r="223" spans="63:177">
      <c r="BK223" s="29">
        <v>264794103</v>
      </c>
      <c r="BL223" s="1" t="s">
        <v>180</v>
      </c>
      <c r="BM223" s="1">
        <v>232</v>
      </c>
      <c r="BN223" s="1" t="s">
        <v>289</v>
      </c>
      <c r="BO223" s="1" t="s">
        <v>290</v>
      </c>
      <c r="BP223" s="1">
        <v>62</v>
      </c>
      <c r="BQ223" s="1">
        <v>0</v>
      </c>
      <c r="BR223" s="4">
        <v>57.112903225806448</v>
      </c>
      <c r="BS223" s="4">
        <v>46.967741935483872</v>
      </c>
      <c r="BT223" s="4">
        <v>39.838709677419352</v>
      </c>
      <c r="BU223" s="4">
        <v>143.91935483870967</v>
      </c>
      <c r="BV223" s="4">
        <v>47.973118279569881</v>
      </c>
      <c r="BW223" s="1">
        <v>14</v>
      </c>
      <c r="BX223" s="1">
        <v>19</v>
      </c>
      <c r="BY223" s="1">
        <v>18</v>
      </c>
      <c r="BZ223" s="1">
        <v>11</v>
      </c>
      <c r="CA223" s="1">
        <v>0</v>
      </c>
      <c r="CB223" s="1">
        <v>0</v>
      </c>
      <c r="CC223" s="1">
        <v>26</v>
      </c>
      <c r="CD223" s="1">
        <v>15</v>
      </c>
      <c r="CE223" s="1">
        <v>10</v>
      </c>
      <c r="CF223" s="1">
        <v>11</v>
      </c>
      <c r="CG223" s="1">
        <v>0</v>
      </c>
      <c r="CH223" s="1">
        <v>2</v>
      </c>
      <c r="CI223" s="1">
        <v>29</v>
      </c>
      <c r="CJ223" s="1">
        <v>19</v>
      </c>
      <c r="CK223" s="1">
        <v>10</v>
      </c>
      <c r="CL223" s="1">
        <v>4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4"/>
      <c r="CT223" s="4"/>
      <c r="CU223" s="4"/>
      <c r="CV223" s="4"/>
      <c r="CW223" s="4"/>
      <c r="CX223" s="4"/>
      <c r="CY223" s="4"/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62</v>
      </c>
      <c r="EA223" s="1">
        <v>0</v>
      </c>
      <c r="EB223" s="4">
        <v>57.112903225806448</v>
      </c>
      <c r="EC223" s="4">
        <v>46.967741935483872</v>
      </c>
      <c r="ED223" s="4">
        <v>39.838709677419352</v>
      </c>
      <c r="EE223" s="4"/>
      <c r="EF223" s="4">
        <v>143.91935483870967</v>
      </c>
      <c r="EG223" s="4">
        <v>47.973118279569881</v>
      </c>
      <c r="EH223" s="4">
        <v>47.973118279569881</v>
      </c>
      <c r="EI223" s="1">
        <v>14</v>
      </c>
      <c r="EJ223" s="1">
        <v>19</v>
      </c>
      <c r="EK223" s="1">
        <v>18</v>
      </c>
      <c r="EL223" s="1">
        <v>11</v>
      </c>
      <c r="EM223" s="1">
        <v>0</v>
      </c>
      <c r="EN223" s="1">
        <v>0</v>
      </c>
      <c r="EO223" s="1">
        <v>26</v>
      </c>
      <c r="EP223" s="1">
        <v>15</v>
      </c>
      <c r="EQ223" s="1">
        <v>10</v>
      </c>
      <c r="ER223" s="1">
        <v>11</v>
      </c>
      <c r="ES223" s="1">
        <v>0</v>
      </c>
      <c r="ET223" s="1">
        <v>2</v>
      </c>
      <c r="EU223" s="1">
        <v>29</v>
      </c>
      <c r="EV223" s="1">
        <v>19</v>
      </c>
      <c r="EW223" s="1">
        <v>10</v>
      </c>
      <c r="EX223" s="1">
        <v>4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78</v>
      </c>
      <c r="FJ223" s="1" t="s">
        <v>375</v>
      </c>
      <c r="FK223" s="1">
        <v>91</v>
      </c>
      <c r="FL223" s="1">
        <v>7</v>
      </c>
      <c r="FM223" s="1" t="s">
        <v>375</v>
      </c>
      <c r="FN223" s="1">
        <v>7</v>
      </c>
      <c r="FO223" s="1">
        <v>35</v>
      </c>
      <c r="FP223" s="1">
        <v>9</v>
      </c>
      <c r="FQ223" s="1">
        <v>35</v>
      </c>
      <c r="FR223" s="1" t="s">
        <v>322</v>
      </c>
      <c r="FS223" s="1">
        <v>313</v>
      </c>
      <c r="FT223" s="1">
        <v>134</v>
      </c>
      <c r="FU223" s="1">
        <v>313</v>
      </c>
    </row>
    <row r="224" spans="63:177">
      <c r="BK224" s="29">
        <v>593669838</v>
      </c>
      <c r="BL224" s="1" t="s">
        <v>181</v>
      </c>
      <c r="BM224" s="1">
        <v>270</v>
      </c>
      <c r="BN224" s="1" t="s">
        <v>289</v>
      </c>
      <c r="BO224" s="1" t="s">
        <v>290</v>
      </c>
      <c r="BP224" s="1">
        <v>138</v>
      </c>
      <c r="BQ224" s="1">
        <v>3</v>
      </c>
      <c r="BR224" s="4">
        <v>57.496296296296293</v>
      </c>
      <c r="BS224" s="4">
        <v>47.170370370370371</v>
      </c>
      <c r="BT224" s="4">
        <v>39.014814814814812</v>
      </c>
      <c r="BU224" s="4">
        <v>143.68148148148148</v>
      </c>
      <c r="BV224" s="4">
        <v>47.893827160493821</v>
      </c>
      <c r="BW224" s="1">
        <v>10</v>
      </c>
      <c r="BX224" s="1">
        <v>71</v>
      </c>
      <c r="BY224" s="1">
        <v>33</v>
      </c>
      <c r="BZ224" s="1">
        <v>21</v>
      </c>
      <c r="CA224" s="1">
        <v>1</v>
      </c>
      <c r="CB224" s="1">
        <v>0</v>
      </c>
      <c r="CC224" s="1">
        <v>46</v>
      </c>
      <c r="CD224" s="1">
        <v>43</v>
      </c>
      <c r="CE224" s="1">
        <v>32</v>
      </c>
      <c r="CF224" s="1">
        <v>14</v>
      </c>
      <c r="CG224" s="1">
        <v>0</v>
      </c>
      <c r="CH224" s="1">
        <v>2</v>
      </c>
      <c r="CI224" s="1">
        <v>69</v>
      </c>
      <c r="CJ224" s="1">
        <v>40</v>
      </c>
      <c r="CK224" s="1">
        <v>20</v>
      </c>
      <c r="CL224" s="1">
        <v>6</v>
      </c>
      <c r="CM224" s="1">
        <v>0</v>
      </c>
      <c r="CN224" s="1">
        <v>1</v>
      </c>
      <c r="CO224" s="1">
        <v>0</v>
      </c>
      <c r="CP224" s="1">
        <v>0</v>
      </c>
      <c r="CQ224" s="1">
        <v>0</v>
      </c>
      <c r="CR224" s="1">
        <v>0</v>
      </c>
      <c r="CS224" s="4"/>
      <c r="CT224" s="4"/>
      <c r="CU224" s="4"/>
      <c r="CV224" s="4"/>
      <c r="CW224" s="4"/>
      <c r="CX224" s="4"/>
      <c r="CY224" s="4"/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138</v>
      </c>
      <c r="EA224" s="1">
        <v>3</v>
      </c>
      <c r="EB224" s="4">
        <v>57.496296296296293</v>
      </c>
      <c r="EC224" s="4">
        <v>47.170370370370371</v>
      </c>
      <c r="ED224" s="4">
        <v>39.014814814814812</v>
      </c>
      <c r="EE224" s="4"/>
      <c r="EF224" s="4">
        <v>143.68148148148148</v>
      </c>
      <c r="EG224" s="4">
        <v>47.893827160493821</v>
      </c>
      <c r="EH224" s="4">
        <v>47.893827160493821</v>
      </c>
      <c r="EI224" s="1">
        <v>10</v>
      </c>
      <c r="EJ224" s="1">
        <v>71</v>
      </c>
      <c r="EK224" s="1">
        <v>33</v>
      </c>
      <c r="EL224" s="1">
        <v>21</v>
      </c>
      <c r="EM224" s="1">
        <v>1</v>
      </c>
      <c r="EN224" s="1">
        <v>0</v>
      </c>
      <c r="EO224" s="1">
        <v>46</v>
      </c>
      <c r="EP224" s="1">
        <v>43</v>
      </c>
      <c r="EQ224" s="1">
        <v>32</v>
      </c>
      <c r="ER224" s="1">
        <v>14</v>
      </c>
      <c r="ES224" s="1">
        <v>0</v>
      </c>
      <c r="ET224" s="1">
        <v>2</v>
      </c>
      <c r="EU224" s="1">
        <v>69</v>
      </c>
      <c r="EV224" s="1">
        <v>40</v>
      </c>
      <c r="EW224" s="1">
        <v>20</v>
      </c>
      <c r="EX224" s="1">
        <v>6</v>
      </c>
      <c r="EY224" s="1">
        <v>0</v>
      </c>
      <c r="EZ224" s="1">
        <v>1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81</v>
      </c>
      <c r="FJ224" s="1" t="s">
        <v>375</v>
      </c>
      <c r="FK224" s="1">
        <v>93</v>
      </c>
      <c r="FL224" s="1">
        <v>9</v>
      </c>
      <c r="FM224" s="1" t="s">
        <v>375</v>
      </c>
      <c r="FN224" s="1">
        <v>8</v>
      </c>
      <c r="FO224" s="1">
        <v>35</v>
      </c>
      <c r="FP224" s="1">
        <v>9</v>
      </c>
      <c r="FQ224" s="1">
        <v>35</v>
      </c>
      <c r="FR224" s="1" t="s">
        <v>322</v>
      </c>
      <c r="FS224" s="1">
        <v>313</v>
      </c>
      <c r="FT224" s="1">
        <v>134</v>
      </c>
      <c r="FU224" s="1">
        <v>313</v>
      </c>
    </row>
    <row r="225" spans="63:177">
      <c r="BK225" s="29">
        <v>478842697</v>
      </c>
      <c r="BL225" s="1" t="s">
        <v>182</v>
      </c>
      <c r="BM225" s="1">
        <v>275</v>
      </c>
      <c r="BN225" s="1" t="s">
        <v>289</v>
      </c>
      <c r="BO225" s="1" t="s">
        <v>370</v>
      </c>
      <c r="BP225" s="1">
        <v>97</v>
      </c>
      <c r="BQ225" s="1">
        <v>0</v>
      </c>
      <c r="BR225" s="4">
        <v>61.381443298969074</v>
      </c>
      <c r="BS225" s="4">
        <v>49.484536082474229</v>
      </c>
      <c r="BT225" s="4">
        <v>51.453608247422679</v>
      </c>
      <c r="BU225" s="4">
        <v>162.31958762886597</v>
      </c>
      <c r="BV225" s="4">
        <v>54.106529209621968</v>
      </c>
      <c r="BW225" s="1">
        <v>9</v>
      </c>
      <c r="BX225" s="1">
        <v>38</v>
      </c>
      <c r="BY225" s="1">
        <v>31</v>
      </c>
      <c r="BZ225" s="1">
        <v>19</v>
      </c>
      <c r="CA225" s="1">
        <v>1</v>
      </c>
      <c r="CB225" s="1">
        <v>0</v>
      </c>
      <c r="CC225" s="1">
        <v>31</v>
      </c>
      <c r="CD225" s="1">
        <v>34</v>
      </c>
      <c r="CE225" s="1">
        <v>16</v>
      </c>
      <c r="CF225" s="1">
        <v>16</v>
      </c>
      <c r="CG225" s="1">
        <v>1</v>
      </c>
      <c r="CH225" s="1">
        <v>4</v>
      </c>
      <c r="CI225" s="1">
        <v>27</v>
      </c>
      <c r="CJ225" s="1">
        <v>33</v>
      </c>
      <c r="CK225" s="1">
        <v>21</v>
      </c>
      <c r="CL225" s="1">
        <v>16</v>
      </c>
      <c r="CM225" s="1">
        <v>0</v>
      </c>
      <c r="CN225" s="1">
        <v>0</v>
      </c>
      <c r="CO225" s="1">
        <v>0</v>
      </c>
      <c r="CP225" s="1">
        <v>0</v>
      </c>
      <c r="CQ225" s="1">
        <v>29</v>
      </c>
      <c r="CR225" s="1">
        <v>0</v>
      </c>
      <c r="CS225" s="4">
        <v>57.172413793103445</v>
      </c>
      <c r="CT225" s="4">
        <v>44.413793103448278</v>
      </c>
      <c r="CU225" s="4">
        <v>57.137931034482762</v>
      </c>
      <c r="CV225" s="4">
        <v>58.758620689655174</v>
      </c>
      <c r="CW225" s="4">
        <v>158.72413793103448</v>
      </c>
      <c r="CX225" s="4">
        <v>52.90804597701149</v>
      </c>
      <c r="CY225" s="4">
        <v>54.370689655172413</v>
      </c>
      <c r="CZ225" s="1">
        <v>2</v>
      </c>
      <c r="DA225" s="1">
        <v>14</v>
      </c>
      <c r="DB225" s="1">
        <v>12</v>
      </c>
      <c r="DC225" s="1">
        <v>1</v>
      </c>
      <c r="DD225" s="1">
        <v>0</v>
      </c>
      <c r="DE225" s="1">
        <v>0</v>
      </c>
      <c r="DF225" s="1">
        <v>11</v>
      </c>
      <c r="DG225" s="1">
        <v>9</v>
      </c>
      <c r="DH225" s="1">
        <v>6</v>
      </c>
      <c r="DI225" s="1">
        <v>3</v>
      </c>
      <c r="DJ225" s="1">
        <v>0</v>
      </c>
      <c r="DK225" s="1">
        <v>0</v>
      </c>
      <c r="DL225" s="1">
        <v>8</v>
      </c>
      <c r="DM225" s="1">
        <v>7</v>
      </c>
      <c r="DN225" s="1">
        <v>7</v>
      </c>
      <c r="DO225" s="1">
        <v>7</v>
      </c>
      <c r="DP225" s="1">
        <v>0</v>
      </c>
      <c r="DQ225" s="1">
        <v>0</v>
      </c>
      <c r="DR225" s="1">
        <v>2</v>
      </c>
      <c r="DS225" s="1">
        <v>11</v>
      </c>
      <c r="DT225" s="1">
        <v>14</v>
      </c>
      <c r="DU225" s="1">
        <v>2</v>
      </c>
      <c r="DV225" s="1">
        <v>0</v>
      </c>
      <c r="DW225" s="1">
        <v>0</v>
      </c>
      <c r="DX225" s="1">
        <v>0</v>
      </c>
      <c r="DY225" s="1">
        <v>0</v>
      </c>
      <c r="DZ225" s="1">
        <v>126</v>
      </c>
      <c r="EA225" s="1">
        <v>0</v>
      </c>
      <c r="EB225" s="4">
        <v>60.412698412698411</v>
      </c>
      <c r="EC225" s="4">
        <v>48.317460317460316</v>
      </c>
      <c r="ED225" s="4">
        <v>52.761904761904759</v>
      </c>
      <c r="EE225" s="4">
        <v>58.758620689655174</v>
      </c>
      <c r="EF225" s="4">
        <v>161.49206349206349</v>
      </c>
      <c r="EG225" s="4">
        <v>53.830687830687829</v>
      </c>
      <c r="EH225" s="4">
        <v>54.167328042328037</v>
      </c>
      <c r="EI225" s="1">
        <v>11</v>
      </c>
      <c r="EJ225" s="1">
        <v>52</v>
      </c>
      <c r="EK225" s="1">
        <v>43</v>
      </c>
      <c r="EL225" s="1">
        <v>20</v>
      </c>
      <c r="EM225" s="1">
        <v>1</v>
      </c>
      <c r="EN225" s="1">
        <v>0</v>
      </c>
      <c r="EO225" s="1">
        <v>42</v>
      </c>
      <c r="EP225" s="1">
        <v>43</v>
      </c>
      <c r="EQ225" s="1">
        <v>22</v>
      </c>
      <c r="ER225" s="1">
        <v>19</v>
      </c>
      <c r="ES225" s="1">
        <v>1</v>
      </c>
      <c r="ET225" s="1">
        <v>4</v>
      </c>
      <c r="EU225" s="1">
        <v>35</v>
      </c>
      <c r="EV225" s="1">
        <v>40</v>
      </c>
      <c r="EW225" s="1">
        <v>28</v>
      </c>
      <c r="EX225" s="1">
        <v>23</v>
      </c>
      <c r="EY225" s="1">
        <v>0</v>
      </c>
      <c r="EZ225" s="1">
        <v>0</v>
      </c>
      <c r="FA225" s="1">
        <v>2</v>
      </c>
      <c r="FB225" s="1">
        <v>11</v>
      </c>
      <c r="FC225" s="1">
        <v>14</v>
      </c>
      <c r="FD225" s="1">
        <v>2</v>
      </c>
      <c r="FE225" s="1">
        <v>0</v>
      </c>
      <c r="FF225" s="1">
        <v>0</v>
      </c>
      <c r="FG225" s="1">
        <v>0</v>
      </c>
      <c r="FH225" s="1">
        <v>0</v>
      </c>
      <c r="FI225" s="1">
        <v>33</v>
      </c>
      <c r="FJ225" s="1">
        <v>43</v>
      </c>
      <c r="FK225" s="1">
        <v>37</v>
      </c>
      <c r="FL225" s="1">
        <v>2</v>
      </c>
      <c r="FM225" s="1">
        <v>1</v>
      </c>
      <c r="FN225" s="1">
        <v>2</v>
      </c>
      <c r="FO225" s="1">
        <v>35</v>
      </c>
      <c r="FP225" s="1">
        <v>9</v>
      </c>
      <c r="FQ225" s="1">
        <v>35</v>
      </c>
      <c r="FR225" s="1" t="s">
        <v>322</v>
      </c>
      <c r="FS225" s="1">
        <v>313</v>
      </c>
      <c r="FT225" s="1">
        <v>134</v>
      </c>
      <c r="FU225" s="1">
        <v>313</v>
      </c>
    </row>
    <row r="226" spans="63:177">
      <c r="BK226" s="29">
        <v>358194559</v>
      </c>
      <c r="BL226" s="1" t="s">
        <v>183</v>
      </c>
      <c r="BM226" s="1">
        <v>278</v>
      </c>
      <c r="BN226" s="1" t="s">
        <v>289</v>
      </c>
      <c r="BO226" s="1" t="s">
        <v>370</v>
      </c>
      <c r="BP226" s="1">
        <v>114</v>
      </c>
      <c r="BQ226" s="1">
        <v>0</v>
      </c>
      <c r="BR226" s="4">
        <v>58.60526315789474</v>
      </c>
      <c r="BS226" s="4">
        <v>46.94736842105263</v>
      </c>
      <c r="BT226" s="4">
        <v>45.833333333333336</v>
      </c>
      <c r="BU226" s="4">
        <v>151.38596491228071</v>
      </c>
      <c r="BV226" s="4">
        <v>50.461988304093587</v>
      </c>
      <c r="BW226" s="1">
        <v>13</v>
      </c>
      <c r="BX226" s="1">
        <v>50</v>
      </c>
      <c r="BY226" s="1">
        <v>32</v>
      </c>
      <c r="BZ226" s="1">
        <v>19</v>
      </c>
      <c r="CA226" s="1">
        <v>1</v>
      </c>
      <c r="CB226" s="1">
        <v>0</v>
      </c>
      <c r="CC226" s="1">
        <v>43</v>
      </c>
      <c r="CD226" s="1">
        <v>33</v>
      </c>
      <c r="CE226" s="1">
        <v>21</v>
      </c>
      <c r="CF226" s="1">
        <v>17</v>
      </c>
      <c r="CG226" s="1">
        <v>2</v>
      </c>
      <c r="CH226" s="1">
        <v>1</v>
      </c>
      <c r="CI226" s="1">
        <v>45</v>
      </c>
      <c r="CJ226" s="1">
        <v>30</v>
      </c>
      <c r="CK226" s="1">
        <v>27</v>
      </c>
      <c r="CL226" s="1">
        <v>12</v>
      </c>
      <c r="CM226" s="1">
        <v>1</v>
      </c>
      <c r="CN226" s="1">
        <v>0</v>
      </c>
      <c r="CO226" s="1">
        <v>1</v>
      </c>
      <c r="CP226" s="1">
        <v>0</v>
      </c>
      <c r="CQ226" s="1">
        <v>31</v>
      </c>
      <c r="CR226" s="1">
        <v>0</v>
      </c>
      <c r="CS226" s="4">
        <v>49.193548387096776</v>
      </c>
      <c r="CT226" s="4">
        <v>34.838709677419352</v>
      </c>
      <c r="CU226" s="4">
        <v>47.451612903225808</v>
      </c>
      <c r="CV226" s="4">
        <v>43.806451612903224</v>
      </c>
      <c r="CW226" s="4">
        <v>131.48387096774192</v>
      </c>
      <c r="CX226" s="4">
        <v>43.827956989247298</v>
      </c>
      <c r="CY226" s="4">
        <v>43.822580645161288</v>
      </c>
      <c r="CZ226" s="1">
        <v>6</v>
      </c>
      <c r="DA226" s="1">
        <v>16</v>
      </c>
      <c r="DB226" s="1">
        <v>9</v>
      </c>
      <c r="DC226" s="1">
        <v>0</v>
      </c>
      <c r="DD226" s="1">
        <v>0</v>
      </c>
      <c r="DE226" s="1">
        <v>0</v>
      </c>
      <c r="DF226" s="1">
        <v>15</v>
      </c>
      <c r="DG226" s="1">
        <v>13</v>
      </c>
      <c r="DH226" s="1">
        <v>2</v>
      </c>
      <c r="DI226" s="1">
        <v>1</v>
      </c>
      <c r="DJ226" s="1">
        <v>0</v>
      </c>
      <c r="DK226" s="1">
        <v>0</v>
      </c>
      <c r="DL226" s="1">
        <v>10</v>
      </c>
      <c r="DM226" s="1">
        <v>10</v>
      </c>
      <c r="DN226" s="1">
        <v>7</v>
      </c>
      <c r="DO226" s="1">
        <v>4</v>
      </c>
      <c r="DP226" s="1">
        <v>0</v>
      </c>
      <c r="DQ226" s="1">
        <v>0</v>
      </c>
      <c r="DR226" s="1">
        <v>8</v>
      </c>
      <c r="DS226" s="1">
        <v>19</v>
      </c>
      <c r="DT226" s="1">
        <v>3</v>
      </c>
      <c r="DU226" s="1">
        <v>1</v>
      </c>
      <c r="DV226" s="1">
        <v>0</v>
      </c>
      <c r="DW226" s="1">
        <v>0</v>
      </c>
      <c r="DX226" s="1">
        <v>0</v>
      </c>
      <c r="DY226" s="1">
        <v>0</v>
      </c>
      <c r="DZ226" s="1">
        <v>145</v>
      </c>
      <c r="EA226" s="1">
        <v>0</v>
      </c>
      <c r="EB226" s="4">
        <v>56.593103448275862</v>
      </c>
      <c r="EC226" s="4">
        <v>44.358620689655176</v>
      </c>
      <c r="ED226" s="4">
        <v>46.179310344827584</v>
      </c>
      <c r="EE226" s="4">
        <v>43.806451612903224</v>
      </c>
      <c r="EF226" s="4">
        <v>147.13103448275862</v>
      </c>
      <c r="EG226" s="4">
        <v>49.043678160919541</v>
      </c>
      <c r="EH226" s="4">
        <v>49.042528735632189</v>
      </c>
      <c r="EI226" s="1">
        <v>19</v>
      </c>
      <c r="EJ226" s="1">
        <v>66</v>
      </c>
      <c r="EK226" s="1">
        <v>41</v>
      </c>
      <c r="EL226" s="1">
        <v>19</v>
      </c>
      <c r="EM226" s="1">
        <v>1</v>
      </c>
      <c r="EN226" s="1">
        <v>0</v>
      </c>
      <c r="EO226" s="1">
        <v>58</v>
      </c>
      <c r="EP226" s="1">
        <v>46</v>
      </c>
      <c r="EQ226" s="1">
        <v>23</v>
      </c>
      <c r="ER226" s="1">
        <v>18</v>
      </c>
      <c r="ES226" s="1">
        <v>2</v>
      </c>
      <c r="ET226" s="1">
        <v>1</v>
      </c>
      <c r="EU226" s="1">
        <v>55</v>
      </c>
      <c r="EV226" s="1">
        <v>40</v>
      </c>
      <c r="EW226" s="1">
        <v>34</v>
      </c>
      <c r="EX226" s="1">
        <v>16</v>
      </c>
      <c r="EY226" s="1">
        <v>1</v>
      </c>
      <c r="EZ226" s="1">
        <v>0</v>
      </c>
      <c r="FA226" s="1">
        <v>8</v>
      </c>
      <c r="FB226" s="1">
        <v>19</v>
      </c>
      <c r="FC226" s="1">
        <v>3</v>
      </c>
      <c r="FD226" s="1">
        <v>1</v>
      </c>
      <c r="FE226" s="1">
        <v>0</v>
      </c>
      <c r="FF226" s="1">
        <v>0</v>
      </c>
      <c r="FG226" s="1">
        <v>1</v>
      </c>
      <c r="FH226" s="1">
        <v>0</v>
      </c>
      <c r="FI226" s="1">
        <v>49</v>
      </c>
      <c r="FJ226" s="1">
        <v>108</v>
      </c>
      <c r="FK226" s="1">
        <v>71</v>
      </c>
      <c r="FL226" s="1">
        <v>4</v>
      </c>
      <c r="FM226" s="1">
        <v>7</v>
      </c>
      <c r="FN226" s="1">
        <v>4</v>
      </c>
      <c r="FO226" s="1">
        <v>35</v>
      </c>
      <c r="FP226" s="1">
        <v>9</v>
      </c>
      <c r="FQ226" s="1">
        <v>35</v>
      </c>
      <c r="FR226" s="1" t="s">
        <v>322</v>
      </c>
      <c r="FS226" s="1">
        <v>313</v>
      </c>
      <c r="FT226" s="1">
        <v>134</v>
      </c>
      <c r="FU226" s="1">
        <v>313</v>
      </c>
    </row>
    <row r="227" spans="63:177">
      <c r="BK227" s="29">
        <v>422639433</v>
      </c>
      <c r="BL227" s="1" t="s">
        <v>184</v>
      </c>
      <c r="BM227" s="1">
        <v>279</v>
      </c>
      <c r="BN227" s="1" t="s">
        <v>289</v>
      </c>
      <c r="BO227" s="1" t="s">
        <v>370</v>
      </c>
      <c r="BP227" s="1">
        <v>75</v>
      </c>
      <c r="BQ227" s="1">
        <v>2</v>
      </c>
      <c r="BR227" s="4">
        <v>58.095890410958901</v>
      </c>
      <c r="BS227" s="4">
        <v>47.835616438356162</v>
      </c>
      <c r="BT227" s="4">
        <v>48.287671232876711</v>
      </c>
      <c r="BU227" s="4">
        <v>154.21917808219177</v>
      </c>
      <c r="BV227" s="4">
        <v>51.406392694063939</v>
      </c>
      <c r="BW227" s="1">
        <v>5</v>
      </c>
      <c r="BX227" s="1">
        <v>35</v>
      </c>
      <c r="BY227" s="1">
        <v>23</v>
      </c>
      <c r="BZ227" s="1">
        <v>10</v>
      </c>
      <c r="CA227" s="1">
        <v>1</v>
      </c>
      <c r="CB227" s="1">
        <v>1</v>
      </c>
      <c r="CC227" s="1">
        <v>23</v>
      </c>
      <c r="CD227" s="1">
        <v>25</v>
      </c>
      <c r="CE227" s="1">
        <v>13</v>
      </c>
      <c r="CF227" s="1">
        <v>12</v>
      </c>
      <c r="CG227" s="1">
        <v>0</v>
      </c>
      <c r="CH227" s="1">
        <v>2</v>
      </c>
      <c r="CI227" s="1">
        <v>25</v>
      </c>
      <c r="CJ227" s="1">
        <v>24</v>
      </c>
      <c r="CK227" s="1">
        <v>17</v>
      </c>
      <c r="CL227" s="1">
        <v>7</v>
      </c>
      <c r="CM227" s="1">
        <v>0</v>
      </c>
      <c r="CN227" s="1">
        <v>0</v>
      </c>
      <c r="CO227" s="1">
        <v>0</v>
      </c>
      <c r="CP227" s="1">
        <v>0</v>
      </c>
      <c r="CQ227" s="1">
        <v>19</v>
      </c>
      <c r="CR227" s="1">
        <v>1</v>
      </c>
      <c r="CS227" s="4">
        <v>52.833333333333336</v>
      </c>
      <c r="CT227" s="4">
        <v>43.777777777777779</v>
      </c>
      <c r="CU227" s="4">
        <v>56.5</v>
      </c>
      <c r="CV227" s="4">
        <v>50.777777777777779</v>
      </c>
      <c r="CW227" s="4">
        <v>153.11111111111111</v>
      </c>
      <c r="CX227" s="4">
        <v>51.037037037037038</v>
      </c>
      <c r="CY227" s="4">
        <v>50.972222222222221</v>
      </c>
      <c r="CZ227" s="1">
        <v>3</v>
      </c>
      <c r="DA227" s="1">
        <v>7</v>
      </c>
      <c r="DB227" s="1">
        <v>8</v>
      </c>
      <c r="DC227" s="1">
        <v>0</v>
      </c>
      <c r="DD227" s="1">
        <v>0</v>
      </c>
      <c r="DE227" s="1">
        <v>0</v>
      </c>
      <c r="DF227" s="1">
        <v>6</v>
      </c>
      <c r="DG227" s="1">
        <v>7</v>
      </c>
      <c r="DH227" s="1">
        <v>3</v>
      </c>
      <c r="DI227" s="1">
        <v>2</v>
      </c>
      <c r="DJ227" s="1">
        <v>0</v>
      </c>
      <c r="DK227" s="1">
        <v>1</v>
      </c>
      <c r="DL227" s="1">
        <v>4</v>
      </c>
      <c r="DM227" s="1">
        <v>5</v>
      </c>
      <c r="DN227" s="1">
        <v>8</v>
      </c>
      <c r="DO227" s="1">
        <v>1</v>
      </c>
      <c r="DP227" s="1">
        <v>0</v>
      </c>
      <c r="DQ227" s="1">
        <v>0</v>
      </c>
      <c r="DR227" s="1">
        <v>5</v>
      </c>
      <c r="DS227" s="1">
        <v>5</v>
      </c>
      <c r="DT227" s="1">
        <v>7</v>
      </c>
      <c r="DU227" s="1">
        <v>1</v>
      </c>
      <c r="DV227" s="1">
        <v>0</v>
      </c>
      <c r="DW227" s="1">
        <v>0</v>
      </c>
      <c r="DX227" s="1">
        <v>0</v>
      </c>
      <c r="DY227" s="1">
        <v>0</v>
      </c>
      <c r="DZ227" s="1">
        <v>94</v>
      </c>
      <c r="EA227" s="1">
        <v>3</v>
      </c>
      <c r="EB227" s="4">
        <v>57.054945054945058</v>
      </c>
      <c r="EC227" s="4">
        <v>47.032967032967036</v>
      </c>
      <c r="ED227" s="4">
        <v>49.912087912087912</v>
      </c>
      <c r="EE227" s="4">
        <v>50.777777777777779</v>
      </c>
      <c r="EF227" s="4">
        <v>154</v>
      </c>
      <c r="EG227" s="4">
        <v>51.333333333333329</v>
      </c>
      <c r="EH227" s="4">
        <v>51.320512820512825</v>
      </c>
      <c r="EI227" s="1">
        <v>8</v>
      </c>
      <c r="EJ227" s="1">
        <v>42</v>
      </c>
      <c r="EK227" s="1">
        <v>31</v>
      </c>
      <c r="EL227" s="1">
        <v>10</v>
      </c>
      <c r="EM227" s="1">
        <v>1</v>
      </c>
      <c r="EN227" s="1">
        <v>1</v>
      </c>
      <c r="EO227" s="1">
        <v>29</v>
      </c>
      <c r="EP227" s="1">
        <v>32</v>
      </c>
      <c r="EQ227" s="1">
        <v>16</v>
      </c>
      <c r="ER227" s="1">
        <v>14</v>
      </c>
      <c r="ES227" s="1">
        <v>0</v>
      </c>
      <c r="ET227" s="1">
        <v>3</v>
      </c>
      <c r="EU227" s="1">
        <v>29</v>
      </c>
      <c r="EV227" s="1">
        <v>29</v>
      </c>
      <c r="EW227" s="1">
        <v>25</v>
      </c>
      <c r="EX227" s="1">
        <v>8</v>
      </c>
      <c r="EY227" s="1">
        <v>0</v>
      </c>
      <c r="EZ227" s="1">
        <v>0</v>
      </c>
      <c r="FA227" s="1">
        <v>5</v>
      </c>
      <c r="FB227" s="1">
        <v>5</v>
      </c>
      <c r="FC227" s="1">
        <v>7</v>
      </c>
      <c r="FD227" s="1">
        <v>1</v>
      </c>
      <c r="FE227" s="1">
        <v>0</v>
      </c>
      <c r="FF227" s="1">
        <v>0</v>
      </c>
      <c r="FG227" s="1">
        <v>0</v>
      </c>
      <c r="FH227" s="1">
        <v>0</v>
      </c>
      <c r="FI227" s="1">
        <v>45</v>
      </c>
      <c r="FJ227" s="1">
        <v>59</v>
      </c>
      <c r="FK227" s="1">
        <v>53</v>
      </c>
      <c r="FL227" s="1">
        <v>3</v>
      </c>
      <c r="FM227" s="1">
        <v>2</v>
      </c>
      <c r="FN227" s="1">
        <v>3</v>
      </c>
      <c r="FO227" s="1">
        <v>35</v>
      </c>
      <c r="FP227" s="1">
        <v>9</v>
      </c>
      <c r="FQ227" s="1">
        <v>35</v>
      </c>
      <c r="FR227" s="1" t="s">
        <v>322</v>
      </c>
      <c r="FS227" s="1">
        <v>313</v>
      </c>
      <c r="FT227" s="1">
        <v>134</v>
      </c>
      <c r="FU227" s="1">
        <v>313</v>
      </c>
    </row>
    <row r="228" spans="63:177">
      <c r="BK228" s="29">
        <v>567320615</v>
      </c>
      <c r="BL228" s="1" t="s">
        <v>185</v>
      </c>
      <c r="BM228" s="1">
        <v>280</v>
      </c>
      <c r="BN228" s="1" t="s">
        <v>289</v>
      </c>
      <c r="BO228" s="1" t="s">
        <v>290</v>
      </c>
      <c r="BP228" s="1">
        <v>168</v>
      </c>
      <c r="BQ228" s="1">
        <v>0</v>
      </c>
      <c r="BR228" s="4">
        <v>51.386904761904759</v>
      </c>
      <c r="BS228" s="4">
        <v>37.976190476190474</v>
      </c>
      <c r="BT228" s="4">
        <v>33.416666666666664</v>
      </c>
      <c r="BU228" s="4">
        <v>122.7797619047619</v>
      </c>
      <c r="BV228" s="4">
        <v>40.926587301587318</v>
      </c>
      <c r="BW228" s="1">
        <v>36</v>
      </c>
      <c r="BX228" s="1">
        <v>73</v>
      </c>
      <c r="BY228" s="1">
        <v>42</v>
      </c>
      <c r="BZ228" s="1">
        <v>17</v>
      </c>
      <c r="CA228" s="1">
        <v>0</v>
      </c>
      <c r="CB228" s="1">
        <v>0</v>
      </c>
      <c r="CC228" s="1">
        <v>86</v>
      </c>
      <c r="CD228" s="1">
        <v>51</v>
      </c>
      <c r="CE228" s="1">
        <v>17</v>
      </c>
      <c r="CF228" s="1">
        <v>14</v>
      </c>
      <c r="CG228" s="1">
        <v>1</v>
      </c>
      <c r="CH228" s="1">
        <v>2</v>
      </c>
      <c r="CI228" s="1">
        <v>99</v>
      </c>
      <c r="CJ228" s="1">
        <v>41</v>
      </c>
      <c r="CK228" s="1">
        <v>24</v>
      </c>
      <c r="CL228" s="1">
        <v>4</v>
      </c>
      <c r="CM228" s="1">
        <v>2</v>
      </c>
      <c r="CN228" s="1">
        <v>1</v>
      </c>
      <c r="CO228" s="1">
        <v>0</v>
      </c>
      <c r="CP228" s="1">
        <v>0</v>
      </c>
      <c r="CQ228" s="1">
        <v>0</v>
      </c>
      <c r="CR228" s="1">
        <v>0</v>
      </c>
      <c r="CS228" s="4"/>
      <c r="CT228" s="4"/>
      <c r="CU228" s="4"/>
      <c r="CV228" s="4"/>
      <c r="CW228" s="4"/>
      <c r="CX228" s="4"/>
      <c r="CY228" s="4"/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168</v>
      </c>
      <c r="EA228" s="1">
        <v>0</v>
      </c>
      <c r="EB228" s="4">
        <v>51.386904761904759</v>
      </c>
      <c r="EC228" s="4">
        <v>37.976190476190474</v>
      </c>
      <c r="ED228" s="4">
        <v>33.416666666666664</v>
      </c>
      <c r="EE228" s="4"/>
      <c r="EF228" s="4">
        <v>122.7797619047619</v>
      </c>
      <c r="EG228" s="4">
        <v>40.926587301587318</v>
      </c>
      <c r="EH228" s="4">
        <v>40.926587301587318</v>
      </c>
      <c r="EI228" s="1">
        <v>36</v>
      </c>
      <c r="EJ228" s="1">
        <v>73</v>
      </c>
      <c r="EK228" s="1">
        <v>42</v>
      </c>
      <c r="EL228" s="1">
        <v>17</v>
      </c>
      <c r="EM228" s="1">
        <v>0</v>
      </c>
      <c r="EN228" s="1">
        <v>0</v>
      </c>
      <c r="EO228" s="1">
        <v>86</v>
      </c>
      <c r="EP228" s="1">
        <v>51</v>
      </c>
      <c r="EQ228" s="1">
        <v>17</v>
      </c>
      <c r="ER228" s="1">
        <v>14</v>
      </c>
      <c r="ES228" s="1">
        <v>1</v>
      </c>
      <c r="ET228" s="1">
        <v>2</v>
      </c>
      <c r="EU228" s="1">
        <v>99</v>
      </c>
      <c r="EV228" s="1">
        <v>41</v>
      </c>
      <c r="EW228" s="1">
        <v>24</v>
      </c>
      <c r="EX228" s="1">
        <v>4</v>
      </c>
      <c r="EY228" s="1">
        <v>2</v>
      </c>
      <c r="EZ228" s="1">
        <v>1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173</v>
      </c>
      <c r="FJ228" s="1" t="s">
        <v>375</v>
      </c>
      <c r="FK228" s="1">
        <v>187</v>
      </c>
      <c r="FL228" s="1">
        <v>26</v>
      </c>
      <c r="FM228" s="1" t="s">
        <v>375</v>
      </c>
      <c r="FN228" s="1">
        <v>26</v>
      </c>
      <c r="FO228" s="1">
        <v>35</v>
      </c>
      <c r="FP228" s="1">
        <v>9</v>
      </c>
      <c r="FQ228" s="1">
        <v>35</v>
      </c>
      <c r="FR228" s="1" t="s">
        <v>322</v>
      </c>
      <c r="FS228" s="1">
        <v>313</v>
      </c>
      <c r="FT228" s="1">
        <v>134</v>
      </c>
      <c r="FU228" s="1">
        <v>313</v>
      </c>
    </row>
    <row r="229" spans="63:177">
      <c r="BK229" s="29">
        <v>901573112</v>
      </c>
      <c r="BL229" s="1" t="s">
        <v>186</v>
      </c>
      <c r="BM229" s="1">
        <v>281</v>
      </c>
      <c r="BN229" s="1" t="s">
        <v>289</v>
      </c>
      <c r="BO229" s="1" t="s">
        <v>290</v>
      </c>
      <c r="BP229" s="1">
        <v>229</v>
      </c>
      <c r="BQ229" s="1">
        <v>0</v>
      </c>
      <c r="BR229" s="4">
        <v>56.663755458515283</v>
      </c>
      <c r="BS229" s="4">
        <v>45.082969432314414</v>
      </c>
      <c r="BT229" s="4">
        <v>40.248908296943235</v>
      </c>
      <c r="BU229" s="4">
        <v>141.99563318777294</v>
      </c>
      <c r="BV229" s="4">
        <v>47.331877729257634</v>
      </c>
      <c r="BW229" s="1">
        <v>36</v>
      </c>
      <c r="BX229" s="1">
        <v>95</v>
      </c>
      <c r="BY229" s="1">
        <v>56</v>
      </c>
      <c r="BZ229" s="1">
        <v>42</v>
      </c>
      <c r="CA229" s="1">
        <v>1</v>
      </c>
      <c r="CB229" s="1">
        <v>3</v>
      </c>
      <c r="CC229" s="1">
        <v>85</v>
      </c>
      <c r="CD229" s="1">
        <v>76</v>
      </c>
      <c r="CE229" s="1">
        <v>39</v>
      </c>
      <c r="CF229" s="1">
        <v>29</v>
      </c>
      <c r="CG229" s="1">
        <v>2</v>
      </c>
      <c r="CH229" s="1">
        <v>3</v>
      </c>
      <c r="CI229" s="1">
        <v>107</v>
      </c>
      <c r="CJ229" s="1">
        <v>68</v>
      </c>
      <c r="CK229" s="1">
        <v>36</v>
      </c>
      <c r="CL229" s="1">
        <v>18</v>
      </c>
      <c r="CM229" s="1">
        <v>2</v>
      </c>
      <c r="CN229" s="1">
        <v>2</v>
      </c>
      <c r="CO229" s="1">
        <v>1</v>
      </c>
      <c r="CP229" s="1">
        <v>0</v>
      </c>
      <c r="CQ229" s="1">
        <v>0</v>
      </c>
      <c r="CR229" s="1">
        <v>0</v>
      </c>
      <c r="CS229" s="4"/>
      <c r="CT229" s="4"/>
      <c r="CU229" s="4"/>
      <c r="CV229" s="4"/>
      <c r="CW229" s="4"/>
      <c r="CX229" s="4"/>
      <c r="CY229" s="4"/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229</v>
      </c>
      <c r="EA229" s="1">
        <v>0</v>
      </c>
      <c r="EB229" s="4">
        <v>56.663755458515283</v>
      </c>
      <c r="EC229" s="4">
        <v>45.082969432314414</v>
      </c>
      <c r="ED229" s="4">
        <v>40.248908296943235</v>
      </c>
      <c r="EE229" s="4"/>
      <c r="EF229" s="4">
        <v>141.99563318777294</v>
      </c>
      <c r="EG229" s="4">
        <v>47.331877729257634</v>
      </c>
      <c r="EH229" s="4">
        <v>47.331877729257634</v>
      </c>
      <c r="EI229" s="1">
        <v>36</v>
      </c>
      <c r="EJ229" s="1">
        <v>95</v>
      </c>
      <c r="EK229" s="1">
        <v>56</v>
      </c>
      <c r="EL229" s="1">
        <v>42</v>
      </c>
      <c r="EM229" s="1">
        <v>1</v>
      </c>
      <c r="EN229" s="1">
        <v>3</v>
      </c>
      <c r="EO229" s="1">
        <v>85</v>
      </c>
      <c r="EP229" s="1">
        <v>76</v>
      </c>
      <c r="EQ229" s="1">
        <v>39</v>
      </c>
      <c r="ER229" s="1">
        <v>29</v>
      </c>
      <c r="ES229" s="1">
        <v>2</v>
      </c>
      <c r="ET229" s="1">
        <v>3</v>
      </c>
      <c r="EU229" s="1">
        <v>107</v>
      </c>
      <c r="EV229" s="1">
        <v>68</v>
      </c>
      <c r="EW229" s="1">
        <v>36</v>
      </c>
      <c r="EX229" s="1">
        <v>18</v>
      </c>
      <c r="EY229" s="1">
        <v>2</v>
      </c>
      <c r="EZ229" s="1">
        <v>2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1</v>
      </c>
      <c r="FH229" s="1">
        <v>0</v>
      </c>
      <c r="FI229" s="1">
        <v>89</v>
      </c>
      <c r="FJ229" s="1" t="s">
        <v>375</v>
      </c>
      <c r="FK229" s="1">
        <v>102</v>
      </c>
      <c r="FL229" s="1">
        <v>11</v>
      </c>
      <c r="FM229" s="1" t="s">
        <v>375</v>
      </c>
      <c r="FN229" s="1">
        <v>11</v>
      </c>
      <c r="FO229" s="1">
        <v>35</v>
      </c>
      <c r="FP229" s="1">
        <v>9</v>
      </c>
      <c r="FQ229" s="1">
        <v>35</v>
      </c>
      <c r="FR229" s="1" t="s">
        <v>322</v>
      </c>
      <c r="FS229" s="1">
        <v>313</v>
      </c>
      <c r="FT229" s="1">
        <v>134</v>
      </c>
      <c r="FU229" s="1">
        <v>313</v>
      </c>
    </row>
    <row r="230" spans="63:177">
      <c r="BK230" s="29">
        <v>860482837</v>
      </c>
      <c r="BL230" s="1" t="s">
        <v>187</v>
      </c>
      <c r="BM230" s="1">
        <v>282</v>
      </c>
      <c r="BN230" s="1" t="s">
        <v>289</v>
      </c>
      <c r="BO230" s="1" t="s">
        <v>370</v>
      </c>
      <c r="BP230" s="1">
        <v>92</v>
      </c>
      <c r="BQ230" s="1">
        <v>0</v>
      </c>
      <c r="BR230" s="4">
        <v>57.260869565217391</v>
      </c>
      <c r="BS230" s="4">
        <v>42.434782608695649</v>
      </c>
      <c r="BT230" s="4">
        <v>44.206521739130437</v>
      </c>
      <c r="BU230" s="4">
        <v>143.90217391304347</v>
      </c>
      <c r="BV230" s="4">
        <v>47.967391304347807</v>
      </c>
      <c r="BW230" s="1">
        <v>11</v>
      </c>
      <c r="BX230" s="1">
        <v>37</v>
      </c>
      <c r="BY230" s="1">
        <v>29</v>
      </c>
      <c r="BZ230" s="1">
        <v>15</v>
      </c>
      <c r="CA230" s="1">
        <v>0</v>
      </c>
      <c r="CB230" s="1">
        <v>1</v>
      </c>
      <c r="CC230" s="1">
        <v>40</v>
      </c>
      <c r="CD230" s="1">
        <v>28</v>
      </c>
      <c r="CE230" s="1">
        <v>16</v>
      </c>
      <c r="CF230" s="1">
        <v>8</v>
      </c>
      <c r="CG230" s="1">
        <v>0</v>
      </c>
      <c r="CH230" s="1">
        <v>2</v>
      </c>
      <c r="CI230" s="1">
        <v>33</v>
      </c>
      <c r="CJ230" s="1">
        <v>32</v>
      </c>
      <c r="CK230" s="1">
        <v>20</v>
      </c>
      <c r="CL230" s="1">
        <v>7</v>
      </c>
      <c r="CM230" s="1">
        <v>2</v>
      </c>
      <c r="CN230" s="1">
        <v>0</v>
      </c>
      <c r="CO230" s="1">
        <v>0</v>
      </c>
      <c r="CP230" s="1">
        <v>0</v>
      </c>
      <c r="CQ230" s="1">
        <v>25</v>
      </c>
      <c r="CR230" s="1">
        <v>0</v>
      </c>
      <c r="CS230" s="4">
        <v>48.12</v>
      </c>
      <c r="CT230" s="4">
        <v>41.44</v>
      </c>
      <c r="CU230" s="4">
        <v>46.56</v>
      </c>
      <c r="CV230" s="4">
        <v>50.8</v>
      </c>
      <c r="CW230" s="4">
        <v>136.12</v>
      </c>
      <c r="CX230" s="4">
        <v>45.373333333333342</v>
      </c>
      <c r="CY230" s="4">
        <v>46.73</v>
      </c>
      <c r="CZ230" s="1">
        <v>6</v>
      </c>
      <c r="DA230" s="1">
        <v>11</v>
      </c>
      <c r="DB230" s="1">
        <v>7</v>
      </c>
      <c r="DC230" s="1">
        <v>1</v>
      </c>
      <c r="DD230" s="1">
        <v>0</v>
      </c>
      <c r="DE230" s="1">
        <v>0</v>
      </c>
      <c r="DF230" s="1">
        <v>7</v>
      </c>
      <c r="DG230" s="1">
        <v>15</v>
      </c>
      <c r="DH230" s="1">
        <v>3</v>
      </c>
      <c r="DI230" s="1">
        <v>0</v>
      </c>
      <c r="DJ230" s="1">
        <v>0</v>
      </c>
      <c r="DK230" s="1">
        <v>0</v>
      </c>
      <c r="DL230" s="1">
        <v>10</v>
      </c>
      <c r="DM230" s="1">
        <v>6</v>
      </c>
      <c r="DN230" s="1">
        <v>7</v>
      </c>
      <c r="DO230" s="1">
        <v>2</v>
      </c>
      <c r="DP230" s="1">
        <v>0</v>
      </c>
      <c r="DQ230" s="1">
        <v>0</v>
      </c>
      <c r="DR230" s="1">
        <v>5</v>
      </c>
      <c r="DS230" s="1">
        <v>14</v>
      </c>
      <c r="DT230" s="1">
        <v>6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117</v>
      </c>
      <c r="EA230" s="1">
        <v>0</v>
      </c>
      <c r="EB230" s="4">
        <v>55.307692307692307</v>
      </c>
      <c r="EC230" s="4">
        <v>42.222222222222221</v>
      </c>
      <c r="ED230" s="4">
        <v>44.70940170940171</v>
      </c>
      <c r="EE230" s="4">
        <v>50.8</v>
      </c>
      <c r="EF230" s="4">
        <v>142.23931623931625</v>
      </c>
      <c r="EG230" s="4">
        <v>47.413105413105384</v>
      </c>
      <c r="EH230" s="4">
        <v>47.702991452991419</v>
      </c>
      <c r="EI230" s="1">
        <v>17</v>
      </c>
      <c r="EJ230" s="1">
        <v>48</v>
      </c>
      <c r="EK230" s="1">
        <v>36</v>
      </c>
      <c r="EL230" s="1">
        <v>16</v>
      </c>
      <c r="EM230" s="1">
        <v>0</v>
      </c>
      <c r="EN230" s="1">
        <v>1</v>
      </c>
      <c r="EO230" s="1">
        <v>47</v>
      </c>
      <c r="EP230" s="1">
        <v>43</v>
      </c>
      <c r="EQ230" s="1">
        <v>19</v>
      </c>
      <c r="ER230" s="1">
        <v>8</v>
      </c>
      <c r="ES230" s="1">
        <v>0</v>
      </c>
      <c r="ET230" s="1">
        <v>2</v>
      </c>
      <c r="EU230" s="1">
        <v>43</v>
      </c>
      <c r="EV230" s="1">
        <v>38</v>
      </c>
      <c r="EW230" s="1">
        <v>27</v>
      </c>
      <c r="EX230" s="1">
        <v>9</v>
      </c>
      <c r="EY230" s="1">
        <v>2</v>
      </c>
      <c r="EZ230" s="1">
        <v>0</v>
      </c>
      <c r="FA230" s="1">
        <v>5</v>
      </c>
      <c r="FB230" s="1">
        <v>14</v>
      </c>
      <c r="FC230" s="1">
        <v>6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80</v>
      </c>
      <c r="FJ230" s="1">
        <v>102</v>
      </c>
      <c r="FK230" s="1">
        <v>101</v>
      </c>
      <c r="FL230" s="1">
        <v>8</v>
      </c>
      <c r="FM230" s="1">
        <v>5</v>
      </c>
      <c r="FN230" s="1">
        <v>10</v>
      </c>
      <c r="FO230" s="1">
        <v>35</v>
      </c>
      <c r="FP230" s="1">
        <v>9</v>
      </c>
      <c r="FQ230" s="1">
        <v>35</v>
      </c>
      <c r="FR230" s="1" t="s">
        <v>322</v>
      </c>
      <c r="FS230" s="1">
        <v>313</v>
      </c>
      <c r="FT230" s="1">
        <v>134</v>
      </c>
      <c r="FU230" s="1">
        <v>313</v>
      </c>
    </row>
    <row r="231" spans="63:177">
      <c r="BK231" s="29">
        <v>737158547</v>
      </c>
      <c r="BL231" s="1" t="s">
        <v>188</v>
      </c>
      <c r="BM231" s="1">
        <v>285</v>
      </c>
      <c r="BN231" s="1" t="s">
        <v>289</v>
      </c>
      <c r="BO231" s="1" t="s">
        <v>290</v>
      </c>
      <c r="BP231" s="1">
        <v>94</v>
      </c>
      <c r="BQ231" s="1">
        <v>0</v>
      </c>
      <c r="BR231" s="4">
        <v>53.212765957446805</v>
      </c>
      <c r="BS231" s="4">
        <v>43.021276595744681</v>
      </c>
      <c r="BT231" s="4">
        <v>38.712765957446805</v>
      </c>
      <c r="BU231" s="4">
        <v>134.94680851063831</v>
      </c>
      <c r="BV231" s="4">
        <v>44.982269503546107</v>
      </c>
      <c r="BW231" s="1">
        <v>18</v>
      </c>
      <c r="BX231" s="1">
        <v>43</v>
      </c>
      <c r="BY231" s="1">
        <v>19</v>
      </c>
      <c r="BZ231" s="1">
        <v>14</v>
      </c>
      <c r="CA231" s="1">
        <v>1</v>
      </c>
      <c r="CB231" s="1">
        <v>0</v>
      </c>
      <c r="CC231" s="1">
        <v>35</v>
      </c>
      <c r="CD231" s="1">
        <v>33</v>
      </c>
      <c r="CE231" s="1">
        <v>19</v>
      </c>
      <c r="CF231" s="1">
        <v>7</v>
      </c>
      <c r="CG231" s="1">
        <v>1</v>
      </c>
      <c r="CH231" s="1">
        <v>1</v>
      </c>
      <c r="CI231" s="1">
        <v>48</v>
      </c>
      <c r="CJ231" s="1">
        <v>23</v>
      </c>
      <c r="CK231" s="1">
        <v>19</v>
      </c>
      <c r="CL231" s="1">
        <v>4</v>
      </c>
      <c r="CM231" s="1">
        <v>1</v>
      </c>
      <c r="CN231" s="1">
        <v>0</v>
      </c>
      <c r="CO231" s="1">
        <v>1</v>
      </c>
      <c r="CP231" s="1">
        <v>0</v>
      </c>
      <c r="CQ231" s="1">
        <v>0</v>
      </c>
      <c r="CR231" s="1">
        <v>0</v>
      </c>
      <c r="CS231" s="4"/>
      <c r="CT231" s="4"/>
      <c r="CU231" s="4"/>
      <c r="CV231" s="4"/>
      <c r="CW231" s="4"/>
      <c r="CX231" s="4"/>
      <c r="CY231" s="4"/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94</v>
      </c>
      <c r="EA231" s="1">
        <v>0</v>
      </c>
      <c r="EB231" s="4">
        <v>53.212765957446805</v>
      </c>
      <c r="EC231" s="4">
        <v>43.021276595744681</v>
      </c>
      <c r="ED231" s="4">
        <v>38.712765957446805</v>
      </c>
      <c r="EE231" s="4"/>
      <c r="EF231" s="4">
        <v>134.94680851063831</v>
      </c>
      <c r="EG231" s="4">
        <v>44.982269503546107</v>
      </c>
      <c r="EH231" s="4">
        <v>44.982269503546107</v>
      </c>
      <c r="EI231" s="1">
        <v>18</v>
      </c>
      <c r="EJ231" s="1">
        <v>43</v>
      </c>
      <c r="EK231" s="1">
        <v>19</v>
      </c>
      <c r="EL231" s="1">
        <v>14</v>
      </c>
      <c r="EM231" s="1">
        <v>1</v>
      </c>
      <c r="EN231" s="1">
        <v>0</v>
      </c>
      <c r="EO231" s="1">
        <v>35</v>
      </c>
      <c r="EP231" s="1">
        <v>33</v>
      </c>
      <c r="EQ231" s="1">
        <v>19</v>
      </c>
      <c r="ER231" s="1">
        <v>7</v>
      </c>
      <c r="ES231" s="1">
        <v>1</v>
      </c>
      <c r="ET231" s="1">
        <v>1</v>
      </c>
      <c r="EU231" s="1">
        <v>48</v>
      </c>
      <c r="EV231" s="1">
        <v>23</v>
      </c>
      <c r="EW231" s="1">
        <v>19</v>
      </c>
      <c r="EX231" s="1">
        <v>4</v>
      </c>
      <c r="EY231" s="1">
        <v>1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1</v>
      </c>
      <c r="FH231" s="1">
        <v>0</v>
      </c>
      <c r="FI231" s="1">
        <v>114</v>
      </c>
      <c r="FJ231" s="1" t="s">
        <v>375</v>
      </c>
      <c r="FK231" s="1">
        <v>134</v>
      </c>
      <c r="FL231" s="1">
        <v>16</v>
      </c>
      <c r="FM231" s="1" t="s">
        <v>375</v>
      </c>
      <c r="FN231" s="1">
        <v>16</v>
      </c>
      <c r="FO231" s="1">
        <v>35</v>
      </c>
      <c r="FP231" s="1">
        <v>9</v>
      </c>
      <c r="FQ231" s="1">
        <v>35</v>
      </c>
      <c r="FR231" s="1" t="s">
        <v>322</v>
      </c>
      <c r="FS231" s="1">
        <v>313</v>
      </c>
      <c r="FT231" s="1">
        <v>134</v>
      </c>
      <c r="FU231" s="1">
        <v>313</v>
      </c>
    </row>
    <row r="232" spans="63:177">
      <c r="BK232" s="29">
        <v>900681546</v>
      </c>
      <c r="BL232" s="1" t="s">
        <v>189</v>
      </c>
      <c r="BM232" s="1">
        <v>290</v>
      </c>
      <c r="BN232" s="1" t="s">
        <v>289</v>
      </c>
      <c r="BO232" s="1" t="s">
        <v>290</v>
      </c>
      <c r="BP232" s="1">
        <v>71</v>
      </c>
      <c r="BQ232" s="1">
        <v>0</v>
      </c>
      <c r="BR232" s="4">
        <v>52.450704225352112</v>
      </c>
      <c r="BS232" s="4">
        <v>36.112676056338032</v>
      </c>
      <c r="BT232" s="4">
        <v>40.408450704225352</v>
      </c>
      <c r="BU232" s="4">
        <v>128.97183098591549</v>
      </c>
      <c r="BV232" s="4">
        <v>42.990610328638489</v>
      </c>
      <c r="BW232" s="1">
        <v>15</v>
      </c>
      <c r="BX232" s="1">
        <v>30</v>
      </c>
      <c r="BY232" s="1">
        <v>18</v>
      </c>
      <c r="BZ232" s="1">
        <v>8</v>
      </c>
      <c r="CA232" s="1">
        <v>1</v>
      </c>
      <c r="CB232" s="1">
        <v>0</v>
      </c>
      <c r="CC232" s="1">
        <v>39</v>
      </c>
      <c r="CD232" s="1">
        <v>17</v>
      </c>
      <c r="CE232" s="1">
        <v>11</v>
      </c>
      <c r="CF232" s="1">
        <v>4</v>
      </c>
      <c r="CG232" s="1">
        <v>3</v>
      </c>
      <c r="CH232" s="1">
        <v>0</v>
      </c>
      <c r="CI232" s="1">
        <v>33</v>
      </c>
      <c r="CJ232" s="1">
        <v>23</v>
      </c>
      <c r="CK232" s="1">
        <v>10</v>
      </c>
      <c r="CL232" s="1">
        <v>5</v>
      </c>
      <c r="CM232" s="1">
        <v>1</v>
      </c>
      <c r="CN232" s="1">
        <v>0</v>
      </c>
      <c r="CO232" s="1">
        <v>1</v>
      </c>
      <c r="CP232" s="1">
        <v>0</v>
      </c>
      <c r="CQ232" s="1">
        <v>0</v>
      </c>
      <c r="CR232" s="1">
        <v>0</v>
      </c>
      <c r="CS232" s="4"/>
      <c r="CT232" s="4"/>
      <c r="CU232" s="4"/>
      <c r="CV232" s="4"/>
      <c r="CW232" s="4"/>
      <c r="CX232" s="4"/>
      <c r="CY232" s="4"/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71</v>
      </c>
      <c r="EA232" s="1">
        <v>0</v>
      </c>
      <c r="EB232" s="4">
        <v>52.450704225352112</v>
      </c>
      <c r="EC232" s="4">
        <v>36.112676056338032</v>
      </c>
      <c r="ED232" s="4">
        <v>40.408450704225352</v>
      </c>
      <c r="EE232" s="4"/>
      <c r="EF232" s="4">
        <v>128.97183098591549</v>
      </c>
      <c r="EG232" s="4">
        <v>42.990610328638489</v>
      </c>
      <c r="EH232" s="4">
        <v>42.990610328638489</v>
      </c>
      <c r="EI232" s="1">
        <v>15</v>
      </c>
      <c r="EJ232" s="1">
        <v>30</v>
      </c>
      <c r="EK232" s="1">
        <v>18</v>
      </c>
      <c r="EL232" s="1">
        <v>8</v>
      </c>
      <c r="EM232" s="1">
        <v>1</v>
      </c>
      <c r="EN232" s="1">
        <v>0</v>
      </c>
      <c r="EO232" s="1">
        <v>39</v>
      </c>
      <c r="EP232" s="1">
        <v>17</v>
      </c>
      <c r="EQ232" s="1">
        <v>11</v>
      </c>
      <c r="ER232" s="1">
        <v>4</v>
      </c>
      <c r="ES232" s="1">
        <v>3</v>
      </c>
      <c r="ET232" s="1">
        <v>0</v>
      </c>
      <c r="EU232" s="1">
        <v>33</v>
      </c>
      <c r="EV232" s="1">
        <v>23</v>
      </c>
      <c r="EW232" s="1">
        <v>10</v>
      </c>
      <c r="EX232" s="1">
        <v>5</v>
      </c>
      <c r="EY232" s="1">
        <v>1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1</v>
      </c>
      <c r="FH232" s="1">
        <v>0</v>
      </c>
      <c r="FI232" s="1">
        <v>142</v>
      </c>
      <c r="FJ232" s="1" t="s">
        <v>375</v>
      </c>
      <c r="FK232" s="1">
        <v>158</v>
      </c>
      <c r="FL232" s="1">
        <v>19</v>
      </c>
      <c r="FM232" s="1" t="s">
        <v>375</v>
      </c>
      <c r="FN232" s="1">
        <v>20</v>
      </c>
      <c r="FO232" s="1">
        <v>35</v>
      </c>
      <c r="FP232" s="1">
        <v>9</v>
      </c>
      <c r="FQ232" s="1">
        <v>35</v>
      </c>
      <c r="FR232" s="1" t="s">
        <v>322</v>
      </c>
      <c r="FS232" s="1">
        <v>313</v>
      </c>
      <c r="FT232" s="1">
        <v>134</v>
      </c>
      <c r="FU232" s="1">
        <v>313</v>
      </c>
    </row>
    <row r="233" spans="63:177">
      <c r="BK233" s="29">
        <v>654880576</v>
      </c>
      <c r="BL233" s="1" t="s">
        <v>190</v>
      </c>
      <c r="BM233" s="1">
        <v>315</v>
      </c>
      <c r="BN233" s="1" t="s">
        <v>289</v>
      </c>
      <c r="BO233" s="1" t="s">
        <v>290</v>
      </c>
      <c r="BP233" s="1">
        <v>69</v>
      </c>
      <c r="BQ233" s="1">
        <v>0</v>
      </c>
      <c r="BR233" s="4">
        <v>51.144927536231883</v>
      </c>
      <c r="BS233" s="4">
        <v>40</v>
      </c>
      <c r="BT233" s="4">
        <v>39.681159420289852</v>
      </c>
      <c r="BU233" s="4">
        <v>130.82608695652175</v>
      </c>
      <c r="BV233" s="4">
        <v>43.608695652173886</v>
      </c>
      <c r="BW233" s="1">
        <v>13</v>
      </c>
      <c r="BX233" s="1">
        <v>36</v>
      </c>
      <c r="BY233" s="1">
        <v>14</v>
      </c>
      <c r="BZ233" s="1">
        <v>6</v>
      </c>
      <c r="CA233" s="1">
        <v>0</v>
      </c>
      <c r="CB233" s="1">
        <v>0</v>
      </c>
      <c r="CC233" s="1">
        <v>36</v>
      </c>
      <c r="CD233" s="1">
        <v>16</v>
      </c>
      <c r="CE233" s="1">
        <v>9</v>
      </c>
      <c r="CF233" s="1">
        <v>8</v>
      </c>
      <c r="CG233" s="1">
        <v>1</v>
      </c>
      <c r="CH233" s="1">
        <v>2</v>
      </c>
      <c r="CI233" s="1">
        <v>34</v>
      </c>
      <c r="CJ233" s="1">
        <v>19</v>
      </c>
      <c r="CK233" s="1">
        <v>9</v>
      </c>
      <c r="CL233" s="1">
        <v>7</v>
      </c>
      <c r="CM233" s="1">
        <v>0</v>
      </c>
      <c r="CN233" s="1">
        <v>1</v>
      </c>
      <c r="CO233" s="1">
        <v>0</v>
      </c>
      <c r="CP233" s="1">
        <v>0</v>
      </c>
      <c r="CQ233" s="1">
        <v>0</v>
      </c>
      <c r="CR233" s="1">
        <v>0</v>
      </c>
      <c r="CS233" s="4"/>
      <c r="CT233" s="4"/>
      <c r="CU233" s="4"/>
      <c r="CV233" s="4"/>
      <c r="CW233" s="4"/>
      <c r="CX233" s="4"/>
      <c r="CY233" s="4"/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69</v>
      </c>
      <c r="EA233" s="1">
        <v>0</v>
      </c>
      <c r="EB233" s="4">
        <v>51.144927536231883</v>
      </c>
      <c r="EC233" s="4">
        <v>40</v>
      </c>
      <c r="ED233" s="4">
        <v>39.681159420289852</v>
      </c>
      <c r="EE233" s="4"/>
      <c r="EF233" s="4">
        <v>130.82608695652175</v>
      </c>
      <c r="EG233" s="4">
        <v>43.608695652173886</v>
      </c>
      <c r="EH233" s="4">
        <v>43.608695652173886</v>
      </c>
      <c r="EI233" s="1">
        <v>13</v>
      </c>
      <c r="EJ233" s="1">
        <v>36</v>
      </c>
      <c r="EK233" s="1">
        <v>14</v>
      </c>
      <c r="EL233" s="1">
        <v>6</v>
      </c>
      <c r="EM233" s="1">
        <v>0</v>
      </c>
      <c r="EN233" s="1">
        <v>0</v>
      </c>
      <c r="EO233" s="1">
        <v>36</v>
      </c>
      <c r="EP233" s="1">
        <v>16</v>
      </c>
      <c r="EQ233" s="1">
        <v>9</v>
      </c>
      <c r="ER233" s="1">
        <v>8</v>
      </c>
      <c r="ES233" s="1">
        <v>1</v>
      </c>
      <c r="ET233" s="1">
        <v>2</v>
      </c>
      <c r="EU233" s="1">
        <v>34</v>
      </c>
      <c r="EV233" s="1">
        <v>19</v>
      </c>
      <c r="EW233" s="1">
        <v>9</v>
      </c>
      <c r="EX233" s="1">
        <v>7</v>
      </c>
      <c r="EY233" s="1">
        <v>0</v>
      </c>
      <c r="EZ233" s="1">
        <v>1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136</v>
      </c>
      <c r="FJ233" s="1" t="s">
        <v>375</v>
      </c>
      <c r="FK233" s="1">
        <v>150</v>
      </c>
      <c r="FL233" s="1">
        <v>18</v>
      </c>
      <c r="FM233" s="1" t="s">
        <v>375</v>
      </c>
      <c r="FN233" s="1">
        <v>19</v>
      </c>
      <c r="FO233" s="1">
        <v>35</v>
      </c>
      <c r="FP233" s="1">
        <v>9</v>
      </c>
      <c r="FQ233" s="1">
        <v>35</v>
      </c>
      <c r="FR233" s="1" t="s">
        <v>322</v>
      </c>
      <c r="FS233" s="1">
        <v>313</v>
      </c>
      <c r="FT233" s="1">
        <v>134</v>
      </c>
      <c r="FU233" s="1">
        <v>313</v>
      </c>
    </row>
    <row r="234" spans="63:177">
      <c r="BK234" s="29">
        <v>764668012</v>
      </c>
      <c r="BL234" s="1" t="s">
        <v>191</v>
      </c>
      <c r="BM234" s="1">
        <v>316</v>
      </c>
      <c r="BN234" s="1" t="s">
        <v>289</v>
      </c>
      <c r="BO234" s="1" t="s">
        <v>290</v>
      </c>
      <c r="BP234" s="1">
        <v>184</v>
      </c>
      <c r="BQ234" s="1">
        <v>0</v>
      </c>
      <c r="BR234" s="4">
        <v>54.054347826086953</v>
      </c>
      <c r="BS234" s="4">
        <v>43.565217391304351</v>
      </c>
      <c r="BT234" s="4">
        <v>37.690217391304351</v>
      </c>
      <c r="BU234" s="4">
        <v>135.30978260869566</v>
      </c>
      <c r="BV234" s="4">
        <v>45.103260869565204</v>
      </c>
      <c r="BW234" s="1">
        <v>33</v>
      </c>
      <c r="BX234" s="1">
        <v>86</v>
      </c>
      <c r="BY234" s="1">
        <v>42</v>
      </c>
      <c r="BZ234" s="1">
        <v>23</v>
      </c>
      <c r="CA234" s="1">
        <v>1</v>
      </c>
      <c r="CB234" s="1">
        <v>0</v>
      </c>
      <c r="CC234" s="1">
        <v>83</v>
      </c>
      <c r="CD234" s="1">
        <v>51</v>
      </c>
      <c r="CE234" s="1">
        <v>26</v>
      </c>
      <c r="CF234" s="1">
        <v>24</v>
      </c>
      <c r="CG234" s="1">
        <v>0</v>
      </c>
      <c r="CH234" s="1">
        <v>5</v>
      </c>
      <c r="CI234" s="1">
        <v>98</v>
      </c>
      <c r="CJ234" s="1">
        <v>52</v>
      </c>
      <c r="CK234" s="1">
        <v>21</v>
      </c>
      <c r="CL234" s="1">
        <v>13</v>
      </c>
      <c r="CM234" s="1">
        <v>0</v>
      </c>
      <c r="CN234" s="1">
        <v>1</v>
      </c>
      <c r="CO234" s="1">
        <v>0</v>
      </c>
      <c r="CP234" s="1">
        <v>0</v>
      </c>
      <c r="CQ234" s="1">
        <v>0</v>
      </c>
      <c r="CR234" s="1">
        <v>0</v>
      </c>
      <c r="CS234" s="4"/>
      <c r="CT234" s="4"/>
      <c r="CU234" s="4"/>
      <c r="CV234" s="4"/>
      <c r="CW234" s="4"/>
      <c r="CX234" s="4"/>
      <c r="CY234" s="4"/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184</v>
      </c>
      <c r="EA234" s="1">
        <v>0</v>
      </c>
      <c r="EB234" s="4">
        <v>54.054347826086953</v>
      </c>
      <c r="EC234" s="4">
        <v>43.565217391304351</v>
      </c>
      <c r="ED234" s="4">
        <v>37.690217391304351</v>
      </c>
      <c r="EE234" s="4"/>
      <c r="EF234" s="4">
        <v>135.30978260869566</v>
      </c>
      <c r="EG234" s="4">
        <v>45.103260869565204</v>
      </c>
      <c r="EH234" s="4">
        <v>45.103260869565204</v>
      </c>
      <c r="EI234" s="1">
        <v>33</v>
      </c>
      <c r="EJ234" s="1">
        <v>86</v>
      </c>
      <c r="EK234" s="1">
        <v>42</v>
      </c>
      <c r="EL234" s="1">
        <v>23</v>
      </c>
      <c r="EM234" s="1">
        <v>1</v>
      </c>
      <c r="EN234" s="1">
        <v>0</v>
      </c>
      <c r="EO234" s="1">
        <v>83</v>
      </c>
      <c r="EP234" s="1">
        <v>51</v>
      </c>
      <c r="EQ234" s="1">
        <v>26</v>
      </c>
      <c r="ER234" s="1">
        <v>24</v>
      </c>
      <c r="ES234" s="1">
        <v>0</v>
      </c>
      <c r="ET234" s="1">
        <v>5</v>
      </c>
      <c r="EU234" s="1">
        <v>98</v>
      </c>
      <c r="EV234" s="1">
        <v>52</v>
      </c>
      <c r="EW234" s="1">
        <v>21</v>
      </c>
      <c r="EX234" s="1">
        <v>13</v>
      </c>
      <c r="EY234" s="1">
        <v>0</v>
      </c>
      <c r="EZ234" s="1">
        <v>1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112</v>
      </c>
      <c r="FJ234" s="1" t="s">
        <v>375</v>
      </c>
      <c r="FK234" s="1">
        <v>132</v>
      </c>
      <c r="FL234" s="1">
        <v>15</v>
      </c>
      <c r="FM234" s="1" t="s">
        <v>375</v>
      </c>
      <c r="FN234" s="1">
        <v>15</v>
      </c>
      <c r="FO234" s="1">
        <v>35</v>
      </c>
      <c r="FP234" s="1">
        <v>9</v>
      </c>
      <c r="FQ234" s="1">
        <v>35</v>
      </c>
      <c r="FR234" s="1" t="s">
        <v>322</v>
      </c>
      <c r="FS234" s="1">
        <v>313</v>
      </c>
      <c r="FT234" s="1">
        <v>134</v>
      </c>
      <c r="FU234" s="1">
        <v>313</v>
      </c>
    </row>
    <row r="235" spans="63:177">
      <c r="BK235" s="29">
        <v>138080966</v>
      </c>
      <c r="BL235" s="1" t="s">
        <v>192</v>
      </c>
      <c r="BM235" s="1">
        <v>317</v>
      </c>
      <c r="BN235" s="1" t="s">
        <v>289</v>
      </c>
      <c r="BO235" s="1" t="s">
        <v>290</v>
      </c>
      <c r="BP235" s="1">
        <v>84</v>
      </c>
      <c r="BQ235" s="1">
        <v>0</v>
      </c>
      <c r="BR235" s="4">
        <v>58.154761904761905</v>
      </c>
      <c r="BS235" s="4">
        <v>41.095238095238095</v>
      </c>
      <c r="BT235" s="4">
        <v>41.083333333333336</v>
      </c>
      <c r="BU235" s="4">
        <v>140.33333333333334</v>
      </c>
      <c r="BV235" s="4">
        <v>46.77777777777775</v>
      </c>
      <c r="BW235" s="1">
        <v>7</v>
      </c>
      <c r="BX235" s="1">
        <v>44</v>
      </c>
      <c r="BY235" s="1">
        <v>18</v>
      </c>
      <c r="BZ235" s="1">
        <v>15</v>
      </c>
      <c r="CA235" s="1">
        <v>0</v>
      </c>
      <c r="CB235" s="1">
        <v>1</v>
      </c>
      <c r="CC235" s="1">
        <v>36</v>
      </c>
      <c r="CD235" s="1">
        <v>30</v>
      </c>
      <c r="CE235" s="1">
        <v>12</v>
      </c>
      <c r="CF235" s="1">
        <v>6</v>
      </c>
      <c r="CG235" s="1">
        <v>0</v>
      </c>
      <c r="CH235" s="1">
        <v>0</v>
      </c>
      <c r="CI235" s="1">
        <v>39</v>
      </c>
      <c r="CJ235" s="1">
        <v>29</v>
      </c>
      <c r="CK235" s="1">
        <v>10</v>
      </c>
      <c r="CL235" s="1">
        <v>6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4"/>
      <c r="CT235" s="4"/>
      <c r="CU235" s="4"/>
      <c r="CV235" s="4"/>
      <c r="CW235" s="4"/>
      <c r="CX235" s="4"/>
      <c r="CY235" s="4"/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84</v>
      </c>
      <c r="EA235" s="1">
        <v>0</v>
      </c>
      <c r="EB235" s="4">
        <v>58.154761904761905</v>
      </c>
      <c r="EC235" s="4">
        <v>41.095238095238095</v>
      </c>
      <c r="ED235" s="4">
        <v>41.083333333333336</v>
      </c>
      <c r="EE235" s="4"/>
      <c r="EF235" s="4">
        <v>140.33333333333334</v>
      </c>
      <c r="EG235" s="4">
        <v>46.77777777777775</v>
      </c>
      <c r="EH235" s="4">
        <v>46.77777777777775</v>
      </c>
      <c r="EI235" s="1">
        <v>7</v>
      </c>
      <c r="EJ235" s="1">
        <v>44</v>
      </c>
      <c r="EK235" s="1">
        <v>18</v>
      </c>
      <c r="EL235" s="1">
        <v>15</v>
      </c>
      <c r="EM235" s="1">
        <v>0</v>
      </c>
      <c r="EN235" s="1">
        <v>1</v>
      </c>
      <c r="EO235" s="1">
        <v>36</v>
      </c>
      <c r="EP235" s="1">
        <v>30</v>
      </c>
      <c r="EQ235" s="1">
        <v>12</v>
      </c>
      <c r="ER235" s="1">
        <v>6</v>
      </c>
      <c r="ES235" s="1">
        <v>0</v>
      </c>
      <c r="ET235" s="1">
        <v>0</v>
      </c>
      <c r="EU235" s="1">
        <v>39</v>
      </c>
      <c r="EV235" s="1">
        <v>29</v>
      </c>
      <c r="EW235" s="1">
        <v>10</v>
      </c>
      <c r="EX235" s="1">
        <v>6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97</v>
      </c>
      <c r="FJ235" s="1" t="s">
        <v>375</v>
      </c>
      <c r="FK235" s="1">
        <v>107</v>
      </c>
      <c r="FL235" s="1">
        <v>12</v>
      </c>
      <c r="FM235" s="1" t="s">
        <v>375</v>
      </c>
      <c r="FN235" s="1">
        <v>12</v>
      </c>
      <c r="FO235" s="1">
        <v>35</v>
      </c>
      <c r="FP235" s="1">
        <v>9</v>
      </c>
      <c r="FQ235" s="1">
        <v>35</v>
      </c>
      <c r="FR235" s="1" t="s">
        <v>322</v>
      </c>
      <c r="FS235" s="1">
        <v>313</v>
      </c>
      <c r="FT235" s="1">
        <v>134</v>
      </c>
      <c r="FU235" s="1">
        <v>313</v>
      </c>
    </row>
    <row r="236" spans="63:177">
      <c r="BK236" s="29">
        <v>922793626</v>
      </c>
      <c r="BL236" s="1" t="s">
        <v>193</v>
      </c>
      <c r="BM236" s="1">
        <v>318</v>
      </c>
      <c r="BN236" s="1" t="s">
        <v>289</v>
      </c>
      <c r="BO236" s="1" t="s">
        <v>290</v>
      </c>
      <c r="BP236" s="1">
        <v>179</v>
      </c>
      <c r="BQ236" s="1">
        <v>0</v>
      </c>
      <c r="BR236" s="4">
        <v>58.446927374301673</v>
      </c>
      <c r="BS236" s="4">
        <v>43.821229050279328</v>
      </c>
      <c r="BT236" s="4">
        <v>44.162011173184361</v>
      </c>
      <c r="BU236" s="4">
        <v>146.43016759776538</v>
      </c>
      <c r="BV236" s="4">
        <v>48.810055865921768</v>
      </c>
      <c r="BW236" s="1">
        <v>24</v>
      </c>
      <c r="BX236" s="1">
        <v>70</v>
      </c>
      <c r="BY236" s="1">
        <v>55</v>
      </c>
      <c r="BZ236" s="1">
        <v>30</v>
      </c>
      <c r="CA236" s="1">
        <v>1</v>
      </c>
      <c r="CB236" s="1">
        <v>2</v>
      </c>
      <c r="CC236" s="1">
        <v>67</v>
      </c>
      <c r="CD236" s="1">
        <v>62</v>
      </c>
      <c r="CE236" s="1">
        <v>32</v>
      </c>
      <c r="CF236" s="1">
        <v>18</v>
      </c>
      <c r="CG236" s="1">
        <v>1</v>
      </c>
      <c r="CH236" s="1">
        <v>1</v>
      </c>
      <c r="CI236" s="1">
        <v>79</v>
      </c>
      <c r="CJ236" s="1">
        <v>45</v>
      </c>
      <c r="CK236" s="1">
        <v>35</v>
      </c>
      <c r="CL236" s="1">
        <v>20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4"/>
      <c r="CT236" s="4"/>
      <c r="CU236" s="4"/>
      <c r="CV236" s="4"/>
      <c r="CW236" s="4"/>
      <c r="CX236" s="4"/>
      <c r="CY236" s="4"/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179</v>
      </c>
      <c r="EA236" s="1">
        <v>0</v>
      </c>
      <c r="EB236" s="4">
        <v>58.446927374301673</v>
      </c>
      <c r="EC236" s="4">
        <v>43.821229050279328</v>
      </c>
      <c r="ED236" s="4">
        <v>44.162011173184361</v>
      </c>
      <c r="EE236" s="4"/>
      <c r="EF236" s="4">
        <v>146.43016759776538</v>
      </c>
      <c r="EG236" s="4">
        <v>48.810055865921768</v>
      </c>
      <c r="EH236" s="4">
        <v>48.810055865921768</v>
      </c>
      <c r="EI236" s="1">
        <v>24</v>
      </c>
      <c r="EJ236" s="1">
        <v>70</v>
      </c>
      <c r="EK236" s="1">
        <v>55</v>
      </c>
      <c r="EL236" s="1">
        <v>30</v>
      </c>
      <c r="EM236" s="1">
        <v>1</v>
      </c>
      <c r="EN236" s="1">
        <v>2</v>
      </c>
      <c r="EO236" s="1">
        <v>67</v>
      </c>
      <c r="EP236" s="1">
        <v>62</v>
      </c>
      <c r="EQ236" s="1">
        <v>32</v>
      </c>
      <c r="ER236" s="1">
        <v>18</v>
      </c>
      <c r="ES236" s="1">
        <v>1</v>
      </c>
      <c r="ET236" s="1">
        <v>1</v>
      </c>
      <c r="EU236" s="1">
        <v>79</v>
      </c>
      <c r="EV236" s="1">
        <v>45</v>
      </c>
      <c r="EW236" s="1">
        <v>35</v>
      </c>
      <c r="EX236" s="1">
        <v>20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68</v>
      </c>
      <c r="FJ236" s="1" t="s">
        <v>375</v>
      </c>
      <c r="FK236" s="1">
        <v>76</v>
      </c>
      <c r="FL236" s="1">
        <v>5</v>
      </c>
      <c r="FM236" s="1" t="s">
        <v>375</v>
      </c>
      <c r="FN236" s="1">
        <v>6</v>
      </c>
      <c r="FO236" s="1">
        <v>35</v>
      </c>
      <c r="FP236" s="1">
        <v>9</v>
      </c>
      <c r="FQ236" s="1">
        <v>35</v>
      </c>
      <c r="FR236" s="1" t="s">
        <v>322</v>
      </c>
      <c r="FS236" s="1">
        <v>313</v>
      </c>
      <c r="FT236" s="1">
        <v>134</v>
      </c>
      <c r="FU236" s="1">
        <v>313</v>
      </c>
    </row>
    <row r="237" spans="63:177">
      <c r="BK237" s="29">
        <v>283535447</v>
      </c>
      <c r="BL237" s="1" t="s">
        <v>194</v>
      </c>
      <c r="BM237" s="1">
        <v>327</v>
      </c>
      <c r="BN237" s="1" t="s">
        <v>289</v>
      </c>
      <c r="BO237" s="1" t="s">
        <v>290</v>
      </c>
      <c r="BP237" s="1">
        <v>69</v>
      </c>
      <c r="BQ237" s="1">
        <v>0</v>
      </c>
      <c r="BR237" s="4">
        <v>51.333333333333336</v>
      </c>
      <c r="BS237" s="4">
        <v>41.507246376811594</v>
      </c>
      <c r="BT237" s="4">
        <v>35.565217391304351</v>
      </c>
      <c r="BU237" s="4">
        <v>128.40579710144928</v>
      </c>
      <c r="BV237" s="4">
        <v>42.801932367149767</v>
      </c>
      <c r="BW237" s="1">
        <v>17</v>
      </c>
      <c r="BX237" s="1">
        <v>29</v>
      </c>
      <c r="BY237" s="1">
        <v>12</v>
      </c>
      <c r="BZ237" s="1">
        <v>11</v>
      </c>
      <c r="CA237" s="1">
        <v>1</v>
      </c>
      <c r="CB237" s="1">
        <v>0</v>
      </c>
      <c r="CC237" s="1">
        <v>32</v>
      </c>
      <c r="CD237" s="1">
        <v>21</v>
      </c>
      <c r="CE237" s="1">
        <v>7</v>
      </c>
      <c r="CF237" s="1">
        <v>9</v>
      </c>
      <c r="CG237" s="1">
        <v>2</v>
      </c>
      <c r="CH237" s="1">
        <v>2</v>
      </c>
      <c r="CI237" s="1">
        <v>43</v>
      </c>
      <c r="CJ237" s="1">
        <v>11</v>
      </c>
      <c r="CK237" s="1">
        <v>10</v>
      </c>
      <c r="CL237" s="1">
        <v>5</v>
      </c>
      <c r="CM237" s="1">
        <v>1</v>
      </c>
      <c r="CN237" s="1">
        <v>0</v>
      </c>
      <c r="CO237" s="1">
        <v>1</v>
      </c>
      <c r="CP237" s="1">
        <v>0</v>
      </c>
      <c r="CQ237" s="1">
        <v>0</v>
      </c>
      <c r="CR237" s="1">
        <v>0</v>
      </c>
      <c r="CS237" s="4"/>
      <c r="CT237" s="4"/>
      <c r="CU237" s="4"/>
      <c r="CV237" s="4"/>
      <c r="CW237" s="4"/>
      <c r="CX237" s="4"/>
      <c r="CY237" s="4"/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69</v>
      </c>
      <c r="EA237" s="1">
        <v>0</v>
      </c>
      <c r="EB237" s="4">
        <v>51.333333333333336</v>
      </c>
      <c r="EC237" s="4">
        <v>41.507246376811594</v>
      </c>
      <c r="ED237" s="4">
        <v>35.565217391304351</v>
      </c>
      <c r="EE237" s="4"/>
      <c r="EF237" s="4">
        <v>128.40579710144928</v>
      </c>
      <c r="EG237" s="4">
        <v>42.801932367149767</v>
      </c>
      <c r="EH237" s="4">
        <v>42.801932367149767</v>
      </c>
      <c r="EI237" s="1">
        <v>17</v>
      </c>
      <c r="EJ237" s="1">
        <v>29</v>
      </c>
      <c r="EK237" s="1">
        <v>12</v>
      </c>
      <c r="EL237" s="1">
        <v>11</v>
      </c>
      <c r="EM237" s="1">
        <v>1</v>
      </c>
      <c r="EN237" s="1">
        <v>0</v>
      </c>
      <c r="EO237" s="1">
        <v>32</v>
      </c>
      <c r="EP237" s="1">
        <v>21</v>
      </c>
      <c r="EQ237" s="1">
        <v>7</v>
      </c>
      <c r="ER237" s="1">
        <v>9</v>
      </c>
      <c r="ES237" s="1">
        <v>2</v>
      </c>
      <c r="ET237" s="1">
        <v>2</v>
      </c>
      <c r="EU237" s="1">
        <v>43</v>
      </c>
      <c r="EV237" s="1">
        <v>11</v>
      </c>
      <c r="EW237" s="1">
        <v>10</v>
      </c>
      <c r="EX237" s="1">
        <v>5</v>
      </c>
      <c r="EY237" s="1">
        <v>1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1</v>
      </c>
      <c r="FH237" s="1">
        <v>0</v>
      </c>
      <c r="FI237" s="1">
        <v>145</v>
      </c>
      <c r="FJ237" s="1" t="s">
        <v>375</v>
      </c>
      <c r="FK237" s="1">
        <v>160</v>
      </c>
      <c r="FL237" s="1">
        <v>20</v>
      </c>
      <c r="FM237" s="1" t="s">
        <v>375</v>
      </c>
      <c r="FN237" s="1">
        <v>21</v>
      </c>
      <c r="FO237" s="1">
        <v>35</v>
      </c>
      <c r="FP237" s="1">
        <v>9</v>
      </c>
      <c r="FQ237" s="1">
        <v>35</v>
      </c>
      <c r="FR237" s="1" t="s">
        <v>322</v>
      </c>
      <c r="FS237" s="1">
        <v>313</v>
      </c>
      <c r="FT237" s="1">
        <v>134</v>
      </c>
      <c r="FU237" s="1">
        <v>313</v>
      </c>
    </row>
    <row r="238" spans="63:177">
      <c r="BK238" s="29">
        <v>935178335</v>
      </c>
      <c r="BL238" s="1" t="s">
        <v>206</v>
      </c>
      <c r="BM238" s="1">
        <v>17</v>
      </c>
      <c r="BN238" s="1" t="s">
        <v>289</v>
      </c>
      <c r="BO238" s="1" t="s">
        <v>370</v>
      </c>
      <c r="BP238" s="1">
        <v>80</v>
      </c>
      <c r="BQ238" s="1">
        <v>0</v>
      </c>
      <c r="BR238" s="4">
        <v>56.587499999999999</v>
      </c>
      <c r="BS238" s="4">
        <v>45.5</v>
      </c>
      <c r="BT238" s="4">
        <v>51.487499999999997</v>
      </c>
      <c r="BU238" s="4">
        <v>153.57499999999999</v>
      </c>
      <c r="BV238" s="4">
        <v>51.191666666666656</v>
      </c>
      <c r="BW238" s="1">
        <v>13</v>
      </c>
      <c r="BX238" s="1">
        <v>34</v>
      </c>
      <c r="BY238" s="1">
        <v>18</v>
      </c>
      <c r="BZ238" s="1">
        <v>15</v>
      </c>
      <c r="CA238" s="1">
        <v>0</v>
      </c>
      <c r="CB238" s="1">
        <v>0</v>
      </c>
      <c r="CC238" s="1">
        <v>28</v>
      </c>
      <c r="CD238" s="1">
        <v>29</v>
      </c>
      <c r="CE238" s="1">
        <v>15</v>
      </c>
      <c r="CF238" s="1">
        <v>8</v>
      </c>
      <c r="CG238" s="1">
        <v>1</v>
      </c>
      <c r="CH238" s="1">
        <v>1</v>
      </c>
      <c r="CI238" s="1">
        <v>21</v>
      </c>
      <c r="CJ238" s="1">
        <v>29</v>
      </c>
      <c r="CK238" s="1">
        <v>15</v>
      </c>
      <c r="CL238" s="1">
        <v>15</v>
      </c>
      <c r="CM238" s="1">
        <v>0</v>
      </c>
      <c r="CN238" s="1">
        <v>2</v>
      </c>
      <c r="CO238" s="1">
        <v>0</v>
      </c>
      <c r="CP238" s="1">
        <v>0</v>
      </c>
      <c r="CQ238" s="1">
        <v>117</v>
      </c>
      <c r="CR238" s="1">
        <v>0</v>
      </c>
      <c r="CS238" s="4">
        <v>60.957264957264954</v>
      </c>
      <c r="CT238" s="4">
        <v>53.059829059829063</v>
      </c>
      <c r="CU238" s="4">
        <v>69.26495726495726</v>
      </c>
      <c r="CV238" s="4">
        <v>58.068376068376068</v>
      </c>
      <c r="CW238" s="4">
        <v>183.28205128205127</v>
      </c>
      <c r="CX238" s="4">
        <v>61.094017094017104</v>
      </c>
      <c r="CY238" s="4">
        <v>60.337606837606835</v>
      </c>
      <c r="CZ238" s="1">
        <v>14</v>
      </c>
      <c r="DA238" s="1">
        <v>37</v>
      </c>
      <c r="DB238" s="1">
        <v>50</v>
      </c>
      <c r="DC238" s="1">
        <v>16</v>
      </c>
      <c r="DD238" s="1">
        <v>0</v>
      </c>
      <c r="DE238" s="1">
        <v>0</v>
      </c>
      <c r="DF238" s="1">
        <v>27</v>
      </c>
      <c r="DG238" s="1">
        <v>42</v>
      </c>
      <c r="DH238" s="1">
        <v>29</v>
      </c>
      <c r="DI238" s="1">
        <v>19</v>
      </c>
      <c r="DJ238" s="1">
        <v>0</v>
      </c>
      <c r="DK238" s="1">
        <v>0</v>
      </c>
      <c r="DL238" s="1">
        <v>13</v>
      </c>
      <c r="DM238" s="1">
        <v>25</v>
      </c>
      <c r="DN238" s="1">
        <v>26</v>
      </c>
      <c r="DO238" s="1">
        <v>53</v>
      </c>
      <c r="DP238" s="1">
        <v>0</v>
      </c>
      <c r="DQ238" s="1">
        <v>5</v>
      </c>
      <c r="DR238" s="1">
        <v>17</v>
      </c>
      <c r="DS238" s="1">
        <v>39</v>
      </c>
      <c r="DT238" s="1">
        <v>45</v>
      </c>
      <c r="DU238" s="1">
        <v>16</v>
      </c>
      <c r="DV238" s="1">
        <v>3</v>
      </c>
      <c r="DW238" s="1">
        <v>0</v>
      </c>
      <c r="DX238" s="1">
        <v>0</v>
      </c>
      <c r="DY238" s="1">
        <v>0</v>
      </c>
      <c r="DZ238" s="1">
        <v>197</v>
      </c>
      <c r="EA238" s="1">
        <v>0</v>
      </c>
      <c r="EB238" s="4">
        <v>59.182741116751266</v>
      </c>
      <c r="EC238" s="4">
        <v>49.98984771573604</v>
      </c>
      <c r="ED238" s="4">
        <v>62.045685279187815</v>
      </c>
      <c r="EE238" s="4">
        <v>58.068376068376068</v>
      </c>
      <c r="EF238" s="4">
        <v>171.21827411167513</v>
      </c>
      <c r="EG238" s="4">
        <v>57.072758037225007</v>
      </c>
      <c r="EH238" s="4">
        <v>56.623519458544813</v>
      </c>
      <c r="EI238" s="1">
        <v>27</v>
      </c>
      <c r="EJ238" s="1">
        <v>71</v>
      </c>
      <c r="EK238" s="1">
        <v>68</v>
      </c>
      <c r="EL238" s="1">
        <v>31</v>
      </c>
      <c r="EM238" s="1">
        <v>0</v>
      </c>
      <c r="EN238" s="1">
        <v>0</v>
      </c>
      <c r="EO238" s="1">
        <v>55</v>
      </c>
      <c r="EP238" s="1">
        <v>71</v>
      </c>
      <c r="EQ238" s="1">
        <v>44</v>
      </c>
      <c r="ER238" s="1">
        <v>27</v>
      </c>
      <c r="ES238" s="1">
        <v>1</v>
      </c>
      <c r="ET238" s="1">
        <v>1</v>
      </c>
      <c r="EU238" s="1">
        <v>34</v>
      </c>
      <c r="EV238" s="1">
        <v>54</v>
      </c>
      <c r="EW238" s="1">
        <v>41</v>
      </c>
      <c r="EX238" s="1">
        <v>68</v>
      </c>
      <c r="EY238" s="1">
        <v>0</v>
      </c>
      <c r="EZ238" s="1">
        <v>7</v>
      </c>
      <c r="FA238" s="1">
        <v>17</v>
      </c>
      <c r="FB238" s="1">
        <v>39</v>
      </c>
      <c r="FC238" s="1">
        <v>45</v>
      </c>
      <c r="FD238" s="1">
        <v>16</v>
      </c>
      <c r="FE238" s="1">
        <v>3</v>
      </c>
      <c r="FF238" s="1">
        <v>0</v>
      </c>
      <c r="FG238" s="1">
        <v>0</v>
      </c>
      <c r="FH238" s="1">
        <v>0</v>
      </c>
      <c r="FI238" s="1">
        <v>47</v>
      </c>
      <c r="FJ238" s="1">
        <v>9</v>
      </c>
      <c r="FK238" s="1">
        <v>18</v>
      </c>
      <c r="FL238" s="1">
        <v>13</v>
      </c>
      <c r="FM238" s="1">
        <v>2</v>
      </c>
      <c r="FN238" s="1">
        <v>5</v>
      </c>
      <c r="FO238" s="1">
        <v>37</v>
      </c>
      <c r="FP238" s="1">
        <v>21</v>
      </c>
      <c r="FQ238" s="1">
        <v>37</v>
      </c>
      <c r="FR238" s="1" t="s">
        <v>324</v>
      </c>
      <c r="FS238" s="1">
        <v>313</v>
      </c>
      <c r="FT238" s="1">
        <v>134</v>
      </c>
      <c r="FU238" s="1">
        <v>313</v>
      </c>
    </row>
    <row r="239" spans="63:177">
      <c r="BK239" s="29">
        <v>399082677</v>
      </c>
      <c r="BL239" s="1" t="s">
        <v>212</v>
      </c>
      <c r="BM239" s="1">
        <v>24</v>
      </c>
      <c r="BN239" s="1" t="s">
        <v>289</v>
      </c>
      <c r="BO239" s="1" t="s">
        <v>370</v>
      </c>
      <c r="BP239" s="1">
        <v>47</v>
      </c>
      <c r="BQ239" s="1">
        <v>0</v>
      </c>
      <c r="BR239" s="4">
        <v>53.553191489361701</v>
      </c>
      <c r="BS239" s="4">
        <v>38.638297872340424</v>
      </c>
      <c r="BT239" s="4">
        <v>43.127659574468083</v>
      </c>
      <c r="BU239" s="4">
        <v>135.31914893617022</v>
      </c>
      <c r="BV239" s="4">
        <v>45.106382978723417</v>
      </c>
      <c r="BW239" s="1">
        <v>11</v>
      </c>
      <c r="BX239" s="1">
        <v>21</v>
      </c>
      <c r="BY239" s="1">
        <v>9</v>
      </c>
      <c r="BZ239" s="1">
        <v>6</v>
      </c>
      <c r="CA239" s="1">
        <v>0</v>
      </c>
      <c r="CB239" s="1">
        <v>0</v>
      </c>
      <c r="CC239" s="1">
        <v>22</v>
      </c>
      <c r="CD239" s="1">
        <v>15</v>
      </c>
      <c r="CE239" s="1">
        <v>6</v>
      </c>
      <c r="CF239" s="1">
        <v>4</v>
      </c>
      <c r="CG239" s="1">
        <v>1</v>
      </c>
      <c r="CH239" s="1">
        <v>1</v>
      </c>
      <c r="CI239" s="1">
        <v>18</v>
      </c>
      <c r="CJ239" s="1">
        <v>20</v>
      </c>
      <c r="CK239" s="1">
        <v>4</v>
      </c>
      <c r="CL239" s="1">
        <v>5</v>
      </c>
      <c r="CM239" s="1">
        <v>0</v>
      </c>
      <c r="CN239" s="1">
        <v>1</v>
      </c>
      <c r="CO239" s="1">
        <v>0</v>
      </c>
      <c r="CP239" s="1">
        <v>0</v>
      </c>
      <c r="CQ239" s="1">
        <v>28</v>
      </c>
      <c r="CR239" s="1">
        <v>0</v>
      </c>
      <c r="CS239" s="4">
        <v>50.107142857142854</v>
      </c>
      <c r="CT239" s="4">
        <v>46</v>
      </c>
      <c r="CU239" s="4">
        <v>50.464285714285715</v>
      </c>
      <c r="CV239" s="4">
        <v>52.5</v>
      </c>
      <c r="CW239" s="4">
        <v>146.57142857142858</v>
      </c>
      <c r="CX239" s="4">
        <v>48.857142857142847</v>
      </c>
      <c r="CY239" s="4">
        <v>49.767857142857146</v>
      </c>
      <c r="CZ239" s="1">
        <v>8</v>
      </c>
      <c r="DA239" s="1">
        <v>9</v>
      </c>
      <c r="DB239" s="1">
        <v>11</v>
      </c>
      <c r="DC239" s="1">
        <v>0</v>
      </c>
      <c r="DD239" s="1">
        <v>0</v>
      </c>
      <c r="DE239" s="1">
        <v>0</v>
      </c>
      <c r="DF239" s="1">
        <v>9</v>
      </c>
      <c r="DG239" s="1">
        <v>11</v>
      </c>
      <c r="DH239" s="1">
        <v>6</v>
      </c>
      <c r="DI239" s="1">
        <v>2</v>
      </c>
      <c r="DJ239" s="1">
        <v>0</v>
      </c>
      <c r="DK239" s="1">
        <v>0</v>
      </c>
      <c r="DL239" s="1">
        <v>8</v>
      </c>
      <c r="DM239" s="1">
        <v>8</v>
      </c>
      <c r="DN239" s="1">
        <v>9</v>
      </c>
      <c r="DO239" s="1">
        <v>3</v>
      </c>
      <c r="DP239" s="1">
        <v>0</v>
      </c>
      <c r="DQ239" s="1">
        <v>0</v>
      </c>
      <c r="DR239" s="1">
        <v>6</v>
      </c>
      <c r="DS239" s="1">
        <v>12</v>
      </c>
      <c r="DT239" s="1">
        <v>7</v>
      </c>
      <c r="DU239" s="1">
        <v>3</v>
      </c>
      <c r="DV239" s="1">
        <v>0</v>
      </c>
      <c r="DW239" s="1">
        <v>0</v>
      </c>
      <c r="DX239" s="1">
        <v>0</v>
      </c>
      <c r="DY239" s="1">
        <v>0</v>
      </c>
      <c r="DZ239" s="1">
        <v>75</v>
      </c>
      <c r="EA239" s="1">
        <v>0</v>
      </c>
      <c r="EB239" s="4">
        <v>52.266666666666666</v>
      </c>
      <c r="EC239" s="4">
        <v>41.386666666666663</v>
      </c>
      <c r="ED239" s="4">
        <v>45.866666666666667</v>
      </c>
      <c r="EE239" s="4">
        <v>52.5</v>
      </c>
      <c r="EF239" s="4">
        <v>139.52000000000001</v>
      </c>
      <c r="EG239" s="4">
        <v>46.506666666666675</v>
      </c>
      <c r="EH239" s="4">
        <v>46.846666666666664</v>
      </c>
      <c r="EI239" s="1">
        <v>19</v>
      </c>
      <c r="EJ239" s="1">
        <v>30</v>
      </c>
      <c r="EK239" s="1">
        <v>20</v>
      </c>
      <c r="EL239" s="1">
        <v>6</v>
      </c>
      <c r="EM239" s="1">
        <v>0</v>
      </c>
      <c r="EN239" s="1">
        <v>0</v>
      </c>
      <c r="EO239" s="1">
        <v>31</v>
      </c>
      <c r="EP239" s="1">
        <v>26</v>
      </c>
      <c r="EQ239" s="1">
        <v>12</v>
      </c>
      <c r="ER239" s="1">
        <v>6</v>
      </c>
      <c r="ES239" s="1">
        <v>1</v>
      </c>
      <c r="ET239" s="1">
        <v>1</v>
      </c>
      <c r="EU239" s="1">
        <v>26</v>
      </c>
      <c r="EV239" s="1">
        <v>28</v>
      </c>
      <c r="EW239" s="1">
        <v>13</v>
      </c>
      <c r="EX239" s="1">
        <v>8</v>
      </c>
      <c r="EY239" s="1">
        <v>0</v>
      </c>
      <c r="EZ239" s="1">
        <v>1</v>
      </c>
      <c r="FA239" s="1">
        <v>6</v>
      </c>
      <c r="FB239" s="1">
        <v>12</v>
      </c>
      <c r="FC239" s="1">
        <v>7</v>
      </c>
      <c r="FD239" s="1">
        <v>3</v>
      </c>
      <c r="FE239" s="1">
        <v>0</v>
      </c>
      <c r="FF239" s="1">
        <v>0</v>
      </c>
      <c r="FG239" s="1">
        <v>0</v>
      </c>
      <c r="FH239" s="1">
        <v>0</v>
      </c>
      <c r="FI239" s="1">
        <v>111</v>
      </c>
      <c r="FJ239" s="1">
        <v>80</v>
      </c>
      <c r="FK239" s="1">
        <v>111</v>
      </c>
      <c r="FL239" s="1">
        <v>22</v>
      </c>
      <c r="FM239" s="1">
        <v>15</v>
      </c>
      <c r="FN239" s="1">
        <v>23</v>
      </c>
      <c r="FO239" s="1">
        <v>37</v>
      </c>
      <c r="FP239" s="1">
        <v>21</v>
      </c>
      <c r="FQ239" s="1">
        <v>37</v>
      </c>
      <c r="FR239" s="1" t="s">
        <v>324</v>
      </c>
      <c r="FS239" s="1">
        <v>313</v>
      </c>
      <c r="FT239" s="1">
        <v>134</v>
      </c>
      <c r="FU239" s="1">
        <v>313</v>
      </c>
    </row>
    <row r="240" spans="63:177">
      <c r="BK240" s="29">
        <v>817684814</v>
      </c>
      <c r="BL240" s="1" t="s">
        <v>215</v>
      </c>
      <c r="BM240" s="1">
        <v>25</v>
      </c>
      <c r="BN240" s="1" t="s">
        <v>289</v>
      </c>
      <c r="BO240" s="1" t="s">
        <v>370</v>
      </c>
      <c r="BP240" s="1">
        <v>51</v>
      </c>
      <c r="BQ240" s="1">
        <v>0</v>
      </c>
      <c r="BR240" s="4">
        <v>38.882352941176471</v>
      </c>
      <c r="BS240" s="4">
        <v>31.372549019607842</v>
      </c>
      <c r="BT240" s="4">
        <v>35.03921568627451</v>
      </c>
      <c r="BU240" s="4">
        <v>105.29411764705883</v>
      </c>
      <c r="BV240" s="4">
        <v>35.098039215686278</v>
      </c>
      <c r="BW240" s="1">
        <v>21</v>
      </c>
      <c r="BX240" s="1">
        <v>22</v>
      </c>
      <c r="BY240" s="1">
        <v>5</v>
      </c>
      <c r="BZ240" s="1">
        <v>3</v>
      </c>
      <c r="CA240" s="1">
        <v>1</v>
      </c>
      <c r="CB240" s="1">
        <v>0</v>
      </c>
      <c r="CC240" s="1">
        <v>30</v>
      </c>
      <c r="CD240" s="1">
        <v>14</v>
      </c>
      <c r="CE240" s="1">
        <v>5</v>
      </c>
      <c r="CF240" s="1">
        <v>2</v>
      </c>
      <c r="CG240" s="1">
        <v>1</v>
      </c>
      <c r="CH240" s="1">
        <v>0</v>
      </c>
      <c r="CI240" s="1">
        <v>28</v>
      </c>
      <c r="CJ240" s="1">
        <v>15</v>
      </c>
      <c r="CK240" s="1">
        <v>6</v>
      </c>
      <c r="CL240" s="1">
        <v>2</v>
      </c>
      <c r="CM240" s="1">
        <v>1</v>
      </c>
      <c r="CN240" s="1">
        <v>0</v>
      </c>
      <c r="CO240" s="1">
        <v>1</v>
      </c>
      <c r="CP240" s="1">
        <v>0</v>
      </c>
      <c r="CQ240" s="1">
        <v>45</v>
      </c>
      <c r="CR240" s="1">
        <v>0</v>
      </c>
      <c r="CS240" s="4">
        <v>58.666666666666664</v>
      </c>
      <c r="CT240" s="4">
        <v>53.422222222222224</v>
      </c>
      <c r="CU240" s="4">
        <v>65.75555555555556</v>
      </c>
      <c r="CV240" s="4">
        <v>54.31111111111111</v>
      </c>
      <c r="CW240" s="4">
        <v>177.84444444444443</v>
      </c>
      <c r="CX240" s="4">
        <v>59.281481481481485</v>
      </c>
      <c r="CY240" s="4">
        <v>58.038888888888891</v>
      </c>
      <c r="CZ240" s="1">
        <v>7</v>
      </c>
      <c r="DA240" s="1">
        <v>14</v>
      </c>
      <c r="DB240" s="1">
        <v>18</v>
      </c>
      <c r="DC240" s="1">
        <v>6</v>
      </c>
      <c r="DD240" s="1">
        <v>0</v>
      </c>
      <c r="DE240" s="1">
        <v>0</v>
      </c>
      <c r="DF240" s="1">
        <v>9</v>
      </c>
      <c r="DG240" s="1">
        <v>20</v>
      </c>
      <c r="DH240" s="1">
        <v>8</v>
      </c>
      <c r="DI240" s="1">
        <v>8</v>
      </c>
      <c r="DJ240" s="1">
        <v>1</v>
      </c>
      <c r="DK240" s="1">
        <v>1</v>
      </c>
      <c r="DL240" s="1">
        <v>7</v>
      </c>
      <c r="DM240" s="1">
        <v>8</v>
      </c>
      <c r="DN240" s="1">
        <v>20</v>
      </c>
      <c r="DO240" s="1">
        <v>10</v>
      </c>
      <c r="DP240" s="1">
        <v>0</v>
      </c>
      <c r="DQ240" s="1">
        <v>6</v>
      </c>
      <c r="DR240" s="1">
        <v>8</v>
      </c>
      <c r="DS240" s="1">
        <v>20</v>
      </c>
      <c r="DT240" s="1">
        <v>14</v>
      </c>
      <c r="DU240" s="1">
        <v>3</v>
      </c>
      <c r="DV240" s="1">
        <v>0</v>
      </c>
      <c r="DW240" s="1">
        <v>0</v>
      </c>
      <c r="DX240" s="1">
        <v>0</v>
      </c>
      <c r="DY240" s="1">
        <v>0</v>
      </c>
      <c r="DZ240" s="1">
        <v>96</v>
      </c>
      <c r="EA240" s="1">
        <v>0</v>
      </c>
      <c r="EB240" s="4">
        <v>48.15625</v>
      </c>
      <c r="EC240" s="4">
        <v>41.708333333333336</v>
      </c>
      <c r="ED240" s="4">
        <v>49.4375</v>
      </c>
      <c r="EE240" s="4">
        <v>54.31111111111111</v>
      </c>
      <c r="EF240" s="4">
        <v>139.30208333333334</v>
      </c>
      <c r="EG240" s="4">
        <v>46.434027777777771</v>
      </c>
      <c r="EH240" s="4">
        <v>45.8515625</v>
      </c>
      <c r="EI240" s="1">
        <v>28</v>
      </c>
      <c r="EJ240" s="1">
        <v>36</v>
      </c>
      <c r="EK240" s="1">
        <v>23</v>
      </c>
      <c r="EL240" s="1">
        <v>9</v>
      </c>
      <c r="EM240" s="1">
        <v>1</v>
      </c>
      <c r="EN240" s="1">
        <v>0</v>
      </c>
      <c r="EO240" s="1">
        <v>39</v>
      </c>
      <c r="EP240" s="1">
        <v>34</v>
      </c>
      <c r="EQ240" s="1">
        <v>13</v>
      </c>
      <c r="ER240" s="1">
        <v>10</v>
      </c>
      <c r="ES240" s="1">
        <v>2</v>
      </c>
      <c r="ET240" s="1">
        <v>1</v>
      </c>
      <c r="EU240" s="1">
        <v>35</v>
      </c>
      <c r="EV240" s="1">
        <v>23</v>
      </c>
      <c r="EW240" s="1">
        <v>26</v>
      </c>
      <c r="EX240" s="1">
        <v>12</v>
      </c>
      <c r="EY240" s="1">
        <v>1</v>
      </c>
      <c r="EZ240" s="1">
        <v>6</v>
      </c>
      <c r="FA240" s="1">
        <v>8</v>
      </c>
      <c r="FB240" s="1">
        <v>20</v>
      </c>
      <c r="FC240" s="1">
        <v>14</v>
      </c>
      <c r="FD240" s="1">
        <v>3</v>
      </c>
      <c r="FE240" s="1">
        <v>0</v>
      </c>
      <c r="FF240" s="1">
        <v>0</v>
      </c>
      <c r="FG240" s="1">
        <v>1</v>
      </c>
      <c r="FH240" s="1">
        <v>0</v>
      </c>
      <c r="FI240" s="1">
        <v>261</v>
      </c>
      <c r="FJ240" s="1">
        <v>12</v>
      </c>
      <c r="FK240" s="1">
        <v>112</v>
      </c>
      <c r="FL240" s="1">
        <v>35</v>
      </c>
      <c r="FM240" s="1">
        <v>3</v>
      </c>
      <c r="FN240" s="1">
        <v>24</v>
      </c>
      <c r="FO240" s="1">
        <v>37</v>
      </c>
      <c r="FP240" s="1">
        <v>21</v>
      </c>
      <c r="FQ240" s="1">
        <v>37</v>
      </c>
      <c r="FR240" s="1" t="s">
        <v>324</v>
      </c>
      <c r="FS240" s="1">
        <v>313</v>
      </c>
      <c r="FT240" s="1">
        <v>134</v>
      </c>
      <c r="FU240" s="1">
        <v>313</v>
      </c>
    </row>
    <row r="241" spans="63:177">
      <c r="BK241" s="29">
        <v>579804270</v>
      </c>
      <c r="BL241" s="1" t="s">
        <v>224</v>
      </c>
      <c r="BM241" s="1">
        <v>27</v>
      </c>
      <c r="BN241" s="1" t="s">
        <v>289</v>
      </c>
      <c r="BO241" s="1" t="s">
        <v>370</v>
      </c>
      <c r="BP241" s="1">
        <v>100</v>
      </c>
      <c r="BQ241" s="1">
        <v>0</v>
      </c>
      <c r="BR241" s="4">
        <v>61.86</v>
      </c>
      <c r="BS241" s="4">
        <v>47.84</v>
      </c>
      <c r="BT241" s="4">
        <v>58.35</v>
      </c>
      <c r="BU241" s="4">
        <v>168.05</v>
      </c>
      <c r="BV241" s="4">
        <v>56.016666666666652</v>
      </c>
      <c r="BW241" s="1">
        <v>11</v>
      </c>
      <c r="BX241" s="1">
        <v>39</v>
      </c>
      <c r="BY241" s="1">
        <v>28</v>
      </c>
      <c r="BZ241" s="1">
        <v>22</v>
      </c>
      <c r="CA241" s="1">
        <v>0</v>
      </c>
      <c r="CB241" s="1">
        <v>1</v>
      </c>
      <c r="CC241" s="1">
        <v>35</v>
      </c>
      <c r="CD241" s="1">
        <v>33</v>
      </c>
      <c r="CE241" s="1">
        <v>13</v>
      </c>
      <c r="CF241" s="1">
        <v>19</v>
      </c>
      <c r="CG241" s="1">
        <v>0</v>
      </c>
      <c r="CH241" s="1">
        <v>2</v>
      </c>
      <c r="CI241" s="1">
        <v>17</v>
      </c>
      <c r="CJ241" s="1">
        <v>34</v>
      </c>
      <c r="CK241" s="1">
        <v>28</v>
      </c>
      <c r="CL241" s="1">
        <v>21</v>
      </c>
      <c r="CM241" s="1">
        <v>0</v>
      </c>
      <c r="CN241" s="1">
        <v>3</v>
      </c>
      <c r="CO241" s="1">
        <v>0</v>
      </c>
      <c r="CP241" s="1">
        <v>0</v>
      </c>
      <c r="CQ241" s="1">
        <v>106</v>
      </c>
      <c r="CR241" s="1">
        <v>0</v>
      </c>
      <c r="CS241" s="4">
        <v>57.490566037735846</v>
      </c>
      <c r="CT241" s="4">
        <v>45.320754716981135</v>
      </c>
      <c r="CU241" s="4">
        <v>66.113207547169807</v>
      </c>
      <c r="CV241" s="4">
        <v>50.141509433962263</v>
      </c>
      <c r="CW241" s="4">
        <v>168.9245283018868</v>
      </c>
      <c r="CX241" s="4">
        <v>56.308176100628906</v>
      </c>
      <c r="CY241" s="4">
        <v>54.766509433962263</v>
      </c>
      <c r="CZ241" s="1">
        <v>9</v>
      </c>
      <c r="DA241" s="1">
        <v>51</v>
      </c>
      <c r="DB241" s="1">
        <v>40</v>
      </c>
      <c r="DC241" s="1">
        <v>6</v>
      </c>
      <c r="DD241" s="1">
        <v>0</v>
      </c>
      <c r="DE241" s="1">
        <v>0</v>
      </c>
      <c r="DF241" s="1">
        <v>29</v>
      </c>
      <c r="DG241" s="1">
        <v>48</v>
      </c>
      <c r="DH241" s="1">
        <v>20</v>
      </c>
      <c r="DI241" s="1">
        <v>9</v>
      </c>
      <c r="DJ241" s="1">
        <v>0</v>
      </c>
      <c r="DK241" s="1">
        <v>0</v>
      </c>
      <c r="DL241" s="1">
        <v>14</v>
      </c>
      <c r="DM241" s="1">
        <v>29</v>
      </c>
      <c r="DN241" s="1">
        <v>24</v>
      </c>
      <c r="DO241" s="1">
        <v>39</v>
      </c>
      <c r="DP241" s="1">
        <v>0</v>
      </c>
      <c r="DQ241" s="1">
        <v>5</v>
      </c>
      <c r="DR241" s="1">
        <v>21</v>
      </c>
      <c r="DS241" s="1">
        <v>53</v>
      </c>
      <c r="DT241" s="1">
        <v>23</v>
      </c>
      <c r="DU241" s="1">
        <v>9</v>
      </c>
      <c r="DV241" s="1">
        <v>0</v>
      </c>
      <c r="DW241" s="1">
        <v>0</v>
      </c>
      <c r="DX241" s="1">
        <v>0</v>
      </c>
      <c r="DY241" s="1">
        <v>0</v>
      </c>
      <c r="DZ241" s="1">
        <v>206</v>
      </c>
      <c r="EA241" s="1">
        <v>0</v>
      </c>
      <c r="EB241" s="4">
        <v>59.61165048543689</v>
      </c>
      <c r="EC241" s="4">
        <v>46.543689320388353</v>
      </c>
      <c r="ED241" s="4">
        <v>62.344660194174757</v>
      </c>
      <c r="EE241" s="4">
        <v>50.141509433962263</v>
      </c>
      <c r="EF241" s="4">
        <v>168.5</v>
      </c>
      <c r="EG241" s="4">
        <v>56.166666666666693</v>
      </c>
      <c r="EH241" s="4">
        <v>55.373381877022666</v>
      </c>
      <c r="EI241" s="1">
        <v>20</v>
      </c>
      <c r="EJ241" s="1">
        <v>90</v>
      </c>
      <c r="EK241" s="1">
        <v>68</v>
      </c>
      <c r="EL241" s="1">
        <v>28</v>
      </c>
      <c r="EM241" s="1">
        <v>0</v>
      </c>
      <c r="EN241" s="1">
        <v>1</v>
      </c>
      <c r="EO241" s="1">
        <v>64</v>
      </c>
      <c r="EP241" s="1">
        <v>81</v>
      </c>
      <c r="EQ241" s="1">
        <v>33</v>
      </c>
      <c r="ER241" s="1">
        <v>28</v>
      </c>
      <c r="ES241" s="1">
        <v>0</v>
      </c>
      <c r="ET241" s="1">
        <v>2</v>
      </c>
      <c r="EU241" s="1">
        <v>31</v>
      </c>
      <c r="EV241" s="1">
        <v>63</v>
      </c>
      <c r="EW241" s="1">
        <v>52</v>
      </c>
      <c r="EX241" s="1">
        <v>60</v>
      </c>
      <c r="EY241" s="1">
        <v>0</v>
      </c>
      <c r="EZ241" s="1">
        <v>8</v>
      </c>
      <c r="FA241" s="1">
        <v>21</v>
      </c>
      <c r="FB241" s="1">
        <v>53</v>
      </c>
      <c r="FC241" s="1">
        <v>23</v>
      </c>
      <c r="FD241" s="1">
        <v>9</v>
      </c>
      <c r="FE241" s="1">
        <v>0</v>
      </c>
      <c r="FF241" s="1">
        <v>0</v>
      </c>
      <c r="FG241" s="1">
        <v>0</v>
      </c>
      <c r="FH241" s="1">
        <v>0</v>
      </c>
      <c r="FI241" s="1">
        <v>25</v>
      </c>
      <c r="FJ241" s="1">
        <v>26</v>
      </c>
      <c r="FK241" s="1">
        <v>22</v>
      </c>
      <c r="FL241" s="1">
        <v>6</v>
      </c>
      <c r="FM241" s="1">
        <v>7</v>
      </c>
      <c r="FN241" s="1">
        <v>7</v>
      </c>
      <c r="FO241" s="1">
        <v>37</v>
      </c>
      <c r="FP241" s="1">
        <v>21</v>
      </c>
      <c r="FQ241" s="1">
        <v>37</v>
      </c>
      <c r="FR241" s="1" t="s">
        <v>324</v>
      </c>
      <c r="FS241" s="1">
        <v>313</v>
      </c>
      <c r="FT241" s="1">
        <v>134</v>
      </c>
      <c r="FU241" s="1">
        <v>313</v>
      </c>
    </row>
    <row r="242" spans="63:177">
      <c r="BK242" s="29">
        <v>258970224</v>
      </c>
      <c r="BL242" s="1" t="s">
        <v>226</v>
      </c>
      <c r="BM242" s="1">
        <v>29</v>
      </c>
      <c r="BN242" s="1" t="s">
        <v>289</v>
      </c>
      <c r="BO242" s="1" t="s">
        <v>290</v>
      </c>
      <c r="BP242" s="1">
        <v>49</v>
      </c>
      <c r="BQ242" s="1">
        <v>0</v>
      </c>
      <c r="BR242" s="4">
        <v>43.591836734693878</v>
      </c>
      <c r="BS242" s="4">
        <v>33.306122448979593</v>
      </c>
      <c r="BT242" s="4">
        <v>37.979591836734691</v>
      </c>
      <c r="BU242" s="4">
        <v>114.87755102040816</v>
      </c>
      <c r="BV242" s="4">
        <v>38.292517006802726</v>
      </c>
      <c r="BW242" s="1">
        <v>19</v>
      </c>
      <c r="BX242" s="1">
        <v>14</v>
      </c>
      <c r="BY242" s="1">
        <v>13</v>
      </c>
      <c r="BZ242" s="1">
        <v>3</v>
      </c>
      <c r="CA242" s="1">
        <v>0</v>
      </c>
      <c r="CB242" s="1">
        <v>0</v>
      </c>
      <c r="CC242" s="1">
        <v>29</v>
      </c>
      <c r="CD242" s="1">
        <v>15</v>
      </c>
      <c r="CE242" s="1">
        <v>2</v>
      </c>
      <c r="CF242" s="1">
        <v>3</v>
      </c>
      <c r="CG242" s="1">
        <v>1</v>
      </c>
      <c r="CH242" s="1">
        <v>0</v>
      </c>
      <c r="CI242" s="1">
        <v>25</v>
      </c>
      <c r="CJ242" s="1">
        <v>13</v>
      </c>
      <c r="CK242" s="1">
        <v>6</v>
      </c>
      <c r="CL242" s="1">
        <v>5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4"/>
      <c r="CT242" s="4"/>
      <c r="CU242" s="4"/>
      <c r="CV242" s="4"/>
      <c r="CW242" s="4"/>
      <c r="CX242" s="4"/>
      <c r="CY242" s="4"/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49</v>
      </c>
      <c r="EA242" s="1">
        <v>0</v>
      </c>
      <c r="EB242" s="4">
        <v>43.591836734693878</v>
      </c>
      <c r="EC242" s="4">
        <v>33.306122448979593</v>
      </c>
      <c r="ED242" s="4">
        <v>37.979591836734691</v>
      </c>
      <c r="EE242" s="4"/>
      <c r="EF242" s="4">
        <v>114.87755102040816</v>
      </c>
      <c r="EG242" s="4">
        <v>38.292517006802726</v>
      </c>
      <c r="EH242" s="4">
        <v>38.292517006802726</v>
      </c>
      <c r="EI242" s="1">
        <v>19</v>
      </c>
      <c r="EJ242" s="1">
        <v>14</v>
      </c>
      <c r="EK242" s="1">
        <v>13</v>
      </c>
      <c r="EL242" s="1">
        <v>3</v>
      </c>
      <c r="EM242" s="1">
        <v>0</v>
      </c>
      <c r="EN242" s="1">
        <v>0</v>
      </c>
      <c r="EO242" s="1">
        <v>29</v>
      </c>
      <c r="EP242" s="1">
        <v>15</v>
      </c>
      <c r="EQ242" s="1">
        <v>2</v>
      </c>
      <c r="ER242" s="1">
        <v>3</v>
      </c>
      <c r="ES242" s="1">
        <v>1</v>
      </c>
      <c r="ET242" s="1">
        <v>0</v>
      </c>
      <c r="EU242" s="1">
        <v>25</v>
      </c>
      <c r="EV242" s="1">
        <v>13</v>
      </c>
      <c r="EW242" s="1">
        <v>6</v>
      </c>
      <c r="EX242" s="1">
        <v>5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222</v>
      </c>
      <c r="FJ242" s="1" t="s">
        <v>375</v>
      </c>
      <c r="FK242" s="1">
        <v>226</v>
      </c>
      <c r="FL242" s="1">
        <v>33</v>
      </c>
      <c r="FM242" s="1" t="s">
        <v>375</v>
      </c>
      <c r="FN242" s="1">
        <v>35</v>
      </c>
      <c r="FO242" s="1">
        <v>37</v>
      </c>
      <c r="FP242" s="1">
        <v>21</v>
      </c>
      <c r="FQ242" s="1">
        <v>37</v>
      </c>
      <c r="FR242" s="1" t="s">
        <v>324</v>
      </c>
      <c r="FS242" s="1">
        <v>313</v>
      </c>
      <c r="FT242" s="1">
        <v>134</v>
      </c>
      <c r="FU242" s="1">
        <v>313</v>
      </c>
    </row>
    <row r="243" spans="63:177">
      <c r="BK243" s="29">
        <v>609164539</v>
      </c>
      <c r="BL243" s="1" t="s">
        <v>227</v>
      </c>
      <c r="BM243" s="1">
        <v>48</v>
      </c>
      <c r="BN243" s="1" t="s">
        <v>289</v>
      </c>
      <c r="BO243" s="1" t="s">
        <v>370</v>
      </c>
      <c r="BP243" s="1">
        <v>35</v>
      </c>
      <c r="BQ243" s="1">
        <v>1</v>
      </c>
      <c r="BR243" s="4">
        <v>50.117647058823529</v>
      </c>
      <c r="BS243" s="4">
        <v>38.117647058823529</v>
      </c>
      <c r="BT243" s="4">
        <v>42</v>
      </c>
      <c r="BU243" s="4">
        <v>130.23529411764707</v>
      </c>
      <c r="BV243" s="4">
        <v>43.411764705882355</v>
      </c>
      <c r="BW243" s="1">
        <v>9</v>
      </c>
      <c r="BX243" s="1">
        <v>12</v>
      </c>
      <c r="BY243" s="1">
        <v>8</v>
      </c>
      <c r="BZ243" s="1">
        <v>5</v>
      </c>
      <c r="CA243" s="1">
        <v>0</v>
      </c>
      <c r="CB243" s="1">
        <v>0</v>
      </c>
      <c r="CC243" s="1">
        <v>15</v>
      </c>
      <c r="CD243" s="1">
        <v>14</v>
      </c>
      <c r="CE243" s="1">
        <v>2</v>
      </c>
      <c r="CF243" s="1">
        <v>3</v>
      </c>
      <c r="CG243" s="1">
        <v>1</v>
      </c>
      <c r="CH243" s="1">
        <v>0</v>
      </c>
      <c r="CI243" s="1">
        <v>12</v>
      </c>
      <c r="CJ243" s="1">
        <v>13</v>
      </c>
      <c r="CK243" s="1">
        <v>7</v>
      </c>
      <c r="CL243" s="1">
        <v>2</v>
      </c>
      <c r="CM243" s="1">
        <v>0</v>
      </c>
      <c r="CN243" s="1">
        <v>0</v>
      </c>
      <c r="CO243" s="1">
        <v>0</v>
      </c>
      <c r="CP243" s="1">
        <v>0</v>
      </c>
      <c r="CQ243" s="1">
        <v>15</v>
      </c>
      <c r="CR243" s="1">
        <v>0</v>
      </c>
      <c r="CS243" s="4">
        <v>48.466666666666669</v>
      </c>
      <c r="CT243" s="4">
        <v>38.4</v>
      </c>
      <c r="CU243" s="4">
        <v>42.93333333333333</v>
      </c>
      <c r="CV243" s="4">
        <v>36</v>
      </c>
      <c r="CW243" s="4">
        <v>129.80000000000001</v>
      </c>
      <c r="CX243" s="4">
        <v>43.266666666666666</v>
      </c>
      <c r="CY243" s="4">
        <v>41.45</v>
      </c>
      <c r="CZ243" s="1">
        <v>2</v>
      </c>
      <c r="DA243" s="1">
        <v>10</v>
      </c>
      <c r="DB243" s="1">
        <v>3</v>
      </c>
      <c r="DC243" s="1">
        <v>0</v>
      </c>
      <c r="DD243" s="1">
        <v>0</v>
      </c>
      <c r="DE243" s="1">
        <v>0</v>
      </c>
      <c r="DF243" s="1">
        <v>6</v>
      </c>
      <c r="DG243" s="1">
        <v>6</v>
      </c>
      <c r="DH243" s="1">
        <v>3</v>
      </c>
      <c r="DI243" s="1">
        <v>0</v>
      </c>
      <c r="DJ243" s="1">
        <v>0</v>
      </c>
      <c r="DK243" s="1">
        <v>0</v>
      </c>
      <c r="DL243" s="1">
        <v>7</v>
      </c>
      <c r="DM243" s="1">
        <v>5</v>
      </c>
      <c r="DN243" s="1">
        <v>0</v>
      </c>
      <c r="DO243" s="1">
        <v>3</v>
      </c>
      <c r="DP243" s="1">
        <v>0</v>
      </c>
      <c r="DQ243" s="1">
        <v>0</v>
      </c>
      <c r="DR243" s="1">
        <v>9</v>
      </c>
      <c r="DS243" s="1">
        <v>3</v>
      </c>
      <c r="DT243" s="1">
        <v>1</v>
      </c>
      <c r="DU243" s="1">
        <v>2</v>
      </c>
      <c r="DV243" s="1">
        <v>1</v>
      </c>
      <c r="DW243" s="1">
        <v>0</v>
      </c>
      <c r="DX243" s="1">
        <v>0</v>
      </c>
      <c r="DY243" s="1">
        <v>0</v>
      </c>
      <c r="DZ243" s="1">
        <v>50</v>
      </c>
      <c r="EA243" s="1">
        <v>1</v>
      </c>
      <c r="EB243" s="4">
        <v>49.612244897959187</v>
      </c>
      <c r="EC243" s="4">
        <v>38.204081632653065</v>
      </c>
      <c r="ED243" s="4">
        <v>42.285714285714285</v>
      </c>
      <c r="EE243" s="4">
        <v>36</v>
      </c>
      <c r="EF243" s="4">
        <v>130.10204081632654</v>
      </c>
      <c r="EG243" s="4">
        <v>43.367346938775512</v>
      </c>
      <c r="EH243" s="4">
        <v>42.811224489795919</v>
      </c>
      <c r="EI243" s="1">
        <v>11</v>
      </c>
      <c r="EJ243" s="1">
        <v>22</v>
      </c>
      <c r="EK243" s="1">
        <v>11</v>
      </c>
      <c r="EL243" s="1">
        <v>5</v>
      </c>
      <c r="EM243" s="1">
        <v>0</v>
      </c>
      <c r="EN243" s="1">
        <v>0</v>
      </c>
      <c r="EO243" s="1">
        <v>21</v>
      </c>
      <c r="EP243" s="1">
        <v>20</v>
      </c>
      <c r="EQ243" s="1">
        <v>5</v>
      </c>
      <c r="ER243" s="1">
        <v>3</v>
      </c>
      <c r="ES243" s="1">
        <v>1</v>
      </c>
      <c r="ET243" s="1">
        <v>0</v>
      </c>
      <c r="EU243" s="1">
        <v>19</v>
      </c>
      <c r="EV243" s="1">
        <v>18</v>
      </c>
      <c r="EW243" s="1">
        <v>7</v>
      </c>
      <c r="EX243" s="1">
        <v>5</v>
      </c>
      <c r="EY243" s="1">
        <v>0</v>
      </c>
      <c r="EZ243" s="1">
        <v>0</v>
      </c>
      <c r="FA243" s="1">
        <v>9</v>
      </c>
      <c r="FB243" s="1">
        <v>3</v>
      </c>
      <c r="FC243" s="1">
        <v>1</v>
      </c>
      <c r="FD243" s="1">
        <v>2</v>
      </c>
      <c r="FE243" s="1">
        <v>1</v>
      </c>
      <c r="FF243" s="1">
        <v>0</v>
      </c>
      <c r="FG243" s="1">
        <v>0</v>
      </c>
      <c r="FH243" s="1">
        <v>0</v>
      </c>
      <c r="FI243" s="1">
        <v>139</v>
      </c>
      <c r="FJ243" s="1">
        <v>110</v>
      </c>
      <c r="FK243" s="1">
        <v>155</v>
      </c>
      <c r="FL243" s="1">
        <v>27</v>
      </c>
      <c r="FM243" s="1">
        <v>19</v>
      </c>
      <c r="FN243" s="1">
        <v>30</v>
      </c>
      <c r="FO243" s="1">
        <v>37</v>
      </c>
      <c r="FP243" s="1">
        <v>21</v>
      </c>
      <c r="FQ243" s="1">
        <v>37</v>
      </c>
      <c r="FR243" s="1" t="s">
        <v>324</v>
      </c>
      <c r="FS243" s="1">
        <v>313</v>
      </c>
      <c r="FT243" s="1">
        <v>134</v>
      </c>
      <c r="FU243" s="1">
        <v>313</v>
      </c>
    </row>
    <row r="244" spans="63:177">
      <c r="BK244" s="29">
        <v>672758695</v>
      </c>
      <c r="BL244" s="1" t="s">
        <v>228</v>
      </c>
      <c r="BM244" s="1">
        <v>55</v>
      </c>
      <c r="BN244" s="1" t="s">
        <v>289</v>
      </c>
      <c r="BO244" s="1" t="s">
        <v>290</v>
      </c>
      <c r="BP244" s="1">
        <v>73</v>
      </c>
      <c r="BQ244" s="1">
        <v>1</v>
      </c>
      <c r="BR244" s="4">
        <v>52.236111111111114</v>
      </c>
      <c r="BS244" s="4">
        <v>42.277777777777779</v>
      </c>
      <c r="BT244" s="4">
        <v>42.472222222222221</v>
      </c>
      <c r="BU244" s="4">
        <v>136.98611111111111</v>
      </c>
      <c r="BV244" s="4">
        <v>45.662037037037038</v>
      </c>
      <c r="BW244" s="1">
        <v>18</v>
      </c>
      <c r="BX244" s="1">
        <v>24</v>
      </c>
      <c r="BY244" s="1">
        <v>21</v>
      </c>
      <c r="BZ244" s="1">
        <v>9</v>
      </c>
      <c r="CA244" s="1">
        <v>0</v>
      </c>
      <c r="CB244" s="1">
        <v>0</v>
      </c>
      <c r="CC244" s="1">
        <v>31</v>
      </c>
      <c r="CD244" s="1">
        <v>20</v>
      </c>
      <c r="CE244" s="1">
        <v>12</v>
      </c>
      <c r="CF244" s="1">
        <v>9</v>
      </c>
      <c r="CG244" s="1">
        <v>1</v>
      </c>
      <c r="CH244" s="1">
        <v>1</v>
      </c>
      <c r="CI244" s="1">
        <v>30</v>
      </c>
      <c r="CJ244" s="1">
        <v>25</v>
      </c>
      <c r="CK244" s="1">
        <v>10</v>
      </c>
      <c r="CL244" s="1">
        <v>7</v>
      </c>
      <c r="CM244" s="1">
        <v>0</v>
      </c>
      <c r="CN244" s="1">
        <v>1</v>
      </c>
      <c r="CO244" s="1">
        <v>0</v>
      </c>
      <c r="CP244" s="1">
        <v>0</v>
      </c>
      <c r="CQ244" s="1">
        <v>0</v>
      </c>
      <c r="CR244" s="1">
        <v>0</v>
      </c>
      <c r="CS244" s="4"/>
      <c r="CT244" s="4"/>
      <c r="CU244" s="4"/>
      <c r="CV244" s="4"/>
      <c r="CW244" s="4"/>
      <c r="CX244" s="4"/>
      <c r="CY244" s="4"/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73</v>
      </c>
      <c r="EA244" s="1">
        <v>1</v>
      </c>
      <c r="EB244" s="4">
        <v>52.236111111111114</v>
      </c>
      <c r="EC244" s="4">
        <v>42.277777777777779</v>
      </c>
      <c r="ED244" s="4">
        <v>42.472222222222221</v>
      </c>
      <c r="EE244" s="4"/>
      <c r="EF244" s="4">
        <v>136.98611111111111</v>
      </c>
      <c r="EG244" s="4">
        <v>45.662037037037038</v>
      </c>
      <c r="EH244" s="4">
        <v>45.662037037037038</v>
      </c>
      <c r="EI244" s="1">
        <v>18</v>
      </c>
      <c r="EJ244" s="1">
        <v>24</v>
      </c>
      <c r="EK244" s="1">
        <v>21</v>
      </c>
      <c r="EL244" s="1">
        <v>9</v>
      </c>
      <c r="EM244" s="1">
        <v>0</v>
      </c>
      <c r="EN244" s="1">
        <v>0</v>
      </c>
      <c r="EO244" s="1">
        <v>31</v>
      </c>
      <c r="EP244" s="1">
        <v>20</v>
      </c>
      <c r="EQ244" s="1">
        <v>12</v>
      </c>
      <c r="ER244" s="1">
        <v>9</v>
      </c>
      <c r="ES244" s="1">
        <v>1</v>
      </c>
      <c r="ET244" s="1">
        <v>1</v>
      </c>
      <c r="EU244" s="1">
        <v>30</v>
      </c>
      <c r="EV244" s="1">
        <v>25</v>
      </c>
      <c r="EW244" s="1">
        <v>10</v>
      </c>
      <c r="EX244" s="1">
        <v>7</v>
      </c>
      <c r="EY244" s="1">
        <v>0</v>
      </c>
      <c r="EZ244" s="1">
        <v>1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108</v>
      </c>
      <c r="FJ244" s="1" t="s">
        <v>375</v>
      </c>
      <c r="FK244" s="1">
        <v>122</v>
      </c>
      <c r="FL244" s="1">
        <v>21</v>
      </c>
      <c r="FM244" s="1" t="s">
        <v>375</v>
      </c>
      <c r="FN244" s="1">
        <v>26</v>
      </c>
      <c r="FO244" s="1">
        <v>37</v>
      </c>
      <c r="FP244" s="1">
        <v>21</v>
      </c>
      <c r="FQ244" s="1">
        <v>37</v>
      </c>
      <c r="FR244" s="1" t="s">
        <v>324</v>
      </c>
      <c r="FS244" s="1">
        <v>313</v>
      </c>
      <c r="FT244" s="1">
        <v>134</v>
      </c>
      <c r="FU244" s="1">
        <v>313</v>
      </c>
    </row>
    <row r="245" spans="63:177">
      <c r="BK245" s="29">
        <v>765492666</v>
      </c>
      <c r="BL245" s="1" t="s">
        <v>229</v>
      </c>
      <c r="BM245" s="1">
        <v>56</v>
      </c>
      <c r="BN245" s="1" t="s">
        <v>289</v>
      </c>
      <c r="BO245" s="1" t="s">
        <v>370</v>
      </c>
      <c r="BP245" s="1">
        <v>23</v>
      </c>
      <c r="BQ245" s="1">
        <v>0</v>
      </c>
      <c r="BR245" s="4">
        <v>50.608695652173914</v>
      </c>
      <c r="BS245" s="4">
        <v>41.391304347826086</v>
      </c>
      <c r="BT245" s="4">
        <v>42.130434782608695</v>
      </c>
      <c r="BU245" s="4">
        <v>134.13043478260869</v>
      </c>
      <c r="BV245" s="4">
        <v>44.710144927536227</v>
      </c>
      <c r="BW245" s="1">
        <v>4</v>
      </c>
      <c r="BX245" s="1">
        <v>12</v>
      </c>
      <c r="BY245" s="1">
        <v>4</v>
      </c>
      <c r="BZ245" s="1">
        <v>3</v>
      </c>
      <c r="CA245" s="1">
        <v>0</v>
      </c>
      <c r="CB245" s="1">
        <v>0</v>
      </c>
      <c r="CC245" s="1">
        <v>9</v>
      </c>
      <c r="CD245" s="1">
        <v>10</v>
      </c>
      <c r="CE245" s="1">
        <v>2</v>
      </c>
      <c r="CF245" s="1">
        <v>2</v>
      </c>
      <c r="CG245" s="1">
        <v>0</v>
      </c>
      <c r="CH245" s="1">
        <v>0</v>
      </c>
      <c r="CI245" s="1">
        <v>8</v>
      </c>
      <c r="CJ245" s="1">
        <v>11</v>
      </c>
      <c r="CK245" s="1">
        <v>1</v>
      </c>
      <c r="CL245" s="1">
        <v>3</v>
      </c>
      <c r="CM245" s="1">
        <v>0</v>
      </c>
      <c r="CN245" s="1">
        <v>0</v>
      </c>
      <c r="CO245" s="1">
        <v>0</v>
      </c>
      <c r="CP245" s="1">
        <v>0</v>
      </c>
      <c r="CQ245" s="1">
        <v>20</v>
      </c>
      <c r="CR245" s="1">
        <v>0</v>
      </c>
      <c r="CS245" s="4">
        <v>55.55</v>
      </c>
      <c r="CT245" s="4">
        <v>49.2</v>
      </c>
      <c r="CU245" s="4">
        <v>65</v>
      </c>
      <c r="CV245" s="4">
        <v>45.7</v>
      </c>
      <c r="CW245" s="4">
        <v>169.75</v>
      </c>
      <c r="CX245" s="4">
        <v>56.583333333333329</v>
      </c>
      <c r="CY245" s="4">
        <v>53.862499999999997</v>
      </c>
      <c r="CZ245" s="1">
        <v>2</v>
      </c>
      <c r="DA245" s="1">
        <v>11</v>
      </c>
      <c r="DB245" s="1">
        <v>6</v>
      </c>
      <c r="DC245" s="1">
        <v>1</v>
      </c>
      <c r="DD245" s="1">
        <v>0</v>
      </c>
      <c r="DE245" s="1">
        <v>0</v>
      </c>
      <c r="DF245" s="1">
        <v>5</v>
      </c>
      <c r="DG245" s="1">
        <v>8</v>
      </c>
      <c r="DH245" s="1">
        <v>6</v>
      </c>
      <c r="DI245" s="1">
        <v>1</v>
      </c>
      <c r="DJ245" s="1">
        <v>0</v>
      </c>
      <c r="DK245" s="1">
        <v>0</v>
      </c>
      <c r="DL245" s="1">
        <v>4</v>
      </c>
      <c r="DM245" s="1">
        <v>2</v>
      </c>
      <c r="DN245" s="1">
        <v>8</v>
      </c>
      <c r="DO245" s="1">
        <v>6</v>
      </c>
      <c r="DP245" s="1">
        <v>0</v>
      </c>
      <c r="DQ245" s="1">
        <v>2</v>
      </c>
      <c r="DR245" s="1">
        <v>8</v>
      </c>
      <c r="DS245" s="1">
        <v>5</v>
      </c>
      <c r="DT245" s="1">
        <v>6</v>
      </c>
      <c r="DU245" s="1">
        <v>1</v>
      </c>
      <c r="DV245" s="1">
        <v>0</v>
      </c>
      <c r="DW245" s="1">
        <v>0</v>
      </c>
      <c r="DX245" s="1">
        <v>0</v>
      </c>
      <c r="DY245" s="1">
        <v>0</v>
      </c>
      <c r="DZ245" s="1">
        <v>43</v>
      </c>
      <c r="EA245" s="1">
        <v>0</v>
      </c>
      <c r="EB245" s="4">
        <v>52.906976744186046</v>
      </c>
      <c r="EC245" s="4">
        <v>45.02325581395349</v>
      </c>
      <c r="ED245" s="4">
        <v>52.767441860465119</v>
      </c>
      <c r="EE245" s="4">
        <v>45.7</v>
      </c>
      <c r="EF245" s="4">
        <v>150.69767441860466</v>
      </c>
      <c r="EG245" s="4">
        <v>50.232558139534895</v>
      </c>
      <c r="EH245" s="4">
        <v>48.967054263565892</v>
      </c>
      <c r="EI245" s="1">
        <v>6</v>
      </c>
      <c r="EJ245" s="1">
        <v>23</v>
      </c>
      <c r="EK245" s="1">
        <v>10</v>
      </c>
      <c r="EL245" s="1">
        <v>4</v>
      </c>
      <c r="EM245" s="1">
        <v>0</v>
      </c>
      <c r="EN245" s="1">
        <v>0</v>
      </c>
      <c r="EO245" s="1">
        <v>14</v>
      </c>
      <c r="EP245" s="1">
        <v>18</v>
      </c>
      <c r="EQ245" s="1">
        <v>8</v>
      </c>
      <c r="ER245" s="1">
        <v>3</v>
      </c>
      <c r="ES245" s="1">
        <v>0</v>
      </c>
      <c r="ET245" s="1">
        <v>0</v>
      </c>
      <c r="EU245" s="1">
        <v>12</v>
      </c>
      <c r="EV245" s="1">
        <v>13</v>
      </c>
      <c r="EW245" s="1">
        <v>9</v>
      </c>
      <c r="EX245" s="1">
        <v>9</v>
      </c>
      <c r="EY245" s="1">
        <v>0</v>
      </c>
      <c r="EZ245" s="1">
        <v>2</v>
      </c>
      <c r="FA245" s="1">
        <v>8</v>
      </c>
      <c r="FB245" s="1">
        <v>5</v>
      </c>
      <c r="FC245" s="1">
        <v>6</v>
      </c>
      <c r="FD245" s="1">
        <v>1</v>
      </c>
      <c r="FE245" s="1">
        <v>0</v>
      </c>
      <c r="FF245" s="1">
        <v>0</v>
      </c>
      <c r="FG245" s="1">
        <v>0</v>
      </c>
      <c r="FH245" s="1">
        <v>0</v>
      </c>
      <c r="FI245" s="1">
        <v>120</v>
      </c>
      <c r="FJ245" s="1">
        <v>24</v>
      </c>
      <c r="FK245" s="1">
        <v>65</v>
      </c>
      <c r="FL245" s="1">
        <v>26</v>
      </c>
      <c r="FM245" s="1">
        <v>6</v>
      </c>
      <c r="FN245" s="1">
        <v>16</v>
      </c>
      <c r="FO245" s="1">
        <v>37</v>
      </c>
      <c r="FP245" s="1">
        <v>21</v>
      </c>
      <c r="FQ245" s="1">
        <v>37</v>
      </c>
      <c r="FR245" s="1" t="s">
        <v>324</v>
      </c>
      <c r="FS245" s="1">
        <v>313</v>
      </c>
      <c r="FT245" s="1">
        <v>134</v>
      </c>
      <c r="FU245" s="1">
        <v>313</v>
      </c>
    </row>
    <row r="246" spans="63:177">
      <c r="BK246" s="29">
        <v>780255461</v>
      </c>
      <c r="BL246" s="1" t="s">
        <v>230</v>
      </c>
      <c r="BM246" s="1">
        <v>58</v>
      </c>
      <c r="BN246" s="1" t="s">
        <v>289</v>
      </c>
      <c r="BO246" s="1" t="s">
        <v>290</v>
      </c>
      <c r="BP246" s="1">
        <v>91</v>
      </c>
      <c r="BQ246" s="1">
        <v>0</v>
      </c>
      <c r="BR246" s="4">
        <v>46.670329670329672</v>
      </c>
      <c r="BS246" s="4">
        <v>40.571428571428569</v>
      </c>
      <c r="BT246" s="4">
        <v>35.901098901098898</v>
      </c>
      <c r="BU246" s="4">
        <v>123.14285714285714</v>
      </c>
      <c r="BV246" s="4">
        <v>41.04761904761903</v>
      </c>
      <c r="BW246" s="1">
        <v>27</v>
      </c>
      <c r="BX246" s="1">
        <v>41</v>
      </c>
      <c r="BY246" s="1">
        <v>12</v>
      </c>
      <c r="BZ246" s="1">
        <v>11</v>
      </c>
      <c r="CA246" s="1">
        <v>1</v>
      </c>
      <c r="CB246" s="1">
        <v>0</v>
      </c>
      <c r="CC246" s="1">
        <v>41</v>
      </c>
      <c r="CD246" s="1">
        <v>30</v>
      </c>
      <c r="CE246" s="1">
        <v>14</v>
      </c>
      <c r="CF246" s="1">
        <v>6</v>
      </c>
      <c r="CG246" s="1">
        <v>1</v>
      </c>
      <c r="CH246" s="1">
        <v>1</v>
      </c>
      <c r="CI246" s="1">
        <v>51</v>
      </c>
      <c r="CJ246" s="1">
        <v>26</v>
      </c>
      <c r="CK246" s="1">
        <v>6</v>
      </c>
      <c r="CL246" s="1">
        <v>8</v>
      </c>
      <c r="CM246" s="1">
        <v>1</v>
      </c>
      <c r="CN246" s="1">
        <v>0</v>
      </c>
      <c r="CO246" s="1">
        <v>1</v>
      </c>
      <c r="CP246" s="1">
        <v>0</v>
      </c>
      <c r="CQ246" s="1">
        <v>0</v>
      </c>
      <c r="CR246" s="1">
        <v>0</v>
      </c>
      <c r="CS246" s="4"/>
      <c r="CT246" s="4"/>
      <c r="CU246" s="4"/>
      <c r="CV246" s="4"/>
      <c r="CW246" s="4"/>
      <c r="CX246" s="4"/>
      <c r="CY246" s="4"/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91</v>
      </c>
      <c r="EA246" s="1">
        <v>0</v>
      </c>
      <c r="EB246" s="4">
        <v>46.670329670329672</v>
      </c>
      <c r="EC246" s="4">
        <v>40.571428571428569</v>
      </c>
      <c r="ED246" s="4">
        <v>35.901098901098898</v>
      </c>
      <c r="EE246" s="4"/>
      <c r="EF246" s="4">
        <v>123.14285714285714</v>
      </c>
      <c r="EG246" s="4">
        <v>41.04761904761903</v>
      </c>
      <c r="EH246" s="4">
        <v>41.04761904761903</v>
      </c>
      <c r="EI246" s="1">
        <v>27</v>
      </c>
      <c r="EJ246" s="1">
        <v>41</v>
      </c>
      <c r="EK246" s="1">
        <v>12</v>
      </c>
      <c r="EL246" s="1">
        <v>11</v>
      </c>
      <c r="EM246" s="1">
        <v>1</v>
      </c>
      <c r="EN246" s="1">
        <v>0</v>
      </c>
      <c r="EO246" s="1">
        <v>41</v>
      </c>
      <c r="EP246" s="1">
        <v>30</v>
      </c>
      <c r="EQ246" s="1">
        <v>14</v>
      </c>
      <c r="ER246" s="1">
        <v>6</v>
      </c>
      <c r="ES246" s="1">
        <v>1</v>
      </c>
      <c r="ET246" s="1">
        <v>1</v>
      </c>
      <c r="EU246" s="1">
        <v>51</v>
      </c>
      <c r="EV246" s="1">
        <v>26</v>
      </c>
      <c r="EW246" s="1">
        <v>6</v>
      </c>
      <c r="EX246" s="1">
        <v>8</v>
      </c>
      <c r="EY246" s="1">
        <v>1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1</v>
      </c>
      <c r="FH246" s="1">
        <v>0</v>
      </c>
      <c r="FI246" s="1">
        <v>171</v>
      </c>
      <c r="FJ246" s="1" t="s">
        <v>375</v>
      </c>
      <c r="FK246" s="1">
        <v>186</v>
      </c>
      <c r="FL246" s="1">
        <v>32</v>
      </c>
      <c r="FM246" s="1" t="s">
        <v>375</v>
      </c>
      <c r="FN246" s="1">
        <v>34</v>
      </c>
      <c r="FO246" s="1">
        <v>37</v>
      </c>
      <c r="FP246" s="1">
        <v>21</v>
      </c>
      <c r="FQ246" s="1">
        <v>37</v>
      </c>
      <c r="FR246" s="1" t="s">
        <v>324</v>
      </c>
      <c r="FS246" s="1">
        <v>313</v>
      </c>
      <c r="FT246" s="1">
        <v>134</v>
      </c>
      <c r="FU246" s="1">
        <v>313</v>
      </c>
    </row>
    <row r="247" spans="63:177">
      <c r="BK247" s="29">
        <v>919608761</v>
      </c>
      <c r="BL247" s="1" t="s">
        <v>231</v>
      </c>
      <c r="BM247" s="1">
        <v>59</v>
      </c>
      <c r="BN247" s="1" t="s">
        <v>289</v>
      </c>
      <c r="BO247" s="1" t="s">
        <v>370</v>
      </c>
      <c r="BP247" s="1">
        <v>109</v>
      </c>
      <c r="BQ247" s="1">
        <v>0</v>
      </c>
      <c r="BR247" s="4">
        <v>50.174311926605505</v>
      </c>
      <c r="BS247" s="4">
        <v>41.100917431192663</v>
      </c>
      <c r="BT247" s="4">
        <v>43.082568807339449</v>
      </c>
      <c r="BU247" s="4">
        <v>134.35779816513761</v>
      </c>
      <c r="BV247" s="4">
        <v>44.785932721712534</v>
      </c>
      <c r="BW247" s="1">
        <v>33</v>
      </c>
      <c r="BX247" s="1">
        <v>38</v>
      </c>
      <c r="BY247" s="1">
        <v>22</v>
      </c>
      <c r="BZ247" s="1">
        <v>16</v>
      </c>
      <c r="CA247" s="1">
        <v>0</v>
      </c>
      <c r="CB247" s="1">
        <v>0</v>
      </c>
      <c r="CC247" s="1">
        <v>43</v>
      </c>
      <c r="CD247" s="1">
        <v>44</v>
      </c>
      <c r="CE247" s="1">
        <v>14</v>
      </c>
      <c r="CF247" s="1">
        <v>8</v>
      </c>
      <c r="CG247" s="1">
        <v>0</v>
      </c>
      <c r="CH247" s="1">
        <v>2</v>
      </c>
      <c r="CI247" s="1">
        <v>44</v>
      </c>
      <c r="CJ247" s="1">
        <v>39</v>
      </c>
      <c r="CK247" s="1">
        <v>15</v>
      </c>
      <c r="CL247" s="1">
        <v>11</v>
      </c>
      <c r="CM247" s="1">
        <v>0</v>
      </c>
      <c r="CN247" s="1">
        <v>1</v>
      </c>
      <c r="CO247" s="1">
        <v>0</v>
      </c>
      <c r="CP247" s="1">
        <v>0</v>
      </c>
      <c r="CQ247" s="1">
        <v>24</v>
      </c>
      <c r="CR247" s="1">
        <v>0</v>
      </c>
      <c r="CS247" s="4">
        <v>50.833333333333336</v>
      </c>
      <c r="CT247" s="4">
        <v>42</v>
      </c>
      <c r="CU247" s="4">
        <v>55.666666666666664</v>
      </c>
      <c r="CV247" s="4">
        <v>58.208333333333336</v>
      </c>
      <c r="CW247" s="4">
        <v>148.5</v>
      </c>
      <c r="CX247" s="4">
        <v>49.499999999999993</v>
      </c>
      <c r="CY247" s="4">
        <v>51.677083333333336</v>
      </c>
      <c r="CZ247" s="1">
        <v>4</v>
      </c>
      <c r="DA247" s="1">
        <v>14</v>
      </c>
      <c r="DB247" s="1">
        <v>5</v>
      </c>
      <c r="DC247" s="1">
        <v>1</v>
      </c>
      <c r="DD247" s="1">
        <v>0</v>
      </c>
      <c r="DE247" s="1">
        <v>0</v>
      </c>
      <c r="DF247" s="1">
        <v>10</v>
      </c>
      <c r="DG247" s="1">
        <v>11</v>
      </c>
      <c r="DH247" s="1">
        <v>0</v>
      </c>
      <c r="DI247" s="1">
        <v>3</v>
      </c>
      <c r="DJ247" s="1">
        <v>0</v>
      </c>
      <c r="DK247" s="1">
        <v>0</v>
      </c>
      <c r="DL247" s="1">
        <v>4</v>
      </c>
      <c r="DM247" s="1">
        <v>12</v>
      </c>
      <c r="DN247" s="1">
        <v>3</v>
      </c>
      <c r="DO247" s="1">
        <v>5</v>
      </c>
      <c r="DP247" s="1">
        <v>0</v>
      </c>
      <c r="DQ247" s="1">
        <v>0</v>
      </c>
      <c r="DR247" s="1">
        <v>2</v>
      </c>
      <c r="DS247" s="1">
        <v>11</v>
      </c>
      <c r="DT247" s="1">
        <v>8</v>
      </c>
      <c r="DU247" s="1">
        <v>3</v>
      </c>
      <c r="DV247" s="1">
        <v>0</v>
      </c>
      <c r="DW247" s="1">
        <v>0</v>
      </c>
      <c r="DX247" s="1">
        <v>0</v>
      </c>
      <c r="DY247" s="1">
        <v>0</v>
      </c>
      <c r="DZ247" s="1">
        <v>133</v>
      </c>
      <c r="EA247" s="1">
        <v>0</v>
      </c>
      <c r="EB247" s="4">
        <v>50.29323308270677</v>
      </c>
      <c r="EC247" s="4">
        <v>41.263157894736842</v>
      </c>
      <c r="ED247" s="4">
        <v>45.353383458646618</v>
      </c>
      <c r="EE247" s="4">
        <v>58.208333333333336</v>
      </c>
      <c r="EF247" s="4">
        <v>136.90977443609023</v>
      </c>
      <c r="EG247" s="4">
        <v>45.636591478696729</v>
      </c>
      <c r="EH247" s="4">
        <v>46.029448621553875</v>
      </c>
      <c r="EI247" s="1">
        <v>37</v>
      </c>
      <c r="EJ247" s="1">
        <v>52</v>
      </c>
      <c r="EK247" s="1">
        <v>27</v>
      </c>
      <c r="EL247" s="1">
        <v>17</v>
      </c>
      <c r="EM247" s="1">
        <v>0</v>
      </c>
      <c r="EN247" s="1">
        <v>0</v>
      </c>
      <c r="EO247" s="1">
        <v>53</v>
      </c>
      <c r="EP247" s="1">
        <v>55</v>
      </c>
      <c r="EQ247" s="1">
        <v>14</v>
      </c>
      <c r="ER247" s="1">
        <v>11</v>
      </c>
      <c r="ES247" s="1">
        <v>0</v>
      </c>
      <c r="ET247" s="1">
        <v>2</v>
      </c>
      <c r="EU247" s="1">
        <v>48</v>
      </c>
      <c r="EV247" s="1">
        <v>51</v>
      </c>
      <c r="EW247" s="1">
        <v>18</v>
      </c>
      <c r="EX247" s="1">
        <v>16</v>
      </c>
      <c r="EY247" s="1">
        <v>0</v>
      </c>
      <c r="EZ247" s="1">
        <v>1</v>
      </c>
      <c r="FA247" s="1">
        <v>2</v>
      </c>
      <c r="FB247" s="1">
        <v>11</v>
      </c>
      <c r="FC247" s="1">
        <v>8</v>
      </c>
      <c r="FD247" s="1">
        <v>3</v>
      </c>
      <c r="FE247" s="1">
        <v>0</v>
      </c>
      <c r="FF247" s="1">
        <v>0</v>
      </c>
      <c r="FG247" s="1">
        <v>0</v>
      </c>
      <c r="FH247" s="1">
        <v>0</v>
      </c>
      <c r="FI247" s="1">
        <v>118</v>
      </c>
      <c r="FJ247" s="1">
        <v>72</v>
      </c>
      <c r="FK247" s="1">
        <v>123</v>
      </c>
      <c r="FL247" s="1">
        <v>24</v>
      </c>
      <c r="FM247" s="1">
        <v>12</v>
      </c>
      <c r="FN247" s="1">
        <v>27</v>
      </c>
      <c r="FO247" s="1">
        <v>37</v>
      </c>
      <c r="FP247" s="1">
        <v>21</v>
      </c>
      <c r="FQ247" s="1">
        <v>37</v>
      </c>
      <c r="FR247" s="1" t="s">
        <v>324</v>
      </c>
      <c r="FS247" s="1">
        <v>313</v>
      </c>
      <c r="FT247" s="1">
        <v>134</v>
      </c>
      <c r="FU247" s="1">
        <v>313</v>
      </c>
    </row>
    <row r="248" spans="63:177">
      <c r="BK248" s="29">
        <v>804050786</v>
      </c>
      <c r="BL248" s="1" t="s">
        <v>232</v>
      </c>
      <c r="BM248" s="1">
        <v>63</v>
      </c>
      <c r="BN248" s="1" t="s">
        <v>289</v>
      </c>
      <c r="BO248" s="1" t="s">
        <v>370</v>
      </c>
      <c r="BP248" s="1">
        <v>83</v>
      </c>
      <c r="BQ248" s="1">
        <v>0</v>
      </c>
      <c r="BR248" s="4">
        <v>48.397590361445786</v>
      </c>
      <c r="BS248" s="4">
        <v>37.975903614457835</v>
      </c>
      <c r="BT248" s="4">
        <v>38.963855421686745</v>
      </c>
      <c r="BU248" s="4">
        <v>125.33734939759036</v>
      </c>
      <c r="BV248" s="4">
        <v>41.77911646586346</v>
      </c>
      <c r="BW248" s="1">
        <v>27</v>
      </c>
      <c r="BX248" s="1">
        <v>28</v>
      </c>
      <c r="BY248" s="1">
        <v>18</v>
      </c>
      <c r="BZ248" s="1">
        <v>10</v>
      </c>
      <c r="CA248" s="1">
        <v>0</v>
      </c>
      <c r="CB248" s="1">
        <v>0</v>
      </c>
      <c r="CC248" s="1">
        <v>44</v>
      </c>
      <c r="CD248" s="1">
        <v>21</v>
      </c>
      <c r="CE248" s="1">
        <v>9</v>
      </c>
      <c r="CF248" s="1">
        <v>9</v>
      </c>
      <c r="CG248" s="1">
        <v>2</v>
      </c>
      <c r="CH248" s="1">
        <v>1</v>
      </c>
      <c r="CI248" s="1">
        <v>46</v>
      </c>
      <c r="CJ248" s="1">
        <v>16</v>
      </c>
      <c r="CK248" s="1">
        <v>13</v>
      </c>
      <c r="CL248" s="1">
        <v>8</v>
      </c>
      <c r="CM248" s="1">
        <v>0</v>
      </c>
      <c r="CN248" s="1">
        <v>0</v>
      </c>
      <c r="CO248" s="1">
        <v>0</v>
      </c>
      <c r="CP248" s="1">
        <v>0</v>
      </c>
      <c r="CQ248" s="1">
        <v>26</v>
      </c>
      <c r="CR248" s="1">
        <v>0</v>
      </c>
      <c r="CS248" s="4">
        <v>50.230769230769234</v>
      </c>
      <c r="CT248" s="4">
        <v>45.692307692307693</v>
      </c>
      <c r="CU248" s="4">
        <v>50.769230769230766</v>
      </c>
      <c r="CV248" s="4">
        <v>49.307692307692307</v>
      </c>
      <c r="CW248" s="4">
        <v>146.69230769230768</v>
      </c>
      <c r="CX248" s="4">
        <v>48.897435897435898</v>
      </c>
      <c r="CY248" s="4">
        <v>49</v>
      </c>
      <c r="CZ248" s="1">
        <v>4</v>
      </c>
      <c r="DA248" s="1">
        <v>16</v>
      </c>
      <c r="DB248" s="1">
        <v>6</v>
      </c>
      <c r="DC248" s="1">
        <v>0</v>
      </c>
      <c r="DD248" s="1">
        <v>0</v>
      </c>
      <c r="DE248" s="1">
        <v>0</v>
      </c>
      <c r="DF248" s="1">
        <v>6</v>
      </c>
      <c r="DG248" s="1">
        <v>15</v>
      </c>
      <c r="DH248" s="1">
        <v>3</v>
      </c>
      <c r="DI248" s="1">
        <v>2</v>
      </c>
      <c r="DJ248" s="1">
        <v>0</v>
      </c>
      <c r="DK248" s="1">
        <v>0</v>
      </c>
      <c r="DL248" s="1">
        <v>6</v>
      </c>
      <c r="DM248" s="1">
        <v>12</v>
      </c>
      <c r="DN248" s="1">
        <v>5</v>
      </c>
      <c r="DO248" s="1">
        <v>3</v>
      </c>
      <c r="DP248" s="1">
        <v>0</v>
      </c>
      <c r="DQ248" s="1">
        <v>0</v>
      </c>
      <c r="DR248" s="1">
        <v>8</v>
      </c>
      <c r="DS248" s="1">
        <v>9</v>
      </c>
      <c r="DT248" s="1">
        <v>7</v>
      </c>
      <c r="DU248" s="1">
        <v>2</v>
      </c>
      <c r="DV248" s="1">
        <v>0</v>
      </c>
      <c r="DW248" s="1">
        <v>0</v>
      </c>
      <c r="DX248" s="1">
        <v>0</v>
      </c>
      <c r="DY248" s="1">
        <v>0</v>
      </c>
      <c r="DZ248" s="1">
        <v>109</v>
      </c>
      <c r="EA248" s="1">
        <v>0</v>
      </c>
      <c r="EB248" s="4">
        <v>48.834862385321102</v>
      </c>
      <c r="EC248" s="4">
        <v>39.816513761467888</v>
      </c>
      <c r="ED248" s="4">
        <v>41.779816513761467</v>
      </c>
      <c r="EE248" s="4">
        <v>49.307692307692307</v>
      </c>
      <c r="EF248" s="4">
        <v>130.43119266055047</v>
      </c>
      <c r="EG248" s="4">
        <v>43.477064220183479</v>
      </c>
      <c r="EH248" s="4">
        <v>43.501529051987752</v>
      </c>
      <c r="EI248" s="1">
        <v>31</v>
      </c>
      <c r="EJ248" s="1">
        <v>44</v>
      </c>
      <c r="EK248" s="1">
        <v>24</v>
      </c>
      <c r="EL248" s="1">
        <v>10</v>
      </c>
      <c r="EM248" s="1">
        <v>0</v>
      </c>
      <c r="EN248" s="1">
        <v>0</v>
      </c>
      <c r="EO248" s="1">
        <v>50</v>
      </c>
      <c r="EP248" s="1">
        <v>36</v>
      </c>
      <c r="EQ248" s="1">
        <v>12</v>
      </c>
      <c r="ER248" s="1">
        <v>11</v>
      </c>
      <c r="ES248" s="1">
        <v>2</v>
      </c>
      <c r="ET248" s="1">
        <v>1</v>
      </c>
      <c r="EU248" s="1">
        <v>52</v>
      </c>
      <c r="EV248" s="1">
        <v>28</v>
      </c>
      <c r="EW248" s="1">
        <v>18</v>
      </c>
      <c r="EX248" s="1">
        <v>11</v>
      </c>
      <c r="EY248" s="1">
        <v>0</v>
      </c>
      <c r="EZ248" s="1">
        <v>0</v>
      </c>
      <c r="FA248" s="1">
        <v>8</v>
      </c>
      <c r="FB248" s="1">
        <v>9</v>
      </c>
      <c r="FC248" s="1">
        <v>7</v>
      </c>
      <c r="FD248" s="1">
        <v>2</v>
      </c>
      <c r="FE248" s="1">
        <v>0</v>
      </c>
      <c r="FF248" s="1">
        <v>0</v>
      </c>
      <c r="FG248" s="1">
        <v>0</v>
      </c>
      <c r="FH248" s="1">
        <v>0</v>
      </c>
      <c r="FI248" s="1">
        <v>161</v>
      </c>
      <c r="FJ248" s="1">
        <v>79</v>
      </c>
      <c r="FK248" s="1">
        <v>152</v>
      </c>
      <c r="FL248" s="1">
        <v>30</v>
      </c>
      <c r="FM248" s="1">
        <v>14</v>
      </c>
      <c r="FN248" s="1">
        <v>29</v>
      </c>
      <c r="FO248" s="1">
        <v>37</v>
      </c>
      <c r="FP248" s="1">
        <v>21</v>
      </c>
      <c r="FQ248" s="1">
        <v>37</v>
      </c>
      <c r="FR248" s="1" t="s">
        <v>324</v>
      </c>
      <c r="FS248" s="1">
        <v>313</v>
      </c>
      <c r="FT248" s="1">
        <v>134</v>
      </c>
      <c r="FU248" s="1">
        <v>313</v>
      </c>
    </row>
    <row r="249" spans="63:177">
      <c r="BK249" s="29">
        <v>894972239</v>
      </c>
      <c r="BL249" s="1" t="s">
        <v>233</v>
      </c>
      <c r="BM249" s="1">
        <v>64</v>
      </c>
      <c r="BN249" s="1" t="s">
        <v>289</v>
      </c>
      <c r="BO249" s="1" t="s">
        <v>290</v>
      </c>
      <c r="BP249" s="1">
        <v>88</v>
      </c>
      <c r="BQ249" s="1">
        <v>0</v>
      </c>
      <c r="BR249" s="4">
        <v>42.670454545454547</v>
      </c>
      <c r="BS249" s="4">
        <v>33.5</v>
      </c>
      <c r="BT249" s="4">
        <v>33.988636363636367</v>
      </c>
      <c r="BU249" s="4">
        <v>110.15909090909091</v>
      </c>
      <c r="BV249" s="4">
        <v>36.719696969696976</v>
      </c>
      <c r="BW249" s="1">
        <v>36</v>
      </c>
      <c r="BX249" s="1">
        <v>31</v>
      </c>
      <c r="BY249" s="1">
        <v>10</v>
      </c>
      <c r="BZ249" s="1">
        <v>11</v>
      </c>
      <c r="CA249" s="1">
        <v>2</v>
      </c>
      <c r="CB249" s="1">
        <v>0</v>
      </c>
      <c r="CC249" s="1">
        <v>49</v>
      </c>
      <c r="CD249" s="1">
        <v>25</v>
      </c>
      <c r="CE249" s="1">
        <v>9</v>
      </c>
      <c r="CF249" s="1">
        <v>5</v>
      </c>
      <c r="CG249" s="1">
        <v>1</v>
      </c>
      <c r="CH249" s="1">
        <v>0</v>
      </c>
      <c r="CI249" s="1">
        <v>52</v>
      </c>
      <c r="CJ249" s="1">
        <v>25</v>
      </c>
      <c r="CK249" s="1">
        <v>5</v>
      </c>
      <c r="CL249" s="1">
        <v>6</v>
      </c>
      <c r="CM249" s="1">
        <v>0</v>
      </c>
      <c r="CN249" s="1">
        <v>1</v>
      </c>
      <c r="CO249" s="1">
        <v>0</v>
      </c>
      <c r="CP249" s="1">
        <v>0</v>
      </c>
      <c r="CQ249" s="1">
        <v>0</v>
      </c>
      <c r="CR249" s="1">
        <v>0</v>
      </c>
      <c r="CS249" s="4"/>
      <c r="CT249" s="4"/>
      <c r="CU249" s="4"/>
      <c r="CV249" s="4"/>
      <c r="CW249" s="4"/>
      <c r="CX249" s="4"/>
      <c r="CY249" s="4"/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88</v>
      </c>
      <c r="EA249" s="1">
        <v>0</v>
      </c>
      <c r="EB249" s="4">
        <v>42.670454545454547</v>
      </c>
      <c r="EC249" s="4">
        <v>33.5</v>
      </c>
      <c r="ED249" s="4">
        <v>33.988636363636367</v>
      </c>
      <c r="EE249" s="4"/>
      <c r="EF249" s="4">
        <v>110.15909090909091</v>
      </c>
      <c r="EG249" s="4">
        <v>36.719696969696976</v>
      </c>
      <c r="EH249" s="4">
        <v>36.719696969696976</v>
      </c>
      <c r="EI249" s="1">
        <v>36</v>
      </c>
      <c r="EJ249" s="1">
        <v>31</v>
      </c>
      <c r="EK249" s="1">
        <v>10</v>
      </c>
      <c r="EL249" s="1">
        <v>11</v>
      </c>
      <c r="EM249" s="1">
        <v>2</v>
      </c>
      <c r="EN249" s="1">
        <v>0</v>
      </c>
      <c r="EO249" s="1">
        <v>49</v>
      </c>
      <c r="EP249" s="1">
        <v>25</v>
      </c>
      <c r="EQ249" s="1">
        <v>9</v>
      </c>
      <c r="ER249" s="1">
        <v>5</v>
      </c>
      <c r="ES249" s="1">
        <v>1</v>
      </c>
      <c r="ET249" s="1">
        <v>0</v>
      </c>
      <c r="EU249" s="1">
        <v>52</v>
      </c>
      <c r="EV249" s="1">
        <v>25</v>
      </c>
      <c r="EW249" s="1">
        <v>5</v>
      </c>
      <c r="EX249" s="1">
        <v>6</v>
      </c>
      <c r="EY249" s="1">
        <v>0</v>
      </c>
      <c r="EZ249" s="1">
        <v>1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241</v>
      </c>
      <c r="FJ249" s="1" t="s">
        <v>375</v>
      </c>
      <c r="FK249" s="1">
        <v>247</v>
      </c>
      <c r="FL249" s="1">
        <v>34</v>
      </c>
      <c r="FM249" s="1" t="s">
        <v>375</v>
      </c>
      <c r="FN249" s="1">
        <v>36</v>
      </c>
      <c r="FO249" s="1">
        <v>37</v>
      </c>
      <c r="FP249" s="1">
        <v>21</v>
      </c>
      <c r="FQ249" s="1">
        <v>37</v>
      </c>
      <c r="FR249" s="1" t="s">
        <v>324</v>
      </c>
      <c r="FS249" s="1">
        <v>313</v>
      </c>
      <c r="FT249" s="1">
        <v>134</v>
      </c>
      <c r="FU249" s="1">
        <v>313</v>
      </c>
    </row>
    <row r="250" spans="63:177">
      <c r="BK250" s="29">
        <v>368337463</v>
      </c>
      <c r="BL250" s="1" t="s">
        <v>234</v>
      </c>
      <c r="BM250" s="1">
        <v>86</v>
      </c>
      <c r="BN250" s="1" t="s">
        <v>289</v>
      </c>
      <c r="BO250" s="1" t="s">
        <v>370</v>
      </c>
      <c r="BP250" s="1">
        <v>59</v>
      </c>
      <c r="BQ250" s="1">
        <v>0</v>
      </c>
      <c r="BR250" s="4">
        <v>60.389830508474574</v>
      </c>
      <c r="BS250" s="4">
        <v>49.898305084745765</v>
      </c>
      <c r="BT250" s="4">
        <v>51.677966101694913</v>
      </c>
      <c r="BU250" s="4">
        <v>161.96610169491527</v>
      </c>
      <c r="BV250" s="4">
        <v>53.988700564971751</v>
      </c>
      <c r="BW250" s="1">
        <v>7</v>
      </c>
      <c r="BX250" s="1">
        <v>23</v>
      </c>
      <c r="BY250" s="1">
        <v>19</v>
      </c>
      <c r="BZ250" s="1">
        <v>10</v>
      </c>
      <c r="CA250" s="1">
        <v>0</v>
      </c>
      <c r="CB250" s="1">
        <v>0</v>
      </c>
      <c r="CC250" s="1">
        <v>17</v>
      </c>
      <c r="CD250" s="1">
        <v>22</v>
      </c>
      <c r="CE250" s="1">
        <v>10</v>
      </c>
      <c r="CF250" s="1">
        <v>10</v>
      </c>
      <c r="CG250" s="1">
        <v>0</v>
      </c>
      <c r="CH250" s="1">
        <v>0</v>
      </c>
      <c r="CI250" s="1">
        <v>16</v>
      </c>
      <c r="CJ250" s="1">
        <v>21</v>
      </c>
      <c r="CK250" s="1">
        <v>13</v>
      </c>
      <c r="CL250" s="1">
        <v>9</v>
      </c>
      <c r="CM250" s="1">
        <v>0</v>
      </c>
      <c r="CN250" s="1">
        <v>0</v>
      </c>
      <c r="CO250" s="1">
        <v>0</v>
      </c>
      <c r="CP250" s="1">
        <v>0</v>
      </c>
      <c r="CQ250" s="1">
        <v>42</v>
      </c>
      <c r="CR250" s="1">
        <v>0</v>
      </c>
      <c r="CS250" s="4">
        <v>58.238095238095241</v>
      </c>
      <c r="CT250" s="4">
        <v>50.476190476190474</v>
      </c>
      <c r="CU250" s="4">
        <v>64.666666666666671</v>
      </c>
      <c r="CV250" s="4">
        <v>53.30952380952381</v>
      </c>
      <c r="CW250" s="4">
        <v>173.38095238095238</v>
      </c>
      <c r="CX250" s="4">
        <v>57.793650793650798</v>
      </c>
      <c r="CY250" s="4">
        <v>56.672619047619051</v>
      </c>
      <c r="CZ250" s="1">
        <v>4</v>
      </c>
      <c r="DA250" s="1">
        <v>16</v>
      </c>
      <c r="DB250" s="1">
        <v>19</v>
      </c>
      <c r="DC250" s="1">
        <v>3</v>
      </c>
      <c r="DD250" s="1">
        <v>0</v>
      </c>
      <c r="DE250" s="1">
        <v>0</v>
      </c>
      <c r="DF250" s="1">
        <v>8</v>
      </c>
      <c r="DG250" s="1">
        <v>22</v>
      </c>
      <c r="DH250" s="1">
        <v>7</v>
      </c>
      <c r="DI250" s="1">
        <v>5</v>
      </c>
      <c r="DJ250" s="1">
        <v>0</v>
      </c>
      <c r="DK250" s="1">
        <v>0</v>
      </c>
      <c r="DL250" s="1">
        <v>6</v>
      </c>
      <c r="DM250" s="1">
        <v>11</v>
      </c>
      <c r="DN250" s="1">
        <v>12</v>
      </c>
      <c r="DO250" s="1">
        <v>13</v>
      </c>
      <c r="DP250" s="1">
        <v>0</v>
      </c>
      <c r="DQ250" s="1">
        <v>1</v>
      </c>
      <c r="DR250" s="1">
        <v>8</v>
      </c>
      <c r="DS250" s="1">
        <v>17</v>
      </c>
      <c r="DT250" s="1">
        <v>15</v>
      </c>
      <c r="DU250" s="1">
        <v>2</v>
      </c>
      <c r="DV250" s="1">
        <v>0</v>
      </c>
      <c r="DW250" s="1">
        <v>0</v>
      </c>
      <c r="DX250" s="1">
        <v>0</v>
      </c>
      <c r="DY250" s="1">
        <v>0</v>
      </c>
      <c r="DZ250" s="1">
        <v>101</v>
      </c>
      <c r="EA250" s="1">
        <v>0</v>
      </c>
      <c r="EB250" s="4">
        <v>59.495049504950494</v>
      </c>
      <c r="EC250" s="4">
        <v>50.138613861386141</v>
      </c>
      <c r="ED250" s="4">
        <v>57.079207920792079</v>
      </c>
      <c r="EE250" s="4">
        <v>53.30952380952381</v>
      </c>
      <c r="EF250" s="4">
        <v>166.71287128712871</v>
      </c>
      <c r="EG250" s="4">
        <v>55.570957095709574</v>
      </c>
      <c r="EH250" s="4">
        <v>55.104785478547853</v>
      </c>
      <c r="EI250" s="1">
        <v>11</v>
      </c>
      <c r="EJ250" s="1">
        <v>39</v>
      </c>
      <c r="EK250" s="1">
        <v>38</v>
      </c>
      <c r="EL250" s="1">
        <v>13</v>
      </c>
      <c r="EM250" s="1">
        <v>0</v>
      </c>
      <c r="EN250" s="1">
        <v>0</v>
      </c>
      <c r="EO250" s="1">
        <v>25</v>
      </c>
      <c r="EP250" s="1">
        <v>44</v>
      </c>
      <c r="EQ250" s="1">
        <v>17</v>
      </c>
      <c r="ER250" s="1">
        <v>15</v>
      </c>
      <c r="ES250" s="1">
        <v>0</v>
      </c>
      <c r="ET250" s="1">
        <v>0</v>
      </c>
      <c r="EU250" s="1">
        <v>22</v>
      </c>
      <c r="EV250" s="1">
        <v>32</v>
      </c>
      <c r="EW250" s="1">
        <v>25</v>
      </c>
      <c r="EX250" s="1">
        <v>22</v>
      </c>
      <c r="EY250" s="1">
        <v>0</v>
      </c>
      <c r="EZ250" s="1">
        <v>1</v>
      </c>
      <c r="FA250" s="1">
        <v>8</v>
      </c>
      <c r="FB250" s="1">
        <v>17</v>
      </c>
      <c r="FC250" s="1">
        <v>15</v>
      </c>
      <c r="FD250" s="1">
        <v>2</v>
      </c>
      <c r="FE250" s="1">
        <v>0</v>
      </c>
      <c r="FF250" s="1">
        <v>0</v>
      </c>
      <c r="FG250" s="1">
        <v>0</v>
      </c>
      <c r="FH250" s="1">
        <v>0</v>
      </c>
      <c r="FI250" s="1">
        <v>34</v>
      </c>
      <c r="FJ250" s="1">
        <v>18</v>
      </c>
      <c r="FK250" s="1">
        <v>29</v>
      </c>
      <c r="FL250" s="1">
        <v>9</v>
      </c>
      <c r="FM250" s="1">
        <v>5</v>
      </c>
      <c r="FN250" s="1">
        <v>9</v>
      </c>
      <c r="FO250" s="1">
        <v>37</v>
      </c>
      <c r="FP250" s="1">
        <v>21</v>
      </c>
      <c r="FQ250" s="1">
        <v>37</v>
      </c>
      <c r="FR250" s="1" t="s">
        <v>324</v>
      </c>
      <c r="FS250" s="1">
        <v>313</v>
      </c>
      <c r="FT250" s="1">
        <v>134</v>
      </c>
      <c r="FU250" s="1">
        <v>313</v>
      </c>
    </row>
    <row r="251" spans="63:177">
      <c r="BK251" s="29">
        <v>877487106</v>
      </c>
      <c r="BL251" s="1" t="s">
        <v>235</v>
      </c>
      <c r="BM251" s="1">
        <v>95</v>
      </c>
      <c r="BN251" s="1" t="s">
        <v>289</v>
      </c>
      <c r="BO251" s="1" t="s">
        <v>290</v>
      </c>
      <c r="BP251" s="1">
        <v>161</v>
      </c>
      <c r="BQ251" s="1">
        <v>2</v>
      </c>
      <c r="BR251" s="4">
        <v>59.79245283018868</v>
      </c>
      <c r="BS251" s="4">
        <v>55.345911949685537</v>
      </c>
      <c r="BT251" s="4">
        <v>53.459119496855344</v>
      </c>
      <c r="BU251" s="4">
        <v>168.59748427672955</v>
      </c>
      <c r="BV251" s="4">
        <v>56.199161425576492</v>
      </c>
      <c r="BW251" s="1">
        <v>23</v>
      </c>
      <c r="BX251" s="1">
        <v>57</v>
      </c>
      <c r="BY251" s="1">
        <v>42</v>
      </c>
      <c r="BZ251" s="1">
        <v>37</v>
      </c>
      <c r="CA251" s="1">
        <v>0</v>
      </c>
      <c r="CB251" s="1">
        <v>1</v>
      </c>
      <c r="CC251" s="1">
        <v>27</v>
      </c>
      <c r="CD251" s="1">
        <v>69</v>
      </c>
      <c r="CE251" s="1">
        <v>37</v>
      </c>
      <c r="CF251" s="1">
        <v>26</v>
      </c>
      <c r="CG251" s="1">
        <v>0</v>
      </c>
      <c r="CH251" s="1">
        <v>1</v>
      </c>
      <c r="CI251" s="1">
        <v>46</v>
      </c>
      <c r="CJ251" s="1">
        <v>48</v>
      </c>
      <c r="CK251" s="1">
        <v>38</v>
      </c>
      <c r="CL251" s="1">
        <v>27</v>
      </c>
      <c r="CM251" s="1">
        <v>0</v>
      </c>
      <c r="CN251" s="1">
        <v>3</v>
      </c>
      <c r="CO251" s="1">
        <v>0</v>
      </c>
      <c r="CP251" s="1">
        <v>0</v>
      </c>
      <c r="CQ251" s="1">
        <v>0</v>
      </c>
      <c r="CR251" s="1">
        <v>0</v>
      </c>
      <c r="CS251" s="4"/>
      <c r="CT251" s="4"/>
      <c r="CU251" s="4"/>
      <c r="CV251" s="4"/>
      <c r="CW251" s="4"/>
      <c r="CX251" s="4"/>
      <c r="CY251" s="4"/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161</v>
      </c>
      <c r="EA251" s="1">
        <v>2</v>
      </c>
      <c r="EB251" s="4">
        <v>59.79245283018868</v>
      </c>
      <c r="EC251" s="4">
        <v>55.345911949685537</v>
      </c>
      <c r="ED251" s="4">
        <v>53.459119496855344</v>
      </c>
      <c r="EE251" s="4"/>
      <c r="EF251" s="4">
        <v>168.59748427672955</v>
      </c>
      <c r="EG251" s="4">
        <v>56.199161425576492</v>
      </c>
      <c r="EH251" s="4">
        <v>56.199161425576492</v>
      </c>
      <c r="EI251" s="1">
        <v>23</v>
      </c>
      <c r="EJ251" s="1">
        <v>57</v>
      </c>
      <c r="EK251" s="1">
        <v>42</v>
      </c>
      <c r="EL251" s="1">
        <v>37</v>
      </c>
      <c r="EM251" s="1">
        <v>0</v>
      </c>
      <c r="EN251" s="1">
        <v>1</v>
      </c>
      <c r="EO251" s="1">
        <v>27</v>
      </c>
      <c r="EP251" s="1">
        <v>69</v>
      </c>
      <c r="EQ251" s="1">
        <v>37</v>
      </c>
      <c r="ER251" s="1">
        <v>26</v>
      </c>
      <c r="ES251" s="1">
        <v>0</v>
      </c>
      <c r="ET251" s="1">
        <v>1</v>
      </c>
      <c r="EU251" s="1">
        <v>46</v>
      </c>
      <c r="EV251" s="1">
        <v>48</v>
      </c>
      <c r="EW251" s="1">
        <v>38</v>
      </c>
      <c r="EX251" s="1">
        <v>27</v>
      </c>
      <c r="EY251" s="1">
        <v>0</v>
      </c>
      <c r="EZ251" s="1">
        <v>3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22</v>
      </c>
      <c r="FJ251" s="1" t="s">
        <v>375</v>
      </c>
      <c r="FK251" s="1">
        <v>21</v>
      </c>
      <c r="FL251" s="1">
        <v>5</v>
      </c>
      <c r="FM251" s="1" t="s">
        <v>375</v>
      </c>
      <c r="FN251" s="1">
        <v>6</v>
      </c>
      <c r="FO251" s="1">
        <v>37</v>
      </c>
      <c r="FP251" s="1">
        <v>21</v>
      </c>
      <c r="FQ251" s="1">
        <v>37</v>
      </c>
      <c r="FR251" s="1" t="s">
        <v>324</v>
      </c>
      <c r="FS251" s="1">
        <v>313</v>
      </c>
      <c r="FT251" s="1">
        <v>134</v>
      </c>
      <c r="FU251" s="1">
        <v>313</v>
      </c>
    </row>
    <row r="252" spans="63:177">
      <c r="BK252" s="29">
        <v>605469436</v>
      </c>
      <c r="BL252" s="1" t="s">
        <v>236</v>
      </c>
      <c r="BM252" s="1">
        <v>98</v>
      </c>
      <c r="BN252" s="1" t="s">
        <v>289</v>
      </c>
      <c r="BO252" s="1" t="s">
        <v>290</v>
      </c>
      <c r="BP252" s="1">
        <v>54</v>
      </c>
      <c r="BQ252" s="1">
        <v>0</v>
      </c>
      <c r="BR252" s="4">
        <v>57.444444444444443</v>
      </c>
      <c r="BS252" s="4">
        <v>46.148148148148145</v>
      </c>
      <c r="BT252" s="4">
        <v>46.407407407407405</v>
      </c>
      <c r="BU252" s="4">
        <v>150</v>
      </c>
      <c r="BV252" s="4">
        <v>50.000000000000007</v>
      </c>
      <c r="BW252" s="1">
        <v>6</v>
      </c>
      <c r="BX252" s="1">
        <v>24</v>
      </c>
      <c r="BY252" s="1">
        <v>14</v>
      </c>
      <c r="BZ252" s="1">
        <v>10</v>
      </c>
      <c r="CA252" s="1">
        <v>0</v>
      </c>
      <c r="CB252" s="1">
        <v>0</v>
      </c>
      <c r="CC252" s="1">
        <v>18</v>
      </c>
      <c r="CD252" s="1">
        <v>20</v>
      </c>
      <c r="CE252" s="1">
        <v>9</v>
      </c>
      <c r="CF252" s="1">
        <v>7</v>
      </c>
      <c r="CG252" s="1">
        <v>0</v>
      </c>
      <c r="CH252" s="1">
        <v>0</v>
      </c>
      <c r="CI252" s="1">
        <v>20</v>
      </c>
      <c r="CJ252" s="1">
        <v>17</v>
      </c>
      <c r="CK252" s="1">
        <v>10</v>
      </c>
      <c r="CL252" s="1">
        <v>7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4"/>
      <c r="CT252" s="4"/>
      <c r="CU252" s="4"/>
      <c r="CV252" s="4"/>
      <c r="CW252" s="4"/>
      <c r="CX252" s="4"/>
      <c r="CY252" s="4"/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54</v>
      </c>
      <c r="EA252" s="1">
        <v>0</v>
      </c>
      <c r="EB252" s="4">
        <v>57.444444444444443</v>
      </c>
      <c r="EC252" s="4">
        <v>46.148148148148145</v>
      </c>
      <c r="ED252" s="4">
        <v>46.407407407407405</v>
      </c>
      <c r="EE252" s="4"/>
      <c r="EF252" s="4">
        <v>150</v>
      </c>
      <c r="EG252" s="4">
        <v>50.000000000000007</v>
      </c>
      <c r="EH252" s="4">
        <v>50.000000000000007</v>
      </c>
      <c r="EI252" s="1">
        <v>6</v>
      </c>
      <c r="EJ252" s="1">
        <v>24</v>
      </c>
      <c r="EK252" s="1">
        <v>14</v>
      </c>
      <c r="EL252" s="1">
        <v>10</v>
      </c>
      <c r="EM252" s="1">
        <v>0</v>
      </c>
      <c r="EN252" s="1">
        <v>0</v>
      </c>
      <c r="EO252" s="1">
        <v>18</v>
      </c>
      <c r="EP252" s="1">
        <v>20</v>
      </c>
      <c r="EQ252" s="1">
        <v>9</v>
      </c>
      <c r="ER252" s="1">
        <v>7</v>
      </c>
      <c r="ES252" s="1">
        <v>0</v>
      </c>
      <c r="ET252" s="1">
        <v>0</v>
      </c>
      <c r="EU252" s="1">
        <v>20</v>
      </c>
      <c r="EV252" s="1">
        <v>17</v>
      </c>
      <c r="EW252" s="1">
        <v>10</v>
      </c>
      <c r="EX252" s="1">
        <v>7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56</v>
      </c>
      <c r="FJ252" s="1" t="s">
        <v>375</v>
      </c>
      <c r="FK252" s="1">
        <v>66</v>
      </c>
      <c r="FL252" s="1">
        <v>16</v>
      </c>
      <c r="FM252" s="1" t="s">
        <v>375</v>
      </c>
      <c r="FN252" s="1">
        <v>17</v>
      </c>
      <c r="FO252" s="1">
        <v>37</v>
      </c>
      <c r="FP252" s="1">
        <v>21</v>
      </c>
      <c r="FQ252" s="1">
        <v>37</v>
      </c>
      <c r="FR252" s="1" t="s">
        <v>324</v>
      </c>
      <c r="FS252" s="1">
        <v>313</v>
      </c>
      <c r="FT252" s="1">
        <v>134</v>
      </c>
      <c r="FU252" s="1">
        <v>313</v>
      </c>
    </row>
    <row r="253" spans="63:177">
      <c r="BK253" s="29">
        <v>587631804</v>
      </c>
      <c r="BL253" s="1" t="s">
        <v>334</v>
      </c>
      <c r="BM253" s="1">
        <v>103</v>
      </c>
      <c r="BN253" s="1" t="s">
        <v>293</v>
      </c>
      <c r="BO253" s="1" t="s">
        <v>370</v>
      </c>
      <c r="BP253" s="1">
        <v>11</v>
      </c>
      <c r="BQ253" s="1">
        <v>0</v>
      </c>
      <c r="BR253" s="4">
        <v>30.727272727272727</v>
      </c>
      <c r="BS253" s="4">
        <v>48.727272727272727</v>
      </c>
      <c r="BT253" s="4">
        <v>16.545454545454547</v>
      </c>
      <c r="BU253" s="4">
        <v>96</v>
      </c>
      <c r="BV253" s="4">
        <v>32.000000000000007</v>
      </c>
      <c r="BW253" s="1">
        <v>7</v>
      </c>
      <c r="BX253" s="1">
        <v>4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11</v>
      </c>
      <c r="CE253" s="1">
        <v>0</v>
      </c>
      <c r="CF253" s="1">
        <v>0</v>
      </c>
      <c r="CG253" s="1">
        <v>0</v>
      </c>
      <c r="CH253" s="1">
        <v>0</v>
      </c>
      <c r="CI253" s="1">
        <v>8</v>
      </c>
      <c r="CJ253" s="1">
        <v>3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4"/>
      <c r="CT253" s="4"/>
      <c r="CU253" s="4"/>
      <c r="CV253" s="4"/>
      <c r="CW253" s="4"/>
      <c r="CX253" s="4"/>
      <c r="CY253" s="4"/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11</v>
      </c>
      <c r="EA253" s="1">
        <v>0</v>
      </c>
      <c r="EB253" s="4">
        <v>30.727272727272727</v>
      </c>
      <c r="EC253" s="4">
        <v>48.727272727272727</v>
      </c>
      <c r="ED253" s="4">
        <v>16.545454545454547</v>
      </c>
      <c r="EE253" s="4"/>
      <c r="EF253" s="4">
        <v>96</v>
      </c>
      <c r="EG253" s="4">
        <v>32.000000000000007</v>
      </c>
      <c r="EH253" s="4">
        <v>32.000000000000007</v>
      </c>
      <c r="EI253" s="1">
        <v>7</v>
      </c>
      <c r="EJ253" s="1">
        <v>4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11</v>
      </c>
      <c r="EQ253" s="1">
        <v>0</v>
      </c>
      <c r="ER253" s="1">
        <v>0</v>
      </c>
      <c r="ES253" s="1">
        <v>0</v>
      </c>
      <c r="ET253" s="1">
        <v>0</v>
      </c>
      <c r="EU253" s="1">
        <v>8</v>
      </c>
      <c r="EV253" s="1">
        <v>3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279</v>
      </c>
      <c r="FJ253" s="1" t="s">
        <v>375</v>
      </c>
      <c r="FK253" s="1">
        <v>283</v>
      </c>
      <c r="FL253" s="1">
        <v>36</v>
      </c>
      <c r="FM253" s="1" t="s">
        <v>375</v>
      </c>
      <c r="FN253" s="1">
        <v>37</v>
      </c>
      <c r="FO253" s="1">
        <v>37</v>
      </c>
      <c r="FP253" s="1">
        <v>21</v>
      </c>
      <c r="FQ253" s="1">
        <v>37</v>
      </c>
      <c r="FR253" s="1" t="s">
        <v>324</v>
      </c>
      <c r="FS253" s="1">
        <v>313</v>
      </c>
      <c r="FT253" s="1">
        <v>134</v>
      </c>
      <c r="FU253" s="1">
        <v>313</v>
      </c>
    </row>
    <row r="254" spans="63:177">
      <c r="BK254" s="29">
        <v>595105925</v>
      </c>
      <c r="BL254" s="1" t="s">
        <v>202</v>
      </c>
      <c r="BM254" s="1">
        <v>116</v>
      </c>
      <c r="BN254" s="1" t="s">
        <v>289</v>
      </c>
      <c r="BO254" s="1" t="s">
        <v>290</v>
      </c>
      <c r="BP254" s="1">
        <v>99</v>
      </c>
      <c r="BQ254" s="1">
        <v>1</v>
      </c>
      <c r="BR254" s="4">
        <v>57.214285714285715</v>
      </c>
      <c r="BS254" s="4">
        <v>48.163265306122447</v>
      </c>
      <c r="BT254" s="4">
        <v>51.693877551020407</v>
      </c>
      <c r="BU254" s="4">
        <v>157.07142857142858</v>
      </c>
      <c r="BV254" s="4">
        <v>52.357142857142854</v>
      </c>
      <c r="BW254" s="1">
        <v>18</v>
      </c>
      <c r="BX254" s="1">
        <v>33</v>
      </c>
      <c r="BY254" s="1">
        <v>27</v>
      </c>
      <c r="BZ254" s="1">
        <v>20</v>
      </c>
      <c r="CA254" s="1">
        <v>0</v>
      </c>
      <c r="CB254" s="1">
        <v>0</v>
      </c>
      <c r="CC254" s="1">
        <v>28</v>
      </c>
      <c r="CD254" s="1">
        <v>38</v>
      </c>
      <c r="CE254" s="1">
        <v>17</v>
      </c>
      <c r="CF254" s="1">
        <v>15</v>
      </c>
      <c r="CG254" s="1">
        <v>0</v>
      </c>
      <c r="CH254" s="1">
        <v>1</v>
      </c>
      <c r="CI254" s="1">
        <v>29</v>
      </c>
      <c r="CJ254" s="1">
        <v>32</v>
      </c>
      <c r="CK254" s="1">
        <v>18</v>
      </c>
      <c r="CL254" s="1">
        <v>19</v>
      </c>
      <c r="CM254" s="1">
        <v>0</v>
      </c>
      <c r="CN254" s="1">
        <v>3</v>
      </c>
      <c r="CO254" s="1">
        <v>0</v>
      </c>
      <c r="CP254" s="1">
        <v>0</v>
      </c>
      <c r="CQ254" s="1">
        <v>0</v>
      </c>
      <c r="CR254" s="1">
        <v>0</v>
      </c>
      <c r="CS254" s="4"/>
      <c r="CT254" s="4"/>
      <c r="CU254" s="4"/>
      <c r="CV254" s="4"/>
      <c r="CW254" s="4"/>
      <c r="CX254" s="4"/>
      <c r="CY254" s="4"/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99</v>
      </c>
      <c r="EA254" s="1">
        <v>1</v>
      </c>
      <c r="EB254" s="4">
        <v>57.214285714285715</v>
      </c>
      <c r="EC254" s="4">
        <v>48.163265306122447</v>
      </c>
      <c r="ED254" s="4">
        <v>51.693877551020407</v>
      </c>
      <c r="EE254" s="4"/>
      <c r="EF254" s="4">
        <v>157.07142857142858</v>
      </c>
      <c r="EG254" s="4">
        <v>52.357142857142854</v>
      </c>
      <c r="EH254" s="4">
        <v>52.357142857142854</v>
      </c>
      <c r="EI254" s="1">
        <v>18</v>
      </c>
      <c r="EJ254" s="1">
        <v>33</v>
      </c>
      <c r="EK254" s="1">
        <v>27</v>
      </c>
      <c r="EL254" s="1">
        <v>20</v>
      </c>
      <c r="EM254" s="1">
        <v>0</v>
      </c>
      <c r="EN254" s="1">
        <v>0</v>
      </c>
      <c r="EO254" s="1">
        <v>28</v>
      </c>
      <c r="EP254" s="1">
        <v>38</v>
      </c>
      <c r="EQ254" s="1">
        <v>17</v>
      </c>
      <c r="ER254" s="1">
        <v>15</v>
      </c>
      <c r="ES254" s="1">
        <v>0</v>
      </c>
      <c r="ET254" s="1">
        <v>1</v>
      </c>
      <c r="EU254" s="1">
        <v>29</v>
      </c>
      <c r="EV254" s="1">
        <v>32</v>
      </c>
      <c r="EW254" s="1">
        <v>18</v>
      </c>
      <c r="EX254" s="1">
        <v>19</v>
      </c>
      <c r="EY254" s="1">
        <v>0</v>
      </c>
      <c r="EZ254" s="1">
        <v>3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39</v>
      </c>
      <c r="FJ254" s="1" t="s">
        <v>375</v>
      </c>
      <c r="FK254" s="1">
        <v>44</v>
      </c>
      <c r="FL254" s="1">
        <v>11</v>
      </c>
      <c r="FM254" s="1" t="s">
        <v>375</v>
      </c>
      <c r="FN254" s="1">
        <v>14</v>
      </c>
      <c r="FO254" s="1">
        <v>37</v>
      </c>
      <c r="FP254" s="1">
        <v>21</v>
      </c>
      <c r="FQ254" s="1">
        <v>37</v>
      </c>
      <c r="FR254" s="1" t="s">
        <v>324</v>
      </c>
      <c r="FS254" s="1">
        <v>313</v>
      </c>
      <c r="FT254" s="1">
        <v>134</v>
      </c>
      <c r="FU254" s="1">
        <v>313</v>
      </c>
    </row>
    <row r="255" spans="63:177">
      <c r="BK255" s="29">
        <v>379948543</v>
      </c>
      <c r="BL255" s="1" t="s">
        <v>203</v>
      </c>
      <c r="BM255" s="1">
        <v>138</v>
      </c>
      <c r="BN255" s="1" t="s">
        <v>289</v>
      </c>
      <c r="BO255" s="1" t="s">
        <v>370</v>
      </c>
      <c r="BP255" s="1">
        <v>53</v>
      </c>
      <c r="BQ255" s="1">
        <v>0</v>
      </c>
      <c r="BR255" s="4">
        <v>49.716981132075475</v>
      </c>
      <c r="BS255" s="4">
        <v>39.320754716981135</v>
      </c>
      <c r="BT255" s="4">
        <v>45.150943396226417</v>
      </c>
      <c r="BU255" s="4">
        <v>134.18867924528303</v>
      </c>
      <c r="BV255" s="4">
        <v>44.729559748427668</v>
      </c>
      <c r="BW255" s="1">
        <v>13</v>
      </c>
      <c r="BX255" s="1">
        <v>23</v>
      </c>
      <c r="BY255" s="1">
        <v>12</v>
      </c>
      <c r="BZ255" s="1">
        <v>5</v>
      </c>
      <c r="CA255" s="1">
        <v>0</v>
      </c>
      <c r="CB255" s="1">
        <v>0</v>
      </c>
      <c r="CC255" s="1">
        <v>21</v>
      </c>
      <c r="CD255" s="1">
        <v>22</v>
      </c>
      <c r="CE255" s="1">
        <v>8</v>
      </c>
      <c r="CF255" s="1">
        <v>2</v>
      </c>
      <c r="CG255" s="1">
        <v>0</v>
      </c>
      <c r="CH255" s="1">
        <v>0</v>
      </c>
      <c r="CI255" s="1">
        <v>20</v>
      </c>
      <c r="CJ255" s="1">
        <v>21</v>
      </c>
      <c r="CK255" s="1">
        <v>5</v>
      </c>
      <c r="CL255" s="1">
        <v>7</v>
      </c>
      <c r="CM255" s="1">
        <v>0</v>
      </c>
      <c r="CN255" s="1">
        <v>1</v>
      </c>
      <c r="CO255" s="1">
        <v>0</v>
      </c>
      <c r="CP255" s="1">
        <v>0</v>
      </c>
      <c r="CQ255" s="1">
        <v>54</v>
      </c>
      <c r="CR255" s="1">
        <v>0</v>
      </c>
      <c r="CS255" s="4">
        <v>51.388888888888886</v>
      </c>
      <c r="CT255" s="4">
        <v>44.222222222222221</v>
      </c>
      <c r="CU255" s="4">
        <v>55.407407407407405</v>
      </c>
      <c r="CV255" s="4">
        <v>49.5</v>
      </c>
      <c r="CW255" s="4">
        <v>151.0185185185185</v>
      </c>
      <c r="CX255" s="4">
        <v>50.339506172839492</v>
      </c>
      <c r="CY255" s="4">
        <v>50.129629629629626</v>
      </c>
      <c r="CZ255" s="1">
        <v>11</v>
      </c>
      <c r="DA255" s="1">
        <v>22</v>
      </c>
      <c r="DB255" s="1">
        <v>18</v>
      </c>
      <c r="DC255" s="1">
        <v>3</v>
      </c>
      <c r="DD255" s="1">
        <v>0</v>
      </c>
      <c r="DE255" s="1">
        <v>0</v>
      </c>
      <c r="DF255" s="1">
        <v>19</v>
      </c>
      <c r="DG255" s="1">
        <v>23</v>
      </c>
      <c r="DH255" s="1">
        <v>7</v>
      </c>
      <c r="DI255" s="1">
        <v>5</v>
      </c>
      <c r="DJ255" s="1">
        <v>0</v>
      </c>
      <c r="DK255" s="1">
        <v>0</v>
      </c>
      <c r="DL255" s="1">
        <v>13</v>
      </c>
      <c r="DM255" s="1">
        <v>15</v>
      </c>
      <c r="DN255" s="1">
        <v>12</v>
      </c>
      <c r="DO255" s="1">
        <v>14</v>
      </c>
      <c r="DP255" s="1">
        <v>0</v>
      </c>
      <c r="DQ255" s="1">
        <v>0</v>
      </c>
      <c r="DR255" s="1">
        <v>10</v>
      </c>
      <c r="DS255" s="1">
        <v>28</v>
      </c>
      <c r="DT255" s="1">
        <v>14</v>
      </c>
      <c r="DU255" s="1">
        <v>2</v>
      </c>
      <c r="DV255" s="1">
        <v>0</v>
      </c>
      <c r="DW255" s="1">
        <v>0</v>
      </c>
      <c r="DX255" s="1">
        <v>0</v>
      </c>
      <c r="DY255" s="1">
        <v>0</v>
      </c>
      <c r="DZ255" s="1">
        <v>107</v>
      </c>
      <c r="EA255" s="1">
        <v>0</v>
      </c>
      <c r="EB255" s="4">
        <v>50.560747663551403</v>
      </c>
      <c r="EC255" s="4">
        <v>41.794392523364486</v>
      </c>
      <c r="ED255" s="4">
        <v>50.32710280373832</v>
      </c>
      <c r="EE255" s="4">
        <v>49.5</v>
      </c>
      <c r="EF255" s="4">
        <v>142.6822429906542</v>
      </c>
      <c r="EG255" s="4">
        <v>47.560747663551417</v>
      </c>
      <c r="EH255" s="4">
        <v>47.454828660436128</v>
      </c>
      <c r="EI255" s="1">
        <v>24</v>
      </c>
      <c r="EJ255" s="1">
        <v>45</v>
      </c>
      <c r="EK255" s="1">
        <v>30</v>
      </c>
      <c r="EL255" s="1">
        <v>8</v>
      </c>
      <c r="EM255" s="1">
        <v>0</v>
      </c>
      <c r="EN255" s="1">
        <v>0</v>
      </c>
      <c r="EO255" s="1">
        <v>40</v>
      </c>
      <c r="EP255" s="1">
        <v>45</v>
      </c>
      <c r="EQ255" s="1">
        <v>15</v>
      </c>
      <c r="ER255" s="1">
        <v>7</v>
      </c>
      <c r="ES255" s="1">
        <v>0</v>
      </c>
      <c r="ET255" s="1">
        <v>0</v>
      </c>
      <c r="EU255" s="1">
        <v>33</v>
      </c>
      <c r="EV255" s="1">
        <v>36</v>
      </c>
      <c r="EW255" s="1">
        <v>17</v>
      </c>
      <c r="EX255" s="1">
        <v>21</v>
      </c>
      <c r="EY255" s="1">
        <v>0</v>
      </c>
      <c r="EZ255" s="1">
        <v>1</v>
      </c>
      <c r="FA255" s="1">
        <v>10</v>
      </c>
      <c r="FB255" s="1">
        <v>28</v>
      </c>
      <c r="FC255" s="1">
        <v>14</v>
      </c>
      <c r="FD255" s="1">
        <v>2</v>
      </c>
      <c r="FE255" s="1">
        <v>0</v>
      </c>
      <c r="FF255" s="1">
        <v>0</v>
      </c>
      <c r="FG255" s="1">
        <v>0</v>
      </c>
      <c r="FH255" s="1">
        <v>0</v>
      </c>
      <c r="FI255" s="1">
        <v>119</v>
      </c>
      <c r="FJ255" s="1">
        <v>63</v>
      </c>
      <c r="FK255" s="1">
        <v>98</v>
      </c>
      <c r="FL255" s="1">
        <v>25</v>
      </c>
      <c r="FM255" s="1">
        <v>11</v>
      </c>
      <c r="FN255" s="1">
        <v>22</v>
      </c>
      <c r="FO255" s="1">
        <v>37</v>
      </c>
      <c r="FP255" s="1">
        <v>21</v>
      </c>
      <c r="FQ255" s="1">
        <v>37</v>
      </c>
      <c r="FR255" s="1" t="s">
        <v>324</v>
      </c>
      <c r="FS255" s="1">
        <v>313</v>
      </c>
      <c r="FT255" s="1">
        <v>134</v>
      </c>
      <c r="FU255" s="1">
        <v>313</v>
      </c>
    </row>
    <row r="256" spans="63:177">
      <c r="BK256" s="29">
        <v>133516487</v>
      </c>
      <c r="BL256" s="1" t="s">
        <v>333</v>
      </c>
      <c r="BM256" s="1">
        <v>147</v>
      </c>
      <c r="BN256" s="1" t="s">
        <v>305</v>
      </c>
      <c r="BO256" s="1" t="s">
        <v>370</v>
      </c>
      <c r="BP256" s="1">
        <v>40</v>
      </c>
      <c r="BQ256" s="1">
        <v>0</v>
      </c>
      <c r="BR256" s="4">
        <v>74.974999999999994</v>
      </c>
      <c r="BS256" s="4">
        <v>66.599999999999994</v>
      </c>
      <c r="BT256" s="4">
        <v>64</v>
      </c>
      <c r="BU256" s="4">
        <v>205.57499999999999</v>
      </c>
      <c r="BV256" s="4">
        <v>68.524999999999991</v>
      </c>
      <c r="BW256" s="1">
        <v>0</v>
      </c>
      <c r="BX256" s="1">
        <v>5</v>
      </c>
      <c r="BY256" s="1">
        <v>23</v>
      </c>
      <c r="BZ256" s="1">
        <v>12</v>
      </c>
      <c r="CA256" s="1">
        <v>0</v>
      </c>
      <c r="CB256" s="1">
        <v>0</v>
      </c>
      <c r="CC256" s="1">
        <v>2</v>
      </c>
      <c r="CD256" s="1">
        <v>13</v>
      </c>
      <c r="CE256" s="1">
        <v>15</v>
      </c>
      <c r="CF256" s="1">
        <v>10</v>
      </c>
      <c r="CG256" s="1">
        <v>0</v>
      </c>
      <c r="CH256" s="1">
        <v>2</v>
      </c>
      <c r="CI256" s="1">
        <v>1</v>
      </c>
      <c r="CJ256" s="1">
        <v>19</v>
      </c>
      <c r="CK256" s="1">
        <v>10</v>
      </c>
      <c r="CL256" s="1">
        <v>10</v>
      </c>
      <c r="CM256" s="1">
        <v>0</v>
      </c>
      <c r="CN256" s="1">
        <v>0</v>
      </c>
      <c r="CO256" s="1">
        <v>0</v>
      </c>
      <c r="CP256" s="1">
        <v>0</v>
      </c>
      <c r="CQ256" s="1">
        <v>26</v>
      </c>
      <c r="CR256" s="1">
        <v>0</v>
      </c>
      <c r="CS256" s="4">
        <v>62.653846153846153</v>
      </c>
      <c r="CT256" s="4">
        <v>60.769230769230766</v>
      </c>
      <c r="CU256" s="4">
        <v>67.961538461538467</v>
      </c>
      <c r="CV256" s="4">
        <v>60</v>
      </c>
      <c r="CW256" s="4">
        <v>191.38461538461539</v>
      </c>
      <c r="CX256" s="4">
        <v>63.794871794871796</v>
      </c>
      <c r="CY256" s="4">
        <v>62.846153846153847</v>
      </c>
      <c r="CZ256" s="1">
        <v>2</v>
      </c>
      <c r="DA256" s="1">
        <v>9</v>
      </c>
      <c r="DB256" s="1">
        <v>10</v>
      </c>
      <c r="DC256" s="1">
        <v>5</v>
      </c>
      <c r="DD256" s="1">
        <v>0</v>
      </c>
      <c r="DE256" s="1">
        <v>0</v>
      </c>
      <c r="DF256" s="1">
        <v>4</v>
      </c>
      <c r="DG256" s="1">
        <v>8</v>
      </c>
      <c r="DH256" s="1">
        <v>4</v>
      </c>
      <c r="DI256" s="1">
        <v>10</v>
      </c>
      <c r="DJ256" s="1">
        <v>0</v>
      </c>
      <c r="DK256" s="1">
        <v>0</v>
      </c>
      <c r="DL256" s="1">
        <v>3</v>
      </c>
      <c r="DM256" s="1">
        <v>7</v>
      </c>
      <c r="DN256" s="1">
        <v>4</v>
      </c>
      <c r="DO256" s="1">
        <v>12</v>
      </c>
      <c r="DP256" s="1">
        <v>0</v>
      </c>
      <c r="DQ256" s="1">
        <v>0</v>
      </c>
      <c r="DR256" s="1">
        <v>3</v>
      </c>
      <c r="DS256" s="1">
        <v>12</v>
      </c>
      <c r="DT256" s="1">
        <v>8</v>
      </c>
      <c r="DU256" s="1">
        <v>3</v>
      </c>
      <c r="DV256" s="1">
        <v>0</v>
      </c>
      <c r="DW256" s="1">
        <v>0</v>
      </c>
      <c r="DX256" s="1">
        <v>0</v>
      </c>
      <c r="DY256" s="1">
        <v>0</v>
      </c>
      <c r="DZ256" s="1">
        <v>66</v>
      </c>
      <c r="EA256" s="1">
        <v>0</v>
      </c>
      <c r="EB256" s="4">
        <v>70.121212121212125</v>
      </c>
      <c r="EC256" s="4">
        <v>64.303030303030297</v>
      </c>
      <c r="ED256" s="4">
        <v>65.560606060606062</v>
      </c>
      <c r="EE256" s="4">
        <v>60</v>
      </c>
      <c r="EF256" s="4">
        <v>199.9848484848485</v>
      </c>
      <c r="EG256" s="4">
        <v>66.661616161616138</v>
      </c>
      <c r="EH256" s="4">
        <v>66.287878787878768</v>
      </c>
      <c r="EI256" s="1">
        <v>2</v>
      </c>
      <c r="EJ256" s="1">
        <v>14</v>
      </c>
      <c r="EK256" s="1">
        <v>33</v>
      </c>
      <c r="EL256" s="1">
        <v>17</v>
      </c>
      <c r="EM256" s="1">
        <v>0</v>
      </c>
      <c r="EN256" s="1">
        <v>0</v>
      </c>
      <c r="EO256" s="1">
        <v>6</v>
      </c>
      <c r="EP256" s="1">
        <v>21</v>
      </c>
      <c r="EQ256" s="1">
        <v>19</v>
      </c>
      <c r="ER256" s="1">
        <v>20</v>
      </c>
      <c r="ES256" s="1">
        <v>0</v>
      </c>
      <c r="ET256" s="1">
        <v>2</v>
      </c>
      <c r="EU256" s="1">
        <v>4</v>
      </c>
      <c r="EV256" s="1">
        <v>26</v>
      </c>
      <c r="EW256" s="1">
        <v>14</v>
      </c>
      <c r="EX256" s="1">
        <v>22</v>
      </c>
      <c r="EY256" s="1">
        <v>0</v>
      </c>
      <c r="EZ256" s="1">
        <v>0</v>
      </c>
      <c r="FA256" s="1">
        <v>3</v>
      </c>
      <c r="FB256" s="1">
        <v>12</v>
      </c>
      <c r="FC256" s="1">
        <v>8</v>
      </c>
      <c r="FD256" s="1">
        <v>3</v>
      </c>
      <c r="FE256" s="1">
        <v>0</v>
      </c>
      <c r="FF256" s="1">
        <v>0</v>
      </c>
      <c r="FG256" s="1">
        <v>0</v>
      </c>
      <c r="FH256" s="1">
        <v>0</v>
      </c>
      <c r="FI256" s="1">
        <v>5</v>
      </c>
      <c r="FJ256" s="1">
        <v>5</v>
      </c>
      <c r="FK256" s="1">
        <v>5</v>
      </c>
      <c r="FL256" s="1">
        <v>2</v>
      </c>
      <c r="FM256" s="1">
        <v>1</v>
      </c>
      <c r="FN256" s="1">
        <v>2</v>
      </c>
      <c r="FO256" s="1">
        <v>37</v>
      </c>
      <c r="FP256" s="1">
        <v>21</v>
      </c>
      <c r="FQ256" s="1">
        <v>37</v>
      </c>
      <c r="FR256" s="1" t="s">
        <v>324</v>
      </c>
      <c r="FS256" s="1">
        <v>313</v>
      </c>
      <c r="FT256" s="1">
        <v>134</v>
      </c>
      <c r="FU256" s="1">
        <v>313</v>
      </c>
    </row>
    <row r="257" spans="63:177">
      <c r="BK257" s="29">
        <v>565872923</v>
      </c>
      <c r="BL257" s="1" t="s">
        <v>204</v>
      </c>
      <c r="BM257" s="1">
        <v>152</v>
      </c>
      <c r="BN257" s="1" t="s">
        <v>289</v>
      </c>
      <c r="BO257" s="1" t="s">
        <v>325</v>
      </c>
      <c r="BP257" s="1">
        <v>0</v>
      </c>
      <c r="BQ257" s="1">
        <v>0</v>
      </c>
      <c r="BR257" s="4"/>
      <c r="BS257" s="4"/>
      <c r="BT257" s="4"/>
      <c r="BU257" s="4"/>
      <c r="BV257" s="4"/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6</v>
      </c>
      <c r="CR257" s="1">
        <v>0</v>
      </c>
      <c r="CS257" s="4">
        <v>54.5</v>
      </c>
      <c r="CT257" s="4">
        <v>51.333333333333336</v>
      </c>
      <c r="CU257" s="4">
        <v>61</v>
      </c>
      <c r="CV257" s="4">
        <v>48.333333333333336</v>
      </c>
      <c r="CW257" s="4">
        <v>166.83333333333334</v>
      </c>
      <c r="CX257" s="4">
        <v>55.611111111111114</v>
      </c>
      <c r="CY257" s="4">
        <v>53.791666666666664</v>
      </c>
      <c r="CZ257" s="1">
        <v>1</v>
      </c>
      <c r="DA257" s="1">
        <v>3</v>
      </c>
      <c r="DB257" s="1">
        <v>2</v>
      </c>
      <c r="DC257" s="1">
        <v>0</v>
      </c>
      <c r="DD257" s="1">
        <v>0</v>
      </c>
      <c r="DE257" s="1">
        <v>0</v>
      </c>
      <c r="DF257" s="1">
        <v>1</v>
      </c>
      <c r="DG257" s="1">
        <v>3</v>
      </c>
      <c r="DH257" s="1">
        <v>2</v>
      </c>
      <c r="DI257" s="1">
        <v>0</v>
      </c>
      <c r="DJ257" s="1">
        <v>0</v>
      </c>
      <c r="DK257" s="1">
        <v>0</v>
      </c>
      <c r="DL257" s="1">
        <v>2</v>
      </c>
      <c r="DM257" s="1">
        <v>1</v>
      </c>
      <c r="DN257" s="1">
        <v>1</v>
      </c>
      <c r="DO257" s="1">
        <v>2</v>
      </c>
      <c r="DP257" s="1">
        <v>0</v>
      </c>
      <c r="DQ257" s="1">
        <v>0</v>
      </c>
      <c r="DR257" s="1">
        <v>1</v>
      </c>
      <c r="DS257" s="1">
        <v>4</v>
      </c>
      <c r="DT257" s="1">
        <v>0</v>
      </c>
      <c r="DU257" s="1">
        <v>1</v>
      </c>
      <c r="DV257" s="1">
        <v>0</v>
      </c>
      <c r="DW257" s="1">
        <v>0</v>
      </c>
      <c r="DX257" s="1">
        <v>0</v>
      </c>
      <c r="DY257" s="1">
        <v>0</v>
      </c>
      <c r="DZ257" s="1">
        <v>6</v>
      </c>
      <c r="EA257" s="1">
        <v>0</v>
      </c>
      <c r="EB257" s="4">
        <v>54.5</v>
      </c>
      <c r="EC257" s="4">
        <v>51.333333333333336</v>
      </c>
      <c r="ED257" s="4">
        <v>61</v>
      </c>
      <c r="EE257" s="4">
        <v>48.333333333333336</v>
      </c>
      <c r="EF257" s="4">
        <v>166.83333333333334</v>
      </c>
      <c r="EG257" s="4">
        <v>55.611111111111114</v>
      </c>
      <c r="EH257" s="4">
        <v>53.791666666666664</v>
      </c>
      <c r="EI257" s="1">
        <v>1</v>
      </c>
      <c r="EJ257" s="1">
        <v>3</v>
      </c>
      <c r="EK257" s="1">
        <v>2</v>
      </c>
      <c r="EL257" s="1">
        <v>0</v>
      </c>
      <c r="EM257" s="1">
        <v>0</v>
      </c>
      <c r="EN257" s="1">
        <v>0</v>
      </c>
      <c r="EO257" s="1">
        <v>1</v>
      </c>
      <c r="EP257" s="1">
        <v>3</v>
      </c>
      <c r="EQ257" s="1">
        <v>2</v>
      </c>
      <c r="ER257" s="1">
        <v>0</v>
      </c>
      <c r="ES257" s="1">
        <v>0</v>
      </c>
      <c r="ET257" s="1">
        <v>0</v>
      </c>
      <c r="EU257" s="1">
        <v>2</v>
      </c>
      <c r="EV257" s="1">
        <v>1</v>
      </c>
      <c r="EW257" s="1">
        <v>1</v>
      </c>
      <c r="EX257" s="1">
        <v>2</v>
      </c>
      <c r="EY257" s="1">
        <v>0</v>
      </c>
      <c r="EZ257" s="1">
        <v>0</v>
      </c>
      <c r="FA257" s="1">
        <v>1</v>
      </c>
      <c r="FB257" s="1">
        <v>4</v>
      </c>
      <c r="FC257" s="1">
        <v>0</v>
      </c>
      <c r="FD257" s="1">
        <v>1</v>
      </c>
      <c r="FE257" s="1">
        <v>0</v>
      </c>
      <c r="FF257" s="1">
        <v>0</v>
      </c>
      <c r="FG257" s="1">
        <v>0</v>
      </c>
      <c r="FH257" s="1">
        <v>0</v>
      </c>
      <c r="FI257" s="1" t="s">
        <v>375</v>
      </c>
      <c r="FJ257" s="1">
        <v>31</v>
      </c>
      <c r="FK257" s="1">
        <v>28</v>
      </c>
      <c r="FL257" s="1" t="s">
        <v>375</v>
      </c>
      <c r="FM257" s="1">
        <v>8</v>
      </c>
      <c r="FN257" s="1">
        <v>8</v>
      </c>
      <c r="FO257" s="1">
        <v>37</v>
      </c>
      <c r="FP257" s="1">
        <v>21</v>
      </c>
      <c r="FQ257" s="1">
        <v>37</v>
      </c>
      <c r="FR257" s="1" t="s">
        <v>324</v>
      </c>
      <c r="FS257" s="1">
        <v>313</v>
      </c>
      <c r="FT257" s="1">
        <v>134</v>
      </c>
      <c r="FU257" s="1">
        <v>313</v>
      </c>
    </row>
    <row r="258" spans="63:177">
      <c r="BK258" s="29">
        <v>360452736</v>
      </c>
      <c r="BL258" s="1" t="s">
        <v>205</v>
      </c>
      <c r="BM258" s="1">
        <v>165</v>
      </c>
      <c r="BN258" s="1" t="s">
        <v>289</v>
      </c>
      <c r="BO258" s="1" t="s">
        <v>370</v>
      </c>
      <c r="BP258" s="1">
        <v>113</v>
      </c>
      <c r="BQ258" s="1">
        <v>0</v>
      </c>
      <c r="BR258" s="4">
        <v>48.123893805309734</v>
      </c>
      <c r="BS258" s="4">
        <v>41.982300884955755</v>
      </c>
      <c r="BT258" s="4">
        <v>36.672566371681413</v>
      </c>
      <c r="BU258" s="4">
        <v>126.77876106194691</v>
      </c>
      <c r="BV258" s="4">
        <v>42.259587020648972</v>
      </c>
      <c r="BW258" s="1">
        <v>32</v>
      </c>
      <c r="BX258" s="1">
        <v>45</v>
      </c>
      <c r="BY258" s="1">
        <v>28</v>
      </c>
      <c r="BZ258" s="1">
        <v>8</v>
      </c>
      <c r="CA258" s="1">
        <v>1</v>
      </c>
      <c r="CB258" s="1">
        <v>0</v>
      </c>
      <c r="CC258" s="1">
        <v>38</v>
      </c>
      <c r="CD258" s="1">
        <v>51</v>
      </c>
      <c r="CE258" s="1">
        <v>17</v>
      </c>
      <c r="CF258" s="1">
        <v>7</v>
      </c>
      <c r="CG258" s="1">
        <v>2</v>
      </c>
      <c r="CH258" s="1">
        <v>0</v>
      </c>
      <c r="CI258" s="1">
        <v>61</v>
      </c>
      <c r="CJ258" s="1">
        <v>28</v>
      </c>
      <c r="CK258" s="1">
        <v>17</v>
      </c>
      <c r="CL258" s="1">
        <v>7</v>
      </c>
      <c r="CM258" s="1">
        <v>1</v>
      </c>
      <c r="CN258" s="1">
        <v>0</v>
      </c>
      <c r="CO258" s="1">
        <v>1</v>
      </c>
      <c r="CP258" s="1">
        <v>0</v>
      </c>
      <c r="CQ258" s="1">
        <v>14</v>
      </c>
      <c r="CR258" s="1">
        <v>0</v>
      </c>
      <c r="CS258" s="4">
        <v>43.285714285714285</v>
      </c>
      <c r="CT258" s="4">
        <v>43.714285714285715</v>
      </c>
      <c r="CU258" s="4">
        <v>42.571428571428569</v>
      </c>
      <c r="CV258" s="4">
        <v>49.357142857142854</v>
      </c>
      <c r="CW258" s="4">
        <v>129.57142857142858</v>
      </c>
      <c r="CX258" s="4">
        <v>43.19047619047619</v>
      </c>
      <c r="CY258" s="4">
        <v>44.732142857142854</v>
      </c>
      <c r="CZ258" s="1">
        <v>3</v>
      </c>
      <c r="DA258" s="1">
        <v>9</v>
      </c>
      <c r="DB258" s="1">
        <v>2</v>
      </c>
      <c r="DC258" s="1">
        <v>0</v>
      </c>
      <c r="DD258" s="1">
        <v>0</v>
      </c>
      <c r="DE258" s="1">
        <v>0</v>
      </c>
      <c r="DF258" s="1">
        <v>5</v>
      </c>
      <c r="DG258" s="1">
        <v>5</v>
      </c>
      <c r="DH258" s="1">
        <v>3</v>
      </c>
      <c r="DI258" s="1">
        <v>1</v>
      </c>
      <c r="DJ258" s="1">
        <v>0</v>
      </c>
      <c r="DK258" s="1">
        <v>0</v>
      </c>
      <c r="DL258" s="1">
        <v>6</v>
      </c>
      <c r="DM258" s="1">
        <v>5</v>
      </c>
      <c r="DN258" s="1">
        <v>1</v>
      </c>
      <c r="DO258" s="1">
        <v>2</v>
      </c>
      <c r="DP258" s="1">
        <v>0</v>
      </c>
      <c r="DQ258" s="1">
        <v>0</v>
      </c>
      <c r="DR258" s="1">
        <v>3</v>
      </c>
      <c r="DS258" s="1">
        <v>6</v>
      </c>
      <c r="DT258" s="1">
        <v>4</v>
      </c>
      <c r="DU258" s="1">
        <v>1</v>
      </c>
      <c r="DV258" s="1">
        <v>0</v>
      </c>
      <c r="DW258" s="1">
        <v>0</v>
      </c>
      <c r="DX258" s="1">
        <v>0</v>
      </c>
      <c r="DY258" s="1">
        <v>0</v>
      </c>
      <c r="DZ258" s="1">
        <v>127</v>
      </c>
      <c r="EA258" s="1">
        <v>0</v>
      </c>
      <c r="EB258" s="4">
        <v>47.590551181102363</v>
      </c>
      <c r="EC258" s="4">
        <v>42.173228346456696</v>
      </c>
      <c r="ED258" s="4">
        <v>37.322834645669289</v>
      </c>
      <c r="EE258" s="4">
        <v>49.357142857142854</v>
      </c>
      <c r="EF258" s="4">
        <v>127.08661417322834</v>
      </c>
      <c r="EG258" s="4">
        <v>42.36220472440948</v>
      </c>
      <c r="EH258" s="4">
        <v>42.53215223097115</v>
      </c>
      <c r="EI258" s="1">
        <v>35</v>
      </c>
      <c r="EJ258" s="1">
        <v>54</v>
      </c>
      <c r="EK258" s="1">
        <v>30</v>
      </c>
      <c r="EL258" s="1">
        <v>8</v>
      </c>
      <c r="EM258" s="1">
        <v>1</v>
      </c>
      <c r="EN258" s="1">
        <v>0</v>
      </c>
      <c r="EO258" s="1">
        <v>43</v>
      </c>
      <c r="EP258" s="1">
        <v>56</v>
      </c>
      <c r="EQ258" s="1">
        <v>20</v>
      </c>
      <c r="ER258" s="1">
        <v>8</v>
      </c>
      <c r="ES258" s="1">
        <v>2</v>
      </c>
      <c r="ET258" s="1">
        <v>0</v>
      </c>
      <c r="EU258" s="1">
        <v>67</v>
      </c>
      <c r="EV258" s="1">
        <v>33</v>
      </c>
      <c r="EW258" s="1">
        <v>18</v>
      </c>
      <c r="EX258" s="1">
        <v>9</v>
      </c>
      <c r="EY258" s="1">
        <v>1</v>
      </c>
      <c r="EZ258" s="1">
        <v>0</v>
      </c>
      <c r="FA258" s="1">
        <v>3</v>
      </c>
      <c r="FB258" s="1">
        <v>6</v>
      </c>
      <c r="FC258" s="1">
        <v>4</v>
      </c>
      <c r="FD258" s="1">
        <v>1</v>
      </c>
      <c r="FE258" s="1">
        <v>0</v>
      </c>
      <c r="FF258" s="1">
        <v>0</v>
      </c>
      <c r="FG258" s="1">
        <v>1</v>
      </c>
      <c r="FH258" s="1">
        <v>0</v>
      </c>
      <c r="FI258" s="1">
        <v>157</v>
      </c>
      <c r="FJ258" s="1">
        <v>111</v>
      </c>
      <c r="FK258" s="1">
        <v>166</v>
      </c>
      <c r="FL258" s="1">
        <v>29</v>
      </c>
      <c r="FM258" s="1">
        <v>20</v>
      </c>
      <c r="FN258" s="1">
        <v>31</v>
      </c>
      <c r="FO258" s="1">
        <v>37</v>
      </c>
      <c r="FP258" s="1">
        <v>21</v>
      </c>
      <c r="FQ258" s="1">
        <v>37</v>
      </c>
      <c r="FR258" s="1" t="s">
        <v>324</v>
      </c>
      <c r="FS258" s="1">
        <v>313</v>
      </c>
      <c r="FT258" s="1">
        <v>134</v>
      </c>
      <c r="FU258" s="1">
        <v>313</v>
      </c>
    </row>
    <row r="259" spans="63:177">
      <c r="BK259" s="29">
        <v>331424303</v>
      </c>
      <c r="BL259" s="1" t="s">
        <v>207</v>
      </c>
      <c r="BM259" s="1">
        <v>171</v>
      </c>
      <c r="BN259" s="1" t="s">
        <v>289</v>
      </c>
      <c r="BO259" s="1" t="s">
        <v>370</v>
      </c>
      <c r="BP259" s="1">
        <v>75</v>
      </c>
      <c r="BQ259" s="1">
        <v>0</v>
      </c>
      <c r="BR259" s="4">
        <v>57.6</v>
      </c>
      <c r="BS259" s="4">
        <v>51.36</v>
      </c>
      <c r="BT259" s="4">
        <v>53.866666666666667</v>
      </c>
      <c r="BU259" s="4">
        <v>162.82666666666665</v>
      </c>
      <c r="BV259" s="4">
        <v>54.275555555555535</v>
      </c>
      <c r="BW259" s="1">
        <v>16</v>
      </c>
      <c r="BX259" s="1">
        <v>27</v>
      </c>
      <c r="BY259" s="1">
        <v>14</v>
      </c>
      <c r="BZ259" s="1">
        <v>18</v>
      </c>
      <c r="CA259" s="1">
        <v>0</v>
      </c>
      <c r="CB259" s="1">
        <v>1</v>
      </c>
      <c r="CC259" s="1">
        <v>21</v>
      </c>
      <c r="CD259" s="1">
        <v>26</v>
      </c>
      <c r="CE259" s="1">
        <v>16</v>
      </c>
      <c r="CF259" s="1">
        <v>12</v>
      </c>
      <c r="CG259" s="1">
        <v>0</v>
      </c>
      <c r="CH259" s="1">
        <v>1</v>
      </c>
      <c r="CI259" s="1">
        <v>23</v>
      </c>
      <c r="CJ259" s="1">
        <v>17</v>
      </c>
      <c r="CK259" s="1">
        <v>19</v>
      </c>
      <c r="CL259" s="1">
        <v>16</v>
      </c>
      <c r="CM259" s="1">
        <v>0</v>
      </c>
      <c r="CN259" s="1">
        <v>0</v>
      </c>
      <c r="CO259" s="1">
        <v>0</v>
      </c>
      <c r="CP259" s="1">
        <v>0</v>
      </c>
      <c r="CQ259" s="1">
        <v>42</v>
      </c>
      <c r="CR259" s="1">
        <v>0</v>
      </c>
      <c r="CS259" s="4">
        <v>51.928571428571431</v>
      </c>
      <c r="CT259" s="4">
        <v>42.761904761904759</v>
      </c>
      <c r="CU259" s="4">
        <v>52.238095238095241</v>
      </c>
      <c r="CV259" s="4">
        <v>47.857142857142854</v>
      </c>
      <c r="CW259" s="4">
        <v>146.92857142857142</v>
      </c>
      <c r="CX259" s="4">
        <v>48.976190476190474</v>
      </c>
      <c r="CY259" s="4">
        <v>48.696428571428569</v>
      </c>
      <c r="CZ259" s="1">
        <v>5</v>
      </c>
      <c r="DA259" s="1">
        <v>24</v>
      </c>
      <c r="DB259" s="1">
        <v>11</v>
      </c>
      <c r="DC259" s="1">
        <v>2</v>
      </c>
      <c r="DD259" s="1">
        <v>0</v>
      </c>
      <c r="DE259" s="1">
        <v>0</v>
      </c>
      <c r="DF259" s="1">
        <v>11</v>
      </c>
      <c r="DG259" s="1">
        <v>23</v>
      </c>
      <c r="DH259" s="1">
        <v>7</v>
      </c>
      <c r="DI259" s="1">
        <v>1</v>
      </c>
      <c r="DJ259" s="1">
        <v>0</v>
      </c>
      <c r="DK259" s="1">
        <v>0</v>
      </c>
      <c r="DL259" s="1">
        <v>11</v>
      </c>
      <c r="DM259" s="1">
        <v>15</v>
      </c>
      <c r="DN259" s="1">
        <v>7</v>
      </c>
      <c r="DO259" s="1">
        <v>9</v>
      </c>
      <c r="DP259" s="1">
        <v>0</v>
      </c>
      <c r="DQ259" s="1">
        <v>2</v>
      </c>
      <c r="DR259" s="1">
        <v>12</v>
      </c>
      <c r="DS259" s="1">
        <v>19</v>
      </c>
      <c r="DT259" s="1">
        <v>10</v>
      </c>
      <c r="DU259" s="1">
        <v>1</v>
      </c>
      <c r="DV259" s="1">
        <v>0</v>
      </c>
      <c r="DW259" s="1">
        <v>1</v>
      </c>
      <c r="DX259" s="1">
        <v>0</v>
      </c>
      <c r="DY259" s="1">
        <v>0</v>
      </c>
      <c r="DZ259" s="1">
        <v>117</v>
      </c>
      <c r="EA259" s="1">
        <v>0</v>
      </c>
      <c r="EB259" s="4">
        <v>55.564102564102562</v>
      </c>
      <c r="EC259" s="4">
        <v>48.273504273504273</v>
      </c>
      <c r="ED259" s="4">
        <v>53.282051282051285</v>
      </c>
      <c r="EE259" s="4">
        <v>47.857142857142854</v>
      </c>
      <c r="EF259" s="4">
        <v>157.11965811965811</v>
      </c>
      <c r="EG259" s="4">
        <v>52.373219373219392</v>
      </c>
      <c r="EH259" s="4">
        <v>52.272792022792032</v>
      </c>
      <c r="EI259" s="1">
        <v>21</v>
      </c>
      <c r="EJ259" s="1">
        <v>51</v>
      </c>
      <c r="EK259" s="1">
        <v>25</v>
      </c>
      <c r="EL259" s="1">
        <v>20</v>
      </c>
      <c r="EM259" s="1">
        <v>0</v>
      </c>
      <c r="EN259" s="1">
        <v>1</v>
      </c>
      <c r="EO259" s="1">
        <v>32</v>
      </c>
      <c r="EP259" s="1">
        <v>49</v>
      </c>
      <c r="EQ259" s="1">
        <v>23</v>
      </c>
      <c r="ER259" s="1">
        <v>13</v>
      </c>
      <c r="ES259" s="1">
        <v>0</v>
      </c>
      <c r="ET259" s="1">
        <v>1</v>
      </c>
      <c r="EU259" s="1">
        <v>34</v>
      </c>
      <c r="EV259" s="1">
        <v>32</v>
      </c>
      <c r="EW259" s="1">
        <v>26</v>
      </c>
      <c r="EX259" s="1">
        <v>25</v>
      </c>
      <c r="EY259" s="1">
        <v>0</v>
      </c>
      <c r="EZ259" s="1">
        <v>2</v>
      </c>
      <c r="FA259" s="1">
        <v>12</v>
      </c>
      <c r="FB259" s="1">
        <v>19</v>
      </c>
      <c r="FC259" s="1">
        <v>10</v>
      </c>
      <c r="FD259" s="1">
        <v>1</v>
      </c>
      <c r="FE259" s="1">
        <v>0</v>
      </c>
      <c r="FF259" s="1">
        <v>1</v>
      </c>
      <c r="FG259" s="1">
        <v>0</v>
      </c>
      <c r="FH259" s="1">
        <v>0</v>
      </c>
      <c r="FI259" s="1">
        <v>31</v>
      </c>
      <c r="FJ259" s="1">
        <v>78</v>
      </c>
      <c r="FK259" s="1">
        <v>43</v>
      </c>
      <c r="FL259" s="1">
        <v>7</v>
      </c>
      <c r="FM259" s="1">
        <v>13</v>
      </c>
      <c r="FN259" s="1">
        <v>13</v>
      </c>
      <c r="FO259" s="1">
        <v>37</v>
      </c>
      <c r="FP259" s="1">
        <v>21</v>
      </c>
      <c r="FQ259" s="1">
        <v>37</v>
      </c>
      <c r="FR259" s="1" t="s">
        <v>324</v>
      </c>
      <c r="FS259" s="1">
        <v>313</v>
      </c>
      <c r="FT259" s="1">
        <v>134</v>
      </c>
      <c r="FU259" s="1">
        <v>313</v>
      </c>
    </row>
    <row r="260" spans="63:177">
      <c r="BK260" s="29">
        <v>755826550</v>
      </c>
      <c r="BL260" s="1" t="s">
        <v>208</v>
      </c>
      <c r="BM260" s="1">
        <v>191</v>
      </c>
      <c r="BN260" s="1" t="s">
        <v>289</v>
      </c>
      <c r="BO260" s="1" t="s">
        <v>370</v>
      </c>
      <c r="BP260" s="1">
        <v>93</v>
      </c>
      <c r="BQ260" s="1">
        <v>0</v>
      </c>
      <c r="BR260" s="4">
        <v>54.44086021505376</v>
      </c>
      <c r="BS260" s="4">
        <v>47.741935483870968</v>
      </c>
      <c r="BT260" s="4">
        <v>49.634408602150536</v>
      </c>
      <c r="BU260" s="4">
        <v>151.81720430107526</v>
      </c>
      <c r="BV260" s="4">
        <v>50.605734767025083</v>
      </c>
      <c r="BW260" s="1">
        <v>22</v>
      </c>
      <c r="BX260" s="1">
        <v>31</v>
      </c>
      <c r="BY260" s="1">
        <v>24</v>
      </c>
      <c r="BZ260" s="1">
        <v>16</v>
      </c>
      <c r="CA260" s="1">
        <v>0</v>
      </c>
      <c r="CB260" s="1">
        <v>0</v>
      </c>
      <c r="CC260" s="1">
        <v>31</v>
      </c>
      <c r="CD260" s="1">
        <v>33</v>
      </c>
      <c r="CE260" s="1">
        <v>15</v>
      </c>
      <c r="CF260" s="1">
        <v>14</v>
      </c>
      <c r="CG260" s="1">
        <v>0</v>
      </c>
      <c r="CH260" s="1">
        <v>0</v>
      </c>
      <c r="CI260" s="1">
        <v>27</v>
      </c>
      <c r="CJ260" s="1">
        <v>32</v>
      </c>
      <c r="CK260" s="1">
        <v>25</v>
      </c>
      <c r="CL260" s="1">
        <v>9</v>
      </c>
      <c r="CM260" s="1">
        <v>1</v>
      </c>
      <c r="CN260" s="1">
        <v>0</v>
      </c>
      <c r="CO260" s="1">
        <v>0</v>
      </c>
      <c r="CP260" s="1">
        <v>0</v>
      </c>
      <c r="CQ260" s="1">
        <v>32</v>
      </c>
      <c r="CR260" s="1">
        <v>0</v>
      </c>
      <c r="CS260" s="4">
        <v>44.03125</v>
      </c>
      <c r="CT260" s="4">
        <v>39.875</v>
      </c>
      <c r="CU260" s="4">
        <v>46.40625</v>
      </c>
      <c r="CV260" s="4">
        <v>50.0625</v>
      </c>
      <c r="CW260" s="4">
        <v>130.3125</v>
      </c>
      <c r="CX260" s="4">
        <v>43.4375</v>
      </c>
      <c r="CY260" s="4">
        <v>45.09375</v>
      </c>
      <c r="CZ260" s="1">
        <v>12</v>
      </c>
      <c r="DA260" s="1">
        <v>15</v>
      </c>
      <c r="DB260" s="1">
        <v>4</v>
      </c>
      <c r="DC260" s="1">
        <v>1</v>
      </c>
      <c r="DD260" s="1">
        <v>0</v>
      </c>
      <c r="DE260" s="1">
        <v>0</v>
      </c>
      <c r="DF260" s="1">
        <v>14</v>
      </c>
      <c r="DG260" s="1">
        <v>10</v>
      </c>
      <c r="DH260" s="1">
        <v>8</v>
      </c>
      <c r="DI260" s="1">
        <v>0</v>
      </c>
      <c r="DJ260" s="1">
        <v>0</v>
      </c>
      <c r="DK260" s="1">
        <v>0</v>
      </c>
      <c r="DL260" s="1">
        <v>10</v>
      </c>
      <c r="DM260" s="1">
        <v>14</v>
      </c>
      <c r="DN260" s="1">
        <v>5</v>
      </c>
      <c r="DO260" s="1">
        <v>3</v>
      </c>
      <c r="DP260" s="1">
        <v>0</v>
      </c>
      <c r="DQ260" s="1">
        <v>0</v>
      </c>
      <c r="DR260" s="1">
        <v>6</v>
      </c>
      <c r="DS260" s="1">
        <v>17</v>
      </c>
      <c r="DT260" s="1">
        <v>9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125</v>
      </c>
      <c r="EA260" s="1">
        <v>0</v>
      </c>
      <c r="EB260" s="4">
        <v>51.776000000000003</v>
      </c>
      <c r="EC260" s="4">
        <v>45.728000000000002</v>
      </c>
      <c r="ED260" s="4">
        <v>48.808</v>
      </c>
      <c r="EE260" s="4">
        <v>50.0625</v>
      </c>
      <c r="EF260" s="4">
        <v>146.31200000000001</v>
      </c>
      <c r="EG260" s="4">
        <v>48.770666666666664</v>
      </c>
      <c r="EH260" s="4">
        <v>49.194666666666656</v>
      </c>
      <c r="EI260" s="1">
        <v>34</v>
      </c>
      <c r="EJ260" s="1">
        <v>46</v>
      </c>
      <c r="EK260" s="1">
        <v>28</v>
      </c>
      <c r="EL260" s="1">
        <v>17</v>
      </c>
      <c r="EM260" s="1">
        <v>0</v>
      </c>
      <c r="EN260" s="1">
        <v>0</v>
      </c>
      <c r="EO260" s="1">
        <v>45</v>
      </c>
      <c r="EP260" s="1">
        <v>43</v>
      </c>
      <c r="EQ260" s="1">
        <v>23</v>
      </c>
      <c r="ER260" s="1">
        <v>14</v>
      </c>
      <c r="ES260" s="1">
        <v>0</v>
      </c>
      <c r="ET260" s="1">
        <v>0</v>
      </c>
      <c r="EU260" s="1">
        <v>37</v>
      </c>
      <c r="EV260" s="1">
        <v>46</v>
      </c>
      <c r="EW260" s="1">
        <v>30</v>
      </c>
      <c r="EX260" s="1">
        <v>12</v>
      </c>
      <c r="EY260" s="1">
        <v>1</v>
      </c>
      <c r="EZ260" s="1">
        <v>0</v>
      </c>
      <c r="FA260" s="1">
        <v>6</v>
      </c>
      <c r="FB260" s="1">
        <v>17</v>
      </c>
      <c r="FC260" s="1">
        <v>9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48</v>
      </c>
      <c r="FJ260" s="1">
        <v>109</v>
      </c>
      <c r="FK260" s="1">
        <v>77</v>
      </c>
      <c r="FL260" s="1">
        <v>14</v>
      </c>
      <c r="FM260" s="1">
        <v>18</v>
      </c>
      <c r="FN260" s="1">
        <v>18</v>
      </c>
      <c r="FO260" s="1">
        <v>37</v>
      </c>
      <c r="FP260" s="1">
        <v>21</v>
      </c>
      <c r="FQ260" s="1">
        <v>37</v>
      </c>
      <c r="FR260" s="1" t="s">
        <v>324</v>
      </c>
      <c r="FS260" s="1">
        <v>313</v>
      </c>
      <c r="FT260" s="1">
        <v>134</v>
      </c>
      <c r="FU260" s="1">
        <v>313</v>
      </c>
    </row>
    <row r="261" spans="63:177">
      <c r="BK261" s="29">
        <v>877429238</v>
      </c>
      <c r="BL261" s="1" t="s">
        <v>209</v>
      </c>
      <c r="BM261" s="1">
        <v>194</v>
      </c>
      <c r="BN261" s="1" t="s">
        <v>289</v>
      </c>
      <c r="BO261" s="1" t="s">
        <v>290</v>
      </c>
      <c r="BP261" s="1">
        <v>98</v>
      </c>
      <c r="BQ261" s="1">
        <v>0</v>
      </c>
      <c r="BR261" s="4">
        <v>48.306122448979593</v>
      </c>
      <c r="BS261" s="4">
        <v>43.95918367346939</v>
      </c>
      <c r="BT261" s="4">
        <v>42.132653061224488</v>
      </c>
      <c r="BU261" s="4">
        <v>134.39795918367346</v>
      </c>
      <c r="BV261" s="4">
        <v>44.799319727891174</v>
      </c>
      <c r="BW261" s="1">
        <v>31</v>
      </c>
      <c r="BX261" s="1">
        <v>33</v>
      </c>
      <c r="BY261" s="1">
        <v>22</v>
      </c>
      <c r="BZ261" s="1">
        <v>12</v>
      </c>
      <c r="CA261" s="1">
        <v>1</v>
      </c>
      <c r="CB261" s="1">
        <v>0</v>
      </c>
      <c r="CC261" s="1">
        <v>38</v>
      </c>
      <c r="CD261" s="1">
        <v>30</v>
      </c>
      <c r="CE261" s="1">
        <v>21</v>
      </c>
      <c r="CF261" s="1">
        <v>9</v>
      </c>
      <c r="CG261" s="1">
        <v>2</v>
      </c>
      <c r="CH261" s="1">
        <v>0</v>
      </c>
      <c r="CI261" s="1">
        <v>45</v>
      </c>
      <c r="CJ261" s="1">
        <v>30</v>
      </c>
      <c r="CK261" s="1">
        <v>13</v>
      </c>
      <c r="CL261" s="1">
        <v>10</v>
      </c>
      <c r="CM261" s="1">
        <v>1</v>
      </c>
      <c r="CN261" s="1">
        <v>0</v>
      </c>
      <c r="CO261" s="1">
        <v>1</v>
      </c>
      <c r="CP261" s="1">
        <v>0</v>
      </c>
      <c r="CQ261" s="1">
        <v>0</v>
      </c>
      <c r="CR261" s="1">
        <v>0</v>
      </c>
      <c r="CS261" s="4"/>
      <c r="CT261" s="4"/>
      <c r="CU261" s="4"/>
      <c r="CV261" s="4"/>
      <c r="CW261" s="4"/>
      <c r="CX261" s="4"/>
      <c r="CY261" s="4"/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98</v>
      </c>
      <c r="EA261" s="1">
        <v>0</v>
      </c>
      <c r="EB261" s="4">
        <v>48.306122448979593</v>
      </c>
      <c r="EC261" s="4">
        <v>43.95918367346939</v>
      </c>
      <c r="ED261" s="4">
        <v>42.132653061224488</v>
      </c>
      <c r="EE261" s="4"/>
      <c r="EF261" s="4">
        <v>134.39795918367346</v>
      </c>
      <c r="EG261" s="4">
        <v>44.799319727891174</v>
      </c>
      <c r="EH261" s="4">
        <v>44.799319727891174</v>
      </c>
      <c r="EI261" s="1">
        <v>31</v>
      </c>
      <c r="EJ261" s="1">
        <v>33</v>
      </c>
      <c r="EK261" s="1">
        <v>22</v>
      </c>
      <c r="EL261" s="1">
        <v>12</v>
      </c>
      <c r="EM261" s="1">
        <v>1</v>
      </c>
      <c r="EN261" s="1">
        <v>0</v>
      </c>
      <c r="EO261" s="1">
        <v>38</v>
      </c>
      <c r="EP261" s="1">
        <v>30</v>
      </c>
      <c r="EQ261" s="1">
        <v>21</v>
      </c>
      <c r="ER261" s="1">
        <v>9</v>
      </c>
      <c r="ES261" s="1">
        <v>2</v>
      </c>
      <c r="ET261" s="1">
        <v>0</v>
      </c>
      <c r="EU261" s="1">
        <v>45</v>
      </c>
      <c r="EV261" s="1">
        <v>30</v>
      </c>
      <c r="EW261" s="1">
        <v>13</v>
      </c>
      <c r="EX261" s="1">
        <v>10</v>
      </c>
      <c r="EY261" s="1">
        <v>1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1</v>
      </c>
      <c r="FH261" s="1">
        <v>0</v>
      </c>
      <c r="FI261" s="1">
        <v>117</v>
      </c>
      <c r="FJ261" s="1" t="s">
        <v>375</v>
      </c>
      <c r="FK261" s="1">
        <v>136</v>
      </c>
      <c r="FL261" s="1">
        <v>23</v>
      </c>
      <c r="FM261" s="1" t="s">
        <v>375</v>
      </c>
      <c r="FN261" s="1">
        <v>28</v>
      </c>
      <c r="FO261" s="1">
        <v>37</v>
      </c>
      <c r="FP261" s="1">
        <v>21</v>
      </c>
      <c r="FQ261" s="1">
        <v>37</v>
      </c>
      <c r="FR261" s="1" t="s">
        <v>324</v>
      </c>
      <c r="FS261" s="1">
        <v>313</v>
      </c>
      <c r="FT261" s="1">
        <v>134</v>
      </c>
      <c r="FU261" s="1">
        <v>313</v>
      </c>
    </row>
    <row r="262" spans="63:177">
      <c r="BK262" s="29">
        <v>361617570</v>
      </c>
      <c r="BL262" s="1" t="s">
        <v>210</v>
      </c>
      <c r="BM262" s="1">
        <v>204</v>
      </c>
      <c r="BN262" s="1" t="s">
        <v>289</v>
      </c>
      <c r="BO262" s="1" t="s">
        <v>290</v>
      </c>
      <c r="BP262" s="1">
        <v>111</v>
      </c>
      <c r="BQ262" s="1">
        <v>0</v>
      </c>
      <c r="BR262" s="4">
        <v>57.657657657657658</v>
      </c>
      <c r="BS262" s="4">
        <v>51.963963963963963</v>
      </c>
      <c r="BT262" s="4">
        <v>49.81981981981982</v>
      </c>
      <c r="BU262" s="4">
        <v>159.44144144144144</v>
      </c>
      <c r="BV262" s="4">
        <v>53.147147147147159</v>
      </c>
      <c r="BW262" s="1">
        <v>20</v>
      </c>
      <c r="BX262" s="1">
        <v>38</v>
      </c>
      <c r="BY262" s="1">
        <v>36</v>
      </c>
      <c r="BZ262" s="1">
        <v>17</v>
      </c>
      <c r="CA262" s="1">
        <v>0</v>
      </c>
      <c r="CB262" s="1">
        <v>1</v>
      </c>
      <c r="CC262" s="1">
        <v>31</v>
      </c>
      <c r="CD262" s="1">
        <v>35</v>
      </c>
      <c r="CE262" s="1">
        <v>25</v>
      </c>
      <c r="CF262" s="1">
        <v>20</v>
      </c>
      <c r="CG262" s="1">
        <v>0</v>
      </c>
      <c r="CH262" s="1">
        <v>0</v>
      </c>
      <c r="CI262" s="1">
        <v>35</v>
      </c>
      <c r="CJ262" s="1">
        <v>36</v>
      </c>
      <c r="CK262" s="1">
        <v>25</v>
      </c>
      <c r="CL262" s="1">
        <v>15</v>
      </c>
      <c r="CM262" s="1">
        <v>0</v>
      </c>
      <c r="CN262" s="1">
        <v>2</v>
      </c>
      <c r="CO262" s="1">
        <v>0</v>
      </c>
      <c r="CP262" s="1">
        <v>0</v>
      </c>
      <c r="CQ262" s="1">
        <v>0</v>
      </c>
      <c r="CR262" s="1">
        <v>0</v>
      </c>
      <c r="CS262" s="4"/>
      <c r="CT262" s="4"/>
      <c r="CU262" s="4"/>
      <c r="CV262" s="4"/>
      <c r="CW262" s="4"/>
      <c r="CX262" s="4"/>
      <c r="CY262" s="4"/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111</v>
      </c>
      <c r="EA262" s="1">
        <v>0</v>
      </c>
      <c r="EB262" s="4">
        <v>57.657657657657658</v>
      </c>
      <c r="EC262" s="4">
        <v>51.963963963963963</v>
      </c>
      <c r="ED262" s="4">
        <v>49.81981981981982</v>
      </c>
      <c r="EE262" s="4"/>
      <c r="EF262" s="4">
        <v>159.44144144144144</v>
      </c>
      <c r="EG262" s="4">
        <v>53.147147147147159</v>
      </c>
      <c r="EH262" s="4">
        <v>53.147147147147159</v>
      </c>
      <c r="EI262" s="1">
        <v>20</v>
      </c>
      <c r="EJ262" s="1">
        <v>38</v>
      </c>
      <c r="EK262" s="1">
        <v>36</v>
      </c>
      <c r="EL262" s="1">
        <v>17</v>
      </c>
      <c r="EM262" s="1">
        <v>0</v>
      </c>
      <c r="EN262" s="1">
        <v>1</v>
      </c>
      <c r="EO262" s="1">
        <v>31</v>
      </c>
      <c r="EP262" s="1">
        <v>35</v>
      </c>
      <c r="EQ262" s="1">
        <v>25</v>
      </c>
      <c r="ER262" s="1">
        <v>20</v>
      </c>
      <c r="ES262" s="1">
        <v>0</v>
      </c>
      <c r="ET262" s="1">
        <v>0</v>
      </c>
      <c r="EU262" s="1">
        <v>35</v>
      </c>
      <c r="EV262" s="1">
        <v>36</v>
      </c>
      <c r="EW262" s="1">
        <v>25</v>
      </c>
      <c r="EX262" s="1">
        <v>15</v>
      </c>
      <c r="EY262" s="1">
        <v>0</v>
      </c>
      <c r="EZ262" s="1">
        <v>2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35</v>
      </c>
      <c r="FJ262" s="1" t="s">
        <v>375</v>
      </c>
      <c r="FK262" s="1">
        <v>40</v>
      </c>
      <c r="FL262" s="1">
        <v>10</v>
      </c>
      <c r="FM262" s="1" t="s">
        <v>375</v>
      </c>
      <c r="FN262" s="1">
        <v>11</v>
      </c>
      <c r="FO262" s="1">
        <v>37</v>
      </c>
      <c r="FP262" s="1">
        <v>21</v>
      </c>
      <c r="FQ262" s="1">
        <v>37</v>
      </c>
      <c r="FR262" s="1" t="s">
        <v>324</v>
      </c>
      <c r="FS262" s="1">
        <v>313</v>
      </c>
      <c r="FT262" s="1">
        <v>134</v>
      </c>
      <c r="FU262" s="1">
        <v>313</v>
      </c>
    </row>
    <row r="263" spans="63:177">
      <c r="BK263" s="29">
        <v>512637753</v>
      </c>
      <c r="BL263" s="1" t="s">
        <v>211</v>
      </c>
      <c r="BM263" s="1">
        <v>221</v>
      </c>
      <c r="BN263" s="1" t="s">
        <v>289</v>
      </c>
      <c r="BO263" s="1" t="s">
        <v>370</v>
      </c>
      <c r="BP263" s="1">
        <v>148</v>
      </c>
      <c r="BQ263" s="1">
        <v>0</v>
      </c>
      <c r="BR263" s="4">
        <v>50.189189189189186</v>
      </c>
      <c r="BS263" s="4">
        <v>40.45945945945946</v>
      </c>
      <c r="BT263" s="4">
        <v>37.878378378378379</v>
      </c>
      <c r="BU263" s="4">
        <v>128.52702702702703</v>
      </c>
      <c r="BV263" s="4">
        <v>42.842342342342342</v>
      </c>
      <c r="BW263" s="1">
        <v>43</v>
      </c>
      <c r="BX263" s="1">
        <v>55</v>
      </c>
      <c r="BY263" s="1">
        <v>29</v>
      </c>
      <c r="BZ263" s="1">
        <v>21</v>
      </c>
      <c r="CA263" s="1">
        <v>0</v>
      </c>
      <c r="CB263" s="1">
        <v>0</v>
      </c>
      <c r="CC263" s="1">
        <v>63</v>
      </c>
      <c r="CD263" s="1">
        <v>48</v>
      </c>
      <c r="CE263" s="1">
        <v>25</v>
      </c>
      <c r="CF263" s="1">
        <v>12</v>
      </c>
      <c r="CG263" s="1">
        <v>0</v>
      </c>
      <c r="CH263" s="1">
        <v>0</v>
      </c>
      <c r="CI263" s="1">
        <v>75</v>
      </c>
      <c r="CJ263" s="1">
        <v>42</v>
      </c>
      <c r="CK263" s="1">
        <v>21</v>
      </c>
      <c r="CL263" s="1">
        <v>10</v>
      </c>
      <c r="CM263" s="1">
        <v>1</v>
      </c>
      <c r="CN263" s="1">
        <v>0</v>
      </c>
      <c r="CO263" s="1">
        <v>0</v>
      </c>
      <c r="CP263" s="1">
        <v>0</v>
      </c>
      <c r="CQ263" s="1">
        <v>10</v>
      </c>
      <c r="CR263" s="1">
        <v>0</v>
      </c>
      <c r="CS263" s="4">
        <v>33.4</v>
      </c>
      <c r="CT263" s="4">
        <v>20</v>
      </c>
      <c r="CU263" s="4">
        <v>22.6</v>
      </c>
      <c r="CV263" s="4">
        <v>27</v>
      </c>
      <c r="CW263" s="4">
        <v>76</v>
      </c>
      <c r="CX263" s="4">
        <v>25.333333333333332</v>
      </c>
      <c r="CY263" s="4">
        <v>25.75</v>
      </c>
      <c r="CZ263" s="1">
        <v>5</v>
      </c>
      <c r="DA263" s="1">
        <v>5</v>
      </c>
      <c r="DB263" s="1">
        <v>0</v>
      </c>
      <c r="DC263" s="1">
        <v>0</v>
      </c>
      <c r="DD263" s="1">
        <v>0</v>
      </c>
      <c r="DE263" s="1">
        <v>0</v>
      </c>
      <c r="DF263" s="1">
        <v>8</v>
      </c>
      <c r="DG263" s="1">
        <v>2</v>
      </c>
      <c r="DH263" s="1">
        <v>0</v>
      </c>
      <c r="DI263" s="1">
        <v>0</v>
      </c>
      <c r="DJ263" s="1">
        <v>0</v>
      </c>
      <c r="DK263" s="1">
        <v>0</v>
      </c>
      <c r="DL263" s="1">
        <v>9</v>
      </c>
      <c r="DM263" s="1">
        <v>1</v>
      </c>
      <c r="DN263" s="1">
        <v>0</v>
      </c>
      <c r="DO263" s="1">
        <v>0</v>
      </c>
      <c r="DP263" s="1">
        <v>0</v>
      </c>
      <c r="DQ263" s="1">
        <v>0</v>
      </c>
      <c r="DR263" s="1">
        <v>6</v>
      </c>
      <c r="DS263" s="1">
        <v>4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158</v>
      </c>
      <c r="EA263" s="1">
        <v>0</v>
      </c>
      <c r="EB263" s="4">
        <v>49.12658227848101</v>
      </c>
      <c r="EC263" s="4">
        <v>39.164556962025316</v>
      </c>
      <c r="ED263" s="4">
        <v>36.911392405063289</v>
      </c>
      <c r="EE263" s="4">
        <v>27</v>
      </c>
      <c r="EF263" s="4">
        <v>125.20253164556962</v>
      </c>
      <c r="EG263" s="4">
        <v>41.734177215189867</v>
      </c>
      <c r="EH263" s="4">
        <v>41.760548523206737</v>
      </c>
      <c r="EI263" s="1">
        <v>48</v>
      </c>
      <c r="EJ263" s="1">
        <v>60</v>
      </c>
      <c r="EK263" s="1">
        <v>29</v>
      </c>
      <c r="EL263" s="1">
        <v>21</v>
      </c>
      <c r="EM263" s="1">
        <v>0</v>
      </c>
      <c r="EN263" s="1">
        <v>0</v>
      </c>
      <c r="EO263" s="1">
        <v>71</v>
      </c>
      <c r="EP263" s="1">
        <v>50</v>
      </c>
      <c r="EQ263" s="1">
        <v>25</v>
      </c>
      <c r="ER263" s="1">
        <v>12</v>
      </c>
      <c r="ES263" s="1">
        <v>0</v>
      </c>
      <c r="ET263" s="1">
        <v>0</v>
      </c>
      <c r="EU263" s="1">
        <v>84</v>
      </c>
      <c r="EV263" s="1">
        <v>43</v>
      </c>
      <c r="EW263" s="1">
        <v>21</v>
      </c>
      <c r="EX263" s="1">
        <v>10</v>
      </c>
      <c r="EY263" s="1">
        <v>1</v>
      </c>
      <c r="EZ263" s="1">
        <v>0</v>
      </c>
      <c r="FA263" s="1">
        <v>6</v>
      </c>
      <c r="FB263" s="1">
        <v>4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144</v>
      </c>
      <c r="FJ263" s="1">
        <v>132</v>
      </c>
      <c r="FK263" s="1">
        <v>178</v>
      </c>
      <c r="FL263" s="1">
        <v>28</v>
      </c>
      <c r="FM263" s="1">
        <v>22</v>
      </c>
      <c r="FN263" s="1">
        <v>32</v>
      </c>
      <c r="FO263" s="1">
        <v>37</v>
      </c>
      <c r="FP263" s="1">
        <v>21</v>
      </c>
      <c r="FQ263" s="1">
        <v>37</v>
      </c>
      <c r="FR263" s="1" t="s">
        <v>324</v>
      </c>
      <c r="FS263" s="1">
        <v>313</v>
      </c>
      <c r="FT263" s="1">
        <v>134</v>
      </c>
      <c r="FU263" s="1">
        <v>313</v>
      </c>
    </row>
    <row r="264" spans="63:177">
      <c r="BK264" s="29">
        <v>369603683</v>
      </c>
      <c r="BL264" s="1" t="s">
        <v>213</v>
      </c>
      <c r="BM264" s="1">
        <v>245</v>
      </c>
      <c r="BN264" s="1" t="s">
        <v>289</v>
      </c>
      <c r="BO264" s="1" t="s">
        <v>370</v>
      </c>
      <c r="BP264" s="1">
        <v>136</v>
      </c>
      <c r="BQ264" s="1">
        <v>0</v>
      </c>
      <c r="BR264" s="4">
        <v>64.095588235294116</v>
      </c>
      <c r="BS264" s="4">
        <v>57.852941176470587</v>
      </c>
      <c r="BT264" s="4">
        <v>58.073529411764703</v>
      </c>
      <c r="BU264" s="4">
        <v>180.02205882352942</v>
      </c>
      <c r="BV264" s="4">
        <v>60.007352941176478</v>
      </c>
      <c r="BW264" s="1">
        <v>17</v>
      </c>
      <c r="BX264" s="1">
        <v>40</v>
      </c>
      <c r="BY264" s="1">
        <v>36</v>
      </c>
      <c r="BZ264" s="1">
        <v>43</v>
      </c>
      <c r="CA264" s="1">
        <v>2</v>
      </c>
      <c r="CB264" s="1">
        <v>0</v>
      </c>
      <c r="CC264" s="1">
        <v>22</v>
      </c>
      <c r="CD264" s="1">
        <v>52</v>
      </c>
      <c r="CE264" s="1">
        <v>29</v>
      </c>
      <c r="CF264" s="1">
        <v>33</v>
      </c>
      <c r="CG264" s="1">
        <v>1</v>
      </c>
      <c r="CH264" s="1">
        <v>1</v>
      </c>
      <c r="CI264" s="1">
        <v>31</v>
      </c>
      <c r="CJ264" s="1">
        <v>37</v>
      </c>
      <c r="CK264" s="1">
        <v>32</v>
      </c>
      <c r="CL264" s="1">
        <v>36</v>
      </c>
      <c r="CM264" s="1">
        <v>0</v>
      </c>
      <c r="CN264" s="1">
        <v>3</v>
      </c>
      <c r="CO264" s="1">
        <v>0</v>
      </c>
      <c r="CP264" s="1">
        <v>0</v>
      </c>
      <c r="CQ264" s="1">
        <v>62</v>
      </c>
      <c r="CR264" s="1">
        <v>1</v>
      </c>
      <c r="CS264" s="4">
        <v>56.147540983606561</v>
      </c>
      <c r="CT264" s="4">
        <v>48.590163934426229</v>
      </c>
      <c r="CU264" s="4">
        <v>60.901639344262293</v>
      </c>
      <c r="CV264" s="4">
        <v>47.967213114754095</v>
      </c>
      <c r="CW264" s="4">
        <v>165.63934426229508</v>
      </c>
      <c r="CX264" s="4">
        <v>55.213114754098335</v>
      </c>
      <c r="CY264" s="4">
        <v>53.401639344262293</v>
      </c>
      <c r="CZ264" s="1">
        <v>8</v>
      </c>
      <c r="DA264" s="1">
        <v>28</v>
      </c>
      <c r="DB264" s="1">
        <v>16</v>
      </c>
      <c r="DC264" s="1">
        <v>9</v>
      </c>
      <c r="DD264" s="1">
        <v>1</v>
      </c>
      <c r="DE264" s="1">
        <v>0</v>
      </c>
      <c r="DF264" s="1">
        <v>16</v>
      </c>
      <c r="DG264" s="1">
        <v>25</v>
      </c>
      <c r="DH264" s="1">
        <v>12</v>
      </c>
      <c r="DI264" s="1">
        <v>8</v>
      </c>
      <c r="DJ264" s="1">
        <v>1</v>
      </c>
      <c r="DK264" s="1">
        <v>0</v>
      </c>
      <c r="DL264" s="1">
        <v>8</v>
      </c>
      <c r="DM264" s="1">
        <v>25</v>
      </c>
      <c r="DN264" s="1">
        <v>11</v>
      </c>
      <c r="DO264" s="1">
        <v>17</v>
      </c>
      <c r="DP264" s="1">
        <v>1</v>
      </c>
      <c r="DQ264" s="1">
        <v>1</v>
      </c>
      <c r="DR264" s="1">
        <v>15</v>
      </c>
      <c r="DS264" s="1">
        <v>27</v>
      </c>
      <c r="DT264" s="1">
        <v>18</v>
      </c>
      <c r="DU264" s="1">
        <v>1</v>
      </c>
      <c r="DV264" s="1">
        <v>0</v>
      </c>
      <c r="DW264" s="1">
        <v>0</v>
      </c>
      <c r="DX264" s="1">
        <v>1</v>
      </c>
      <c r="DY264" s="1">
        <v>0</v>
      </c>
      <c r="DZ264" s="1">
        <v>198</v>
      </c>
      <c r="EA264" s="1">
        <v>1</v>
      </c>
      <c r="EB264" s="4">
        <v>61.63451776649746</v>
      </c>
      <c r="EC264" s="4">
        <v>54.984771573604064</v>
      </c>
      <c r="ED264" s="4">
        <v>58.949238578680202</v>
      </c>
      <c r="EE264" s="4">
        <v>47.967213114754095</v>
      </c>
      <c r="EF264" s="4">
        <v>175.56852791878174</v>
      </c>
      <c r="EG264" s="4">
        <v>58.522842639593939</v>
      </c>
      <c r="EH264" s="4">
        <v>57.961928934010189</v>
      </c>
      <c r="EI264" s="1">
        <v>25</v>
      </c>
      <c r="EJ264" s="1">
        <v>68</v>
      </c>
      <c r="EK264" s="1">
        <v>52</v>
      </c>
      <c r="EL264" s="1">
        <v>52</v>
      </c>
      <c r="EM264" s="1">
        <v>3</v>
      </c>
      <c r="EN264" s="1">
        <v>0</v>
      </c>
      <c r="EO264" s="1">
        <v>38</v>
      </c>
      <c r="EP264" s="1">
        <v>77</v>
      </c>
      <c r="EQ264" s="1">
        <v>41</v>
      </c>
      <c r="ER264" s="1">
        <v>41</v>
      </c>
      <c r="ES264" s="1">
        <v>2</v>
      </c>
      <c r="ET264" s="1">
        <v>1</v>
      </c>
      <c r="EU264" s="1">
        <v>39</v>
      </c>
      <c r="EV264" s="1">
        <v>62</v>
      </c>
      <c r="EW264" s="1">
        <v>43</v>
      </c>
      <c r="EX264" s="1">
        <v>53</v>
      </c>
      <c r="EY264" s="1">
        <v>1</v>
      </c>
      <c r="EZ264" s="1">
        <v>4</v>
      </c>
      <c r="FA264" s="1">
        <v>15</v>
      </c>
      <c r="FB264" s="1">
        <v>27</v>
      </c>
      <c r="FC264" s="1">
        <v>18</v>
      </c>
      <c r="FD264" s="1">
        <v>1</v>
      </c>
      <c r="FE264" s="1">
        <v>0</v>
      </c>
      <c r="FF264" s="1">
        <v>0</v>
      </c>
      <c r="FG264" s="1">
        <v>1</v>
      </c>
      <c r="FH264" s="1">
        <v>0</v>
      </c>
      <c r="FI264" s="1">
        <v>10</v>
      </c>
      <c r="FJ264" s="1">
        <v>33</v>
      </c>
      <c r="FK264" s="1">
        <v>13</v>
      </c>
      <c r="FL264" s="1">
        <v>3</v>
      </c>
      <c r="FM264" s="1">
        <v>9</v>
      </c>
      <c r="FN264" s="1">
        <v>3</v>
      </c>
      <c r="FO264" s="1">
        <v>37</v>
      </c>
      <c r="FP264" s="1">
        <v>21</v>
      </c>
      <c r="FQ264" s="1">
        <v>37</v>
      </c>
      <c r="FR264" s="1" t="s">
        <v>324</v>
      </c>
      <c r="FS264" s="1">
        <v>313</v>
      </c>
      <c r="FT264" s="1">
        <v>134</v>
      </c>
      <c r="FU264" s="1">
        <v>313</v>
      </c>
    </row>
    <row r="265" spans="63:177">
      <c r="BK265" s="29">
        <v>734799246</v>
      </c>
      <c r="BL265" s="1" t="s">
        <v>214</v>
      </c>
      <c r="BM265" s="1">
        <v>249</v>
      </c>
      <c r="BN265" s="1" t="s">
        <v>289</v>
      </c>
      <c r="BO265" s="1" t="s">
        <v>370</v>
      </c>
      <c r="BP265" s="1">
        <v>129</v>
      </c>
      <c r="BQ265" s="1">
        <v>0</v>
      </c>
      <c r="BR265" s="4">
        <v>58.038759689922479</v>
      </c>
      <c r="BS265" s="4">
        <v>40.434108527131784</v>
      </c>
      <c r="BT265" s="4">
        <v>47.162790697674417</v>
      </c>
      <c r="BU265" s="4">
        <v>145.63565891472868</v>
      </c>
      <c r="BV265" s="4">
        <v>48.545219638242891</v>
      </c>
      <c r="BW265" s="1">
        <v>23</v>
      </c>
      <c r="BX265" s="1">
        <v>45</v>
      </c>
      <c r="BY265" s="1">
        <v>36</v>
      </c>
      <c r="BZ265" s="1">
        <v>25</v>
      </c>
      <c r="CA265" s="1">
        <v>0</v>
      </c>
      <c r="CB265" s="1">
        <v>0</v>
      </c>
      <c r="CC265" s="1">
        <v>58</v>
      </c>
      <c r="CD265" s="1">
        <v>43</v>
      </c>
      <c r="CE265" s="1">
        <v>17</v>
      </c>
      <c r="CF265" s="1">
        <v>11</v>
      </c>
      <c r="CG265" s="1">
        <v>2</v>
      </c>
      <c r="CH265" s="1">
        <v>1</v>
      </c>
      <c r="CI265" s="1">
        <v>49</v>
      </c>
      <c r="CJ265" s="1">
        <v>39</v>
      </c>
      <c r="CK265" s="1">
        <v>20</v>
      </c>
      <c r="CL265" s="1">
        <v>21</v>
      </c>
      <c r="CM265" s="1">
        <v>1</v>
      </c>
      <c r="CN265" s="1">
        <v>0</v>
      </c>
      <c r="CO265" s="1">
        <v>0</v>
      </c>
      <c r="CP265" s="1">
        <v>0</v>
      </c>
      <c r="CQ265" s="1">
        <v>30</v>
      </c>
      <c r="CR265" s="1">
        <v>0</v>
      </c>
      <c r="CS265" s="4">
        <v>48.333333333333336</v>
      </c>
      <c r="CT265" s="4">
        <v>44.666666666666664</v>
      </c>
      <c r="CU265" s="4">
        <v>49.666666666666664</v>
      </c>
      <c r="CV265" s="4">
        <v>51.366666666666667</v>
      </c>
      <c r="CW265" s="4">
        <v>142.66666666666666</v>
      </c>
      <c r="CX265" s="4">
        <v>47.555555555555543</v>
      </c>
      <c r="CY265" s="4">
        <v>48.508333333333333</v>
      </c>
      <c r="CZ265" s="1">
        <v>8</v>
      </c>
      <c r="DA265" s="1">
        <v>11</v>
      </c>
      <c r="DB265" s="1">
        <v>10</v>
      </c>
      <c r="DC265" s="1">
        <v>1</v>
      </c>
      <c r="DD265" s="1">
        <v>0</v>
      </c>
      <c r="DE265" s="1">
        <v>0</v>
      </c>
      <c r="DF265" s="1">
        <v>9</v>
      </c>
      <c r="DG265" s="1">
        <v>15</v>
      </c>
      <c r="DH265" s="1">
        <v>4</v>
      </c>
      <c r="DI265" s="1">
        <v>2</v>
      </c>
      <c r="DJ265" s="1">
        <v>0</v>
      </c>
      <c r="DK265" s="1">
        <v>0</v>
      </c>
      <c r="DL265" s="1">
        <v>9</v>
      </c>
      <c r="DM265" s="1">
        <v>12</v>
      </c>
      <c r="DN265" s="1">
        <v>3</v>
      </c>
      <c r="DO265" s="1">
        <v>6</v>
      </c>
      <c r="DP265" s="1">
        <v>0</v>
      </c>
      <c r="DQ265" s="1">
        <v>1</v>
      </c>
      <c r="DR265" s="1">
        <v>5</v>
      </c>
      <c r="DS265" s="1">
        <v>18</v>
      </c>
      <c r="DT265" s="1">
        <v>4</v>
      </c>
      <c r="DU265" s="1">
        <v>3</v>
      </c>
      <c r="DV265" s="1">
        <v>0</v>
      </c>
      <c r="DW265" s="1">
        <v>0</v>
      </c>
      <c r="DX265" s="1">
        <v>0</v>
      </c>
      <c r="DY265" s="1">
        <v>0</v>
      </c>
      <c r="DZ265" s="1">
        <v>159</v>
      </c>
      <c r="EA265" s="1">
        <v>0</v>
      </c>
      <c r="EB265" s="4">
        <v>56.20754716981132</v>
      </c>
      <c r="EC265" s="4">
        <v>41.232704402515722</v>
      </c>
      <c r="ED265" s="4">
        <v>47.635220125786162</v>
      </c>
      <c r="EE265" s="4">
        <v>51.366666666666667</v>
      </c>
      <c r="EF265" s="4">
        <v>145.0754716981132</v>
      </c>
      <c r="EG265" s="4">
        <v>48.358490566037744</v>
      </c>
      <c r="EH265" s="4">
        <v>48.538259958071293</v>
      </c>
      <c r="EI265" s="1">
        <v>31</v>
      </c>
      <c r="EJ265" s="1">
        <v>56</v>
      </c>
      <c r="EK265" s="1">
        <v>46</v>
      </c>
      <c r="EL265" s="1">
        <v>26</v>
      </c>
      <c r="EM265" s="1">
        <v>0</v>
      </c>
      <c r="EN265" s="1">
        <v>0</v>
      </c>
      <c r="EO265" s="1">
        <v>67</v>
      </c>
      <c r="EP265" s="1">
        <v>58</v>
      </c>
      <c r="EQ265" s="1">
        <v>21</v>
      </c>
      <c r="ER265" s="1">
        <v>13</v>
      </c>
      <c r="ES265" s="1">
        <v>2</v>
      </c>
      <c r="ET265" s="1">
        <v>1</v>
      </c>
      <c r="EU265" s="1">
        <v>58</v>
      </c>
      <c r="EV265" s="1">
        <v>51</v>
      </c>
      <c r="EW265" s="1">
        <v>23</v>
      </c>
      <c r="EX265" s="1">
        <v>27</v>
      </c>
      <c r="EY265" s="1">
        <v>1</v>
      </c>
      <c r="EZ265" s="1">
        <v>1</v>
      </c>
      <c r="FA265" s="1">
        <v>5</v>
      </c>
      <c r="FB265" s="1">
        <v>18</v>
      </c>
      <c r="FC265" s="1">
        <v>4</v>
      </c>
      <c r="FD265" s="1">
        <v>3</v>
      </c>
      <c r="FE265" s="1">
        <v>0</v>
      </c>
      <c r="FF265" s="1">
        <v>0</v>
      </c>
      <c r="FG265" s="1">
        <v>0</v>
      </c>
      <c r="FH265" s="1">
        <v>0</v>
      </c>
      <c r="FI265" s="1">
        <v>70</v>
      </c>
      <c r="FJ265" s="1">
        <v>92</v>
      </c>
      <c r="FK265" s="1">
        <v>83</v>
      </c>
      <c r="FL265" s="1">
        <v>17</v>
      </c>
      <c r="FM265" s="1">
        <v>16</v>
      </c>
      <c r="FN265" s="1">
        <v>19</v>
      </c>
      <c r="FO265" s="1">
        <v>37</v>
      </c>
      <c r="FP265" s="1">
        <v>21</v>
      </c>
      <c r="FQ265" s="1">
        <v>37</v>
      </c>
      <c r="FR265" s="1" t="s">
        <v>324</v>
      </c>
      <c r="FS265" s="1">
        <v>313</v>
      </c>
      <c r="FT265" s="1">
        <v>134</v>
      </c>
      <c r="FU265" s="1">
        <v>313</v>
      </c>
    </row>
    <row r="266" spans="63:177">
      <c r="BK266" s="29">
        <v>289742956</v>
      </c>
      <c r="BL266" s="1" t="s">
        <v>216</v>
      </c>
      <c r="BM266" s="1">
        <v>254</v>
      </c>
      <c r="BN266" s="1" t="s">
        <v>289</v>
      </c>
      <c r="BO266" s="1" t="s">
        <v>290</v>
      </c>
      <c r="BP266" s="1">
        <v>100</v>
      </c>
      <c r="BQ266" s="1">
        <v>1</v>
      </c>
      <c r="BR266" s="4">
        <v>51.696969696969695</v>
      </c>
      <c r="BS266" s="4">
        <v>43.878787878787875</v>
      </c>
      <c r="BT266" s="4">
        <v>48.666666666666664</v>
      </c>
      <c r="BU266" s="4">
        <v>144.24242424242425</v>
      </c>
      <c r="BV266" s="4">
        <v>48.080808080808069</v>
      </c>
      <c r="BW266" s="1">
        <v>25</v>
      </c>
      <c r="BX266" s="1">
        <v>34</v>
      </c>
      <c r="BY266" s="1">
        <v>28</v>
      </c>
      <c r="BZ266" s="1">
        <v>12</v>
      </c>
      <c r="CA266" s="1">
        <v>1</v>
      </c>
      <c r="CB266" s="1">
        <v>0</v>
      </c>
      <c r="CC266" s="1">
        <v>37</v>
      </c>
      <c r="CD266" s="1">
        <v>33</v>
      </c>
      <c r="CE266" s="1">
        <v>18</v>
      </c>
      <c r="CF266" s="1">
        <v>11</v>
      </c>
      <c r="CG266" s="1">
        <v>1</v>
      </c>
      <c r="CH266" s="1">
        <v>1</v>
      </c>
      <c r="CI266" s="1">
        <v>37</v>
      </c>
      <c r="CJ266" s="1">
        <v>25</v>
      </c>
      <c r="CK266" s="1">
        <v>24</v>
      </c>
      <c r="CL266" s="1">
        <v>13</v>
      </c>
      <c r="CM266" s="1">
        <v>1</v>
      </c>
      <c r="CN266" s="1">
        <v>0</v>
      </c>
      <c r="CO266" s="1">
        <v>1</v>
      </c>
      <c r="CP266" s="1">
        <v>0</v>
      </c>
      <c r="CQ266" s="1">
        <v>0</v>
      </c>
      <c r="CR266" s="1">
        <v>0</v>
      </c>
      <c r="CS266" s="4"/>
      <c r="CT266" s="4"/>
      <c r="CU266" s="4"/>
      <c r="CV266" s="4"/>
      <c r="CW266" s="4"/>
      <c r="CX266" s="4"/>
      <c r="CY266" s="4"/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100</v>
      </c>
      <c r="EA266" s="1">
        <v>1</v>
      </c>
      <c r="EB266" s="4">
        <v>51.696969696969695</v>
      </c>
      <c r="EC266" s="4">
        <v>43.878787878787875</v>
      </c>
      <c r="ED266" s="4">
        <v>48.666666666666664</v>
      </c>
      <c r="EE266" s="4"/>
      <c r="EF266" s="4">
        <v>144.24242424242425</v>
      </c>
      <c r="EG266" s="4">
        <v>48.080808080808069</v>
      </c>
      <c r="EH266" s="4">
        <v>48.080808080808069</v>
      </c>
      <c r="EI266" s="1">
        <v>25</v>
      </c>
      <c r="EJ266" s="1">
        <v>34</v>
      </c>
      <c r="EK266" s="1">
        <v>28</v>
      </c>
      <c r="EL266" s="1">
        <v>12</v>
      </c>
      <c r="EM266" s="1">
        <v>1</v>
      </c>
      <c r="EN266" s="1">
        <v>0</v>
      </c>
      <c r="EO266" s="1">
        <v>37</v>
      </c>
      <c r="EP266" s="1">
        <v>33</v>
      </c>
      <c r="EQ266" s="1">
        <v>18</v>
      </c>
      <c r="ER266" s="1">
        <v>11</v>
      </c>
      <c r="ES266" s="1">
        <v>1</v>
      </c>
      <c r="ET266" s="1">
        <v>1</v>
      </c>
      <c r="EU266" s="1">
        <v>37</v>
      </c>
      <c r="EV266" s="1">
        <v>25</v>
      </c>
      <c r="EW266" s="1">
        <v>24</v>
      </c>
      <c r="EX266" s="1">
        <v>13</v>
      </c>
      <c r="EY266" s="1">
        <v>1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1</v>
      </c>
      <c r="FH266" s="1">
        <v>0</v>
      </c>
      <c r="FI266" s="1">
        <v>77</v>
      </c>
      <c r="FJ266" s="1" t="s">
        <v>375</v>
      </c>
      <c r="FK266" s="1">
        <v>88</v>
      </c>
      <c r="FL266" s="1">
        <v>19</v>
      </c>
      <c r="FM266" s="1" t="s">
        <v>375</v>
      </c>
      <c r="FN266" s="1">
        <v>21</v>
      </c>
      <c r="FO266" s="1">
        <v>37</v>
      </c>
      <c r="FP266" s="1">
        <v>21</v>
      </c>
      <c r="FQ266" s="1">
        <v>37</v>
      </c>
      <c r="FR266" s="1" t="s">
        <v>324</v>
      </c>
      <c r="FS266" s="1">
        <v>313</v>
      </c>
      <c r="FT266" s="1">
        <v>134</v>
      </c>
      <c r="FU266" s="1">
        <v>313</v>
      </c>
    </row>
    <row r="267" spans="63:177">
      <c r="BK267" s="29">
        <v>456391171</v>
      </c>
      <c r="BL267" s="1" t="s">
        <v>217</v>
      </c>
      <c r="BM267" s="1">
        <v>257</v>
      </c>
      <c r="BN267" s="1" t="s">
        <v>289</v>
      </c>
      <c r="BO267" s="1" t="s">
        <v>370</v>
      </c>
      <c r="BP267" s="1">
        <v>171</v>
      </c>
      <c r="BQ267" s="1">
        <v>0</v>
      </c>
      <c r="BR267" s="4">
        <v>54.257309941520468</v>
      </c>
      <c r="BS267" s="4">
        <v>44.187134502923975</v>
      </c>
      <c r="BT267" s="4">
        <v>44.742690058479532</v>
      </c>
      <c r="BU267" s="4">
        <v>143.18713450292398</v>
      </c>
      <c r="BV267" s="4">
        <v>47.729044834307999</v>
      </c>
      <c r="BW267" s="1">
        <v>37</v>
      </c>
      <c r="BX267" s="1">
        <v>60</v>
      </c>
      <c r="BY267" s="1">
        <v>51</v>
      </c>
      <c r="BZ267" s="1">
        <v>23</v>
      </c>
      <c r="CA267" s="1">
        <v>1</v>
      </c>
      <c r="CB267" s="1">
        <v>1</v>
      </c>
      <c r="CC267" s="1">
        <v>62</v>
      </c>
      <c r="CD267" s="1">
        <v>62</v>
      </c>
      <c r="CE267" s="1">
        <v>35</v>
      </c>
      <c r="CF267" s="1">
        <v>12</v>
      </c>
      <c r="CG267" s="1">
        <v>2</v>
      </c>
      <c r="CH267" s="1">
        <v>1</v>
      </c>
      <c r="CI267" s="1">
        <v>71</v>
      </c>
      <c r="CJ267" s="1">
        <v>55</v>
      </c>
      <c r="CK267" s="1">
        <v>22</v>
      </c>
      <c r="CL267" s="1">
        <v>23</v>
      </c>
      <c r="CM267" s="1">
        <v>1</v>
      </c>
      <c r="CN267" s="1">
        <v>0</v>
      </c>
      <c r="CO267" s="1">
        <v>1</v>
      </c>
      <c r="CP267" s="1">
        <v>0</v>
      </c>
      <c r="CQ267" s="1">
        <v>40</v>
      </c>
      <c r="CR267" s="1">
        <v>0</v>
      </c>
      <c r="CS267" s="4">
        <v>41.85</v>
      </c>
      <c r="CT267" s="4">
        <v>36.5</v>
      </c>
      <c r="CU267" s="4">
        <v>44.024999999999999</v>
      </c>
      <c r="CV267" s="4">
        <v>47.85</v>
      </c>
      <c r="CW267" s="4">
        <v>122.375</v>
      </c>
      <c r="CX267" s="4">
        <v>40.791666666666657</v>
      </c>
      <c r="CY267" s="4">
        <v>42.556249999999999</v>
      </c>
      <c r="CZ267" s="1">
        <v>12</v>
      </c>
      <c r="DA267" s="1">
        <v>23</v>
      </c>
      <c r="DB267" s="1">
        <v>4</v>
      </c>
      <c r="DC267" s="1">
        <v>1</v>
      </c>
      <c r="DD267" s="1">
        <v>0</v>
      </c>
      <c r="DE267" s="1">
        <v>0</v>
      </c>
      <c r="DF267" s="1">
        <v>21</v>
      </c>
      <c r="DG267" s="1">
        <v>13</v>
      </c>
      <c r="DH267" s="1">
        <v>5</v>
      </c>
      <c r="DI267" s="1">
        <v>1</v>
      </c>
      <c r="DJ267" s="1">
        <v>0</v>
      </c>
      <c r="DK267" s="1">
        <v>0</v>
      </c>
      <c r="DL267" s="1">
        <v>16</v>
      </c>
      <c r="DM267" s="1">
        <v>13</v>
      </c>
      <c r="DN267" s="1">
        <v>5</v>
      </c>
      <c r="DO267" s="1">
        <v>6</v>
      </c>
      <c r="DP267" s="1">
        <v>0</v>
      </c>
      <c r="DQ267" s="1">
        <v>0</v>
      </c>
      <c r="DR267" s="1">
        <v>10</v>
      </c>
      <c r="DS267" s="1">
        <v>17</v>
      </c>
      <c r="DT267" s="1">
        <v>11</v>
      </c>
      <c r="DU267" s="1">
        <v>2</v>
      </c>
      <c r="DV267" s="1">
        <v>1</v>
      </c>
      <c r="DW267" s="1">
        <v>0</v>
      </c>
      <c r="DX267" s="1">
        <v>0</v>
      </c>
      <c r="DY267" s="1">
        <v>0</v>
      </c>
      <c r="DZ267" s="1">
        <v>211</v>
      </c>
      <c r="EA267" s="1">
        <v>0</v>
      </c>
      <c r="EB267" s="4">
        <v>51.905213270142177</v>
      </c>
      <c r="EC267" s="4">
        <v>42.729857819905213</v>
      </c>
      <c r="ED267" s="4">
        <v>44.606635071090047</v>
      </c>
      <c r="EE267" s="4">
        <v>47.85</v>
      </c>
      <c r="EF267" s="4">
        <v>139.24170616113744</v>
      </c>
      <c r="EG267" s="4">
        <v>46.413902053712476</v>
      </c>
      <c r="EH267" s="4">
        <v>46.748420221169013</v>
      </c>
      <c r="EI267" s="1">
        <v>49</v>
      </c>
      <c r="EJ267" s="1">
        <v>83</v>
      </c>
      <c r="EK267" s="1">
        <v>55</v>
      </c>
      <c r="EL267" s="1">
        <v>24</v>
      </c>
      <c r="EM267" s="1">
        <v>1</v>
      </c>
      <c r="EN267" s="1">
        <v>1</v>
      </c>
      <c r="EO267" s="1">
        <v>83</v>
      </c>
      <c r="EP267" s="1">
        <v>75</v>
      </c>
      <c r="EQ267" s="1">
        <v>40</v>
      </c>
      <c r="ER267" s="1">
        <v>13</v>
      </c>
      <c r="ES267" s="1">
        <v>2</v>
      </c>
      <c r="ET267" s="1">
        <v>1</v>
      </c>
      <c r="EU267" s="1">
        <v>87</v>
      </c>
      <c r="EV267" s="1">
        <v>68</v>
      </c>
      <c r="EW267" s="1">
        <v>27</v>
      </c>
      <c r="EX267" s="1">
        <v>29</v>
      </c>
      <c r="EY267" s="1">
        <v>1</v>
      </c>
      <c r="EZ267" s="1">
        <v>0</v>
      </c>
      <c r="FA267" s="1">
        <v>10</v>
      </c>
      <c r="FB267" s="1">
        <v>17</v>
      </c>
      <c r="FC267" s="1">
        <v>11</v>
      </c>
      <c r="FD267" s="1">
        <v>2</v>
      </c>
      <c r="FE267" s="1">
        <v>1</v>
      </c>
      <c r="FF267" s="1">
        <v>0</v>
      </c>
      <c r="FG267" s="1">
        <v>1</v>
      </c>
      <c r="FH267" s="1">
        <v>0</v>
      </c>
      <c r="FI267" s="1">
        <v>83</v>
      </c>
      <c r="FJ267" s="1">
        <v>118</v>
      </c>
      <c r="FK267" s="1">
        <v>113</v>
      </c>
      <c r="FL267" s="1">
        <v>20</v>
      </c>
      <c r="FM267" s="1">
        <v>21</v>
      </c>
      <c r="FN267" s="1">
        <v>25</v>
      </c>
      <c r="FO267" s="1">
        <v>37</v>
      </c>
      <c r="FP267" s="1">
        <v>21</v>
      </c>
      <c r="FQ267" s="1">
        <v>37</v>
      </c>
      <c r="FR267" s="1" t="s">
        <v>324</v>
      </c>
      <c r="FS267" s="1">
        <v>313</v>
      </c>
      <c r="FT267" s="1">
        <v>134</v>
      </c>
      <c r="FU267" s="1">
        <v>313</v>
      </c>
    </row>
    <row r="268" spans="63:177">
      <c r="BK268" s="29">
        <v>158412786</v>
      </c>
      <c r="BL268" s="1" t="s">
        <v>218</v>
      </c>
      <c r="BM268" s="1">
        <v>260</v>
      </c>
      <c r="BN268" s="1" t="s">
        <v>289</v>
      </c>
      <c r="BO268" s="1" t="s">
        <v>290</v>
      </c>
      <c r="BP268" s="1">
        <v>55</v>
      </c>
      <c r="BQ268" s="1">
        <v>0</v>
      </c>
      <c r="BR268" s="4">
        <v>47.236363636363635</v>
      </c>
      <c r="BS268" s="4">
        <v>36.436363636363637</v>
      </c>
      <c r="BT268" s="4">
        <v>41.090909090909093</v>
      </c>
      <c r="BU268" s="4">
        <v>124.76363636363637</v>
      </c>
      <c r="BV268" s="4">
        <v>41.5878787878788</v>
      </c>
      <c r="BW268" s="1">
        <v>13</v>
      </c>
      <c r="BX268" s="1">
        <v>26</v>
      </c>
      <c r="BY268" s="1">
        <v>15</v>
      </c>
      <c r="BZ268" s="1">
        <v>1</v>
      </c>
      <c r="CA268" s="1">
        <v>1</v>
      </c>
      <c r="CB268" s="1">
        <v>0</v>
      </c>
      <c r="CC268" s="1">
        <v>21</v>
      </c>
      <c r="CD268" s="1">
        <v>27</v>
      </c>
      <c r="CE268" s="1">
        <v>6</v>
      </c>
      <c r="CF268" s="1">
        <v>1</v>
      </c>
      <c r="CG268" s="1">
        <v>1</v>
      </c>
      <c r="CH268" s="1">
        <v>0</v>
      </c>
      <c r="CI268" s="1">
        <v>21</v>
      </c>
      <c r="CJ268" s="1">
        <v>22</v>
      </c>
      <c r="CK268" s="1">
        <v>11</v>
      </c>
      <c r="CL268" s="1">
        <v>1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4"/>
      <c r="CT268" s="4"/>
      <c r="CU268" s="4"/>
      <c r="CV268" s="4"/>
      <c r="CW268" s="4"/>
      <c r="CX268" s="4"/>
      <c r="CY268" s="4"/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55</v>
      </c>
      <c r="EA268" s="1">
        <v>0</v>
      </c>
      <c r="EB268" s="4">
        <v>47.236363636363635</v>
      </c>
      <c r="EC268" s="4">
        <v>36.436363636363637</v>
      </c>
      <c r="ED268" s="4">
        <v>41.090909090909093</v>
      </c>
      <c r="EE268" s="4"/>
      <c r="EF268" s="4">
        <v>124.76363636363637</v>
      </c>
      <c r="EG268" s="4">
        <v>41.5878787878788</v>
      </c>
      <c r="EH268" s="4">
        <v>41.5878787878788</v>
      </c>
      <c r="EI268" s="1">
        <v>13</v>
      </c>
      <c r="EJ268" s="1">
        <v>26</v>
      </c>
      <c r="EK268" s="1">
        <v>15</v>
      </c>
      <c r="EL268" s="1">
        <v>1</v>
      </c>
      <c r="EM268" s="1">
        <v>1</v>
      </c>
      <c r="EN268" s="1">
        <v>0</v>
      </c>
      <c r="EO268" s="1">
        <v>21</v>
      </c>
      <c r="EP268" s="1">
        <v>27</v>
      </c>
      <c r="EQ268" s="1">
        <v>6</v>
      </c>
      <c r="ER268" s="1">
        <v>1</v>
      </c>
      <c r="ES268" s="1">
        <v>1</v>
      </c>
      <c r="ET268" s="1">
        <v>0</v>
      </c>
      <c r="EU268" s="1">
        <v>21</v>
      </c>
      <c r="EV268" s="1">
        <v>22</v>
      </c>
      <c r="EW268" s="1">
        <v>11</v>
      </c>
      <c r="EX268" s="1">
        <v>1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165</v>
      </c>
      <c r="FJ268" s="1" t="s">
        <v>375</v>
      </c>
      <c r="FK268" s="1">
        <v>180</v>
      </c>
      <c r="FL268" s="1">
        <v>31</v>
      </c>
      <c r="FM268" s="1" t="s">
        <v>375</v>
      </c>
      <c r="FN268" s="1">
        <v>33</v>
      </c>
      <c r="FO268" s="1">
        <v>37</v>
      </c>
      <c r="FP268" s="1">
        <v>21</v>
      </c>
      <c r="FQ268" s="1">
        <v>37</v>
      </c>
      <c r="FR268" s="1" t="s">
        <v>324</v>
      </c>
      <c r="FS268" s="1">
        <v>313</v>
      </c>
      <c r="FT268" s="1">
        <v>134</v>
      </c>
      <c r="FU268" s="1">
        <v>313</v>
      </c>
    </row>
    <row r="269" spans="63:177">
      <c r="BK269" s="29">
        <v>728214007</v>
      </c>
      <c r="BL269" s="1" t="s">
        <v>219</v>
      </c>
      <c r="BM269" s="1">
        <v>261</v>
      </c>
      <c r="BN269" s="1" t="s">
        <v>292</v>
      </c>
      <c r="BO269" s="1" t="s">
        <v>290</v>
      </c>
      <c r="BP269" s="1">
        <v>136</v>
      </c>
      <c r="BQ269" s="1">
        <v>0</v>
      </c>
      <c r="BR269" s="4">
        <v>60.632352941176471</v>
      </c>
      <c r="BS269" s="4">
        <v>49.264705882352942</v>
      </c>
      <c r="BT269" s="4">
        <v>52.463235294117645</v>
      </c>
      <c r="BU269" s="4">
        <v>162.36029411764707</v>
      </c>
      <c r="BV269" s="4">
        <v>54.120098039215698</v>
      </c>
      <c r="BW269" s="1">
        <v>12</v>
      </c>
      <c r="BX269" s="1">
        <v>58</v>
      </c>
      <c r="BY269" s="1">
        <v>44</v>
      </c>
      <c r="BZ269" s="1">
        <v>22</v>
      </c>
      <c r="CA269" s="1">
        <v>0</v>
      </c>
      <c r="CB269" s="1">
        <v>0</v>
      </c>
      <c r="CC269" s="1">
        <v>37</v>
      </c>
      <c r="CD269" s="1">
        <v>54</v>
      </c>
      <c r="CE269" s="1">
        <v>31</v>
      </c>
      <c r="CF269" s="1">
        <v>14</v>
      </c>
      <c r="CG269" s="1">
        <v>0</v>
      </c>
      <c r="CH269" s="1">
        <v>2</v>
      </c>
      <c r="CI269" s="1">
        <v>32</v>
      </c>
      <c r="CJ269" s="1">
        <v>54</v>
      </c>
      <c r="CK269" s="1">
        <v>30</v>
      </c>
      <c r="CL269" s="1">
        <v>20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4"/>
      <c r="CT269" s="4"/>
      <c r="CU269" s="4"/>
      <c r="CV269" s="4"/>
      <c r="CW269" s="4"/>
      <c r="CX269" s="4"/>
      <c r="CY269" s="4"/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136</v>
      </c>
      <c r="EA269" s="1">
        <v>0</v>
      </c>
      <c r="EB269" s="4">
        <v>60.632352941176471</v>
      </c>
      <c r="EC269" s="4">
        <v>49.264705882352942</v>
      </c>
      <c r="ED269" s="4">
        <v>52.463235294117645</v>
      </c>
      <c r="EE269" s="4"/>
      <c r="EF269" s="4">
        <v>162.36029411764707</v>
      </c>
      <c r="EG269" s="4">
        <v>54.120098039215698</v>
      </c>
      <c r="EH269" s="4">
        <v>54.120098039215698</v>
      </c>
      <c r="EI269" s="1">
        <v>12</v>
      </c>
      <c r="EJ269" s="1">
        <v>58</v>
      </c>
      <c r="EK269" s="1">
        <v>44</v>
      </c>
      <c r="EL269" s="1">
        <v>22</v>
      </c>
      <c r="EM269" s="1">
        <v>0</v>
      </c>
      <c r="EN269" s="1">
        <v>0</v>
      </c>
      <c r="EO269" s="1">
        <v>37</v>
      </c>
      <c r="EP269" s="1">
        <v>54</v>
      </c>
      <c r="EQ269" s="1">
        <v>31</v>
      </c>
      <c r="ER269" s="1">
        <v>14</v>
      </c>
      <c r="ES269" s="1">
        <v>0</v>
      </c>
      <c r="ET269" s="1">
        <v>2</v>
      </c>
      <c r="EU269" s="1">
        <v>32</v>
      </c>
      <c r="EV269" s="1">
        <v>54</v>
      </c>
      <c r="EW269" s="1">
        <v>30</v>
      </c>
      <c r="EX269" s="1">
        <v>20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32</v>
      </c>
      <c r="FJ269" s="1" t="s">
        <v>375</v>
      </c>
      <c r="FK269" s="1">
        <v>36</v>
      </c>
      <c r="FL269" s="1">
        <v>8</v>
      </c>
      <c r="FM269" s="1" t="s">
        <v>375</v>
      </c>
      <c r="FN269" s="1">
        <v>10</v>
      </c>
      <c r="FO269" s="1">
        <v>37</v>
      </c>
      <c r="FP269" s="1">
        <v>21</v>
      </c>
      <c r="FQ269" s="1">
        <v>37</v>
      </c>
      <c r="FR269" s="1" t="s">
        <v>324</v>
      </c>
      <c r="FS269" s="1">
        <v>313</v>
      </c>
      <c r="FT269" s="1">
        <v>134</v>
      </c>
      <c r="FU269" s="1">
        <v>313</v>
      </c>
    </row>
    <row r="270" spans="63:177">
      <c r="BK270" s="29">
        <v>512270364</v>
      </c>
      <c r="BL270" s="1" t="s">
        <v>220</v>
      </c>
      <c r="BM270" s="1">
        <v>263</v>
      </c>
      <c r="BN270" s="1" t="s">
        <v>289</v>
      </c>
      <c r="BO270" s="1" t="s">
        <v>290</v>
      </c>
      <c r="BP270" s="1">
        <v>132</v>
      </c>
      <c r="BQ270" s="1">
        <v>0</v>
      </c>
      <c r="BR270" s="4">
        <v>54.863636363636367</v>
      </c>
      <c r="BS270" s="4">
        <v>45.969696969696969</v>
      </c>
      <c r="BT270" s="4">
        <v>49.992424242424242</v>
      </c>
      <c r="BU270" s="4">
        <v>150.82575757575756</v>
      </c>
      <c r="BV270" s="4">
        <v>50.275252525252498</v>
      </c>
      <c r="BW270" s="1">
        <v>24</v>
      </c>
      <c r="BX270" s="1">
        <v>57</v>
      </c>
      <c r="BY270" s="1">
        <v>30</v>
      </c>
      <c r="BZ270" s="1">
        <v>21</v>
      </c>
      <c r="CA270" s="1">
        <v>0</v>
      </c>
      <c r="CB270" s="1">
        <v>1</v>
      </c>
      <c r="CC270" s="1">
        <v>39</v>
      </c>
      <c r="CD270" s="1">
        <v>57</v>
      </c>
      <c r="CE270" s="1">
        <v>19</v>
      </c>
      <c r="CF270" s="1">
        <v>17</v>
      </c>
      <c r="CG270" s="1">
        <v>0</v>
      </c>
      <c r="CH270" s="1">
        <v>2</v>
      </c>
      <c r="CI270" s="1">
        <v>43</v>
      </c>
      <c r="CJ270" s="1">
        <v>45</v>
      </c>
      <c r="CK270" s="1">
        <v>23</v>
      </c>
      <c r="CL270" s="1">
        <v>21</v>
      </c>
      <c r="CM270" s="1">
        <v>0</v>
      </c>
      <c r="CN270" s="1">
        <v>3</v>
      </c>
      <c r="CO270" s="1">
        <v>0</v>
      </c>
      <c r="CP270" s="1">
        <v>0</v>
      </c>
      <c r="CQ270" s="1">
        <v>0</v>
      </c>
      <c r="CR270" s="1">
        <v>0</v>
      </c>
      <c r="CS270" s="4"/>
      <c r="CT270" s="4"/>
      <c r="CU270" s="4"/>
      <c r="CV270" s="4"/>
      <c r="CW270" s="4"/>
      <c r="CX270" s="4"/>
      <c r="CY270" s="4"/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132</v>
      </c>
      <c r="EA270" s="1">
        <v>0</v>
      </c>
      <c r="EB270" s="4">
        <v>54.863636363636367</v>
      </c>
      <c r="EC270" s="4">
        <v>45.969696969696969</v>
      </c>
      <c r="ED270" s="4">
        <v>49.992424242424242</v>
      </c>
      <c r="EE270" s="4"/>
      <c r="EF270" s="4">
        <v>150.82575757575756</v>
      </c>
      <c r="EG270" s="4">
        <v>50.275252525252498</v>
      </c>
      <c r="EH270" s="4">
        <v>50.275252525252498</v>
      </c>
      <c r="EI270" s="1">
        <v>24</v>
      </c>
      <c r="EJ270" s="1">
        <v>57</v>
      </c>
      <c r="EK270" s="1">
        <v>30</v>
      </c>
      <c r="EL270" s="1">
        <v>21</v>
      </c>
      <c r="EM270" s="1">
        <v>0</v>
      </c>
      <c r="EN270" s="1">
        <v>1</v>
      </c>
      <c r="EO270" s="1">
        <v>39</v>
      </c>
      <c r="EP270" s="1">
        <v>57</v>
      </c>
      <c r="EQ270" s="1">
        <v>19</v>
      </c>
      <c r="ER270" s="1">
        <v>17</v>
      </c>
      <c r="ES270" s="1">
        <v>0</v>
      </c>
      <c r="ET270" s="1">
        <v>2</v>
      </c>
      <c r="EU270" s="1">
        <v>43</v>
      </c>
      <c r="EV270" s="1">
        <v>45</v>
      </c>
      <c r="EW270" s="1">
        <v>23</v>
      </c>
      <c r="EX270" s="1">
        <v>21</v>
      </c>
      <c r="EY270" s="1">
        <v>0</v>
      </c>
      <c r="EZ270" s="1">
        <v>3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53</v>
      </c>
      <c r="FJ270" s="1" t="s">
        <v>375</v>
      </c>
      <c r="FK270" s="1">
        <v>64</v>
      </c>
      <c r="FL270" s="1">
        <v>15</v>
      </c>
      <c r="FM270" s="1" t="s">
        <v>375</v>
      </c>
      <c r="FN270" s="1">
        <v>15</v>
      </c>
      <c r="FO270" s="1">
        <v>37</v>
      </c>
      <c r="FP270" s="1">
        <v>21</v>
      </c>
      <c r="FQ270" s="1">
        <v>37</v>
      </c>
      <c r="FR270" s="1" t="s">
        <v>324</v>
      </c>
      <c r="FS270" s="1">
        <v>313</v>
      </c>
      <c r="FT270" s="1">
        <v>134</v>
      </c>
      <c r="FU270" s="1">
        <v>313</v>
      </c>
    </row>
    <row r="271" spans="63:177">
      <c r="BK271" s="29">
        <v>655058353</v>
      </c>
      <c r="BL271" s="1" t="s">
        <v>221</v>
      </c>
      <c r="BM271" s="1">
        <v>264</v>
      </c>
      <c r="BN271" s="1" t="s">
        <v>292</v>
      </c>
      <c r="BO271" s="1" t="s">
        <v>370</v>
      </c>
      <c r="BP271" s="1">
        <v>74</v>
      </c>
      <c r="BQ271" s="1">
        <v>0</v>
      </c>
      <c r="BR271" s="4">
        <v>61.932432432432435</v>
      </c>
      <c r="BS271" s="4">
        <v>50.918918918918919</v>
      </c>
      <c r="BT271" s="4">
        <v>56.851351351351354</v>
      </c>
      <c r="BU271" s="4">
        <v>169.70270270270271</v>
      </c>
      <c r="BV271" s="4">
        <v>56.567567567567565</v>
      </c>
      <c r="BW271" s="1">
        <v>7</v>
      </c>
      <c r="BX271" s="1">
        <v>26</v>
      </c>
      <c r="BY271" s="1">
        <v>23</v>
      </c>
      <c r="BZ271" s="1">
        <v>18</v>
      </c>
      <c r="CA271" s="1">
        <v>0</v>
      </c>
      <c r="CB271" s="1">
        <v>0</v>
      </c>
      <c r="CC271" s="1">
        <v>17</v>
      </c>
      <c r="CD271" s="1">
        <v>25</v>
      </c>
      <c r="CE271" s="1">
        <v>23</v>
      </c>
      <c r="CF271" s="1">
        <v>9</v>
      </c>
      <c r="CG271" s="1">
        <v>0</v>
      </c>
      <c r="CH271" s="1">
        <v>0</v>
      </c>
      <c r="CI271" s="1">
        <v>12</v>
      </c>
      <c r="CJ271" s="1">
        <v>29</v>
      </c>
      <c r="CK271" s="1">
        <v>19</v>
      </c>
      <c r="CL271" s="1">
        <v>14</v>
      </c>
      <c r="CM271" s="1">
        <v>0</v>
      </c>
      <c r="CN271" s="1">
        <v>2</v>
      </c>
      <c r="CO271" s="1">
        <v>0</v>
      </c>
      <c r="CP271" s="1">
        <v>0</v>
      </c>
      <c r="CQ271" s="1">
        <v>86</v>
      </c>
      <c r="CR271" s="1">
        <v>0</v>
      </c>
      <c r="CS271" s="4">
        <v>58.97674418604651</v>
      </c>
      <c r="CT271" s="4">
        <v>54.046511627906973</v>
      </c>
      <c r="CU271" s="4">
        <v>63.465116279069768</v>
      </c>
      <c r="CV271" s="4">
        <v>55.313953488372093</v>
      </c>
      <c r="CW271" s="4">
        <v>176.48837209302326</v>
      </c>
      <c r="CX271" s="4">
        <v>58.829457364341096</v>
      </c>
      <c r="CY271" s="4">
        <v>57.950581395348834</v>
      </c>
      <c r="CZ271" s="1">
        <v>11</v>
      </c>
      <c r="DA271" s="1">
        <v>32</v>
      </c>
      <c r="DB271" s="1">
        <v>36</v>
      </c>
      <c r="DC271" s="1">
        <v>7</v>
      </c>
      <c r="DD271" s="1">
        <v>0</v>
      </c>
      <c r="DE271" s="1">
        <v>0</v>
      </c>
      <c r="DF271" s="1">
        <v>16</v>
      </c>
      <c r="DG271" s="1">
        <v>34</v>
      </c>
      <c r="DH271" s="1">
        <v>27</v>
      </c>
      <c r="DI271" s="1">
        <v>9</v>
      </c>
      <c r="DJ271" s="1">
        <v>0</v>
      </c>
      <c r="DK271" s="1">
        <v>0</v>
      </c>
      <c r="DL271" s="1">
        <v>8</v>
      </c>
      <c r="DM271" s="1">
        <v>27</v>
      </c>
      <c r="DN271" s="1">
        <v>28</v>
      </c>
      <c r="DO271" s="1">
        <v>23</v>
      </c>
      <c r="DP271" s="1">
        <v>0</v>
      </c>
      <c r="DQ271" s="1">
        <v>3</v>
      </c>
      <c r="DR271" s="1">
        <v>16</v>
      </c>
      <c r="DS271" s="1">
        <v>32</v>
      </c>
      <c r="DT271" s="1">
        <v>29</v>
      </c>
      <c r="DU271" s="1">
        <v>9</v>
      </c>
      <c r="DV271" s="1">
        <v>1</v>
      </c>
      <c r="DW271" s="1">
        <v>0</v>
      </c>
      <c r="DX271" s="1">
        <v>0</v>
      </c>
      <c r="DY271" s="1">
        <v>0</v>
      </c>
      <c r="DZ271" s="1">
        <v>160</v>
      </c>
      <c r="EA271" s="1">
        <v>0</v>
      </c>
      <c r="EB271" s="4">
        <v>60.34375</v>
      </c>
      <c r="EC271" s="4">
        <v>52.6</v>
      </c>
      <c r="ED271" s="4">
        <v>60.40625</v>
      </c>
      <c r="EE271" s="4">
        <v>55.313953488372093</v>
      </c>
      <c r="EF271" s="4">
        <v>173.35</v>
      </c>
      <c r="EG271" s="4">
        <v>57.783333333333317</v>
      </c>
      <c r="EH271" s="4">
        <v>57.310937500000001</v>
      </c>
      <c r="EI271" s="1">
        <v>18</v>
      </c>
      <c r="EJ271" s="1">
        <v>58</v>
      </c>
      <c r="EK271" s="1">
        <v>59</v>
      </c>
      <c r="EL271" s="1">
        <v>25</v>
      </c>
      <c r="EM271" s="1">
        <v>0</v>
      </c>
      <c r="EN271" s="1">
        <v>0</v>
      </c>
      <c r="EO271" s="1">
        <v>33</v>
      </c>
      <c r="EP271" s="1">
        <v>59</v>
      </c>
      <c r="EQ271" s="1">
        <v>50</v>
      </c>
      <c r="ER271" s="1">
        <v>18</v>
      </c>
      <c r="ES271" s="1">
        <v>0</v>
      </c>
      <c r="ET271" s="1">
        <v>0</v>
      </c>
      <c r="EU271" s="1">
        <v>20</v>
      </c>
      <c r="EV271" s="1">
        <v>56</v>
      </c>
      <c r="EW271" s="1">
        <v>47</v>
      </c>
      <c r="EX271" s="1">
        <v>37</v>
      </c>
      <c r="EY271" s="1">
        <v>0</v>
      </c>
      <c r="EZ271" s="1">
        <v>5</v>
      </c>
      <c r="FA271" s="1">
        <v>16</v>
      </c>
      <c r="FB271" s="1">
        <v>32</v>
      </c>
      <c r="FC271" s="1">
        <v>29</v>
      </c>
      <c r="FD271" s="1">
        <v>9</v>
      </c>
      <c r="FE271" s="1">
        <v>1</v>
      </c>
      <c r="FF271" s="1">
        <v>0</v>
      </c>
      <c r="FG271" s="1">
        <v>0</v>
      </c>
      <c r="FH271" s="1">
        <v>0</v>
      </c>
      <c r="FI271" s="1">
        <v>19</v>
      </c>
      <c r="FJ271" s="1">
        <v>15</v>
      </c>
      <c r="FK271" s="1">
        <v>14</v>
      </c>
      <c r="FL271" s="1">
        <v>4</v>
      </c>
      <c r="FM271" s="1">
        <v>4</v>
      </c>
      <c r="FN271" s="1">
        <v>4</v>
      </c>
      <c r="FO271" s="1">
        <v>37</v>
      </c>
      <c r="FP271" s="1">
        <v>21</v>
      </c>
      <c r="FQ271" s="1">
        <v>37</v>
      </c>
      <c r="FR271" s="1" t="s">
        <v>324</v>
      </c>
      <c r="FS271" s="1">
        <v>313</v>
      </c>
      <c r="FT271" s="1">
        <v>134</v>
      </c>
      <c r="FU271" s="1">
        <v>313</v>
      </c>
    </row>
    <row r="272" spans="63:177">
      <c r="BK272" s="29">
        <v>611627697</v>
      </c>
      <c r="BL272" s="1" t="s">
        <v>222</v>
      </c>
      <c r="BM272" s="1">
        <v>265</v>
      </c>
      <c r="BN272" s="1" t="s">
        <v>289</v>
      </c>
      <c r="BO272" s="1" t="s">
        <v>370</v>
      </c>
      <c r="BP272" s="1">
        <v>83</v>
      </c>
      <c r="BQ272" s="1">
        <v>0</v>
      </c>
      <c r="BR272" s="4">
        <v>51.313253012048193</v>
      </c>
      <c r="BS272" s="4">
        <v>46.891566265060241</v>
      </c>
      <c r="BT272" s="4">
        <v>46.638554216867469</v>
      </c>
      <c r="BU272" s="4">
        <v>144.84337349397592</v>
      </c>
      <c r="BV272" s="4">
        <v>48.281124497991989</v>
      </c>
      <c r="BW272" s="1">
        <v>22</v>
      </c>
      <c r="BX272" s="1">
        <v>31</v>
      </c>
      <c r="BY272" s="1">
        <v>20</v>
      </c>
      <c r="BZ272" s="1">
        <v>10</v>
      </c>
      <c r="CA272" s="1">
        <v>0</v>
      </c>
      <c r="CB272" s="1">
        <v>0</v>
      </c>
      <c r="CC272" s="1">
        <v>25</v>
      </c>
      <c r="CD272" s="1">
        <v>32</v>
      </c>
      <c r="CE272" s="1">
        <v>17</v>
      </c>
      <c r="CF272" s="1">
        <v>9</v>
      </c>
      <c r="CG272" s="1">
        <v>0</v>
      </c>
      <c r="CH272" s="1">
        <v>0</v>
      </c>
      <c r="CI272" s="1">
        <v>33</v>
      </c>
      <c r="CJ272" s="1">
        <v>23</v>
      </c>
      <c r="CK272" s="1">
        <v>16</v>
      </c>
      <c r="CL272" s="1">
        <v>11</v>
      </c>
      <c r="CM272" s="1">
        <v>0</v>
      </c>
      <c r="CN272" s="1">
        <v>2</v>
      </c>
      <c r="CO272" s="1">
        <v>0</v>
      </c>
      <c r="CP272" s="1">
        <v>0</v>
      </c>
      <c r="CQ272" s="1">
        <v>14</v>
      </c>
      <c r="CR272" s="1">
        <v>0</v>
      </c>
      <c r="CS272" s="4">
        <v>45.714285714285715</v>
      </c>
      <c r="CT272" s="4">
        <v>46.857142857142854</v>
      </c>
      <c r="CU272" s="4">
        <v>49.642857142857146</v>
      </c>
      <c r="CV272" s="4">
        <v>50.142857142857146</v>
      </c>
      <c r="CW272" s="4">
        <v>142.21428571428572</v>
      </c>
      <c r="CX272" s="4">
        <v>47.404761904761912</v>
      </c>
      <c r="CY272" s="4">
        <v>48.089285714285715</v>
      </c>
      <c r="CZ272" s="1">
        <v>5</v>
      </c>
      <c r="DA272" s="1">
        <v>6</v>
      </c>
      <c r="DB272" s="1">
        <v>3</v>
      </c>
      <c r="DC272" s="1">
        <v>0</v>
      </c>
      <c r="DD272" s="1">
        <v>0</v>
      </c>
      <c r="DE272" s="1">
        <v>0</v>
      </c>
      <c r="DF272" s="1">
        <v>5</v>
      </c>
      <c r="DG272" s="1">
        <v>5</v>
      </c>
      <c r="DH272" s="1">
        <v>2</v>
      </c>
      <c r="DI272" s="1">
        <v>2</v>
      </c>
      <c r="DJ272" s="1">
        <v>0</v>
      </c>
      <c r="DK272" s="1">
        <v>0</v>
      </c>
      <c r="DL272" s="1">
        <v>5</v>
      </c>
      <c r="DM272" s="1">
        <v>5</v>
      </c>
      <c r="DN272" s="1">
        <v>3</v>
      </c>
      <c r="DO272" s="1">
        <v>1</v>
      </c>
      <c r="DP272" s="1">
        <v>0</v>
      </c>
      <c r="DQ272" s="1">
        <v>0</v>
      </c>
      <c r="DR272" s="1">
        <v>2</v>
      </c>
      <c r="DS272" s="1">
        <v>8</v>
      </c>
      <c r="DT272" s="1">
        <v>3</v>
      </c>
      <c r="DU272" s="1">
        <v>1</v>
      </c>
      <c r="DV272" s="1">
        <v>0</v>
      </c>
      <c r="DW272" s="1">
        <v>0</v>
      </c>
      <c r="DX272" s="1">
        <v>0</v>
      </c>
      <c r="DY272" s="1">
        <v>0</v>
      </c>
      <c r="DZ272" s="1">
        <v>97</v>
      </c>
      <c r="EA272" s="1">
        <v>0</v>
      </c>
      <c r="EB272" s="4">
        <v>50.505154639175259</v>
      </c>
      <c r="EC272" s="4">
        <v>46.886597938144327</v>
      </c>
      <c r="ED272" s="4">
        <v>47.072164948453612</v>
      </c>
      <c r="EE272" s="4">
        <v>50.142857142857146</v>
      </c>
      <c r="EF272" s="4">
        <v>144.46391752577318</v>
      </c>
      <c r="EG272" s="4">
        <v>48.154639175257721</v>
      </c>
      <c r="EH272" s="4">
        <v>48.253436426116835</v>
      </c>
      <c r="EI272" s="1">
        <v>27</v>
      </c>
      <c r="EJ272" s="1">
        <v>37</v>
      </c>
      <c r="EK272" s="1">
        <v>23</v>
      </c>
      <c r="EL272" s="1">
        <v>10</v>
      </c>
      <c r="EM272" s="1">
        <v>0</v>
      </c>
      <c r="EN272" s="1">
        <v>0</v>
      </c>
      <c r="EO272" s="1">
        <v>30</v>
      </c>
      <c r="EP272" s="1">
        <v>37</v>
      </c>
      <c r="EQ272" s="1">
        <v>19</v>
      </c>
      <c r="ER272" s="1">
        <v>11</v>
      </c>
      <c r="ES272" s="1">
        <v>0</v>
      </c>
      <c r="ET272" s="1">
        <v>0</v>
      </c>
      <c r="EU272" s="1">
        <v>38</v>
      </c>
      <c r="EV272" s="1">
        <v>28</v>
      </c>
      <c r="EW272" s="1">
        <v>19</v>
      </c>
      <c r="EX272" s="1">
        <v>12</v>
      </c>
      <c r="EY272" s="1">
        <v>0</v>
      </c>
      <c r="EZ272" s="1">
        <v>2</v>
      </c>
      <c r="FA272" s="1">
        <v>2</v>
      </c>
      <c r="FB272" s="1">
        <v>8</v>
      </c>
      <c r="FC272" s="1">
        <v>3</v>
      </c>
      <c r="FD272" s="1">
        <v>1</v>
      </c>
      <c r="FE272" s="1">
        <v>0</v>
      </c>
      <c r="FF272" s="1">
        <v>0</v>
      </c>
      <c r="FG272" s="1">
        <v>0</v>
      </c>
      <c r="FH272" s="1">
        <v>0</v>
      </c>
      <c r="FI272" s="1">
        <v>72</v>
      </c>
      <c r="FJ272" s="1">
        <v>94</v>
      </c>
      <c r="FK272" s="1">
        <v>87</v>
      </c>
      <c r="FL272" s="1">
        <v>18</v>
      </c>
      <c r="FM272" s="1">
        <v>17</v>
      </c>
      <c r="FN272" s="1">
        <v>20</v>
      </c>
      <c r="FO272" s="1">
        <v>37</v>
      </c>
      <c r="FP272" s="1">
        <v>21</v>
      </c>
      <c r="FQ272" s="1">
        <v>37</v>
      </c>
      <c r="FR272" s="1" t="s">
        <v>324</v>
      </c>
      <c r="FS272" s="1">
        <v>313</v>
      </c>
      <c r="FT272" s="1">
        <v>134</v>
      </c>
      <c r="FU272" s="1">
        <v>313</v>
      </c>
    </row>
    <row r="273" spans="63:177">
      <c r="BK273" s="29">
        <v>609565233</v>
      </c>
      <c r="BL273" s="1" t="s">
        <v>223</v>
      </c>
      <c r="BM273" s="1">
        <v>269</v>
      </c>
      <c r="BN273" s="1" t="s">
        <v>289</v>
      </c>
      <c r="BO273" s="1" t="s">
        <v>370</v>
      </c>
      <c r="BP273" s="1">
        <v>101</v>
      </c>
      <c r="BQ273" s="1">
        <v>0</v>
      </c>
      <c r="BR273" s="4">
        <v>55.801980198019805</v>
      </c>
      <c r="BS273" s="4">
        <v>47.168316831683171</v>
      </c>
      <c r="BT273" s="4">
        <v>51.950495049504951</v>
      </c>
      <c r="BU273" s="4">
        <v>154.92079207920793</v>
      </c>
      <c r="BV273" s="4">
        <v>51.640264026402633</v>
      </c>
      <c r="BW273" s="1">
        <v>17</v>
      </c>
      <c r="BX273" s="1">
        <v>43</v>
      </c>
      <c r="BY273" s="1">
        <v>22</v>
      </c>
      <c r="BZ273" s="1">
        <v>19</v>
      </c>
      <c r="CA273" s="1">
        <v>1</v>
      </c>
      <c r="CB273" s="1">
        <v>1</v>
      </c>
      <c r="CC273" s="1">
        <v>32</v>
      </c>
      <c r="CD273" s="1">
        <v>37</v>
      </c>
      <c r="CE273" s="1">
        <v>20</v>
      </c>
      <c r="CF273" s="1">
        <v>12</v>
      </c>
      <c r="CG273" s="1">
        <v>1</v>
      </c>
      <c r="CH273" s="1">
        <v>2</v>
      </c>
      <c r="CI273" s="1">
        <v>35</v>
      </c>
      <c r="CJ273" s="1">
        <v>24</v>
      </c>
      <c r="CK273" s="1">
        <v>22</v>
      </c>
      <c r="CL273" s="1">
        <v>20</v>
      </c>
      <c r="CM273" s="1">
        <v>1</v>
      </c>
      <c r="CN273" s="1">
        <v>4</v>
      </c>
      <c r="CO273" s="1">
        <v>1</v>
      </c>
      <c r="CP273" s="1">
        <v>0</v>
      </c>
      <c r="CQ273" s="1">
        <v>49</v>
      </c>
      <c r="CR273" s="1">
        <v>0</v>
      </c>
      <c r="CS273" s="4">
        <v>55.142857142857146</v>
      </c>
      <c r="CT273" s="4">
        <v>50.204081632653065</v>
      </c>
      <c r="CU273" s="4">
        <v>56.448979591836732</v>
      </c>
      <c r="CV273" s="4">
        <v>52.938775510204081</v>
      </c>
      <c r="CW273" s="4">
        <v>161.79591836734693</v>
      </c>
      <c r="CX273" s="4">
        <v>53.931972789115655</v>
      </c>
      <c r="CY273" s="4">
        <v>53.683673469387756</v>
      </c>
      <c r="CZ273" s="1">
        <v>6</v>
      </c>
      <c r="DA273" s="1">
        <v>24</v>
      </c>
      <c r="DB273" s="1">
        <v>17</v>
      </c>
      <c r="DC273" s="1">
        <v>2</v>
      </c>
      <c r="DD273" s="1">
        <v>0</v>
      </c>
      <c r="DE273" s="1">
        <v>0</v>
      </c>
      <c r="DF273" s="1">
        <v>12</v>
      </c>
      <c r="DG273" s="1">
        <v>23</v>
      </c>
      <c r="DH273" s="1">
        <v>10</v>
      </c>
      <c r="DI273" s="1">
        <v>4</v>
      </c>
      <c r="DJ273" s="1">
        <v>0</v>
      </c>
      <c r="DK273" s="1">
        <v>1</v>
      </c>
      <c r="DL273" s="1">
        <v>12</v>
      </c>
      <c r="DM273" s="1">
        <v>13</v>
      </c>
      <c r="DN273" s="1">
        <v>11</v>
      </c>
      <c r="DO273" s="1">
        <v>13</v>
      </c>
      <c r="DP273" s="1">
        <v>0</v>
      </c>
      <c r="DQ273" s="1">
        <v>2</v>
      </c>
      <c r="DR273" s="1">
        <v>9</v>
      </c>
      <c r="DS273" s="1">
        <v>23</v>
      </c>
      <c r="DT273" s="1">
        <v>14</v>
      </c>
      <c r="DU273" s="1">
        <v>3</v>
      </c>
      <c r="DV273" s="1">
        <v>0</v>
      </c>
      <c r="DW273" s="1">
        <v>0</v>
      </c>
      <c r="DX273" s="1">
        <v>0</v>
      </c>
      <c r="DY273" s="1">
        <v>0</v>
      </c>
      <c r="DZ273" s="1">
        <v>150</v>
      </c>
      <c r="EA273" s="1">
        <v>0</v>
      </c>
      <c r="EB273" s="4">
        <v>55.586666666666666</v>
      </c>
      <c r="EC273" s="4">
        <v>48.16</v>
      </c>
      <c r="ED273" s="4">
        <v>53.42</v>
      </c>
      <c r="EE273" s="4">
        <v>52.938775510204081</v>
      </c>
      <c r="EF273" s="4">
        <v>157.16666666666666</v>
      </c>
      <c r="EG273" s="4">
        <v>52.388888888888879</v>
      </c>
      <c r="EH273" s="4">
        <v>52.30777777777778</v>
      </c>
      <c r="EI273" s="1">
        <v>23</v>
      </c>
      <c r="EJ273" s="1">
        <v>67</v>
      </c>
      <c r="EK273" s="1">
        <v>39</v>
      </c>
      <c r="EL273" s="1">
        <v>21</v>
      </c>
      <c r="EM273" s="1">
        <v>1</v>
      </c>
      <c r="EN273" s="1">
        <v>1</v>
      </c>
      <c r="EO273" s="1">
        <v>44</v>
      </c>
      <c r="EP273" s="1">
        <v>60</v>
      </c>
      <c r="EQ273" s="1">
        <v>30</v>
      </c>
      <c r="ER273" s="1">
        <v>16</v>
      </c>
      <c r="ES273" s="1">
        <v>1</v>
      </c>
      <c r="ET273" s="1">
        <v>3</v>
      </c>
      <c r="EU273" s="1">
        <v>47</v>
      </c>
      <c r="EV273" s="1">
        <v>37</v>
      </c>
      <c r="EW273" s="1">
        <v>33</v>
      </c>
      <c r="EX273" s="1">
        <v>33</v>
      </c>
      <c r="EY273" s="1">
        <v>1</v>
      </c>
      <c r="EZ273" s="1">
        <v>6</v>
      </c>
      <c r="FA273" s="1">
        <v>9</v>
      </c>
      <c r="FB273" s="1">
        <v>23</v>
      </c>
      <c r="FC273" s="1">
        <v>14</v>
      </c>
      <c r="FD273" s="1">
        <v>3</v>
      </c>
      <c r="FE273" s="1">
        <v>0</v>
      </c>
      <c r="FF273" s="1">
        <v>0</v>
      </c>
      <c r="FG273" s="1">
        <v>1</v>
      </c>
      <c r="FH273" s="1">
        <v>0</v>
      </c>
      <c r="FI273" s="1">
        <v>43</v>
      </c>
      <c r="FJ273" s="1">
        <v>36</v>
      </c>
      <c r="FK273" s="1">
        <v>42</v>
      </c>
      <c r="FL273" s="1">
        <v>12</v>
      </c>
      <c r="FM273" s="1">
        <v>10</v>
      </c>
      <c r="FN273" s="1">
        <v>12</v>
      </c>
      <c r="FO273" s="1">
        <v>37</v>
      </c>
      <c r="FP273" s="1">
        <v>21</v>
      </c>
      <c r="FQ273" s="1">
        <v>37</v>
      </c>
      <c r="FR273" s="1" t="s">
        <v>324</v>
      </c>
      <c r="FS273" s="1">
        <v>313</v>
      </c>
      <c r="FT273" s="1">
        <v>134</v>
      </c>
      <c r="FU273" s="1">
        <v>313</v>
      </c>
    </row>
    <row r="274" spans="63:177">
      <c r="BK274" s="29">
        <v>603090715</v>
      </c>
      <c r="BL274" s="1" t="s">
        <v>225</v>
      </c>
      <c r="BM274" s="1">
        <v>287</v>
      </c>
      <c r="BN274" s="1" t="s">
        <v>302</v>
      </c>
      <c r="BO274" s="1" t="s">
        <v>290</v>
      </c>
      <c r="BP274" s="1">
        <v>128</v>
      </c>
      <c r="BQ274" s="1">
        <v>0</v>
      </c>
      <c r="BR274" s="4">
        <v>77.3671875</v>
      </c>
      <c r="BS274" s="4">
        <v>74.375</v>
      </c>
      <c r="BT274" s="4">
        <v>76.7265625</v>
      </c>
      <c r="BU274" s="4">
        <v>228.46875</v>
      </c>
      <c r="BV274" s="4">
        <v>76.15625</v>
      </c>
      <c r="BW274" s="1">
        <v>0</v>
      </c>
      <c r="BX274" s="1">
        <v>20</v>
      </c>
      <c r="BY274" s="1">
        <v>50</v>
      </c>
      <c r="BZ274" s="1">
        <v>58</v>
      </c>
      <c r="CA274" s="1">
        <v>0</v>
      </c>
      <c r="CB274" s="1">
        <v>0</v>
      </c>
      <c r="CC274" s="1">
        <v>8</v>
      </c>
      <c r="CD274" s="1">
        <v>25</v>
      </c>
      <c r="CE274" s="1">
        <v>35</v>
      </c>
      <c r="CF274" s="1">
        <v>60</v>
      </c>
      <c r="CG274" s="1">
        <v>0</v>
      </c>
      <c r="CH274" s="1">
        <v>11</v>
      </c>
      <c r="CI274" s="1">
        <v>1</v>
      </c>
      <c r="CJ274" s="1">
        <v>27</v>
      </c>
      <c r="CK274" s="1">
        <v>33</v>
      </c>
      <c r="CL274" s="1">
        <v>67</v>
      </c>
      <c r="CM274" s="1">
        <v>0</v>
      </c>
      <c r="CN274" s="1">
        <v>5</v>
      </c>
      <c r="CO274" s="1">
        <v>0</v>
      </c>
      <c r="CP274" s="1">
        <v>0</v>
      </c>
      <c r="CQ274" s="1">
        <v>0</v>
      </c>
      <c r="CR274" s="1">
        <v>0</v>
      </c>
      <c r="CS274" s="4"/>
      <c r="CT274" s="4"/>
      <c r="CU274" s="4"/>
      <c r="CV274" s="4"/>
      <c r="CW274" s="4"/>
      <c r="CX274" s="4"/>
      <c r="CY274" s="4"/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128</v>
      </c>
      <c r="EA274" s="1">
        <v>0</v>
      </c>
      <c r="EB274" s="4">
        <v>77.3671875</v>
      </c>
      <c r="EC274" s="4">
        <v>74.375</v>
      </c>
      <c r="ED274" s="4">
        <v>76.7265625</v>
      </c>
      <c r="EE274" s="4"/>
      <c r="EF274" s="4">
        <v>228.46875</v>
      </c>
      <c r="EG274" s="4">
        <v>76.15625</v>
      </c>
      <c r="EH274" s="4">
        <v>76.15625</v>
      </c>
      <c r="EI274" s="1">
        <v>0</v>
      </c>
      <c r="EJ274" s="1">
        <v>20</v>
      </c>
      <c r="EK274" s="1">
        <v>50</v>
      </c>
      <c r="EL274" s="1">
        <v>58</v>
      </c>
      <c r="EM274" s="1">
        <v>0</v>
      </c>
      <c r="EN274" s="1">
        <v>0</v>
      </c>
      <c r="EO274" s="1">
        <v>8</v>
      </c>
      <c r="EP274" s="1">
        <v>25</v>
      </c>
      <c r="EQ274" s="1">
        <v>35</v>
      </c>
      <c r="ER274" s="1">
        <v>60</v>
      </c>
      <c r="ES274" s="1">
        <v>0</v>
      </c>
      <c r="ET274" s="1">
        <v>11</v>
      </c>
      <c r="EU274" s="1">
        <v>1</v>
      </c>
      <c r="EV274" s="1">
        <v>27</v>
      </c>
      <c r="EW274" s="1">
        <v>33</v>
      </c>
      <c r="EX274" s="1">
        <v>67</v>
      </c>
      <c r="EY274" s="1">
        <v>0</v>
      </c>
      <c r="EZ274" s="1">
        <v>5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1</v>
      </c>
      <c r="FJ274" s="1" t="s">
        <v>375</v>
      </c>
      <c r="FK274" s="1">
        <v>1</v>
      </c>
      <c r="FL274" s="1">
        <v>1</v>
      </c>
      <c r="FM274" s="1" t="s">
        <v>375</v>
      </c>
      <c r="FN274" s="1">
        <v>1</v>
      </c>
      <c r="FO274" s="1">
        <v>37</v>
      </c>
      <c r="FP274" s="1">
        <v>21</v>
      </c>
      <c r="FQ274" s="1">
        <v>37</v>
      </c>
      <c r="FR274" s="1" t="s">
        <v>324</v>
      </c>
      <c r="FS274" s="1">
        <v>313</v>
      </c>
      <c r="FT274" s="1">
        <v>134</v>
      </c>
      <c r="FU274" s="1">
        <v>313</v>
      </c>
    </row>
    <row r="275" spans="63:177">
      <c r="BK275" s="29">
        <v>601920575</v>
      </c>
      <c r="BL275" s="1" t="s">
        <v>335</v>
      </c>
      <c r="BM275" s="1">
        <v>20</v>
      </c>
      <c r="BN275" s="1" t="s">
        <v>293</v>
      </c>
      <c r="BO275" s="1" t="s">
        <v>370</v>
      </c>
      <c r="BP275" s="1">
        <v>28</v>
      </c>
      <c r="BQ275" s="1">
        <v>0</v>
      </c>
      <c r="BR275" s="4">
        <v>16.035714285714285</v>
      </c>
      <c r="BS275" s="4">
        <v>27.428571428571427</v>
      </c>
      <c r="BT275" s="4">
        <v>13.428571428571429</v>
      </c>
      <c r="BU275" s="4">
        <v>56.892857142857146</v>
      </c>
      <c r="BV275" s="4">
        <v>18.964285714285715</v>
      </c>
      <c r="BW275" s="1">
        <v>24</v>
      </c>
      <c r="BX275" s="1">
        <v>4</v>
      </c>
      <c r="BY275" s="1">
        <v>0</v>
      </c>
      <c r="BZ275" s="1">
        <v>0</v>
      </c>
      <c r="CA275" s="1">
        <v>2</v>
      </c>
      <c r="CB275" s="1">
        <v>0</v>
      </c>
      <c r="CC275" s="1">
        <v>17</v>
      </c>
      <c r="CD275" s="1">
        <v>11</v>
      </c>
      <c r="CE275" s="1">
        <v>0</v>
      </c>
      <c r="CF275" s="1">
        <v>0</v>
      </c>
      <c r="CG275" s="1">
        <v>0</v>
      </c>
      <c r="CH275" s="1">
        <v>0</v>
      </c>
      <c r="CI275" s="1">
        <v>27</v>
      </c>
      <c r="CJ275" s="1">
        <v>1</v>
      </c>
      <c r="CK275" s="1">
        <v>0</v>
      </c>
      <c r="CL275" s="1">
        <v>0</v>
      </c>
      <c r="CM275" s="1">
        <v>6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4"/>
      <c r="CT275" s="4"/>
      <c r="CU275" s="4"/>
      <c r="CV275" s="4"/>
      <c r="CW275" s="4"/>
      <c r="CX275" s="4"/>
      <c r="CY275" s="4"/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28</v>
      </c>
      <c r="EA275" s="1">
        <v>0</v>
      </c>
      <c r="EB275" s="4">
        <v>16.035714285714285</v>
      </c>
      <c r="EC275" s="4">
        <v>27.428571428571427</v>
      </c>
      <c r="ED275" s="4">
        <v>13.428571428571429</v>
      </c>
      <c r="EE275" s="4"/>
      <c r="EF275" s="4">
        <v>56.892857142857146</v>
      </c>
      <c r="EG275" s="4">
        <v>18.964285714285715</v>
      </c>
      <c r="EH275" s="4">
        <v>18.964285714285715</v>
      </c>
      <c r="EI275" s="1">
        <v>24</v>
      </c>
      <c r="EJ275" s="1">
        <v>4</v>
      </c>
      <c r="EK275" s="1">
        <v>0</v>
      </c>
      <c r="EL275" s="1">
        <v>0</v>
      </c>
      <c r="EM275" s="1">
        <v>2</v>
      </c>
      <c r="EN275" s="1">
        <v>0</v>
      </c>
      <c r="EO275" s="1">
        <v>17</v>
      </c>
      <c r="EP275" s="1">
        <v>11</v>
      </c>
      <c r="EQ275" s="1">
        <v>0</v>
      </c>
      <c r="ER275" s="1">
        <v>0</v>
      </c>
      <c r="ES275" s="1">
        <v>0</v>
      </c>
      <c r="ET275" s="1">
        <v>0</v>
      </c>
      <c r="EU275" s="1">
        <v>27</v>
      </c>
      <c r="EV275" s="1">
        <v>1</v>
      </c>
      <c r="EW275" s="1">
        <v>0</v>
      </c>
      <c r="EX275" s="1">
        <v>0</v>
      </c>
      <c r="EY275" s="1">
        <v>6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311</v>
      </c>
      <c r="FJ275" s="1" t="s">
        <v>375</v>
      </c>
      <c r="FK275" s="1">
        <v>312</v>
      </c>
      <c r="FL275" s="1">
        <v>31</v>
      </c>
      <c r="FM275" s="1" t="s">
        <v>375</v>
      </c>
      <c r="FN275" s="1">
        <v>31</v>
      </c>
      <c r="FO275" s="1">
        <v>31</v>
      </c>
      <c r="FP275" s="1">
        <v>6</v>
      </c>
      <c r="FQ275" s="1">
        <v>31</v>
      </c>
      <c r="FR275" s="1" t="s">
        <v>326</v>
      </c>
      <c r="FS275" s="1">
        <v>313</v>
      </c>
      <c r="FT275" s="1">
        <v>134</v>
      </c>
      <c r="FU275" s="1">
        <v>313</v>
      </c>
    </row>
    <row r="276" spans="63:177">
      <c r="BK276" s="29">
        <v>257162017</v>
      </c>
      <c r="BL276" s="1" t="s">
        <v>257</v>
      </c>
      <c r="BM276" s="1">
        <v>26</v>
      </c>
      <c r="BN276" s="1" t="s">
        <v>289</v>
      </c>
      <c r="BO276" s="1" t="s">
        <v>370</v>
      </c>
      <c r="BP276" s="1">
        <v>222</v>
      </c>
      <c r="BQ276" s="1">
        <v>0</v>
      </c>
      <c r="BR276" s="4">
        <v>51.531531531531535</v>
      </c>
      <c r="BS276" s="4">
        <v>42.270270270270274</v>
      </c>
      <c r="BT276" s="4">
        <v>39.463963963963963</v>
      </c>
      <c r="BU276" s="4">
        <v>133.26576576576576</v>
      </c>
      <c r="BV276" s="4">
        <v>44.421921921921921</v>
      </c>
      <c r="BW276" s="1">
        <v>59</v>
      </c>
      <c r="BX276" s="1">
        <v>77</v>
      </c>
      <c r="BY276" s="1">
        <v>60</v>
      </c>
      <c r="BZ276" s="1">
        <v>26</v>
      </c>
      <c r="CA276" s="1">
        <v>0</v>
      </c>
      <c r="CB276" s="1">
        <v>0</v>
      </c>
      <c r="CC276" s="1">
        <v>91</v>
      </c>
      <c r="CD276" s="1">
        <v>72</v>
      </c>
      <c r="CE276" s="1">
        <v>38</v>
      </c>
      <c r="CF276" s="1">
        <v>21</v>
      </c>
      <c r="CG276" s="1">
        <v>2</v>
      </c>
      <c r="CH276" s="1">
        <v>2</v>
      </c>
      <c r="CI276" s="1">
        <v>104</v>
      </c>
      <c r="CJ276" s="1">
        <v>77</v>
      </c>
      <c r="CK276" s="1">
        <v>26</v>
      </c>
      <c r="CL276" s="1">
        <v>15</v>
      </c>
      <c r="CM276" s="1">
        <v>0</v>
      </c>
      <c r="CN276" s="1">
        <v>0</v>
      </c>
      <c r="CO276" s="1">
        <v>0</v>
      </c>
      <c r="CP276" s="1">
        <v>0</v>
      </c>
      <c r="CQ276" s="1">
        <v>66</v>
      </c>
      <c r="CR276" s="1">
        <v>0</v>
      </c>
      <c r="CS276" s="4">
        <v>51.015151515151516</v>
      </c>
      <c r="CT276" s="4">
        <v>43.090909090909093</v>
      </c>
      <c r="CU276" s="4">
        <v>51.136363636363633</v>
      </c>
      <c r="CV276" s="4">
        <v>51.560606060606062</v>
      </c>
      <c r="CW276" s="4">
        <v>145.24242424242425</v>
      </c>
      <c r="CX276" s="4">
        <v>48.414141414141405</v>
      </c>
      <c r="CY276" s="4">
        <v>49.200757575757578</v>
      </c>
      <c r="CZ276" s="1">
        <v>11</v>
      </c>
      <c r="DA276" s="1">
        <v>35</v>
      </c>
      <c r="DB276" s="1">
        <v>15</v>
      </c>
      <c r="DC276" s="1">
        <v>5</v>
      </c>
      <c r="DD276" s="1">
        <v>0</v>
      </c>
      <c r="DE276" s="1">
        <v>0</v>
      </c>
      <c r="DF276" s="1">
        <v>28</v>
      </c>
      <c r="DG276" s="1">
        <v>20</v>
      </c>
      <c r="DH276" s="1">
        <v>10</v>
      </c>
      <c r="DI276" s="1">
        <v>8</v>
      </c>
      <c r="DJ276" s="1">
        <v>0</v>
      </c>
      <c r="DK276" s="1">
        <v>0</v>
      </c>
      <c r="DL276" s="1">
        <v>17</v>
      </c>
      <c r="DM276" s="1">
        <v>26</v>
      </c>
      <c r="DN276" s="1">
        <v>10</v>
      </c>
      <c r="DO276" s="1">
        <v>13</v>
      </c>
      <c r="DP276" s="1">
        <v>0</v>
      </c>
      <c r="DQ276" s="1">
        <v>2</v>
      </c>
      <c r="DR276" s="1">
        <v>9</v>
      </c>
      <c r="DS276" s="1">
        <v>43</v>
      </c>
      <c r="DT276" s="1">
        <v>9</v>
      </c>
      <c r="DU276" s="1">
        <v>5</v>
      </c>
      <c r="DV276" s="1">
        <v>1</v>
      </c>
      <c r="DW276" s="1">
        <v>0</v>
      </c>
      <c r="DX276" s="1">
        <v>0</v>
      </c>
      <c r="DY276" s="1">
        <v>0</v>
      </c>
      <c r="DZ276" s="1">
        <v>288</v>
      </c>
      <c r="EA276" s="1">
        <v>0</v>
      </c>
      <c r="EB276" s="4">
        <v>51.413194444444443</v>
      </c>
      <c r="EC276" s="4">
        <v>42.458333333333336</v>
      </c>
      <c r="ED276" s="4">
        <v>42.138888888888886</v>
      </c>
      <c r="EE276" s="4">
        <v>51.560606060606062</v>
      </c>
      <c r="EF276" s="4">
        <v>136.01041666666666</v>
      </c>
      <c r="EG276" s="4">
        <v>45.336805555555557</v>
      </c>
      <c r="EH276" s="4">
        <v>45.517071759259267</v>
      </c>
      <c r="EI276" s="1">
        <v>70</v>
      </c>
      <c r="EJ276" s="1">
        <v>112</v>
      </c>
      <c r="EK276" s="1">
        <v>75</v>
      </c>
      <c r="EL276" s="1">
        <v>31</v>
      </c>
      <c r="EM276" s="1">
        <v>0</v>
      </c>
      <c r="EN276" s="1">
        <v>0</v>
      </c>
      <c r="EO276" s="1">
        <v>119</v>
      </c>
      <c r="EP276" s="1">
        <v>92</v>
      </c>
      <c r="EQ276" s="1">
        <v>48</v>
      </c>
      <c r="ER276" s="1">
        <v>29</v>
      </c>
      <c r="ES276" s="1">
        <v>2</v>
      </c>
      <c r="ET276" s="1">
        <v>2</v>
      </c>
      <c r="EU276" s="1">
        <v>121</v>
      </c>
      <c r="EV276" s="1">
        <v>103</v>
      </c>
      <c r="EW276" s="1">
        <v>36</v>
      </c>
      <c r="EX276" s="1">
        <v>28</v>
      </c>
      <c r="EY276" s="1">
        <v>0</v>
      </c>
      <c r="EZ276" s="1">
        <v>2</v>
      </c>
      <c r="FA276" s="1">
        <v>9</v>
      </c>
      <c r="FB276" s="1">
        <v>43</v>
      </c>
      <c r="FC276" s="1">
        <v>9</v>
      </c>
      <c r="FD276" s="1">
        <v>5</v>
      </c>
      <c r="FE276" s="1">
        <v>1</v>
      </c>
      <c r="FF276" s="1">
        <v>0</v>
      </c>
      <c r="FG276" s="1">
        <v>0</v>
      </c>
      <c r="FH276" s="1">
        <v>0</v>
      </c>
      <c r="FI276" s="1">
        <v>124</v>
      </c>
      <c r="FJ276" s="1">
        <v>83</v>
      </c>
      <c r="FK276" s="1">
        <v>130</v>
      </c>
      <c r="FL276" s="1">
        <v>4</v>
      </c>
      <c r="FM276" s="1">
        <v>2</v>
      </c>
      <c r="FN276" s="1">
        <v>3</v>
      </c>
      <c r="FO276" s="1">
        <v>31</v>
      </c>
      <c r="FP276" s="1">
        <v>6</v>
      </c>
      <c r="FQ276" s="1">
        <v>31</v>
      </c>
      <c r="FR276" s="1" t="s">
        <v>326</v>
      </c>
      <c r="FS276" s="1">
        <v>313</v>
      </c>
      <c r="FT276" s="1">
        <v>134</v>
      </c>
      <c r="FU276" s="1">
        <v>313</v>
      </c>
    </row>
    <row r="277" spans="63:177">
      <c r="BK277" s="29">
        <v>848141733</v>
      </c>
      <c r="BL277" s="1" t="s">
        <v>263</v>
      </c>
      <c r="BM277" s="1">
        <v>33</v>
      </c>
      <c r="BN277" s="1" t="s">
        <v>289</v>
      </c>
      <c r="BO277" s="1" t="s">
        <v>290</v>
      </c>
      <c r="BP277" s="1">
        <v>27</v>
      </c>
      <c r="BQ277" s="1">
        <v>0</v>
      </c>
      <c r="BR277" s="4">
        <v>43.333333333333336</v>
      </c>
      <c r="BS277" s="4">
        <v>33.925925925925924</v>
      </c>
      <c r="BT277" s="4">
        <v>34.74074074074074</v>
      </c>
      <c r="BU277" s="4">
        <v>112</v>
      </c>
      <c r="BV277" s="4">
        <v>37.333333333333336</v>
      </c>
      <c r="BW277" s="1">
        <v>11</v>
      </c>
      <c r="BX277" s="1">
        <v>10</v>
      </c>
      <c r="BY277" s="1">
        <v>3</v>
      </c>
      <c r="BZ277" s="1">
        <v>3</v>
      </c>
      <c r="CA277" s="1">
        <v>1</v>
      </c>
      <c r="CB277" s="1">
        <v>0</v>
      </c>
      <c r="CC277" s="1">
        <v>14</v>
      </c>
      <c r="CD277" s="1">
        <v>8</v>
      </c>
      <c r="CE277" s="1">
        <v>3</v>
      </c>
      <c r="CF277" s="1">
        <v>2</v>
      </c>
      <c r="CG277" s="1">
        <v>1</v>
      </c>
      <c r="CH277" s="1">
        <v>0</v>
      </c>
      <c r="CI277" s="1">
        <v>16</v>
      </c>
      <c r="CJ277" s="1">
        <v>5</v>
      </c>
      <c r="CK277" s="1">
        <v>4</v>
      </c>
      <c r="CL277" s="1">
        <v>2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4"/>
      <c r="CT277" s="4"/>
      <c r="CU277" s="4"/>
      <c r="CV277" s="4"/>
      <c r="CW277" s="4"/>
      <c r="CX277" s="4"/>
      <c r="CY277" s="4"/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27</v>
      </c>
      <c r="EA277" s="1">
        <v>0</v>
      </c>
      <c r="EB277" s="4">
        <v>43.333333333333336</v>
      </c>
      <c r="EC277" s="4">
        <v>33.925925925925924</v>
      </c>
      <c r="ED277" s="4">
        <v>34.74074074074074</v>
      </c>
      <c r="EE277" s="4"/>
      <c r="EF277" s="4">
        <v>112</v>
      </c>
      <c r="EG277" s="4">
        <v>37.333333333333336</v>
      </c>
      <c r="EH277" s="4">
        <v>37.333333333333336</v>
      </c>
      <c r="EI277" s="1">
        <v>11</v>
      </c>
      <c r="EJ277" s="1">
        <v>10</v>
      </c>
      <c r="EK277" s="1">
        <v>3</v>
      </c>
      <c r="EL277" s="1">
        <v>3</v>
      </c>
      <c r="EM277" s="1">
        <v>1</v>
      </c>
      <c r="EN277" s="1">
        <v>0</v>
      </c>
      <c r="EO277" s="1">
        <v>14</v>
      </c>
      <c r="EP277" s="1">
        <v>8</v>
      </c>
      <c r="EQ277" s="1">
        <v>3</v>
      </c>
      <c r="ER277" s="1">
        <v>2</v>
      </c>
      <c r="ES277" s="1">
        <v>1</v>
      </c>
      <c r="ET277" s="1">
        <v>0</v>
      </c>
      <c r="EU277" s="1">
        <v>16</v>
      </c>
      <c r="EV277" s="1">
        <v>5</v>
      </c>
      <c r="EW277" s="1">
        <v>4</v>
      </c>
      <c r="EX277" s="1">
        <v>2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229</v>
      </c>
      <c r="FJ277" s="1" t="s">
        <v>375</v>
      </c>
      <c r="FK277" s="1">
        <v>236</v>
      </c>
      <c r="FL277" s="1">
        <v>15</v>
      </c>
      <c r="FM277" s="1" t="s">
        <v>375</v>
      </c>
      <c r="FN277" s="1">
        <v>16</v>
      </c>
      <c r="FO277" s="1">
        <v>31</v>
      </c>
      <c r="FP277" s="1">
        <v>6</v>
      </c>
      <c r="FQ277" s="1">
        <v>31</v>
      </c>
      <c r="FR277" s="1" t="s">
        <v>326</v>
      </c>
      <c r="FS277" s="1">
        <v>313</v>
      </c>
      <c r="FT277" s="1">
        <v>134</v>
      </c>
      <c r="FU277" s="1">
        <v>313</v>
      </c>
    </row>
    <row r="278" spans="63:177">
      <c r="BK278" s="29">
        <v>840385592</v>
      </c>
      <c r="BL278" s="1" t="s">
        <v>264</v>
      </c>
      <c r="BM278" s="1">
        <v>92</v>
      </c>
      <c r="BN278" s="1" t="s">
        <v>289</v>
      </c>
      <c r="BO278" s="1" t="s">
        <v>290</v>
      </c>
      <c r="BP278" s="1">
        <v>88</v>
      </c>
      <c r="BQ278" s="1">
        <v>0</v>
      </c>
      <c r="BR278" s="4">
        <v>51.647727272727273</v>
      </c>
      <c r="BS278" s="4">
        <v>41.090909090909093</v>
      </c>
      <c r="BT278" s="4">
        <v>40.954545454545453</v>
      </c>
      <c r="BU278" s="4">
        <v>133.69318181818181</v>
      </c>
      <c r="BV278" s="4">
        <v>44.564393939393945</v>
      </c>
      <c r="BW278" s="1">
        <v>21</v>
      </c>
      <c r="BX278" s="1">
        <v>34</v>
      </c>
      <c r="BY278" s="1">
        <v>23</v>
      </c>
      <c r="BZ278" s="1">
        <v>10</v>
      </c>
      <c r="CA278" s="1">
        <v>0</v>
      </c>
      <c r="CB278" s="1">
        <v>0</v>
      </c>
      <c r="CC278" s="1">
        <v>34</v>
      </c>
      <c r="CD278" s="1">
        <v>32</v>
      </c>
      <c r="CE278" s="1">
        <v>18</v>
      </c>
      <c r="CF278" s="1">
        <v>4</v>
      </c>
      <c r="CG278" s="1">
        <v>1</v>
      </c>
      <c r="CH278" s="1">
        <v>0</v>
      </c>
      <c r="CI278" s="1">
        <v>39</v>
      </c>
      <c r="CJ278" s="1">
        <v>31</v>
      </c>
      <c r="CK278" s="1">
        <v>14</v>
      </c>
      <c r="CL278" s="1">
        <v>4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4"/>
      <c r="CT278" s="4"/>
      <c r="CU278" s="4"/>
      <c r="CV278" s="4"/>
      <c r="CW278" s="4"/>
      <c r="CX278" s="4"/>
      <c r="CY278" s="4"/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88</v>
      </c>
      <c r="EA278" s="1">
        <v>0</v>
      </c>
      <c r="EB278" s="4">
        <v>51.647727272727273</v>
      </c>
      <c r="EC278" s="4">
        <v>41.090909090909093</v>
      </c>
      <c r="ED278" s="4">
        <v>40.954545454545453</v>
      </c>
      <c r="EE278" s="4"/>
      <c r="EF278" s="4">
        <v>133.69318181818181</v>
      </c>
      <c r="EG278" s="4">
        <v>44.564393939393945</v>
      </c>
      <c r="EH278" s="4">
        <v>44.564393939393945</v>
      </c>
      <c r="EI278" s="1">
        <v>21</v>
      </c>
      <c r="EJ278" s="1">
        <v>34</v>
      </c>
      <c r="EK278" s="1">
        <v>23</v>
      </c>
      <c r="EL278" s="1">
        <v>10</v>
      </c>
      <c r="EM278" s="1">
        <v>0</v>
      </c>
      <c r="EN278" s="1">
        <v>0</v>
      </c>
      <c r="EO278" s="1">
        <v>34</v>
      </c>
      <c r="EP278" s="1">
        <v>32</v>
      </c>
      <c r="EQ278" s="1">
        <v>18</v>
      </c>
      <c r="ER278" s="1">
        <v>4</v>
      </c>
      <c r="ES278" s="1">
        <v>1</v>
      </c>
      <c r="ET278" s="1">
        <v>0</v>
      </c>
      <c r="EU278" s="1">
        <v>39</v>
      </c>
      <c r="EV278" s="1">
        <v>31</v>
      </c>
      <c r="EW278" s="1">
        <v>14</v>
      </c>
      <c r="EX278" s="1">
        <v>4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121</v>
      </c>
      <c r="FJ278" s="1" t="s">
        <v>375</v>
      </c>
      <c r="FK278" s="1">
        <v>138</v>
      </c>
      <c r="FL278" s="1">
        <v>3</v>
      </c>
      <c r="FM278" s="1" t="s">
        <v>375</v>
      </c>
      <c r="FN278" s="1">
        <v>4</v>
      </c>
      <c r="FO278" s="1">
        <v>31</v>
      </c>
      <c r="FP278" s="1">
        <v>6</v>
      </c>
      <c r="FQ278" s="1">
        <v>31</v>
      </c>
      <c r="FR278" s="1" t="s">
        <v>326</v>
      </c>
      <c r="FS278" s="1">
        <v>313</v>
      </c>
      <c r="FT278" s="1">
        <v>134</v>
      </c>
      <c r="FU278" s="1">
        <v>313</v>
      </c>
    </row>
    <row r="279" spans="63:177">
      <c r="BK279" s="29">
        <v>305973190</v>
      </c>
      <c r="BL279" s="1" t="s">
        <v>237</v>
      </c>
      <c r="BM279" s="1">
        <v>117</v>
      </c>
      <c r="BN279" s="1" t="s">
        <v>289</v>
      </c>
      <c r="BO279" s="1" t="s">
        <v>290</v>
      </c>
      <c r="BP279" s="1">
        <v>266</v>
      </c>
      <c r="BQ279" s="1">
        <v>0</v>
      </c>
      <c r="BR279" s="4">
        <v>49.2406015037594</v>
      </c>
      <c r="BS279" s="4">
        <v>38</v>
      </c>
      <c r="BT279" s="4">
        <v>34.556390977443606</v>
      </c>
      <c r="BU279" s="4">
        <v>121.79699248120301</v>
      </c>
      <c r="BV279" s="4">
        <v>40.598997493734338</v>
      </c>
      <c r="BW279" s="1">
        <v>76</v>
      </c>
      <c r="BX279" s="1">
        <v>102</v>
      </c>
      <c r="BY279" s="1">
        <v>58</v>
      </c>
      <c r="BZ279" s="1">
        <v>30</v>
      </c>
      <c r="CA279" s="1">
        <v>0</v>
      </c>
      <c r="CB279" s="1">
        <v>0</v>
      </c>
      <c r="CC279" s="1">
        <v>132</v>
      </c>
      <c r="CD279" s="1">
        <v>81</v>
      </c>
      <c r="CE279" s="1">
        <v>38</v>
      </c>
      <c r="CF279" s="1">
        <v>15</v>
      </c>
      <c r="CG279" s="1">
        <v>1</v>
      </c>
      <c r="CH279" s="1">
        <v>3</v>
      </c>
      <c r="CI279" s="1">
        <v>151</v>
      </c>
      <c r="CJ279" s="1">
        <v>73</v>
      </c>
      <c r="CK279" s="1">
        <v>31</v>
      </c>
      <c r="CL279" s="1">
        <v>11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4"/>
      <c r="CT279" s="4"/>
      <c r="CU279" s="4"/>
      <c r="CV279" s="4"/>
      <c r="CW279" s="4"/>
      <c r="CX279" s="4"/>
      <c r="CY279" s="4"/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266</v>
      </c>
      <c r="EA279" s="1">
        <v>0</v>
      </c>
      <c r="EB279" s="4">
        <v>49.2406015037594</v>
      </c>
      <c r="EC279" s="4">
        <v>38</v>
      </c>
      <c r="ED279" s="4">
        <v>34.556390977443606</v>
      </c>
      <c r="EE279" s="4"/>
      <c r="EF279" s="4">
        <v>121.79699248120301</v>
      </c>
      <c r="EG279" s="4">
        <v>40.598997493734338</v>
      </c>
      <c r="EH279" s="4">
        <v>40.598997493734338</v>
      </c>
      <c r="EI279" s="1">
        <v>76</v>
      </c>
      <c r="EJ279" s="1">
        <v>102</v>
      </c>
      <c r="EK279" s="1">
        <v>58</v>
      </c>
      <c r="EL279" s="1">
        <v>30</v>
      </c>
      <c r="EM279" s="1">
        <v>0</v>
      </c>
      <c r="EN279" s="1">
        <v>0</v>
      </c>
      <c r="EO279" s="1">
        <v>132</v>
      </c>
      <c r="EP279" s="1">
        <v>81</v>
      </c>
      <c r="EQ279" s="1">
        <v>38</v>
      </c>
      <c r="ER279" s="1">
        <v>15</v>
      </c>
      <c r="ES279" s="1">
        <v>1</v>
      </c>
      <c r="ET279" s="1">
        <v>3</v>
      </c>
      <c r="EU279" s="1">
        <v>151</v>
      </c>
      <c r="EV279" s="1">
        <v>73</v>
      </c>
      <c r="EW279" s="1">
        <v>31</v>
      </c>
      <c r="EX279" s="1">
        <v>11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181</v>
      </c>
      <c r="FJ279" s="1" t="s">
        <v>375</v>
      </c>
      <c r="FK279" s="1">
        <v>193</v>
      </c>
      <c r="FL279" s="1">
        <v>9</v>
      </c>
      <c r="FM279" s="1" t="s">
        <v>375</v>
      </c>
      <c r="FN279" s="1">
        <v>10</v>
      </c>
      <c r="FO279" s="1">
        <v>31</v>
      </c>
      <c r="FP279" s="1">
        <v>6</v>
      </c>
      <c r="FQ279" s="1">
        <v>31</v>
      </c>
      <c r="FR279" s="1" t="s">
        <v>326</v>
      </c>
      <c r="FS279" s="1">
        <v>313</v>
      </c>
      <c r="FT279" s="1">
        <v>134</v>
      </c>
      <c r="FU279" s="1">
        <v>313</v>
      </c>
    </row>
    <row r="280" spans="63:177">
      <c r="BK280" s="29">
        <v>857678612</v>
      </c>
      <c r="BL280" s="1" t="s">
        <v>238</v>
      </c>
      <c r="BM280" s="1">
        <v>119</v>
      </c>
      <c r="BN280" s="1" t="s">
        <v>289</v>
      </c>
      <c r="BO280" s="1" t="s">
        <v>290</v>
      </c>
      <c r="BP280" s="1">
        <v>49</v>
      </c>
      <c r="BQ280" s="1">
        <v>0</v>
      </c>
      <c r="BR280" s="4">
        <v>31.326530612244898</v>
      </c>
      <c r="BS280" s="4">
        <v>23.428571428571427</v>
      </c>
      <c r="BT280" s="4">
        <v>20.775510204081634</v>
      </c>
      <c r="BU280" s="4">
        <v>75.530612244897952</v>
      </c>
      <c r="BV280" s="4">
        <v>25.176870748299315</v>
      </c>
      <c r="BW280" s="1">
        <v>23</v>
      </c>
      <c r="BX280" s="1">
        <v>22</v>
      </c>
      <c r="BY280" s="1">
        <v>3</v>
      </c>
      <c r="BZ280" s="1">
        <v>1</v>
      </c>
      <c r="CA280" s="1">
        <v>3</v>
      </c>
      <c r="CB280" s="1">
        <v>0</v>
      </c>
      <c r="CC280" s="1">
        <v>39</v>
      </c>
      <c r="CD280" s="1">
        <v>5</v>
      </c>
      <c r="CE280" s="1">
        <v>4</v>
      </c>
      <c r="CF280" s="1">
        <v>1</v>
      </c>
      <c r="CG280" s="1">
        <v>5</v>
      </c>
      <c r="CH280" s="1">
        <v>0</v>
      </c>
      <c r="CI280" s="1">
        <v>43</v>
      </c>
      <c r="CJ280" s="1">
        <v>4</v>
      </c>
      <c r="CK280" s="1">
        <v>0</v>
      </c>
      <c r="CL280" s="1">
        <v>2</v>
      </c>
      <c r="CM280" s="1">
        <v>5</v>
      </c>
      <c r="CN280" s="1">
        <v>0</v>
      </c>
      <c r="CO280" s="1">
        <v>2</v>
      </c>
      <c r="CP280" s="1">
        <v>0</v>
      </c>
      <c r="CQ280" s="1">
        <v>0</v>
      </c>
      <c r="CR280" s="1">
        <v>0</v>
      </c>
      <c r="CS280" s="4"/>
      <c r="CT280" s="4"/>
      <c r="CU280" s="4"/>
      <c r="CV280" s="4"/>
      <c r="CW280" s="4"/>
      <c r="CX280" s="4"/>
      <c r="CY280" s="4"/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49</v>
      </c>
      <c r="EA280" s="1">
        <v>0</v>
      </c>
      <c r="EB280" s="4">
        <v>31.326530612244898</v>
      </c>
      <c r="EC280" s="4">
        <v>23.428571428571427</v>
      </c>
      <c r="ED280" s="4">
        <v>20.775510204081634</v>
      </c>
      <c r="EE280" s="4"/>
      <c r="EF280" s="4">
        <v>75.530612244897952</v>
      </c>
      <c r="EG280" s="4">
        <v>25.176870748299315</v>
      </c>
      <c r="EH280" s="4">
        <v>25.176870748299315</v>
      </c>
      <c r="EI280" s="1">
        <v>23</v>
      </c>
      <c r="EJ280" s="1">
        <v>22</v>
      </c>
      <c r="EK280" s="1">
        <v>3</v>
      </c>
      <c r="EL280" s="1">
        <v>1</v>
      </c>
      <c r="EM280" s="1">
        <v>3</v>
      </c>
      <c r="EN280" s="1">
        <v>0</v>
      </c>
      <c r="EO280" s="1">
        <v>39</v>
      </c>
      <c r="EP280" s="1">
        <v>5</v>
      </c>
      <c r="EQ280" s="1">
        <v>4</v>
      </c>
      <c r="ER280" s="1">
        <v>1</v>
      </c>
      <c r="ES280" s="1">
        <v>5</v>
      </c>
      <c r="ET280" s="1">
        <v>0</v>
      </c>
      <c r="EU280" s="1">
        <v>43</v>
      </c>
      <c r="EV280" s="1">
        <v>4</v>
      </c>
      <c r="EW280" s="1">
        <v>0</v>
      </c>
      <c r="EX280" s="1">
        <v>2</v>
      </c>
      <c r="EY280" s="1">
        <v>5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2</v>
      </c>
      <c r="FH280" s="1">
        <v>0</v>
      </c>
      <c r="FI280" s="1">
        <v>306</v>
      </c>
      <c r="FJ280" s="1" t="s">
        <v>375</v>
      </c>
      <c r="FK280" s="1">
        <v>307</v>
      </c>
      <c r="FL280" s="1">
        <v>28</v>
      </c>
      <c r="FM280" s="1" t="s">
        <v>375</v>
      </c>
      <c r="FN280" s="1">
        <v>28</v>
      </c>
      <c r="FO280" s="1">
        <v>31</v>
      </c>
      <c r="FP280" s="1">
        <v>6</v>
      </c>
      <c r="FQ280" s="1">
        <v>31</v>
      </c>
      <c r="FR280" s="1" t="s">
        <v>326</v>
      </c>
      <c r="FS280" s="1">
        <v>313</v>
      </c>
      <c r="FT280" s="1">
        <v>134</v>
      </c>
      <c r="FU280" s="1">
        <v>313</v>
      </c>
    </row>
    <row r="281" spans="63:177">
      <c r="BK281" s="29">
        <v>981250963</v>
      </c>
      <c r="BL281" s="1" t="s">
        <v>239</v>
      </c>
      <c r="BM281" s="1">
        <v>120</v>
      </c>
      <c r="BN281" s="1" t="s">
        <v>289</v>
      </c>
      <c r="BO281" s="1" t="s">
        <v>290</v>
      </c>
      <c r="BP281" s="1">
        <v>87</v>
      </c>
      <c r="BQ281" s="1">
        <v>0</v>
      </c>
      <c r="BR281" s="4">
        <v>43.574712643678161</v>
      </c>
      <c r="BS281" s="4">
        <v>37.517241379310342</v>
      </c>
      <c r="BT281" s="4">
        <v>32.482758620689658</v>
      </c>
      <c r="BU281" s="4">
        <v>113.57471264367815</v>
      </c>
      <c r="BV281" s="4">
        <v>37.85823754789272</v>
      </c>
      <c r="BW281" s="1">
        <v>25</v>
      </c>
      <c r="BX281" s="1">
        <v>43</v>
      </c>
      <c r="BY281" s="1">
        <v>17</v>
      </c>
      <c r="BZ281" s="1">
        <v>2</v>
      </c>
      <c r="CA281" s="1">
        <v>0</v>
      </c>
      <c r="CB281" s="1">
        <v>0</v>
      </c>
      <c r="CC281" s="1">
        <v>42</v>
      </c>
      <c r="CD281" s="1">
        <v>32</v>
      </c>
      <c r="CE281" s="1">
        <v>12</v>
      </c>
      <c r="CF281" s="1">
        <v>1</v>
      </c>
      <c r="CG281" s="1">
        <v>0</v>
      </c>
      <c r="CH281" s="1">
        <v>0</v>
      </c>
      <c r="CI281" s="1">
        <v>51</v>
      </c>
      <c r="CJ281" s="1">
        <v>23</v>
      </c>
      <c r="CK281" s="1">
        <v>13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4"/>
      <c r="CT281" s="4"/>
      <c r="CU281" s="4"/>
      <c r="CV281" s="4"/>
      <c r="CW281" s="4"/>
      <c r="CX281" s="4"/>
      <c r="CY281" s="4"/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87</v>
      </c>
      <c r="EA281" s="1">
        <v>0</v>
      </c>
      <c r="EB281" s="4">
        <v>43.574712643678161</v>
      </c>
      <c r="EC281" s="4">
        <v>37.517241379310342</v>
      </c>
      <c r="ED281" s="4">
        <v>32.482758620689658</v>
      </c>
      <c r="EE281" s="4"/>
      <c r="EF281" s="4">
        <v>113.57471264367815</v>
      </c>
      <c r="EG281" s="4">
        <v>37.85823754789272</v>
      </c>
      <c r="EH281" s="4">
        <v>37.85823754789272</v>
      </c>
      <c r="EI281" s="1">
        <v>25</v>
      </c>
      <c r="EJ281" s="1">
        <v>43</v>
      </c>
      <c r="EK281" s="1">
        <v>17</v>
      </c>
      <c r="EL281" s="1">
        <v>2</v>
      </c>
      <c r="EM281" s="1">
        <v>0</v>
      </c>
      <c r="EN281" s="1">
        <v>0</v>
      </c>
      <c r="EO281" s="1">
        <v>42</v>
      </c>
      <c r="EP281" s="1">
        <v>32</v>
      </c>
      <c r="EQ281" s="1">
        <v>12</v>
      </c>
      <c r="ER281" s="1">
        <v>1</v>
      </c>
      <c r="ES281" s="1">
        <v>0</v>
      </c>
      <c r="ET281" s="1">
        <v>0</v>
      </c>
      <c r="EU281" s="1">
        <v>51</v>
      </c>
      <c r="EV281" s="1">
        <v>23</v>
      </c>
      <c r="EW281" s="1">
        <v>13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224</v>
      </c>
      <c r="FJ281" s="1" t="s">
        <v>375</v>
      </c>
      <c r="FK281" s="1">
        <v>230</v>
      </c>
      <c r="FL281" s="1">
        <v>13</v>
      </c>
      <c r="FM281" s="1" t="s">
        <v>375</v>
      </c>
      <c r="FN281" s="1">
        <v>14</v>
      </c>
      <c r="FO281" s="1">
        <v>31</v>
      </c>
      <c r="FP281" s="1">
        <v>6</v>
      </c>
      <c r="FQ281" s="1">
        <v>31</v>
      </c>
      <c r="FR281" s="1" t="s">
        <v>326</v>
      </c>
      <c r="FS281" s="1">
        <v>313</v>
      </c>
      <c r="FT281" s="1">
        <v>134</v>
      </c>
      <c r="FU281" s="1">
        <v>313</v>
      </c>
    </row>
    <row r="282" spans="63:177">
      <c r="BK282" s="29">
        <v>445040859</v>
      </c>
      <c r="BL282" s="1" t="s">
        <v>240</v>
      </c>
      <c r="BM282" s="1">
        <v>121</v>
      </c>
      <c r="BN282" s="1" t="s">
        <v>289</v>
      </c>
      <c r="BO282" s="1" t="s">
        <v>290</v>
      </c>
      <c r="BP282" s="1">
        <v>142</v>
      </c>
      <c r="BQ282" s="1">
        <v>0</v>
      </c>
      <c r="BR282" s="4">
        <v>37.577464788732392</v>
      </c>
      <c r="BS282" s="4">
        <v>30.056338028169016</v>
      </c>
      <c r="BT282" s="4">
        <v>28.267605633802816</v>
      </c>
      <c r="BU282" s="4">
        <v>95.901408450704224</v>
      </c>
      <c r="BV282" s="4">
        <v>31.967136150234747</v>
      </c>
      <c r="BW282" s="1">
        <v>66</v>
      </c>
      <c r="BX282" s="1">
        <v>53</v>
      </c>
      <c r="BY282" s="1">
        <v>19</v>
      </c>
      <c r="BZ282" s="1">
        <v>4</v>
      </c>
      <c r="CA282" s="1">
        <v>0</v>
      </c>
      <c r="CB282" s="1">
        <v>0</v>
      </c>
      <c r="CC282" s="1">
        <v>88</v>
      </c>
      <c r="CD282" s="1">
        <v>43</v>
      </c>
      <c r="CE282" s="1">
        <v>8</v>
      </c>
      <c r="CF282" s="1">
        <v>3</v>
      </c>
      <c r="CG282" s="1">
        <v>0</v>
      </c>
      <c r="CH282" s="1">
        <v>0</v>
      </c>
      <c r="CI282" s="1">
        <v>99</v>
      </c>
      <c r="CJ282" s="1">
        <v>34</v>
      </c>
      <c r="CK282" s="1">
        <v>7</v>
      </c>
      <c r="CL282" s="1">
        <v>2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4"/>
      <c r="CT282" s="4"/>
      <c r="CU282" s="4"/>
      <c r="CV282" s="4"/>
      <c r="CW282" s="4"/>
      <c r="CX282" s="4"/>
      <c r="CY282" s="4"/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142</v>
      </c>
      <c r="EA282" s="1">
        <v>0</v>
      </c>
      <c r="EB282" s="4">
        <v>37.577464788732392</v>
      </c>
      <c r="EC282" s="4">
        <v>30.056338028169016</v>
      </c>
      <c r="ED282" s="4">
        <v>28.267605633802816</v>
      </c>
      <c r="EE282" s="4"/>
      <c r="EF282" s="4">
        <v>95.901408450704224</v>
      </c>
      <c r="EG282" s="4">
        <v>31.967136150234747</v>
      </c>
      <c r="EH282" s="4">
        <v>31.967136150234747</v>
      </c>
      <c r="EI282" s="1">
        <v>66</v>
      </c>
      <c r="EJ282" s="1">
        <v>53</v>
      </c>
      <c r="EK282" s="1">
        <v>19</v>
      </c>
      <c r="EL282" s="1">
        <v>4</v>
      </c>
      <c r="EM282" s="1">
        <v>0</v>
      </c>
      <c r="EN282" s="1">
        <v>0</v>
      </c>
      <c r="EO282" s="1">
        <v>88</v>
      </c>
      <c r="EP282" s="1">
        <v>43</v>
      </c>
      <c r="EQ282" s="1">
        <v>8</v>
      </c>
      <c r="ER282" s="1">
        <v>3</v>
      </c>
      <c r="ES282" s="1">
        <v>0</v>
      </c>
      <c r="ET282" s="1">
        <v>0</v>
      </c>
      <c r="EU282" s="1">
        <v>99</v>
      </c>
      <c r="EV282" s="1">
        <v>34</v>
      </c>
      <c r="EW282" s="1">
        <v>7</v>
      </c>
      <c r="EX282" s="1">
        <v>2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282</v>
      </c>
      <c r="FJ282" s="1" t="s">
        <v>375</v>
      </c>
      <c r="FK282" s="1">
        <v>285</v>
      </c>
      <c r="FL282" s="1">
        <v>25</v>
      </c>
      <c r="FM282" s="1" t="s">
        <v>375</v>
      </c>
      <c r="FN282" s="1">
        <v>25</v>
      </c>
      <c r="FO282" s="1">
        <v>31</v>
      </c>
      <c r="FP282" s="1">
        <v>6</v>
      </c>
      <c r="FQ282" s="1">
        <v>31</v>
      </c>
      <c r="FR282" s="1" t="s">
        <v>326</v>
      </c>
      <c r="FS282" s="1">
        <v>313</v>
      </c>
      <c r="FT282" s="1">
        <v>134</v>
      </c>
      <c r="FU282" s="1">
        <v>313</v>
      </c>
    </row>
    <row r="283" spans="63:177">
      <c r="BK283" s="29">
        <v>473175730</v>
      </c>
      <c r="BL283" s="1" t="s">
        <v>327</v>
      </c>
      <c r="BM283" s="1">
        <v>122</v>
      </c>
      <c r="BN283" s="1" t="s">
        <v>313</v>
      </c>
      <c r="BO283" s="1" t="s">
        <v>290</v>
      </c>
      <c r="BP283" s="1">
        <v>8</v>
      </c>
      <c r="BQ283" s="1">
        <v>0</v>
      </c>
      <c r="BR283" s="4">
        <v>38.5</v>
      </c>
      <c r="BS283" s="4">
        <v>36.5</v>
      </c>
      <c r="BT283" s="4">
        <v>17.375</v>
      </c>
      <c r="BU283" s="4">
        <v>92.375</v>
      </c>
      <c r="BV283" s="4">
        <v>30.791666666666668</v>
      </c>
      <c r="BW283" s="1">
        <v>2</v>
      </c>
      <c r="BX283" s="1">
        <v>6</v>
      </c>
      <c r="BY283" s="1">
        <v>0</v>
      </c>
      <c r="BZ283" s="1">
        <v>0</v>
      </c>
      <c r="CA283" s="1">
        <v>0</v>
      </c>
      <c r="CB283" s="1">
        <v>0</v>
      </c>
      <c r="CC283" s="1">
        <v>3</v>
      </c>
      <c r="CD283" s="1">
        <v>5</v>
      </c>
      <c r="CE283" s="1">
        <v>0</v>
      </c>
      <c r="CF283" s="1">
        <v>0</v>
      </c>
      <c r="CG283" s="1">
        <v>0</v>
      </c>
      <c r="CH283" s="1">
        <v>0</v>
      </c>
      <c r="CI283" s="1">
        <v>7</v>
      </c>
      <c r="CJ283" s="1">
        <v>1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4"/>
      <c r="CT283" s="4"/>
      <c r="CU283" s="4"/>
      <c r="CV283" s="4"/>
      <c r="CW283" s="4"/>
      <c r="CX283" s="4"/>
      <c r="CY283" s="4"/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8</v>
      </c>
      <c r="EA283" s="1">
        <v>0</v>
      </c>
      <c r="EB283" s="4">
        <v>38.5</v>
      </c>
      <c r="EC283" s="4">
        <v>36.5</v>
      </c>
      <c r="ED283" s="4">
        <v>17.375</v>
      </c>
      <c r="EE283" s="4"/>
      <c r="EF283" s="4">
        <v>92.375</v>
      </c>
      <c r="EG283" s="4">
        <v>30.791666666666668</v>
      </c>
      <c r="EH283" s="4">
        <v>30.791666666666668</v>
      </c>
      <c r="EI283" s="1">
        <v>2</v>
      </c>
      <c r="EJ283" s="1">
        <v>6</v>
      </c>
      <c r="EK283" s="1">
        <v>0</v>
      </c>
      <c r="EL283" s="1">
        <v>0</v>
      </c>
      <c r="EM283" s="1">
        <v>0</v>
      </c>
      <c r="EN283" s="1">
        <v>0</v>
      </c>
      <c r="EO283" s="1">
        <v>3</v>
      </c>
      <c r="EP283" s="1">
        <v>5</v>
      </c>
      <c r="EQ283" s="1">
        <v>0</v>
      </c>
      <c r="ER283" s="1">
        <v>0</v>
      </c>
      <c r="ES283" s="1">
        <v>0</v>
      </c>
      <c r="ET283" s="1">
        <v>0</v>
      </c>
      <c r="EU283" s="1">
        <v>7</v>
      </c>
      <c r="EV283" s="1">
        <v>1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291</v>
      </c>
      <c r="FJ283" s="1" t="s">
        <v>375</v>
      </c>
      <c r="FK283" s="1">
        <v>292</v>
      </c>
      <c r="FL283" s="1">
        <v>26</v>
      </c>
      <c r="FM283" s="1" t="s">
        <v>375</v>
      </c>
      <c r="FN283" s="1">
        <v>26</v>
      </c>
      <c r="FO283" s="1">
        <v>31</v>
      </c>
      <c r="FP283" s="1">
        <v>6</v>
      </c>
      <c r="FQ283" s="1">
        <v>31</v>
      </c>
      <c r="FR283" s="1" t="s">
        <v>326</v>
      </c>
      <c r="FS283" s="1">
        <v>313</v>
      </c>
      <c r="FT283" s="1">
        <v>134</v>
      </c>
      <c r="FU283" s="1">
        <v>313</v>
      </c>
    </row>
    <row r="284" spans="63:177">
      <c r="BK284" s="29">
        <v>548990607</v>
      </c>
      <c r="BL284" s="1" t="s">
        <v>241</v>
      </c>
      <c r="BM284" s="1">
        <v>123</v>
      </c>
      <c r="BN284" s="1" t="s">
        <v>289</v>
      </c>
      <c r="BO284" s="1" t="s">
        <v>290</v>
      </c>
      <c r="BP284" s="1">
        <v>72</v>
      </c>
      <c r="BQ284" s="1">
        <v>1</v>
      </c>
      <c r="BR284" s="4">
        <v>46.816901408450704</v>
      </c>
      <c r="BS284" s="4">
        <v>32.95774647887324</v>
      </c>
      <c r="BT284" s="4">
        <v>38.352112676056336</v>
      </c>
      <c r="BU284" s="4">
        <v>118.12676056338029</v>
      </c>
      <c r="BV284" s="4">
        <v>39.375586854460096</v>
      </c>
      <c r="BW284" s="1">
        <v>20</v>
      </c>
      <c r="BX284" s="1">
        <v>31</v>
      </c>
      <c r="BY284" s="1">
        <v>13</v>
      </c>
      <c r="BZ284" s="1">
        <v>7</v>
      </c>
      <c r="CA284" s="1">
        <v>0</v>
      </c>
      <c r="CB284" s="1">
        <v>0</v>
      </c>
      <c r="CC284" s="1">
        <v>42</v>
      </c>
      <c r="CD284" s="1">
        <v>22</v>
      </c>
      <c r="CE284" s="1">
        <v>5</v>
      </c>
      <c r="CF284" s="1">
        <v>2</v>
      </c>
      <c r="CG284" s="1">
        <v>0</v>
      </c>
      <c r="CH284" s="1">
        <v>0</v>
      </c>
      <c r="CI284" s="1">
        <v>39</v>
      </c>
      <c r="CJ284" s="1">
        <v>13</v>
      </c>
      <c r="CK284" s="1">
        <v>14</v>
      </c>
      <c r="CL284" s="1">
        <v>5</v>
      </c>
      <c r="CM284" s="1">
        <v>1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4"/>
      <c r="CT284" s="4"/>
      <c r="CU284" s="4"/>
      <c r="CV284" s="4"/>
      <c r="CW284" s="4"/>
      <c r="CX284" s="4"/>
      <c r="CY284" s="4"/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72</v>
      </c>
      <c r="EA284" s="1">
        <v>1</v>
      </c>
      <c r="EB284" s="4">
        <v>46.816901408450704</v>
      </c>
      <c r="EC284" s="4">
        <v>32.95774647887324</v>
      </c>
      <c r="ED284" s="4">
        <v>38.352112676056336</v>
      </c>
      <c r="EE284" s="4"/>
      <c r="EF284" s="4">
        <v>118.12676056338029</v>
      </c>
      <c r="EG284" s="4">
        <v>39.375586854460096</v>
      </c>
      <c r="EH284" s="4">
        <v>39.375586854460096</v>
      </c>
      <c r="EI284" s="1">
        <v>20</v>
      </c>
      <c r="EJ284" s="1">
        <v>31</v>
      </c>
      <c r="EK284" s="1">
        <v>13</v>
      </c>
      <c r="EL284" s="1">
        <v>7</v>
      </c>
      <c r="EM284" s="1">
        <v>0</v>
      </c>
      <c r="EN284" s="1">
        <v>0</v>
      </c>
      <c r="EO284" s="1">
        <v>42</v>
      </c>
      <c r="EP284" s="1">
        <v>22</v>
      </c>
      <c r="EQ284" s="1">
        <v>5</v>
      </c>
      <c r="ER284" s="1">
        <v>2</v>
      </c>
      <c r="ES284" s="1">
        <v>0</v>
      </c>
      <c r="ET284" s="1">
        <v>0</v>
      </c>
      <c r="EU284" s="1">
        <v>39</v>
      </c>
      <c r="EV284" s="1">
        <v>13</v>
      </c>
      <c r="EW284" s="1">
        <v>14</v>
      </c>
      <c r="EX284" s="1">
        <v>5</v>
      </c>
      <c r="EY284" s="1">
        <v>1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202</v>
      </c>
      <c r="FJ284" s="1" t="s">
        <v>375</v>
      </c>
      <c r="FK284" s="1">
        <v>209</v>
      </c>
      <c r="FL284" s="1">
        <v>10</v>
      </c>
      <c r="FM284" s="1" t="s">
        <v>375</v>
      </c>
      <c r="FN284" s="1">
        <v>11</v>
      </c>
      <c r="FO284" s="1">
        <v>31</v>
      </c>
      <c r="FP284" s="1">
        <v>6</v>
      </c>
      <c r="FQ284" s="1">
        <v>31</v>
      </c>
      <c r="FR284" s="1" t="s">
        <v>326</v>
      </c>
      <c r="FS284" s="1">
        <v>313</v>
      </c>
      <c r="FT284" s="1">
        <v>134</v>
      </c>
      <c r="FU284" s="1">
        <v>313</v>
      </c>
    </row>
    <row r="285" spans="63:177">
      <c r="BK285" s="29">
        <v>561712266</v>
      </c>
      <c r="BL285" s="1" t="s">
        <v>242</v>
      </c>
      <c r="BM285" s="1">
        <v>124</v>
      </c>
      <c r="BN285" s="1" t="s">
        <v>289</v>
      </c>
      <c r="BO285" s="1" t="s">
        <v>290</v>
      </c>
      <c r="BP285" s="1">
        <v>132</v>
      </c>
      <c r="BQ285" s="1">
        <v>0</v>
      </c>
      <c r="BR285" s="4">
        <v>44.424242424242422</v>
      </c>
      <c r="BS285" s="4">
        <v>34.81818181818182</v>
      </c>
      <c r="BT285" s="4">
        <v>33.030303030303031</v>
      </c>
      <c r="BU285" s="4">
        <v>112.27272727272727</v>
      </c>
      <c r="BV285" s="4">
        <v>37.424242424242436</v>
      </c>
      <c r="BW285" s="1">
        <v>46</v>
      </c>
      <c r="BX285" s="1">
        <v>55</v>
      </c>
      <c r="BY285" s="1">
        <v>19</v>
      </c>
      <c r="BZ285" s="1">
        <v>12</v>
      </c>
      <c r="CA285" s="1">
        <v>0</v>
      </c>
      <c r="CB285" s="1">
        <v>0</v>
      </c>
      <c r="CC285" s="1">
        <v>72</v>
      </c>
      <c r="CD285" s="1">
        <v>37</v>
      </c>
      <c r="CE285" s="1">
        <v>18</v>
      </c>
      <c r="CF285" s="1">
        <v>5</v>
      </c>
      <c r="CG285" s="1">
        <v>2</v>
      </c>
      <c r="CH285" s="1">
        <v>1</v>
      </c>
      <c r="CI285" s="1">
        <v>78</v>
      </c>
      <c r="CJ285" s="1">
        <v>36</v>
      </c>
      <c r="CK285" s="1">
        <v>14</v>
      </c>
      <c r="CL285" s="1">
        <v>4</v>
      </c>
      <c r="CM285" s="1">
        <v>1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4"/>
      <c r="CT285" s="4"/>
      <c r="CU285" s="4"/>
      <c r="CV285" s="4"/>
      <c r="CW285" s="4"/>
      <c r="CX285" s="4"/>
      <c r="CY285" s="4"/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132</v>
      </c>
      <c r="EA285" s="1">
        <v>0</v>
      </c>
      <c r="EB285" s="4">
        <v>44.424242424242422</v>
      </c>
      <c r="EC285" s="4">
        <v>34.81818181818182</v>
      </c>
      <c r="ED285" s="4">
        <v>33.030303030303031</v>
      </c>
      <c r="EE285" s="4"/>
      <c r="EF285" s="4">
        <v>112.27272727272727</v>
      </c>
      <c r="EG285" s="4">
        <v>37.424242424242436</v>
      </c>
      <c r="EH285" s="4">
        <v>37.424242424242436</v>
      </c>
      <c r="EI285" s="1">
        <v>46</v>
      </c>
      <c r="EJ285" s="1">
        <v>55</v>
      </c>
      <c r="EK285" s="1">
        <v>19</v>
      </c>
      <c r="EL285" s="1">
        <v>12</v>
      </c>
      <c r="EM285" s="1">
        <v>0</v>
      </c>
      <c r="EN285" s="1">
        <v>0</v>
      </c>
      <c r="EO285" s="1">
        <v>72</v>
      </c>
      <c r="EP285" s="1">
        <v>37</v>
      </c>
      <c r="EQ285" s="1">
        <v>18</v>
      </c>
      <c r="ER285" s="1">
        <v>5</v>
      </c>
      <c r="ES285" s="1">
        <v>2</v>
      </c>
      <c r="ET285" s="1">
        <v>1</v>
      </c>
      <c r="EU285" s="1">
        <v>78</v>
      </c>
      <c r="EV285" s="1">
        <v>36</v>
      </c>
      <c r="EW285" s="1">
        <v>14</v>
      </c>
      <c r="EX285" s="1">
        <v>4</v>
      </c>
      <c r="EY285" s="1">
        <v>1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228</v>
      </c>
      <c r="FJ285" s="1" t="s">
        <v>375</v>
      </c>
      <c r="FK285" s="1">
        <v>235</v>
      </c>
      <c r="FL285" s="1">
        <v>14</v>
      </c>
      <c r="FM285" s="1" t="s">
        <v>375</v>
      </c>
      <c r="FN285" s="1">
        <v>15</v>
      </c>
      <c r="FO285" s="1">
        <v>31</v>
      </c>
      <c r="FP285" s="1">
        <v>6</v>
      </c>
      <c r="FQ285" s="1">
        <v>31</v>
      </c>
      <c r="FR285" s="1" t="s">
        <v>326</v>
      </c>
      <c r="FS285" s="1">
        <v>313</v>
      </c>
      <c r="FT285" s="1">
        <v>134</v>
      </c>
      <c r="FU285" s="1">
        <v>313</v>
      </c>
    </row>
    <row r="286" spans="63:177">
      <c r="BK286" s="29">
        <v>129080088</v>
      </c>
      <c r="BL286" s="1" t="s">
        <v>243</v>
      </c>
      <c r="BM286" s="1">
        <v>125</v>
      </c>
      <c r="BN286" s="1" t="s">
        <v>289</v>
      </c>
      <c r="BO286" s="1" t="s">
        <v>290</v>
      </c>
      <c r="BP286" s="1">
        <v>63</v>
      </c>
      <c r="BQ286" s="1">
        <v>0</v>
      </c>
      <c r="BR286" s="4">
        <v>50.396825396825399</v>
      </c>
      <c r="BS286" s="4">
        <v>33.777777777777779</v>
      </c>
      <c r="BT286" s="4">
        <v>38.444444444444443</v>
      </c>
      <c r="BU286" s="4">
        <v>122.61904761904762</v>
      </c>
      <c r="BV286" s="4">
        <v>40.873015873015866</v>
      </c>
      <c r="BW286" s="1">
        <v>17</v>
      </c>
      <c r="BX286" s="1">
        <v>20</v>
      </c>
      <c r="BY286" s="1">
        <v>19</v>
      </c>
      <c r="BZ286" s="1">
        <v>7</v>
      </c>
      <c r="CA286" s="1">
        <v>1</v>
      </c>
      <c r="CB286" s="1">
        <v>0</v>
      </c>
      <c r="CC286" s="1">
        <v>36</v>
      </c>
      <c r="CD286" s="1">
        <v>18</v>
      </c>
      <c r="CE286" s="1">
        <v>6</v>
      </c>
      <c r="CF286" s="1">
        <v>3</v>
      </c>
      <c r="CG286" s="1">
        <v>2</v>
      </c>
      <c r="CH286" s="1">
        <v>0</v>
      </c>
      <c r="CI286" s="1">
        <v>31</v>
      </c>
      <c r="CJ286" s="1">
        <v>20</v>
      </c>
      <c r="CK286" s="1">
        <v>8</v>
      </c>
      <c r="CL286" s="1">
        <v>4</v>
      </c>
      <c r="CM286" s="1">
        <v>1</v>
      </c>
      <c r="CN286" s="1">
        <v>0</v>
      </c>
      <c r="CO286" s="1">
        <v>1</v>
      </c>
      <c r="CP286" s="1">
        <v>0</v>
      </c>
      <c r="CQ286" s="1">
        <v>0</v>
      </c>
      <c r="CR286" s="1">
        <v>0</v>
      </c>
      <c r="CS286" s="4"/>
      <c r="CT286" s="4"/>
      <c r="CU286" s="4"/>
      <c r="CV286" s="4"/>
      <c r="CW286" s="4"/>
      <c r="CX286" s="4"/>
      <c r="CY286" s="4"/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63</v>
      </c>
      <c r="EA286" s="1">
        <v>0</v>
      </c>
      <c r="EB286" s="4">
        <v>50.396825396825399</v>
      </c>
      <c r="EC286" s="4">
        <v>33.777777777777779</v>
      </c>
      <c r="ED286" s="4">
        <v>38.444444444444443</v>
      </c>
      <c r="EE286" s="4"/>
      <c r="EF286" s="4">
        <v>122.61904761904762</v>
      </c>
      <c r="EG286" s="4">
        <v>40.873015873015866</v>
      </c>
      <c r="EH286" s="4">
        <v>40.873015873015866</v>
      </c>
      <c r="EI286" s="1">
        <v>17</v>
      </c>
      <c r="EJ286" s="1">
        <v>20</v>
      </c>
      <c r="EK286" s="1">
        <v>19</v>
      </c>
      <c r="EL286" s="1">
        <v>7</v>
      </c>
      <c r="EM286" s="1">
        <v>1</v>
      </c>
      <c r="EN286" s="1">
        <v>0</v>
      </c>
      <c r="EO286" s="1">
        <v>36</v>
      </c>
      <c r="EP286" s="1">
        <v>18</v>
      </c>
      <c r="EQ286" s="1">
        <v>6</v>
      </c>
      <c r="ER286" s="1">
        <v>3</v>
      </c>
      <c r="ES286" s="1">
        <v>2</v>
      </c>
      <c r="ET286" s="1">
        <v>0</v>
      </c>
      <c r="EU286" s="1">
        <v>31</v>
      </c>
      <c r="EV286" s="1">
        <v>20</v>
      </c>
      <c r="EW286" s="1">
        <v>8</v>
      </c>
      <c r="EX286" s="1">
        <v>4</v>
      </c>
      <c r="EY286" s="1">
        <v>1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1</v>
      </c>
      <c r="FH286" s="1">
        <v>0</v>
      </c>
      <c r="FI286" s="1">
        <v>175</v>
      </c>
      <c r="FJ286" s="1" t="s">
        <v>375</v>
      </c>
      <c r="FK286" s="1">
        <v>189</v>
      </c>
      <c r="FL286" s="1">
        <v>8</v>
      </c>
      <c r="FM286" s="1" t="s">
        <v>375</v>
      </c>
      <c r="FN286" s="1">
        <v>9</v>
      </c>
      <c r="FO286" s="1">
        <v>31</v>
      </c>
      <c r="FP286" s="1">
        <v>6</v>
      </c>
      <c r="FQ286" s="1">
        <v>31</v>
      </c>
      <c r="FR286" s="1" t="s">
        <v>326</v>
      </c>
      <c r="FS286" s="1">
        <v>313</v>
      </c>
      <c r="FT286" s="1">
        <v>134</v>
      </c>
      <c r="FU286" s="1">
        <v>313</v>
      </c>
    </row>
    <row r="287" spans="63:177">
      <c r="BK287" s="29">
        <v>118162550</v>
      </c>
      <c r="BL287" s="1" t="s">
        <v>328</v>
      </c>
      <c r="BM287" s="1">
        <v>136</v>
      </c>
      <c r="BN287" s="1" t="s">
        <v>289</v>
      </c>
      <c r="BO287" s="1" t="s">
        <v>290</v>
      </c>
      <c r="BP287" s="1">
        <v>184</v>
      </c>
      <c r="BQ287" s="1">
        <v>0</v>
      </c>
      <c r="BR287" s="4">
        <v>48.451086956521742</v>
      </c>
      <c r="BS287" s="4">
        <v>41.913043478260867</v>
      </c>
      <c r="BT287" s="4">
        <v>37.005434782608695</v>
      </c>
      <c r="BU287" s="4">
        <v>127.3695652173913</v>
      </c>
      <c r="BV287" s="4">
        <v>42.45652173913043</v>
      </c>
      <c r="BW287" s="1">
        <v>60</v>
      </c>
      <c r="BX287" s="1">
        <v>68</v>
      </c>
      <c r="BY287" s="1">
        <v>31</v>
      </c>
      <c r="BZ287" s="1">
        <v>25</v>
      </c>
      <c r="CA287" s="1">
        <v>0</v>
      </c>
      <c r="CB287" s="1">
        <v>0</v>
      </c>
      <c r="CC287" s="1">
        <v>85</v>
      </c>
      <c r="CD287" s="1">
        <v>50</v>
      </c>
      <c r="CE287" s="1">
        <v>31</v>
      </c>
      <c r="CF287" s="1">
        <v>18</v>
      </c>
      <c r="CG287" s="1">
        <v>0</v>
      </c>
      <c r="CH287" s="1">
        <v>2</v>
      </c>
      <c r="CI287" s="1">
        <v>102</v>
      </c>
      <c r="CJ287" s="1">
        <v>50</v>
      </c>
      <c r="CK287" s="1">
        <v>22</v>
      </c>
      <c r="CL287" s="1">
        <v>10</v>
      </c>
      <c r="CM287" s="1">
        <v>1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4"/>
      <c r="CT287" s="4"/>
      <c r="CU287" s="4"/>
      <c r="CV287" s="4"/>
      <c r="CW287" s="4"/>
      <c r="CX287" s="4"/>
      <c r="CY287" s="4"/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184</v>
      </c>
      <c r="EA287" s="1">
        <v>0</v>
      </c>
      <c r="EB287" s="4">
        <v>48.451086956521742</v>
      </c>
      <c r="EC287" s="4">
        <v>41.913043478260867</v>
      </c>
      <c r="ED287" s="4">
        <v>37.005434782608695</v>
      </c>
      <c r="EE287" s="4"/>
      <c r="EF287" s="4">
        <v>127.3695652173913</v>
      </c>
      <c r="EG287" s="4">
        <v>42.45652173913043</v>
      </c>
      <c r="EH287" s="4">
        <v>42.45652173913043</v>
      </c>
      <c r="EI287" s="1">
        <v>60</v>
      </c>
      <c r="EJ287" s="1">
        <v>68</v>
      </c>
      <c r="EK287" s="1">
        <v>31</v>
      </c>
      <c r="EL287" s="1">
        <v>25</v>
      </c>
      <c r="EM287" s="1">
        <v>0</v>
      </c>
      <c r="EN287" s="1">
        <v>0</v>
      </c>
      <c r="EO287" s="1">
        <v>85</v>
      </c>
      <c r="EP287" s="1">
        <v>50</v>
      </c>
      <c r="EQ287" s="1">
        <v>31</v>
      </c>
      <c r="ER287" s="1">
        <v>18</v>
      </c>
      <c r="ES287" s="1">
        <v>0</v>
      </c>
      <c r="ET287" s="1">
        <v>2</v>
      </c>
      <c r="EU287" s="1">
        <v>102</v>
      </c>
      <c r="EV287" s="1">
        <v>50</v>
      </c>
      <c r="EW287" s="1">
        <v>22</v>
      </c>
      <c r="EX287" s="1">
        <v>10</v>
      </c>
      <c r="EY287" s="1">
        <v>1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154</v>
      </c>
      <c r="FJ287" s="1" t="s">
        <v>375</v>
      </c>
      <c r="FK287" s="1">
        <v>164</v>
      </c>
      <c r="FL287" s="1">
        <v>5</v>
      </c>
      <c r="FM287" s="1" t="s">
        <v>375</v>
      </c>
      <c r="FN287" s="1">
        <v>5</v>
      </c>
      <c r="FO287" s="1">
        <v>31</v>
      </c>
      <c r="FP287" s="1">
        <v>6</v>
      </c>
      <c r="FQ287" s="1">
        <v>31</v>
      </c>
      <c r="FR287" s="1" t="s">
        <v>326</v>
      </c>
      <c r="FS287" s="1">
        <v>313</v>
      </c>
      <c r="FT287" s="1">
        <v>134</v>
      </c>
      <c r="FU287" s="1">
        <v>313</v>
      </c>
    </row>
    <row r="288" spans="63:177">
      <c r="BK288" s="29">
        <v>486145038</v>
      </c>
      <c r="BL288" s="1" t="s">
        <v>244</v>
      </c>
      <c r="BM288" s="1">
        <v>149</v>
      </c>
      <c r="BN288" s="1" t="s">
        <v>289</v>
      </c>
      <c r="BO288" s="1" t="s">
        <v>370</v>
      </c>
      <c r="BP288" s="1">
        <v>325</v>
      </c>
      <c r="BQ288" s="1">
        <v>1</v>
      </c>
      <c r="BR288" s="4">
        <v>53.944444444444443</v>
      </c>
      <c r="BS288" s="4">
        <v>46.209876543209873</v>
      </c>
      <c r="BT288" s="4">
        <v>39.47530864197531</v>
      </c>
      <c r="BU288" s="4">
        <v>139.62962962962962</v>
      </c>
      <c r="BV288" s="4">
        <v>46.54320987654323</v>
      </c>
      <c r="BW288" s="1">
        <v>59</v>
      </c>
      <c r="BX288" s="1">
        <v>144</v>
      </c>
      <c r="BY288" s="1">
        <v>76</v>
      </c>
      <c r="BZ288" s="1">
        <v>45</v>
      </c>
      <c r="CA288" s="1">
        <v>0</v>
      </c>
      <c r="CB288" s="1">
        <v>0</v>
      </c>
      <c r="CC288" s="1">
        <v>110</v>
      </c>
      <c r="CD288" s="1">
        <v>123</v>
      </c>
      <c r="CE288" s="1">
        <v>50</v>
      </c>
      <c r="CF288" s="1">
        <v>41</v>
      </c>
      <c r="CG288" s="1">
        <v>1</v>
      </c>
      <c r="CH288" s="1">
        <v>5</v>
      </c>
      <c r="CI288" s="1">
        <v>158</v>
      </c>
      <c r="CJ288" s="1">
        <v>104</v>
      </c>
      <c r="CK288" s="1">
        <v>39</v>
      </c>
      <c r="CL288" s="1">
        <v>23</v>
      </c>
      <c r="CM288" s="1">
        <v>0</v>
      </c>
      <c r="CN288" s="1">
        <v>2</v>
      </c>
      <c r="CO288" s="1">
        <v>0</v>
      </c>
      <c r="CP288" s="1">
        <v>0</v>
      </c>
      <c r="CQ288" s="1">
        <v>65</v>
      </c>
      <c r="CR288" s="1">
        <v>0</v>
      </c>
      <c r="CS288" s="4">
        <v>47.646153846153844</v>
      </c>
      <c r="CT288" s="4">
        <v>42.46153846153846</v>
      </c>
      <c r="CU288" s="4">
        <v>46.030769230769231</v>
      </c>
      <c r="CV288" s="4">
        <v>56.8</v>
      </c>
      <c r="CW288" s="4">
        <v>136.13846153846154</v>
      </c>
      <c r="CX288" s="4">
        <v>45.379487179487178</v>
      </c>
      <c r="CY288" s="4">
        <v>48.234615384615381</v>
      </c>
      <c r="CZ288" s="1">
        <v>17</v>
      </c>
      <c r="DA288" s="1">
        <v>35</v>
      </c>
      <c r="DB288" s="1">
        <v>11</v>
      </c>
      <c r="DC288" s="1">
        <v>2</v>
      </c>
      <c r="DD288" s="1">
        <v>0</v>
      </c>
      <c r="DE288" s="1">
        <v>0</v>
      </c>
      <c r="DF288" s="1">
        <v>26</v>
      </c>
      <c r="DG288" s="1">
        <v>24</v>
      </c>
      <c r="DH288" s="1">
        <v>11</v>
      </c>
      <c r="DI288" s="1">
        <v>4</v>
      </c>
      <c r="DJ288" s="1">
        <v>0</v>
      </c>
      <c r="DK288" s="1">
        <v>0</v>
      </c>
      <c r="DL288" s="1">
        <v>23</v>
      </c>
      <c r="DM288" s="1">
        <v>21</v>
      </c>
      <c r="DN288" s="1">
        <v>18</v>
      </c>
      <c r="DO288" s="1">
        <v>3</v>
      </c>
      <c r="DP288" s="1">
        <v>0</v>
      </c>
      <c r="DQ288" s="1">
        <v>0</v>
      </c>
      <c r="DR288" s="1">
        <v>10</v>
      </c>
      <c r="DS288" s="1">
        <v>23</v>
      </c>
      <c r="DT288" s="1">
        <v>28</v>
      </c>
      <c r="DU288" s="1">
        <v>4</v>
      </c>
      <c r="DV288" s="1">
        <v>0</v>
      </c>
      <c r="DW288" s="1">
        <v>0</v>
      </c>
      <c r="DX288" s="1">
        <v>0</v>
      </c>
      <c r="DY288" s="1">
        <v>0</v>
      </c>
      <c r="DZ288" s="1">
        <v>390</v>
      </c>
      <c r="EA288" s="1">
        <v>1</v>
      </c>
      <c r="EB288" s="4">
        <v>52.89203084832905</v>
      </c>
      <c r="EC288" s="4">
        <v>45.583547557840618</v>
      </c>
      <c r="ED288" s="4">
        <v>40.570694087403602</v>
      </c>
      <c r="EE288" s="4">
        <v>56.8</v>
      </c>
      <c r="EF288" s="4">
        <v>139.04627249357327</v>
      </c>
      <c r="EG288" s="4">
        <v>46.348757497857747</v>
      </c>
      <c r="EH288" s="4">
        <v>46.825835475578408</v>
      </c>
      <c r="EI288" s="1">
        <v>76</v>
      </c>
      <c r="EJ288" s="1">
        <v>179</v>
      </c>
      <c r="EK288" s="1">
        <v>87</v>
      </c>
      <c r="EL288" s="1">
        <v>47</v>
      </c>
      <c r="EM288" s="1">
        <v>0</v>
      </c>
      <c r="EN288" s="1">
        <v>0</v>
      </c>
      <c r="EO288" s="1">
        <v>136</v>
      </c>
      <c r="EP288" s="1">
        <v>147</v>
      </c>
      <c r="EQ288" s="1">
        <v>61</v>
      </c>
      <c r="ER288" s="1">
        <v>45</v>
      </c>
      <c r="ES288" s="1">
        <v>1</v>
      </c>
      <c r="ET288" s="1">
        <v>5</v>
      </c>
      <c r="EU288" s="1">
        <v>181</v>
      </c>
      <c r="EV288" s="1">
        <v>125</v>
      </c>
      <c r="EW288" s="1">
        <v>57</v>
      </c>
      <c r="EX288" s="1">
        <v>26</v>
      </c>
      <c r="EY288" s="1">
        <v>0</v>
      </c>
      <c r="EZ288" s="1">
        <v>2</v>
      </c>
      <c r="FA288" s="1">
        <v>10</v>
      </c>
      <c r="FB288" s="1">
        <v>23</v>
      </c>
      <c r="FC288" s="1">
        <v>28</v>
      </c>
      <c r="FD288" s="1">
        <v>4</v>
      </c>
      <c r="FE288" s="1">
        <v>0</v>
      </c>
      <c r="FF288" s="1">
        <v>0</v>
      </c>
      <c r="FG288" s="1">
        <v>0</v>
      </c>
      <c r="FH288" s="1">
        <v>0</v>
      </c>
      <c r="FI288" s="1">
        <v>100</v>
      </c>
      <c r="FJ288" s="1">
        <v>101</v>
      </c>
      <c r="FK288" s="1">
        <v>116</v>
      </c>
      <c r="FL288" s="1">
        <v>2</v>
      </c>
      <c r="FM288" s="1">
        <v>4</v>
      </c>
      <c r="FN288" s="1">
        <v>2</v>
      </c>
      <c r="FO288" s="1">
        <v>31</v>
      </c>
      <c r="FP288" s="1">
        <v>6</v>
      </c>
      <c r="FQ288" s="1">
        <v>31</v>
      </c>
      <c r="FR288" s="1" t="s">
        <v>326</v>
      </c>
      <c r="FS288" s="1">
        <v>313</v>
      </c>
      <c r="FT288" s="1">
        <v>134</v>
      </c>
      <c r="FU288" s="1">
        <v>313</v>
      </c>
    </row>
    <row r="289" spans="63:177">
      <c r="BK289" s="29">
        <v>383785168</v>
      </c>
      <c r="BL289" s="1" t="s">
        <v>245</v>
      </c>
      <c r="BM289" s="1">
        <v>156</v>
      </c>
      <c r="BN289" s="1" t="s">
        <v>289</v>
      </c>
      <c r="BO289" s="1" t="s">
        <v>290</v>
      </c>
      <c r="BP289" s="1">
        <v>119</v>
      </c>
      <c r="BQ289" s="1">
        <v>0</v>
      </c>
      <c r="BR289" s="4">
        <v>44.075630252100844</v>
      </c>
      <c r="BS289" s="4">
        <v>35.966386554621849</v>
      </c>
      <c r="BT289" s="4">
        <v>35.663865546218489</v>
      </c>
      <c r="BU289" s="4">
        <v>115.70588235294117</v>
      </c>
      <c r="BV289" s="4">
        <v>38.568627450980408</v>
      </c>
      <c r="BW289" s="1">
        <v>41</v>
      </c>
      <c r="BX289" s="1">
        <v>49</v>
      </c>
      <c r="BY289" s="1">
        <v>20</v>
      </c>
      <c r="BZ289" s="1">
        <v>9</v>
      </c>
      <c r="CA289" s="1">
        <v>2</v>
      </c>
      <c r="CB289" s="1">
        <v>0</v>
      </c>
      <c r="CC289" s="1">
        <v>63</v>
      </c>
      <c r="CD289" s="1">
        <v>39</v>
      </c>
      <c r="CE289" s="1">
        <v>7</v>
      </c>
      <c r="CF289" s="1">
        <v>10</v>
      </c>
      <c r="CG289" s="1">
        <v>2</v>
      </c>
      <c r="CH289" s="1">
        <v>1</v>
      </c>
      <c r="CI289" s="1">
        <v>66</v>
      </c>
      <c r="CJ289" s="1">
        <v>31</v>
      </c>
      <c r="CK289" s="1">
        <v>14</v>
      </c>
      <c r="CL289" s="1">
        <v>8</v>
      </c>
      <c r="CM289" s="1">
        <v>2</v>
      </c>
      <c r="CN289" s="1">
        <v>0</v>
      </c>
      <c r="CO289" s="1">
        <v>1</v>
      </c>
      <c r="CP289" s="1">
        <v>0</v>
      </c>
      <c r="CQ289" s="1">
        <v>0</v>
      </c>
      <c r="CR289" s="1">
        <v>0</v>
      </c>
      <c r="CS289" s="4"/>
      <c r="CT289" s="4"/>
      <c r="CU289" s="4"/>
      <c r="CV289" s="4"/>
      <c r="CW289" s="4"/>
      <c r="CX289" s="4"/>
      <c r="CY289" s="4"/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119</v>
      </c>
      <c r="EA289" s="1">
        <v>0</v>
      </c>
      <c r="EB289" s="4">
        <v>44.075630252100844</v>
      </c>
      <c r="EC289" s="4">
        <v>35.966386554621849</v>
      </c>
      <c r="ED289" s="4">
        <v>35.663865546218489</v>
      </c>
      <c r="EE289" s="4"/>
      <c r="EF289" s="4">
        <v>115.70588235294117</v>
      </c>
      <c r="EG289" s="4">
        <v>38.568627450980408</v>
      </c>
      <c r="EH289" s="4">
        <v>38.568627450980408</v>
      </c>
      <c r="EI289" s="1">
        <v>41</v>
      </c>
      <c r="EJ289" s="1">
        <v>49</v>
      </c>
      <c r="EK289" s="1">
        <v>20</v>
      </c>
      <c r="EL289" s="1">
        <v>9</v>
      </c>
      <c r="EM289" s="1">
        <v>2</v>
      </c>
      <c r="EN289" s="1">
        <v>0</v>
      </c>
      <c r="EO289" s="1">
        <v>63</v>
      </c>
      <c r="EP289" s="1">
        <v>39</v>
      </c>
      <c r="EQ289" s="1">
        <v>7</v>
      </c>
      <c r="ER289" s="1">
        <v>10</v>
      </c>
      <c r="ES289" s="1">
        <v>2</v>
      </c>
      <c r="ET289" s="1">
        <v>1</v>
      </c>
      <c r="EU289" s="1">
        <v>66</v>
      </c>
      <c r="EV289" s="1">
        <v>31</v>
      </c>
      <c r="EW289" s="1">
        <v>14</v>
      </c>
      <c r="EX289" s="1">
        <v>8</v>
      </c>
      <c r="EY289" s="1">
        <v>2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1</v>
      </c>
      <c r="FH289" s="1">
        <v>0</v>
      </c>
      <c r="FI289" s="1">
        <v>214</v>
      </c>
      <c r="FJ289" s="1" t="s">
        <v>375</v>
      </c>
      <c r="FK289" s="1">
        <v>223</v>
      </c>
      <c r="FL289" s="1">
        <v>12</v>
      </c>
      <c r="FM289" s="1" t="s">
        <v>375</v>
      </c>
      <c r="FN289" s="1">
        <v>13</v>
      </c>
      <c r="FO289" s="1">
        <v>31</v>
      </c>
      <c r="FP289" s="1">
        <v>6</v>
      </c>
      <c r="FQ289" s="1">
        <v>31</v>
      </c>
      <c r="FR289" s="1" t="s">
        <v>326</v>
      </c>
      <c r="FS289" s="1">
        <v>313</v>
      </c>
      <c r="FT289" s="1">
        <v>134</v>
      </c>
      <c r="FU289" s="1">
        <v>313</v>
      </c>
    </row>
    <row r="290" spans="63:177">
      <c r="BK290" s="29">
        <v>853425552</v>
      </c>
      <c r="BL290" s="1" t="s">
        <v>246</v>
      </c>
      <c r="BM290" s="1">
        <v>181</v>
      </c>
      <c r="BN290" s="1" t="s">
        <v>289</v>
      </c>
      <c r="BO290" s="1" t="s">
        <v>370</v>
      </c>
      <c r="BP290" s="1">
        <v>83</v>
      </c>
      <c r="BQ290" s="1">
        <v>1</v>
      </c>
      <c r="BR290" s="4">
        <v>42.219512195121951</v>
      </c>
      <c r="BS290" s="4">
        <v>28.585365853658537</v>
      </c>
      <c r="BT290" s="4">
        <v>33.695121951219512</v>
      </c>
      <c r="BU290" s="4">
        <v>104.5</v>
      </c>
      <c r="BV290" s="4">
        <v>34.833333333333329</v>
      </c>
      <c r="BW290" s="1">
        <v>31</v>
      </c>
      <c r="BX290" s="1">
        <v>31</v>
      </c>
      <c r="BY290" s="1">
        <v>15</v>
      </c>
      <c r="BZ290" s="1">
        <v>5</v>
      </c>
      <c r="CA290" s="1">
        <v>1</v>
      </c>
      <c r="CB290" s="1">
        <v>0</v>
      </c>
      <c r="CC290" s="1">
        <v>55</v>
      </c>
      <c r="CD290" s="1">
        <v>22</v>
      </c>
      <c r="CE290" s="1">
        <v>3</v>
      </c>
      <c r="CF290" s="1">
        <v>2</v>
      </c>
      <c r="CG290" s="1">
        <v>3</v>
      </c>
      <c r="CH290" s="1">
        <v>0</v>
      </c>
      <c r="CI290" s="1">
        <v>45</v>
      </c>
      <c r="CJ290" s="1">
        <v>28</v>
      </c>
      <c r="CK290" s="1">
        <v>4</v>
      </c>
      <c r="CL290" s="1">
        <v>5</v>
      </c>
      <c r="CM290" s="1">
        <v>1</v>
      </c>
      <c r="CN290" s="1">
        <v>0</v>
      </c>
      <c r="CO290" s="1">
        <v>1</v>
      </c>
      <c r="CP290" s="1">
        <v>0</v>
      </c>
      <c r="CQ290" s="1">
        <v>39</v>
      </c>
      <c r="CR290" s="1">
        <v>0</v>
      </c>
      <c r="CS290" s="4">
        <v>46.717948717948715</v>
      </c>
      <c r="CT290" s="4">
        <v>40.615384615384613</v>
      </c>
      <c r="CU290" s="4">
        <v>53.564102564102562</v>
      </c>
      <c r="CV290" s="4">
        <v>44.666666666666664</v>
      </c>
      <c r="CW290" s="4">
        <v>140.89743589743588</v>
      </c>
      <c r="CX290" s="4">
        <v>46.96581196581198</v>
      </c>
      <c r="CY290" s="4">
        <v>46.391025641025642</v>
      </c>
      <c r="CZ290" s="1">
        <v>10</v>
      </c>
      <c r="DA290" s="1">
        <v>19</v>
      </c>
      <c r="DB290" s="1">
        <v>8</v>
      </c>
      <c r="DC290" s="1">
        <v>2</v>
      </c>
      <c r="DD290" s="1">
        <v>0</v>
      </c>
      <c r="DE290" s="1">
        <v>0</v>
      </c>
      <c r="DF290" s="1">
        <v>16</v>
      </c>
      <c r="DG290" s="1">
        <v>15</v>
      </c>
      <c r="DH290" s="1">
        <v>7</v>
      </c>
      <c r="DI290" s="1">
        <v>1</v>
      </c>
      <c r="DJ290" s="1">
        <v>0</v>
      </c>
      <c r="DK290" s="1">
        <v>0</v>
      </c>
      <c r="DL290" s="1">
        <v>12</v>
      </c>
      <c r="DM290" s="1">
        <v>11</v>
      </c>
      <c r="DN290" s="1">
        <v>10</v>
      </c>
      <c r="DO290" s="1">
        <v>6</v>
      </c>
      <c r="DP290" s="1">
        <v>0</v>
      </c>
      <c r="DQ290" s="1">
        <v>0</v>
      </c>
      <c r="DR290" s="1">
        <v>6</v>
      </c>
      <c r="DS290" s="1">
        <v>28</v>
      </c>
      <c r="DT290" s="1">
        <v>5</v>
      </c>
      <c r="DU290" s="1">
        <v>0</v>
      </c>
      <c r="DV290" s="1">
        <v>1</v>
      </c>
      <c r="DW290" s="1">
        <v>0</v>
      </c>
      <c r="DX290" s="1">
        <v>0</v>
      </c>
      <c r="DY290" s="1">
        <v>0</v>
      </c>
      <c r="DZ290" s="1">
        <v>122</v>
      </c>
      <c r="EA290" s="1">
        <v>1</v>
      </c>
      <c r="EB290" s="4">
        <v>43.669421487603309</v>
      </c>
      <c r="EC290" s="4">
        <v>32.462809917355372</v>
      </c>
      <c r="ED290" s="4">
        <v>40.099173553719005</v>
      </c>
      <c r="EE290" s="4">
        <v>44.666666666666664</v>
      </c>
      <c r="EF290" s="4">
        <v>116.23140495867769</v>
      </c>
      <c r="EG290" s="4">
        <v>38.743801652892579</v>
      </c>
      <c r="EH290" s="4">
        <v>38.558539944903586</v>
      </c>
      <c r="EI290" s="1">
        <v>41</v>
      </c>
      <c r="EJ290" s="1">
        <v>50</v>
      </c>
      <c r="EK290" s="1">
        <v>23</v>
      </c>
      <c r="EL290" s="1">
        <v>7</v>
      </c>
      <c r="EM290" s="1">
        <v>1</v>
      </c>
      <c r="EN290" s="1">
        <v>0</v>
      </c>
      <c r="EO290" s="1">
        <v>71</v>
      </c>
      <c r="EP290" s="1">
        <v>37</v>
      </c>
      <c r="EQ290" s="1">
        <v>10</v>
      </c>
      <c r="ER290" s="1">
        <v>3</v>
      </c>
      <c r="ES290" s="1">
        <v>3</v>
      </c>
      <c r="ET290" s="1">
        <v>0</v>
      </c>
      <c r="EU290" s="1">
        <v>57</v>
      </c>
      <c r="EV290" s="1">
        <v>39</v>
      </c>
      <c r="EW290" s="1">
        <v>14</v>
      </c>
      <c r="EX290" s="1">
        <v>11</v>
      </c>
      <c r="EY290" s="1">
        <v>1</v>
      </c>
      <c r="EZ290" s="1">
        <v>0</v>
      </c>
      <c r="FA290" s="1">
        <v>6</v>
      </c>
      <c r="FB290" s="1">
        <v>28</v>
      </c>
      <c r="FC290" s="1">
        <v>5</v>
      </c>
      <c r="FD290" s="1">
        <v>0</v>
      </c>
      <c r="FE290" s="1">
        <v>1</v>
      </c>
      <c r="FF290" s="1">
        <v>0</v>
      </c>
      <c r="FG290" s="1">
        <v>1</v>
      </c>
      <c r="FH290" s="1">
        <v>0</v>
      </c>
      <c r="FI290" s="1">
        <v>263</v>
      </c>
      <c r="FJ290" s="1">
        <v>95</v>
      </c>
      <c r="FK290" s="1">
        <v>220</v>
      </c>
      <c r="FL290" s="1">
        <v>19</v>
      </c>
      <c r="FM290" s="1">
        <v>3</v>
      </c>
      <c r="FN290" s="1">
        <v>12</v>
      </c>
      <c r="FO290" s="1">
        <v>31</v>
      </c>
      <c r="FP290" s="1">
        <v>6</v>
      </c>
      <c r="FQ290" s="1">
        <v>31</v>
      </c>
      <c r="FR290" s="1" t="s">
        <v>326</v>
      </c>
      <c r="FS290" s="1">
        <v>313</v>
      </c>
      <c r="FT290" s="1">
        <v>134</v>
      </c>
      <c r="FU290" s="1">
        <v>313</v>
      </c>
    </row>
    <row r="291" spans="63:177">
      <c r="BK291" s="29">
        <v>115596565</v>
      </c>
      <c r="BL291" s="1" t="s">
        <v>247</v>
      </c>
      <c r="BM291" s="1">
        <v>183</v>
      </c>
      <c r="BN291" s="1" t="s">
        <v>289</v>
      </c>
      <c r="BO291" s="1" t="s">
        <v>370</v>
      </c>
      <c r="BP291" s="1">
        <v>71</v>
      </c>
      <c r="BQ291" s="1">
        <v>0</v>
      </c>
      <c r="BR291" s="4">
        <v>46.197183098591552</v>
      </c>
      <c r="BS291" s="4">
        <v>35.04225352112676</v>
      </c>
      <c r="BT291" s="4">
        <v>36.183098591549296</v>
      </c>
      <c r="BU291" s="4">
        <v>117.4225352112676</v>
      </c>
      <c r="BV291" s="4">
        <v>39.14084507042255</v>
      </c>
      <c r="BW291" s="1">
        <v>23</v>
      </c>
      <c r="BX291" s="1">
        <v>28</v>
      </c>
      <c r="BY291" s="1">
        <v>12</v>
      </c>
      <c r="BZ291" s="1">
        <v>8</v>
      </c>
      <c r="CA291" s="1">
        <v>0</v>
      </c>
      <c r="CB291" s="1">
        <v>0</v>
      </c>
      <c r="CC291" s="1">
        <v>40</v>
      </c>
      <c r="CD291" s="1">
        <v>21</v>
      </c>
      <c r="CE291" s="1">
        <v>3</v>
      </c>
      <c r="CF291" s="1">
        <v>7</v>
      </c>
      <c r="CG291" s="1">
        <v>0</v>
      </c>
      <c r="CH291" s="1">
        <v>3</v>
      </c>
      <c r="CI291" s="1">
        <v>41</v>
      </c>
      <c r="CJ291" s="1">
        <v>13</v>
      </c>
      <c r="CK291" s="1">
        <v>13</v>
      </c>
      <c r="CL291" s="1">
        <v>4</v>
      </c>
      <c r="CM291" s="1">
        <v>0</v>
      </c>
      <c r="CN291" s="1">
        <v>1</v>
      </c>
      <c r="CO291" s="1">
        <v>0</v>
      </c>
      <c r="CP291" s="1">
        <v>0</v>
      </c>
      <c r="CQ291" s="1">
        <v>30</v>
      </c>
      <c r="CR291" s="1">
        <v>0</v>
      </c>
      <c r="CS291" s="4">
        <v>52.333333333333336</v>
      </c>
      <c r="CT291" s="4">
        <v>44.133333333333333</v>
      </c>
      <c r="CU291" s="4">
        <v>50.033333333333331</v>
      </c>
      <c r="CV291" s="4">
        <v>47.366666666666667</v>
      </c>
      <c r="CW291" s="4">
        <v>146.5</v>
      </c>
      <c r="CX291" s="4">
        <v>48.833333333333336</v>
      </c>
      <c r="CY291" s="4">
        <v>48.466666666666669</v>
      </c>
      <c r="CZ291" s="1">
        <v>5</v>
      </c>
      <c r="DA291" s="1">
        <v>14</v>
      </c>
      <c r="DB291" s="1">
        <v>10</v>
      </c>
      <c r="DC291" s="1">
        <v>1</v>
      </c>
      <c r="DD291" s="1">
        <v>0</v>
      </c>
      <c r="DE291" s="1">
        <v>0</v>
      </c>
      <c r="DF291" s="1">
        <v>10</v>
      </c>
      <c r="DG291" s="1">
        <v>12</v>
      </c>
      <c r="DH291" s="1">
        <v>8</v>
      </c>
      <c r="DI291" s="1">
        <v>0</v>
      </c>
      <c r="DJ291" s="1">
        <v>0</v>
      </c>
      <c r="DK291" s="1">
        <v>0</v>
      </c>
      <c r="DL291" s="1">
        <v>8</v>
      </c>
      <c r="DM291" s="1">
        <v>11</v>
      </c>
      <c r="DN291" s="1">
        <v>6</v>
      </c>
      <c r="DO291" s="1">
        <v>5</v>
      </c>
      <c r="DP291" s="1">
        <v>0</v>
      </c>
      <c r="DQ291" s="1">
        <v>0</v>
      </c>
      <c r="DR291" s="1">
        <v>6</v>
      </c>
      <c r="DS291" s="1">
        <v>19</v>
      </c>
      <c r="DT291" s="1">
        <v>5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101</v>
      </c>
      <c r="EA291" s="1">
        <v>0</v>
      </c>
      <c r="EB291" s="4">
        <v>48.019801980198018</v>
      </c>
      <c r="EC291" s="4">
        <v>37.742574257425744</v>
      </c>
      <c r="ED291" s="4">
        <v>40.297029702970299</v>
      </c>
      <c r="EE291" s="4">
        <v>47.366666666666667</v>
      </c>
      <c r="EF291" s="4">
        <v>126.05940594059406</v>
      </c>
      <c r="EG291" s="4">
        <v>42.019801980198004</v>
      </c>
      <c r="EH291" s="4">
        <v>41.910891089108887</v>
      </c>
      <c r="EI291" s="1">
        <v>28</v>
      </c>
      <c r="EJ291" s="1">
        <v>42</v>
      </c>
      <c r="EK291" s="1">
        <v>22</v>
      </c>
      <c r="EL291" s="1">
        <v>9</v>
      </c>
      <c r="EM291" s="1">
        <v>0</v>
      </c>
      <c r="EN291" s="1">
        <v>0</v>
      </c>
      <c r="EO291" s="1">
        <v>50</v>
      </c>
      <c r="EP291" s="1">
        <v>33</v>
      </c>
      <c r="EQ291" s="1">
        <v>11</v>
      </c>
      <c r="ER291" s="1">
        <v>7</v>
      </c>
      <c r="ES291" s="1">
        <v>0</v>
      </c>
      <c r="ET291" s="1">
        <v>3</v>
      </c>
      <c r="EU291" s="1">
        <v>49</v>
      </c>
      <c r="EV291" s="1">
        <v>24</v>
      </c>
      <c r="EW291" s="1">
        <v>19</v>
      </c>
      <c r="EX291" s="1">
        <v>9</v>
      </c>
      <c r="EY291" s="1">
        <v>0</v>
      </c>
      <c r="EZ291" s="1">
        <v>1</v>
      </c>
      <c r="FA291" s="1">
        <v>6</v>
      </c>
      <c r="FB291" s="1">
        <v>19</v>
      </c>
      <c r="FC291" s="1">
        <v>5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205</v>
      </c>
      <c r="FJ291" s="1">
        <v>81</v>
      </c>
      <c r="FK291" s="1">
        <v>174</v>
      </c>
      <c r="FL291" s="1">
        <v>11</v>
      </c>
      <c r="FM291" s="1">
        <v>1</v>
      </c>
      <c r="FN291" s="1">
        <v>7</v>
      </c>
      <c r="FO291" s="1">
        <v>31</v>
      </c>
      <c r="FP291" s="1">
        <v>6</v>
      </c>
      <c r="FQ291" s="1">
        <v>31</v>
      </c>
      <c r="FR291" s="1" t="s">
        <v>326</v>
      </c>
      <c r="FS291" s="1">
        <v>313</v>
      </c>
      <c r="FT291" s="1">
        <v>134</v>
      </c>
      <c r="FU291" s="1">
        <v>313</v>
      </c>
    </row>
    <row r="292" spans="63:177">
      <c r="BK292" s="29">
        <v>523285545</v>
      </c>
      <c r="BL292" s="1" t="s">
        <v>248</v>
      </c>
      <c r="BM292" s="1">
        <v>185</v>
      </c>
      <c r="BN292" s="1" t="s">
        <v>289</v>
      </c>
      <c r="BO292" s="1" t="s">
        <v>290</v>
      </c>
      <c r="BP292" s="1">
        <v>58</v>
      </c>
      <c r="BQ292" s="1">
        <v>0</v>
      </c>
      <c r="BR292" s="4">
        <v>28.586206896551722</v>
      </c>
      <c r="BS292" s="4">
        <v>23.310344827586206</v>
      </c>
      <c r="BT292" s="4">
        <v>21.120689655172413</v>
      </c>
      <c r="BU292" s="4">
        <v>73.017241379310349</v>
      </c>
      <c r="BV292" s="4">
        <v>24.339080459770116</v>
      </c>
      <c r="BW292" s="1">
        <v>38</v>
      </c>
      <c r="BX292" s="1">
        <v>17</v>
      </c>
      <c r="BY292" s="1">
        <v>2</v>
      </c>
      <c r="BZ292" s="1">
        <v>1</v>
      </c>
      <c r="CA292" s="1">
        <v>3</v>
      </c>
      <c r="CB292" s="1">
        <v>0</v>
      </c>
      <c r="CC292" s="1">
        <v>43</v>
      </c>
      <c r="CD292" s="1">
        <v>13</v>
      </c>
      <c r="CE292" s="1">
        <v>1</v>
      </c>
      <c r="CF292" s="1">
        <v>1</v>
      </c>
      <c r="CG292" s="1">
        <v>4</v>
      </c>
      <c r="CH292" s="1">
        <v>0</v>
      </c>
      <c r="CI292" s="1">
        <v>48</v>
      </c>
      <c r="CJ292" s="1">
        <v>9</v>
      </c>
      <c r="CK292" s="1">
        <v>1</v>
      </c>
      <c r="CL292" s="1">
        <v>0</v>
      </c>
      <c r="CM292" s="1">
        <v>3</v>
      </c>
      <c r="CN292" s="1">
        <v>0</v>
      </c>
      <c r="CO292" s="1">
        <v>3</v>
      </c>
      <c r="CP292" s="1">
        <v>0</v>
      </c>
      <c r="CQ292" s="1">
        <v>0</v>
      </c>
      <c r="CR292" s="1">
        <v>0</v>
      </c>
      <c r="CS292" s="4"/>
      <c r="CT292" s="4"/>
      <c r="CU292" s="4"/>
      <c r="CV292" s="4"/>
      <c r="CW292" s="4"/>
      <c r="CX292" s="4"/>
      <c r="CY292" s="4"/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58</v>
      </c>
      <c r="EA292" s="1">
        <v>0</v>
      </c>
      <c r="EB292" s="4">
        <v>28.586206896551722</v>
      </c>
      <c r="EC292" s="4">
        <v>23.310344827586206</v>
      </c>
      <c r="ED292" s="4">
        <v>21.120689655172413</v>
      </c>
      <c r="EE292" s="4"/>
      <c r="EF292" s="4">
        <v>73.017241379310349</v>
      </c>
      <c r="EG292" s="4">
        <v>24.339080459770116</v>
      </c>
      <c r="EH292" s="4">
        <v>24.339080459770116</v>
      </c>
      <c r="EI292" s="1">
        <v>38</v>
      </c>
      <c r="EJ292" s="1">
        <v>17</v>
      </c>
      <c r="EK292" s="1">
        <v>2</v>
      </c>
      <c r="EL292" s="1">
        <v>1</v>
      </c>
      <c r="EM292" s="1">
        <v>3</v>
      </c>
      <c r="EN292" s="1">
        <v>0</v>
      </c>
      <c r="EO292" s="1">
        <v>43</v>
      </c>
      <c r="EP292" s="1">
        <v>13</v>
      </c>
      <c r="EQ292" s="1">
        <v>1</v>
      </c>
      <c r="ER292" s="1">
        <v>1</v>
      </c>
      <c r="ES292" s="1">
        <v>4</v>
      </c>
      <c r="ET292" s="1">
        <v>0</v>
      </c>
      <c r="EU292" s="1">
        <v>48</v>
      </c>
      <c r="EV292" s="1">
        <v>9</v>
      </c>
      <c r="EW292" s="1">
        <v>1</v>
      </c>
      <c r="EX292" s="1">
        <v>0</v>
      </c>
      <c r="EY292" s="1">
        <v>3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3</v>
      </c>
      <c r="FH292" s="1">
        <v>0</v>
      </c>
      <c r="FI292" s="1">
        <v>307</v>
      </c>
      <c r="FJ292" s="1" t="s">
        <v>375</v>
      </c>
      <c r="FK292" s="1">
        <v>308</v>
      </c>
      <c r="FL292" s="1">
        <v>29</v>
      </c>
      <c r="FM292" s="1" t="s">
        <v>375</v>
      </c>
      <c r="FN292" s="1">
        <v>29</v>
      </c>
      <c r="FO292" s="1">
        <v>31</v>
      </c>
      <c r="FP292" s="1">
        <v>6</v>
      </c>
      <c r="FQ292" s="1">
        <v>31</v>
      </c>
      <c r="FR292" s="1" t="s">
        <v>326</v>
      </c>
      <c r="FS292" s="1">
        <v>313</v>
      </c>
      <c r="FT292" s="1">
        <v>134</v>
      </c>
      <c r="FU292" s="1">
        <v>313</v>
      </c>
    </row>
    <row r="293" spans="63:177">
      <c r="BK293" s="29">
        <v>344261012</v>
      </c>
      <c r="BL293" s="1" t="s">
        <v>249</v>
      </c>
      <c r="BM293" s="1">
        <v>206</v>
      </c>
      <c r="BN293" s="1" t="s">
        <v>289</v>
      </c>
      <c r="BO293" s="1" t="s">
        <v>290</v>
      </c>
      <c r="BP293" s="1">
        <v>46</v>
      </c>
      <c r="BQ293" s="1">
        <v>1</v>
      </c>
      <c r="BR293" s="4">
        <v>45.644444444444446</v>
      </c>
      <c r="BS293" s="4">
        <v>35.466666666666669</v>
      </c>
      <c r="BT293" s="4">
        <v>30.711111111111112</v>
      </c>
      <c r="BU293" s="4">
        <v>111.82222222222222</v>
      </c>
      <c r="BV293" s="4">
        <v>37.274074074074072</v>
      </c>
      <c r="BW293" s="1">
        <v>14</v>
      </c>
      <c r="BX293" s="1">
        <v>19</v>
      </c>
      <c r="BY293" s="1">
        <v>7</v>
      </c>
      <c r="BZ293" s="1">
        <v>5</v>
      </c>
      <c r="CA293" s="1">
        <v>1</v>
      </c>
      <c r="CB293" s="1">
        <v>0</v>
      </c>
      <c r="CC293" s="1">
        <v>24</v>
      </c>
      <c r="CD293" s="1">
        <v>13</v>
      </c>
      <c r="CE293" s="1">
        <v>7</v>
      </c>
      <c r="CF293" s="1">
        <v>1</v>
      </c>
      <c r="CG293" s="1">
        <v>1</v>
      </c>
      <c r="CH293" s="1">
        <v>0</v>
      </c>
      <c r="CI293" s="1">
        <v>27</v>
      </c>
      <c r="CJ293" s="1">
        <v>15</v>
      </c>
      <c r="CK293" s="1">
        <v>1</v>
      </c>
      <c r="CL293" s="1">
        <v>2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4"/>
      <c r="CT293" s="4"/>
      <c r="CU293" s="4"/>
      <c r="CV293" s="4"/>
      <c r="CW293" s="4"/>
      <c r="CX293" s="4"/>
      <c r="CY293" s="4"/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46</v>
      </c>
      <c r="EA293" s="1">
        <v>1</v>
      </c>
      <c r="EB293" s="4">
        <v>45.644444444444446</v>
      </c>
      <c r="EC293" s="4">
        <v>35.466666666666669</v>
      </c>
      <c r="ED293" s="4">
        <v>30.711111111111112</v>
      </c>
      <c r="EE293" s="4"/>
      <c r="EF293" s="4">
        <v>111.82222222222222</v>
      </c>
      <c r="EG293" s="4">
        <v>37.274074074074072</v>
      </c>
      <c r="EH293" s="4">
        <v>37.274074074074072</v>
      </c>
      <c r="EI293" s="1">
        <v>14</v>
      </c>
      <c r="EJ293" s="1">
        <v>19</v>
      </c>
      <c r="EK293" s="1">
        <v>7</v>
      </c>
      <c r="EL293" s="1">
        <v>5</v>
      </c>
      <c r="EM293" s="1">
        <v>1</v>
      </c>
      <c r="EN293" s="1">
        <v>0</v>
      </c>
      <c r="EO293" s="1">
        <v>24</v>
      </c>
      <c r="EP293" s="1">
        <v>13</v>
      </c>
      <c r="EQ293" s="1">
        <v>7</v>
      </c>
      <c r="ER293" s="1">
        <v>1</v>
      </c>
      <c r="ES293" s="1">
        <v>1</v>
      </c>
      <c r="ET293" s="1">
        <v>0</v>
      </c>
      <c r="EU293" s="1">
        <v>27</v>
      </c>
      <c r="EV293" s="1">
        <v>15</v>
      </c>
      <c r="EW293" s="1">
        <v>1</v>
      </c>
      <c r="EX293" s="1">
        <v>2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234</v>
      </c>
      <c r="FJ293" s="1" t="s">
        <v>375</v>
      </c>
      <c r="FK293" s="1">
        <v>241</v>
      </c>
      <c r="FL293" s="1">
        <v>16</v>
      </c>
      <c r="FM293" s="1" t="s">
        <v>375</v>
      </c>
      <c r="FN293" s="1">
        <v>17</v>
      </c>
      <c r="FO293" s="1">
        <v>31</v>
      </c>
      <c r="FP293" s="1">
        <v>6</v>
      </c>
      <c r="FQ293" s="1">
        <v>31</v>
      </c>
      <c r="FR293" s="1" t="s">
        <v>326</v>
      </c>
      <c r="FS293" s="1">
        <v>313</v>
      </c>
      <c r="FT293" s="1">
        <v>134</v>
      </c>
      <c r="FU293" s="1">
        <v>313</v>
      </c>
    </row>
    <row r="294" spans="63:177">
      <c r="BK294" s="29">
        <v>145475088</v>
      </c>
      <c r="BL294" s="1" t="s">
        <v>250</v>
      </c>
      <c r="BM294" s="1">
        <v>216</v>
      </c>
      <c r="BN294" s="1" t="s">
        <v>289</v>
      </c>
      <c r="BO294" s="1" t="s">
        <v>370</v>
      </c>
      <c r="BP294" s="1">
        <v>49</v>
      </c>
      <c r="BQ294" s="1">
        <v>0</v>
      </c>
      <c r="BR294" s="4">
        <v>41.367346938775512</v>
      </c>
      <c r="BS294" s="4">
        <v>24.653061224489797</v>
      </c>
      <c r="BT294" s="4">
        <v>29.979591836734695</v>
      </c>
      <c r="BU294" s="4">
        <v>96</v>
      </c>
      <c r="BV294" s="4">
        <v>31.999999999999989</v>
      </c>
      <c r="BW294" s="1">
        <v>23</v>
      </c>
      <c r="BX294" s="1">
        <v>14</v>
      </c>
      <c r="BY294" s="1">
        <v>8</v>
      </c>
      <c r="BZ294" s="1">
        <v>4</v>
      </c>
      <c r="CA294" s="1">
        <v>0</v>
      </c>
      <c r="CB294" s="1">
        <v>0</v>
      </c>
      <c r="CC294" s="1">
        <v>36</v>
      </c>
      <c r="CD294" s="1">
        <v>10</v>
      </c>
      <c r="CE294" s="1">
        <v>2</v>
      </c>
      <c r="CF294" s="1">
        <v>1</v>
      </c>
      <c r="CG294" s="1">
        <v>0</v>
      </c>
      <c r="CH294" s="1">
        <v>0</v>
      </c>
      <c r="CI294" s="1">
        <v>31</v>
      </c>
      <c r="CJ294" s="1">
        <v>15</v>
      </c>
      <c r="CK294" s="1">
        <v>2</v>
      </c>
      <c r="CL294" s="1">
        <v>1</v>
      </c>
      <c r="CM294" s="1">
        <v>1</v>
      </c>
      <c r="CN294" s="1">
        <v>0</v>
      </c>
      <c r="CO294" s="1">
        <v>0</v>
      </c>
      <c r="CP294" s="1">
        <v>0</v>
      </c>
      <c r="CQ294" s="1">
        <v>6</v>
      </c>
      <c r="CR294" s="1">
        <v>0</v>
      </c>
      <c r="CS294" s="4">
        <v>46.333333333333336</v>
      </c>
      <c r="CT294" s="4">
        <v>36.666666666666664</v>
      </c>
      <c r="CU294" s="4">
        <v>49.5</v>
      </c>
      <c r="CV294" s="4">
        <v>41.333333333333336</v>
      </c>
      <c r="CW294" s="4">
        <v>132.5</v>
      </c>
      <c r="CX294" s="4">
        <v>44.166666666666664</v>
      </c>
      <c r="CY294" s="4">
        <v>43.458333333333336</v>
      </c>
      <c r="CZ294" s="1">
        <v>3</v>
      </c>
      <c r="DA294" s="1">
        <v>0</v>
      </c>
      <c r="DB294" s="1">
        <v>3</v>
      </c>
      <c r="DC294" s="1">
        <v>0</v>
      </c>
      <c r="DD294" s="1">
        <v>0</v>
      </c>
      <c r="DE294" s="1">
        <v>0</v>
      </c>
      <c r="DF294" s="1">
        <v>3</v>
      </c>
      <c r="DG294" s="1">
        <v>1</v>
      </c>
      <c r="DH294" s="1">
        <v>2</v>
      </c>
      <c r="DI294" s="1">
        <v>0</v>
      </c>
      <c r="DJ294" s="1">
        <v>0</v>
      </c>
      <c r="DK294" s="1">
        <v>0</v>
      </c>
      <c r="DL294" s="1">
        <v>3</v>
      </c>
      <c r="DM294" s="1">
        <v>0</v>
      </c>
      <c r="DN294" s="1">
        <v>2</v>
      </c>
      <c r="DO294" s="1">
        <v>1</v>
      </c>
      <c r="DP294" s="1">
        <v>0</v>
      </c>
      <c r="DQ294" s="1">
        <v>0</v>
      </c>
      <c r="DR294" s="1">
        <v>3</v>
      </c>
      <c r="DS294" s="1">
        <v>1</v>
      </c>
      <c r="DT294" s="1">
        <v>1</v>
      </c>
      <c r="DU294" s="1">
        <v>1</v>
      </c>
      <c r="DV294" s="1">
        <v>0</v>
      </c>
      <c r="DW294" s="1">
        <v>0</v>
      </c>
      <c r="DX294" s="1">
        <v>0</v>
      </c>
      <c r="DY294" s="1">
        <v>0</v>
      </c>
      <c r="DZ294" s="1">
        <v>55</v>
      </c>
      <c r="EA294" s="1">
        <v>0</v>
      </c>
      <c r="EB294" s="4">
        <v>41.909090909090907</v>
      </c>
      <c r="EC294" s="4">
        <v>25.963636363636365</v>
      </c>
      <c r="ED294" s="4">
        <v>32.109090909090909</v>
      </c>
      <c r="EE294" s="4">
        <v>41.333333333333336</v>
      </c>
      <c r="EF294" s="4">
        <v>99.981818181818184</v>
      </c>
      <c r="EG294" s="4">
        <v>33.327272727272721</v>
      </c>
      <c r="EH294" s="4">
        <v>33.249999999999993</v>
      </c>
      <c r="EI294" s="1">
        <v>26</v>
      </c>
      <c r="EJ294" s="1">
        <v>14</v>
      </c>
      <c r="EK294" s="1">
        <v>11</v>
      </c>
      <c r="EL294" s="1">
        <v>4</v>
      </c>
      <c r="EM294" s="1">
        <v>0</v>
      </c>
      <c r="EN294" s="1">
        <v>0</v>
      </c>
      <c r="EO294" s="1">
        <v>39</v>
      </c>
      <c r="EP294" s="1">
        <v>11</v>
      </c>
      <c r="EQ294" s="1">
        <v>4</v>
      </c>
      <c r="ER294" s="1">
        <v>1</v>
      </c>
      <c r="ES294" s="1">
        <v>0</v>
      </c>
      <c r="ET294" s="1">
        <v>0</v>
      </c>
      <c r="EU294" s="1">
        <v>34</v>
      </c>
      <c r="EV294" s="1">
        <v>15</v>
      </c>
      <c r="EW294" s="1">
        <v>4</v>
      </c>
      <c r="EX294" s="1">
        <v>2</v>
      </c>
      <c r="EY294" s="1">
        <v>1</v>
      </c>
      <c r="EZ294" s="1">
        <v>0</v>
      </c>
      <c r="FA294" s="1">
        <v>3</v>
      </c>
      <c r="FB294" s="1">
        <v>1</v>
      </c>
      <c r="FC294" s="1">
        <v>1</v>
      </c>
      <c r="FD294" s="1">
        <v>1</v>
      </c>
      <c r="FE294" s="1">
        <v>0</v>
      </c>
      <c r="FF294" s="1">
        <v>0</v>
      </c>
      <c r="FG294" s="1">
        <v>0</v>
      </c>
      <c r="FH294" s="1">
        <v>0</v>
      </c>
      <c r="FI294" s="1">
        <v>279</v>
      </c>
      <c r="FJ294" s="1">
        <v>106</v>
      </c>
      <c r="FK294" s="1">
        <v>276</v>
      </c>
      <c r="FL294" s="1">
        <v>24</v>
      </c>
      <c r="FM294" s="1">
        <v>5</v>
      </c>
      <c r="FN294" s="1">
        <v>22</v>
      </c>
      <c r="FO294" s="1">
        <v>31</v>
      </c>
      <c r="FP294" s="1">
        <v>6</v>
      </c>
      <c r="FQ294" s="1">
        <v>31</v>
      </c>
      <c r="FR294" s="1" t="s">
        <v>326</v>
      </c>
      <c r="FS294" s="1">
        <v>313</v>
      </c>
      <c r="FT294" s="1">
        <v>134</v>
      </c>
      <c r="FU294" s="1">
        <v>313</v>
      </c>
    </row>
    <row r="295" spans="63:177">
      <c r="BK295" s="29">
        <v>860085015</v>
      </c>
      <c r="BL295" s="1" t="s">
        <v>251</v>
      </c>
      <c r="BM295" s="1">
        <v>218</v>
      </c>
      <c r="BN295" s="1" t="s">
        <v>289</v>
      </c>
      <c r="BO295" s="1" t="s">
        <v>290</v>
      </c>
      <c r="BP295" s="1">
        <v>317</v>
      </c>
      <c r="BQ295" s="1">
        <v>0</v>
      </c>
      <c r="BR295" s="4">
        <v>42.239747634069403</v>
      </c>
      <c r="BS295" s="4">
        <v>33.716088328075713</v>
      </c>
      <c r="BT295" s="4">
        <v>29.425867507886434</v>
      </c>
      <c r="BU295" s="4">
        <v>105.38170347003154</v>
      </c>
      <c r="BV295" s="4">
        <v>35.127234490010537</v>
      </c>
      <c r="BW295" s="1">
        <v>121</v>
      </c>
      <c r="BX295" s="1">
        <v>122</v>
      </c>
      <c r="BY295" s="1">
        <v>54</v>
      </c>
      <c r="BZ295" s="1">
        <v>20</v>
      </c>
      <c r="CA295" s="1">
        <v>2</v>
      </c>
      <c r="CB295" s="1">
        <v>0</v>
      </c>
      <c r="CC295" s="1">
        <v>173</v>
      </c>
      <c r="CD295" s="1">
        <v>105</v>
      </c>
      <c r="CE295" s="1">
        <v>27</v>
      </c>
      <c r="CF295" s="1">
        <v>12</v>
      </c>
      <c r="CG295" s="1">
        <v>3</v>
      </c>
      <c r="CH295" s="1">
        <v>0</v>
      </c>
      <c r="CI295" s="1">
        <v>216</v>
      </c>
      <c r="CJ295" s="1">
        <v>72</v>
      </c>
      <c r="CK295" s="1">
        <v>20</v>
      </c>
      <c r="CL295" s="1">
        <v>9</v>
      </c>
      <c r="CM295" s="1">
        <v>2</v>
      </c>
      <c r="CN295" s="1">
        <v>0</v>
      </c>
      <c r="CO295" s="1">
        <v>1</v>
      </c>
      <c r="CP295" s="1">
        <v>0</v>
      </c>
      <c r="CQ295" s="1">
        <v>0</v>
      </c>
      <c r="CR295" s="1">
        <v>0</v>
      </c>
      <c r="CS295" s="4"/>
      <c r="CT295" s="4"/>
      <c r="CU295" s="4"/>
      <c r="CV295" s="4"/>
      <c r="CW295" s="4"/>
      <c r="CX295" s="4"/>
      <c r="CY295" s="4"/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317</v>
      </c>
      <c r="EA295" s="1">
        <v>0</v>
      </c>
      <c r="EB295" s="4">
        <v>42.239747634069403</v>
      </c>
      <c r="EC295" s="4">
        <v>33.716088328075713</v>
      </c>
      <c r="ED295" s="4">
        <v>29.425867507886434</v>
      </c>
      <c r="EE295" s="4"/>
      <c r="EF295" s="4">
        <v>105.38170347003154</v>
      </c>
      <c r="EG295" s="4">
        <v>35.127234490010537</v>
      </c>
      <c r="EH295" s="4">
        <v>35.127234490010537</v>
      </c>
      <c r="EI295" s="1">
        <v>121</v>
      </c>
      <c r="EJ295" s="1">
        <v>122</v>
      </c>
      <c r="EK295" s="1">
        <v>54</v>
      </c>
      <c r="EL295" s="1">
        <v>20</v>
      </c>
      <c r="EM295" s="1">
        <v>2</v>
      </c>
      <c r="EN295" s="1">
        <v>0</v>
      </c>
      <c r="EO295" s="1">
        <v>173</v>
      </c>
      <c r="EP295" s="1">
        <v>105</v>
      </c>
      <c r="EQ295" s="1">
        <v>27</v>
      </c>
      <c r="ER295" s="1">
        <v>12</v>
      </c>
      <c r="ES295" s="1">
        <v>3</v>
      </c>
      <c r="ET295" s="1">
        <v>0</v>
      </c>
      <c r="EU295" s="1">
        <v>216</v>
      </c>
      <c r="EV295" s="1">
        <v>72</v>
      </c>
      <c r="EW295" s="1">
        <v>20</v>
      </c>
      <c r="EX295" s="1">
        <v>9</v>
      </c>
      <c r="EY295" s="1">
        <v>2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1</v>
      </c>
      <c r="FH295" s="1">
        <v>0</v>
      </c>
      <c r="FI295" s="1">
        <v>259</v>
      </c>
      <c r="FJ295" s="1" t="s">
        <v>375</v>
      </c>
      <c r="FK295" s="1">
        <v>266</v>
      </c>
      <c r="FL295" s="1">
        <v>18</v>
      </c>
      <c r="FM295" s="1" t="s">
        <v>375</v>
      </c>
      <c r="FN295" s="1">
        <v>20</v>
      </c>
      <c r="FO295" s="1">
        <v>31</v>
      </c>
      <c r="FP295" s="1">
        <v>6</v>
      </c>
      <c r="FQ295" s="1">
        <v>31</v>
      </c>
      <c r="FR295" s="1" t="s">
        <v>326</v>
      </c>
      <c r="FS295" s="1">
        <v>313</v>
      </c>
      <c r="FT295" s="1">
        <v>134</v>
      </c>
      <c r="FU295" s="1">
        <v>313</v>
      </c>
    </row>
    <row r="296" spans="63:177">
      <c r="BK296" s="29">
        <v>646041279</v>
      </c>
      <c r="BL296" s="1" t="s">
        <v>252</v>
      </c>
      <c r="BM296" s="1">
        <v>230</v>
      </c>
      <c r="BN296" s="1" t="s">
        <v>289</v>
      </c>
      <c r="BO296" s="1" t="s">
        <v>370</v>
      </c>
      <c r="BP296" s="1">
        <v>76</v>
      </c>
      <c r="BQ296" s="1">
        <v>0</v>
      </c>
      <c r="BR296" s="4">
        <v>38</v>
      </c>
      <c r="BS296" s="4">
        <v>34.263157894736842</v>
      </c>
      <c r="BT296" s="4">
        <v>31.421052631578949</v>
      </c>
      <c r="BU296" s="4">
        <v>103.68421052631579</v>
      </c>
      <c r="BV296" s="4">
        <v>34.561403508771924</v>
      </c>
      <c r="BW296" s="1">
        <v>40</v>
      </c>
      <c r="BX296" s="1">
        <v>23</v>
      </c>
      <c r="BY296" s="1">
        <v>6</v>
      </c>
      <c r="BZ296" s="1">
        <v>7</v>
      </c>
      <c r="CA296" s="1">
        <v>0</v>
      </c>
      <c r="CB296" s="1">
        <v>0</v>
      </c>
      <c r="CC296" s="1">
        <v>45</v>
      </c>
      <c r="CD296" s="1">
        <v>21</v>
      </c>
      <c r="CE296" s="1">
        <v>6</v>
      </c>
      <c r="CF296" s="1">
        <v>4</v>
      </c>
      <c r="CG296" s="1">
        <v>2</v>
      </c>
      <c r="CH296" s="1">
        <v>0</v>
      </c>
      <c r="CI296" s="1">
        <v>49</v>
      </c>
      <c r="CJ296" s="1">
        <v>16</v>
      </c>
      <c r="CK296" s="1">
        <v>9</v>
      </c>
      <c r="CL296" s="1">
        <v>2</v>
      </c>
      <c r="CM296" s="1">
        <v>1</v>
      </c>
      <c r="CN296" s="1">
        <v>0</v>
      </c>
      <c r="CO296" s="1">
        <v>0</v>
      </c>
      <c r="CP296" s="1">
        <v>0</v>
      </c>
      <c r="CQ296" s="1">
        <v>21</v>
      </c>
      <c r="CR296" s="1">
        <v>0</v>
      </c>
      <c r="CS296" s="4">
        <v>40.38095238095238</v>
      </c>
      <c r="CT296" s="4">
        <v>35.80952380952381</v>
      </c>
      <c r="CU296" s="4">
        <v>38.666666666666664</v>
      </c>
      <c r="CV296" s="4">
        <v>50.285714285714285</v>
      </c>
      <c r="CW296" s="4">
        <v>114.85714285714286</v>
      </c>
      <c r="CX296" s="4">
        <v>38.285714285714292</v>
      </c>
      <c r="CY296" s="4">
        <v>41.285714285714285</v>
      </c>
      <c r="CZ296" s="1">
        <v>7</v>
      </c>
      <c r="DA296" s="1">
        <v>11</v>
      </c>
      <c r="DB296" s="1">
        <v>3</v>
      </c>
      <c r="DC296" s="1">
        <v>0</v>
      </c>
      <c r="DD296" s="1">
        <v>0</v>
      </c>
      <c r="DE296" s="1">
        <v>0</v>
      </c>
      <c r="DF296" s="1">
        <v>9</v>
      </c>
      <c r="DG296" s="1">
        <v>11</v>
      </c>
      <c r="DH296" s="1">
        <v>0</v>
      </c>
      <c r="DI296" s="1">
        <v>1</v>
      </c>
      <c r="DJ296" s="1">
        <v>0</v>
      </c>
      <c r="DK296" s="1">
        <v>0</v>
      </c>
      <c r="DL296" s="1">
        <v>10</v>
      </c>
      <c r="DM296" s="1">
        <v>7</v>
      </c>
      <c r="DN296" s="1">
        <v>3</v>
      </c>
      <c r="DO296" s="1">
        <v>1</v>
      </c>
      <c r="DP296" s="1">
        <v>0</v>
      </c>
      <c r="DQ296" s="1">
        <v>0</v>
      </c>
      <c r="DR296" s="1">
        <v>4</v>
      </c>
      <c r="DS296" s="1">
        <v>9</v>
      </c>
      <c r="DT296" s="1">
        <v>6</v>
      </c>
      <c r="DU296" s="1">
        <v>2</v>
      </c>
      <c r="DV296" s="1">
        <v>1</v>
      </c>
      <c r="DW296" s="1">
        <v>0</v>
      </c>
      <c r="DX296" s="1">
        <v>0</v>
      </c>
      <c r="DY296" s="1">
        <v>0</v>
      </c>
      <c r="DZ296" s="1">
        <v>97</v>
      </c>
      <c r="EA296" s="1">
        <v>0</v>
      </c>
      <c r="EB296" s="4">
        <v>38.515463917525771</v>
      </c>
      <c r="EC296" s="4">
        <v>34.597938144329895</v>
      </c>
      <c r="ED296" s="4">
        <v>32.989690721649481</v>
      </c>
      <c r="EE296" s="4">
        <v>50.285714285714285</v>
      </c>
      <c r="EF296" s="4">
        <v>106.10309278350516</v>
      </c>
      <c r="EG296" s="4">
        <v>35.367697594501713</v>
      </c>
      <c r="EH296" s="4">
        <v>36.017182130584189</v>
      </c>
      <c r="EI296" s="1">
        <v>47</v>
      </c>
      <c r="EJ296" s="1">
        <v>34</v>
      </c>
      <c r="EK296" s="1">
        <v>9</v>
      </c>
      <c r="EL296" s="1">
        <v>7</v>
      </c>
      <c r="EM296" s="1">
        <v>0</v>
      </c>
      <c r="EN296" s="1">
        <v>0</v>
      </c>
      <c r="EO296" s="1">
        <v>54</v>
      </c>
      <c r="EP296" s="1">
        <v>32</v>
      </c>
      <c r="EQ296" s="1">
        <v>6</v>
      </c>
      <c r="ER296" s="1">
        <v>5</v>
      </c>
      <c r="ES296" s="1">
        <v>2</v>
      </c>
      <c r="ET296" s="1">
        <v>0</v>
      </c>
      <c r="EU296" s="1">
        <v>59</v>
      </c>
      <c r="EV296" s="1">
        <v>23</v>
      </c>
      <c r="EW296" s="1">
        <v>12</v>
      </c>
      <c r="EX296" s="1">
        <v>3</v>
      </c>
      <c r="EY296" s="1">
        <v>1</v>
      </c>
      <c r="EZ296" s="1">
        <v>0</v>
      </c>
      <c r="FA296" s="1">
        <v>4</v>
      </c>
      <c r="FB296" s="1">
        <v>9</v>
      </c>
      <c r="FC296" s="1">
        <v>6</v>
      </c>
      <c r="FD296" s="1">
        <v>2</v>
      </c>
      <c r="FE296" s="1">
        <v>1</v>
      </c>
      <c r="FF296" s="1">
        <v>0</v>
      </c>
      <c r="FG296" s="1">
        <v>0</v>
      </c>
      <c r="FH296" s="1">
        <v>0</v>
      </c>
      <c r="FI296" s="1">
        <v>264</v>
      </c>
      <c r="FJ296" s="1">
        <v>124</v>
      </c>
      <c r="FK296" s="1">
        <v>263</v>
      </c>
      <c r="FL296" s="1">
        <v>20</v>
      </c>
      <c r="FM296" s="1">
        <v>6</v>
      </c>
      <c r="FN296" s="1">
        <v>19</v>
      </c>
      <c r="FO296" s="1">
        <v>31</v>
      </c>
      <c r="FP296" s="1">
        <v>6</v>
      </c>
      <c r="FQ296" s="1">
        <v>31</v>
      </c>
      <c r="FR296" s="1" t="s">
        <v>326</v>
      </c>
      <c r="FS296" s="1">
        <v>313</v>
      </c>
      <c r="FT296" s="1">
        <v>134</v>
      </c>
      <c r="FU296" s="1">
        <v>313</v>
      </c>
    </row>
    <row r="297" spans="63:177">
      <c r="BK297" s="29">
        <v>301545779</v>
      </c>
      <c r="BL297" s="1" t="s">
        <v>253</v>
      </c>
      <c r="BM297" s="1">
        <v>234</v>
      </c>
      <c r="BN297" s="1" t="s">
        <v>289</v>
      </c>
      <c r="BO297" s="1" t="s">
        <v>290</v>
      </c>
      <c r="BP297" s="1">
        <v>76</v>
      </c>
      <c r="BQ297" s="1">
        <v>0</v>
      </c>
      <c r="BR297" s="4">
        <v>53.631578947368418</v>
      </c>
      <c r="BS297" s="4">
        <v>46.368421052631582</v>
      </c>
      <c r="BT297" s="4">
        <v>44.69736842105263</v>
      </c>
      <c r="BU297" s="4">
        <v>144.69736842105263</v>
      </c>
      <c r="BV297" s="4">
        <v>48.232456140350877</v>
      </c>
      <c r="BW297" s="1">
        <v>14</v>
      </c>
      <c r="BX297" s="1">
        <v>32</v>
      </c>
      <c r="BY297" s="1">
        <v>17</v>
      </c>
      <c r="BZ297" s="1">
        <v>13</v>
      </c>
      <c r="CA297" s="1">
        <v>0</v>
      </c>
      <c r="CB297" s="1">
        <v>0</v>
      </c>
      <c r="CC297" s="1">
        <v>26</v>
      </c>
      <c r="CD297" s="1">
        <v>24</v>
      </c>
      <c r="CE297" s="1">
        <v>16</v>
      </c>
      <c r="CF297" s="1">
        <v>10</v>
      </c>
      <c r="CG297" s="1">
        <v>0</v>
      </c>
      <c r="CH297" s="1">
        <v>2</v>
      </c>
      <c r="CI297" s="1">
        <v>30</v>
      </c>
      <c r="CJ297" s="1">
        <v>24</v>
      </c>
      <c r="CK297" s="1">
        <v>12</v>
      </c>
      <c r="CL297" s="1">
        <v>10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4"/>
      <c r="CT297" s="4"/>
      <c r="CU297" s="4"/>
      <c r="CV297" s="4"/>
      <c r="CW297" s="4"/>
      <c r="CX297" s="4"/>
      <c r="CY297" s="4"/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76</v>
      </c>
      <c r="EA297" s="1">
        <v>0</v>
      </c>
      <c r="EB297" s="4">
        <v>53.631578947368418</v>
      </c>
      <c r="EC297" s="4">
        <v>46.368421052631582</v>
      </c>
      <c r="ED297" s="4">
        <v>44.69736842105263</v>
      </c>
      <c r="EE297" s="4"/>
      <c r="EF297" s="4">
        <v>144.69736842105263</v>
      </c>
      <c r="EG297" s="4">
        <v>48.232456140350877</v>
      </c>
      <c r="EH297" s="4">
        <v>48.232456140350877</v>
      </c>
      <c r="EI297" s="1">
        <v>14</v>
      </c>
      <c r="EJ297" s="1">
        <v>32</v>
      </c>
      <c r="EK297" s="1">
        <v>17</v>
      </c>
      <c r="EL297" s="1">
        <v>13</v>
      </c>
      <c r="EM297" s="1">
        <v>0</v>
      </c>
      <c r="EN297" s="1">
        <v>0</v>
      </c>
      <c r="EO297" s="1">
        <v>26</v>
      </c>
      <c r="EP297" s="1">
        <v>24</v>
      </c>
      <c r="EQ297" s="1">
        <v>16</v>
      </c>
      <c r="ER297" s="1">
        <v>10</v>
      </c>
      <c r="ES297" s="1">
        <v>0</v>
      </c>
      <c r="ET297" s="1">
        <v>2</v>
      </c>
      <c r="EU297" s="1">
        <v>30</v>
      </c>
      <c r="EV297" s="1">
        <v>24</v>
      </c>
      <c r="EW297" s="1">
        <v>12</v>
      </c>
      <c r="EX297" s="1">
        <v>10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73</v>
      </c>
      <c r="FJ297" s="1" t="s">
        <v>375</v>
      </c>
      <c r="FK297" s="1">
        <v>84</v>
      </c>
      <c r="FL297" s="1">
        <v>1</v>
      </c>
      <c r="FM297" s="1" t="s">
        <v>375</v>
      </c>
      <c r="FN297" s="1">
        <v>1</v>
      </c>
      <c r="FO297" s="1">
        <v>31</v>
      </c>
      <c r="FP297" s="1">
        <v>6</v>
      </c>
      <c r="FQ297" s="1">
        <v>31</v>
      </c>
      <c r="FR297" s="1" t="s">
        <v>326</v>
      </c>
      <c r="FS297" s="1">
        <v>313</v>
      </c>
      <c r="FT297" s="1">
        <v>134</v>
      </c>
      <c r="FU297" s="1">
        <v>313</v>
      </c>
    </row>
    <row r="298" spans="63:177">
      <c r="BK298" s="29">
        <v>398620624</v>
      </c>
      <c r="BL298" s="1" t="s">
        <v>254</v>
      </c>
      <c r="BM298" s="1">
        <v>237</v>
      </c>
      <c r="BN298" s="1" t="s">
        <v>289</v>
      </c>
      <c r="BO298" s="1" t="s">
        <v>290</v>
      </c>
      <c r="BP298" s="1">
        <v>56</v>
      </c>
      <c r="BQ298" s="1">
        <v>0</v>
      </c>
      <c r="BR298" s="4">
        <v>34.785714285714285</v>
      </c>
      <c r="BS298" s="4">
        <v>27.928571428571427</v>
      </c>
      <c r="BT298" s="4">
        <v>26.839285714285715</v>
      </c>
      <c r="BU298" s="4">
        <v>89.553571428571431</v>
      </c>
      <c r="BV298" s="4">
        <v>29.851190476190478</v>
      </c>
      <c r="BW298" s="1">
        <v>26</v>
      </c>
      <c r="BX298" s="1">
        <v>23</v>
      </c>
      <c r="BY298" s="1">
        <v>6</v>
      </c>
      <c r="BZ298" s="1">
        <v>1</v>
      </c>
      <c r="CA298" s="1">
        <v>3</v>
      </c>
      <c r="CB298" s="1">
        <v>0</v>
      </c>
      <c r="CC298" s="1">
        <v>37</v>
      </c>
      <c r="CD298" s="1">
        <v>16</v>
      </c>
      <c r="CE298" s="1">
        <v>1</v>
      </c>
      <c r="CF298" s="1">
        <v>2</v>
      </c>
      <c r="CG298" s="1">
        <v>2</v>
      </c>
      <c r="CH298" s="1">
        <v>0</v>
      </c>
      <c r="CI298" s="1">
        <v>38</v>
      </c>
      <c r="CJ298" s="1">
        <v>14</v>
      </c>
      <c r="CK298" s="1">
        <v>3</v>
      </c>
      <c r="CL298" s="1">
        <v>1</v>
      </c>
      <c r="CM298" s="1">
        <v>3</v>
      </c>
      <c r="CN298" s="1">
        <v>0</v>
      </c>
      <c r="CO298" s="1">
        <v>2</v>
      </c>
      <c r="CP298" s="1">
        <v>0</v>
      </c>
      <c r="CQ298" s="1">
        <v>0</v>
      </c>
      <c r="CR298" s="1">
        <v>0</v>
      </c>
      <c r="CS298" s="4"/>
      <c r="CT298" s="4"/>
      <c r="CU298" s="4"/>
      <c r="CV298" s="4"/>
      <c r="CW298" s="4"/>
      <c r="CX298" s="4"/>
      <c r="CY298" s="4"/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56</v>
      </c>
      <c r="EA298" s="1">
        <v>0</v>
      </c>
      <c r="EB298" s="4">
        <v>34.785714285714285</v>
      </c>
      <c r="EC298" s="4">
        <v>27.928571428571427</v>
      </c>
      <c r="ED298" s="4">
        <v>26.839285714285715</v>
      </c>
      <c r="EE298" s="4"/>
      <c r="EF298" s="4">
        <v>89.553571428571431</v>
      </c>
      <c r="EG298" s="4">
        <v>29.851190476190478</v>
      </c>
      <c r="EH298" s="4">
        <v>29.851190476190478</v>
      </c>
      <c r="EI298" s="1">
        <v>26</v>
      </c>
      <c r="EJ298" s="1">
        <v>23</v>
      </c>
      <c r="EK298" s="1">
        <v>6</v>
      </c>
      <c r="EL298" s="1">
        <v>1</v>
      </c>
      <c r="EM298" s="1">
        <v>3</v>
      </c>
      <c r="EN298" s="1">
        <v>0</v>
      </c>
      <c r="EO298" s="1">
        <v>37</v>
      </c>
      <c r="EP298" s="1">
        <v>16</v>
      </c>
      <c r="EQ298" s="1">
        <v>1</v>
      </c>
      <c r="ER298" s="1">
        <v>2</v>
      </c>
      <c r="ES298" s="1">
        <v>2</v>
      </c>
      <c r="ET298" s="1">
        <v>0</v>
      </c>
      <c r="EU298" s="1">
        <v>38</v>
      </c>
      <c r="EV298" s="1">
        <v>14</v>
      </c>
      <c r="EW298" s="1">
        <v>3</v>
      </c>
      <c r="EX298" s="1">
        <v>1</v>
      </c>
      <c r="EY298" s="1">
        <v>3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2</v>
      </c>
      <c r="FH298" s="1">
        <v>0</v>
      </c>
      <c r="FI298" s="1">
        <v>297</v>
      </c>
      <c r="FJ298" s="1" t="s">
        <v>375</v>
      </c>
      <c r="FK298" s="1">
        <v>298</v>
      </c>
      <c r="FL298" s="1">
        <v>27</v>
      </c>
      <c r="FM298" s="1" t="s">
        <v>375</v>
      </c>
      <c r="FN298" s="1">
        <v>27</v>
      </c>
      <c r="FO298" s="1">
        <v>31</v>
      </c>
      <c r="FP298" s="1">
        <v>6</v>
      </c>
      <c r="FQ298" s="1">
        <v>31</v>
      </c>
      <c r="FR298" s="1" t="s">
        <v>326</v>
      </c>
      <c r="FS298" s="1">
        <v>313</v>
      </c>
      <c r="FT298" s="1">
        <v>134</v>
      </c>
      <c r="FU298" s="1">
        <v>313</v>
      </c>
    </row>
    <row r="299" spans="63:177">
      <c r="BK299" s="29">
        <v>556244694</v>
      </c>
      <c r="BL299" s="1" t="s">
        <v>255</v>
      </c>
      <c r="BM299" s="1">
        <v>241</v>
      </c>
      <c r="BN299" s="1" t="s">
        <v>289</v>
      </c>
      <c r="BO299" s="1" t="s">
        <v>290</v>
      </c>
      <c r="BP299" s="1">
        <v>60</v>
      </c>
      <c r="BQ299" s="1">
        <v>0</v>
      </c>
      <c r="BR299" s="4">
        <v>40.5</v>
      </c>
      <c r="BS299" s="4">
        <v>33.4</v>
      </c>
      <c r="BT299" s="4">
        <v>29.6</v>
      </c>
      <c r="BU299" s="4">
        <v>103.5</v>
      </c>
      <c r="BV299" s="4">
        <v>34.5</v>
      </c>
      <c r="BW299" s="1">
        <v>21</v>
      </c>
      <c r="BX299" s="1">
        <v>29</v>
      </c>
      <c r="BY299" s="1">
        <v>9</v>
      </c>
      <c r="BZ299" s="1">
        <v>1</v>
      </c>
      <c r="CA299" s="1">
        <v>1</v>
      </c>
      <c r="CB299" s="1">
        <v>0</v>
      </c>
      <c r="CC299" s="1">
        <v>31</v>
      </c>
      <c r="CD299" s="1">
        <v>23</v>
      </c>
      <c r="CE299" s="1">
        <v>3</v>
      </c>
      <c r="CF299" s="1">
        <v>3</v>
      </c>
      <c r="CG299" s="1">
        <v>1</v>
      </c>
      <c r="CH299" s="1">
        <v>0</v>
      </c>
      <c r="CI299" s="1">
        <v>40</v>
      </c>
      <c r="CJ299" s="1">
        <v>14</v>
      </c>
      <c r="CK299" s="1">
        <v>5</v>
      </c>
      <c r="CL299" s="1">
        <v>1</v>
      </c>
      <c r="CM299" s="1">
        <v>1</v>
      </c>
      <c r="CN299" s="1">
        <v>0</v>
      </c>
      <c r="CO299" s="1">
        <v>1</v>
      </c>
      <c r="CP299" s="1">
        <v>0</v>
      </c>
      <c r="CQ299" s="1">
        <v>0</v>
      </c>
      <c r="CR299" s="1">
        <v>0</v>
      </c>
      <c r="CS299" s="4"/>
      <c r="CT299" s="4"/>
      <c r="CU299" s="4"/>
      <c r="CV299" s="4"/>
      <c r="CW299" s="4"/>
      <c r="CX299" s="4"/>
      <c r="CY299" s="4"/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60</v>
      </c>
      <c r="EA299" s="1">
        <v>0</v>
      </c>
      <c r="EB299" s="4">
        <v>40.5</v>
      </c>
      <c r="EC299" s="4">
        <v>33.4</v>
      </c>
      <c r="ED299" s="4">
        <v>29.6</v>
      </c>
      <c r="EE299" s="4"/>
      <c r="EF299" s="4">
        <v>103.5</v>
      </c>
      <c r="EG299" s="4">
        <v>34.5</v>
      </c>
      <c r="EH299" s="4">
        <v>34.5</v>
      </c>
      <c r="EI299" s="1">
        <v>21</v>
      </c>
      <c r="EJ299" s="1">
        <v>29</v>
      </c>
      <c r="EK299" s="1">
        <v>9</v>
      </c>
      <c r="EL299" s="1">
        <v>1</v>
      </c>
      <c r="EM299" s="1">
        <v>1</v>
      </c>
      <c r="EN299" s="1">
        <v>0</v>
      </c>
      <c r="EO299" s="1">
        <v>31</v>
      </c>
      <c r="EP299" s="1">
        <v>23</v>
      </c>
      <c r="EQ299" s="1">
        <v>3</v>
      </c>
      <c r="ER299" s="1">
        <v>3</v>
      </c>
      <c r="ES299" s="1">
        <v>1</v>
      </c>
      <c r="ET299" s="1">
        <v>0</v>
      </c>
      <c r="EU299" s="1">
        <v>40</v>
      </c>
      <c r="EV299" s="1">
        <v>14</v>
      </c>
      <c r="EW299" s="1">
        <v>5</v>
      </c>
      <c r="EX299" s="1">
        <v>1</v>
      </c>
      <c r="EY299" s="1">
        <v>1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1</v>
      </c>
      <c r="FH299" s="1">
        <v>0</v>
      </c>
      <c r="FI299" s="1">
        <v>265</v>
      </c>
      <c r="FJ299" s="1" t="s">
        <v>375</v>
      </c>
      <c r="FK299" s="1">
        <v>270</v>
      </c>
      <c r="FL299" s="1">
        <v>21</v>
      </c>
      <c r="FM299" s="1" t="s">
        <v>375</v>
      </c>
      <c r="FN299" s="1">
        <v>21</v>
      </c>
      <c r="FO299" s="1">
        <v>31</v>
      </c>
      <c r="FP299" s="1">
        <v>6</v>
      </c>
      <c r="FQ299" s="1">
        <v>31</v>
      </c>
      <c r="FR299" s="1" t="s">
        <v>326</v>
      </c>
      <c r="FS299" s="1">
        <v>313</v>
      </c>
      <c r="FT299" s="1">
        <v>134</v>
      </c>
      <c r="FU299" s="1">
        <v>313</v>
      </c>
    </row>
    <row r="300" spans="63:177">
      <c r="BK300" s="29">
        <v>613640268</v>
      </c>
      <c r="BL300" s="1" t="s">
        <v>256</v>
      </c>
      <c r="BM300" s="1">
        <v>256</v>
      </c>
      <c r="BN300" s="1" t="s">
        <v>289</v>
      </c>
      <c r="BO300" s="1" t="s">
        <v>290</v>
      </c>
      <c r="BP300" s="1">
        <v>21</v>
      </c>
      <c r="BQ300" s="1">
        <v>0</v>
      </c>
      <c r="BR300" s="4">
        <v>36.142857142857146</v>
      </c>
      <c r="BS300" s="4">
        <v>29.904761904761905</v>
      </c>
      <c r="BT300" s="4">
        <v>32.904761904761905</v>
      </c>
      <c r="BU300" s="4">
        <v>98.952380952380949</v>
      </c>
      <c r="BV300" s="4">
        <v>32.984126984126988</v>
      </c>
      <c r="BW300" s="1">
        <v>13</v>
      </c>
      <c r="BX300" s="1">
        <v>4</v>
      </c>
      <c r="BY300" s="1">
        <v>3</v>
      </c>
      <c r="BZ300" s="1">
        <v>1</v>
      </c>
      <c r="CA300" s="1">
        <v>0</v>
      </c>
      <c r="CB300" s="1">
        <v>0</v>
      </c>
      <c r="CC300" s="1">
        <v>14</v>
      </c>
      <c r="CD300" s="1">
        <v>4</v>
      </c>
      <c r="CE300" s="1">
        <v>2</v>
      </c>
      <c r="CF300" s="1">
        <v>1</v>
      </c>
      <c r="CG300" s="1">
        <v>0</v>
      </c>
      <c r="CH300" s="1">
        <v>0</v>
      </c>
      <c r="CI300" s="1">
        <v>13</v>
      </c>
      <c r="CJ300" s="1">
        <v>6</v>
      </c>
      <c r="CK300" s="1">
        <v>0</v>
      </c>
      <c r="CL300" s="1">
        <v>2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4"/>
      <c r="CT300" s="4"/>
      <c r="CU300" s="4"/>
      <c r="CV300" s="4"/>
      <c r="CW300" s="4"/>
      <c r="CX300" s="4"/>
      <c r="CY300" s="4"/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21</v>
      </c>
      <c r="EA300" s="1">
        <v>0</v>
      </c>
      <c r="EB300" s="4">
        <v>36.142857142857146</v>
      </c>
      <c r="EC300" s="4">
        <v>29.904761904761905</v>
      </c>
      <c r="ED300" s="4">
        <v>32.904761904761905</v>
      </c>
      <c r="EE300" s="4"/>
      <c r="EF300" s="4">
        <v>98.952380952380949</v>
      </c>
      <c r="EG300" s="4">
        <v>32.984126984126988</v>
      </c>
      <c r="EH300" s="4">
        <v>32.984126984126988</v>
      </c>
      <c r="EI300" s="1">
        <v>13</v>
      </c>
      <c r="EJ300" s="1">
        <v>4</v>
      </c>
      <c r="EK300" s="1">
        <v>3</v>
      </c>
      <c r="EL300" s="1">
        <v>1</v>
      </c>
      <c r="EM300" s="1">
        <v>0</v>
      </c>
      <c r="EN300" s="1">
        <v>0</v>
      </c>
      <c r="EO300" s="1">
        <v>14</v>
      </c>
      <c r="EP300" s="1">
        <v>4</v>
      </c>
      <c r="EQ300" s="1">
        <v>2</v>
      </c>
      <c r="ER300" s="1">
        <v>1</v>
      </c>
      <c r="ES300" s="1">
        <v>0</v>
      </c>
      <c r="ET300" s="1">
        <v>0</v>
      </c>
      <c r="EU300" s="1">
        <v>13</v>
      </c>
      <c r="EV300" s="1">
        <v>6</v>
      </c>
      <c r="EW300" s="1">
        <v>0</v>
      </c>
      <c r="EX300" s="1">
        <v>2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274</v>
      </c>
      <c r="FJ300" s="1" t="s">
        <v>375</v>
      </c>
      <c r="FK300" s="1">
        <v>279</v>
      </c>
      <c r="FL300" s="1">
        <v>22</v>
      </c>
      <c r="FM300" s="1" t="s">
        <v>375</v>
      </c>
      <c r="FN300" s="1">
        <v>23</v>
      </c>
      <c r="FO300" s="1">
        <v>31</v>
      </c>
      <c r="FP300" s="1">
        <v>6</v>
      </c>
      <c r="FQ300" s="1">
        <v>31</v>
      </c>
      <c r="FR300" s="1" t="s">
        <v>326</v>
      </c>
      <c r="FS300" s="1">
        <v>313</v>
      </c>
      <c r="FT300" s="1">
        <v>134</v>
      </c>
      <c r="FU300" s="1">
        <v>313</v>
      </c>
    </row>
    <row r="301" spans="63:177">
      <c r="BK301" s="29">
        <v>745832558</v>
      </c>
      <c r="BL301" s="1" t="s">
        <v>258</v>
      </c>
      <c r="BM301" s="1">
        <v>262</v>
      </c>
      <c r="BN301" s="1" t="s">
        <v>289</v>
      </c>
      <c r="BO301" s="1" t="s">
        <v>290</v>
      </c>
      <c r="BP301" s="1">
        <v>88</v>
      </c>
      <c r="BQ301" s="1">
        <v>0</v>
      </c>
      <c r="BR301" s="4">
        <v>40.409090909090907</v>
      </c>
      <c r="BS301" s="4">
        <v>29</v>
      </c>
      <c r="BT301" s="4">
        <v>26.681818181818183</v>
      </c>
      <c r="BU301" s="4">
        <v>96.090909090909093</v>
      </c>
      <c r="BV301" s="4">
        <v>32.030303030303024</v>
      </c>
      <c r="BW301" s="1">
        <v>38</v>
      </c>
      <c r="BX301" s="1">
        <v>30</v>
      </c>
      <c r="BY301" s="1">
        <v>15</v>
      </c>
      <c r="BZ301" s="1">
        <v>5</v>
      </c>
      <c r="CA301" s="1">
        <v>1</v>
      </c>
      <c r="CB301" s="1">
        <v>0</v>
      </c>
      <c r="CC301" s="1">
        <v>60</v>
      </c>
      <c r="CD301" s="1">
        <v>16</v>
      </c>
      <c r="CE301" s="1">
        <v>3</v>
      </c>
      <c r="CF301" s="1">
        <v>9</v>
      </c>
      <c r="CG301" s="1">
        <v>6</v>
      </c>
      <c r="CH301" s="1">
        <v>2</v>
      </c>
      <c r="CI301" s="1">
        <v>66</v>
      </c>
      <c r="CJ301" s="1">
        <v>13</v>
      </c>
      <c r="CK301" s="1">
        <v>7</v>
      </c>
      <c r="CL301" s="1">
        <v>2</v>
      </c>
      <c r="CM301" s="1">
        <v>2</v>
      </c>
      <c r="CN301" s="1">
        <v>0</v>
      </c>
      <c r="CO301" s="1">
        <v>1</v>
      </c>
      <c r="CP301" s="1">
        <v>0</v>
      </c>
      <c r="CQ301" s="1">
        <v>0</v>
      </c>
      <c r="CR301" s="1">
        <v>0</v>
      </c>
      <c r="CS301" s="4"/>
      <c r="CT301" s="4"/>
      <c r="CU301" s="4"/>
      <c r="CV301" s="4"/>
      <c r="CW301" s="4"/>
      <c r="CX301" s="4"/>
      <c r="CY301" s="4"/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88</v>
      </c>
      <c r="EA301" s="1">
        <v>0</v>
      </c>
      <c r="EB301" s="4">
        <v>40.409090909090907</v>
      </c>
      <c r="EC301" s="4">
        <v>29</v>
      </c>
      <c r="ED301" s="4">
        <v>26.681818181818183</v>
      </c>
      <c r="EE301" s="4"/>
      <c r="EF301" s="4">
        <v>96.090909090909093</v>
      </c>
      <c r="EG301" s="4">
        <v>32.030303030303024</v>
      </c>
      <c r="EH301" s="4">
        <v>32.030303030303024</v>
      </c>
      <c r="EI301" s="1">
        <v>38</v>
      </c>
      <c r="EJ301" s="1">
        <v>30</v>
      </c>
      <c r="EK301" s="1">
        <v>15</v>
      </c>
      <c r="EL301" s="1">
        <v>5</v>
      </c>
      <c r="EM301" s="1">
        <v>1</v>
      </c>
      <c r="EN301" s="1">
        <v>0</v>
      </c>
      <c r="EO301" s="1">
        <v>60</v>
      </c>
      <c r="EP301" s="1">
        <v>16</v>
      </c>
      <c r="EQ301" s="1">
        <v>3</v>
      </c>
      <c r="ER301" s="1">
        <v>9</v>
      </c>
      <c r="ES301" s="1">
        <v>6</v>
      </c>
      <c r="ET301" s="1">
        <v>2</v>
      </c>
      <c r="EU301" s="1">
        <v>66</v>
      </c>
      <c r="EV301" s="1">
        <v>13</v>
      </c>
      <c r="EW301" s="1">
        <v>7</v>
      </c>
      <c r="EX301" s="1">
        <v>2</v>
      </c>
      <c r="EY301" s="1">
        <v>2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1</v>
      </c>
      <c r="FH301" s="1">
        <v>0</v>
      </c>
      <c r="FI301" s="1">
        <v>278</v>
      </c>
      <c r="FJ301" s="1" t="s">
        <v>375</v>
      </c>
      <c r="FK301" s="1">
        <v>282</v>
      </c>
      <c r="FL301" s="1">
        <v>23</v>
      </c>
      <c r="FM301" s="1" t="s">
        <v>375</v>
      </c>
      <c r="FN301" s="1">
        <v>24</v>
      </c>
      <c r="FO301" s="1">
        <v>31</v>
      </c>
      <c r="FP301" s="1">
        <v>6</v>
      </c>
      <c r="FQ301" s="1">
        <v>31</v>
      </c>
      <c r="FR301" s="1" t="s">
        <v>326</v>
      </c>
      <c r="FS301" s="1">
        <v>313</v>
      </c>
      <c r="FT301" s="1">
        <v>134</v>
      </c>
      <c r="FU301" s="1">
        <v>313</v>
      </c>
    </row>
    <row r="302" spans="63:177">
      <c r="BK302" s="29">
        <v>226270818</v>
      </c>
      <c r="BL302" s="1" t="s">
        <v>259</v>
      </c>
      <c r="BM302" s="1">
        <v>322</v>
      </c>
      <c r="BN302" s="1" t="s">
        <v>289</v>
      </c>
      <c r="BO302" s="1" t="s">
        <v>290</v>
      </c>
      <c r="BP302" s="1">
        <v>273</v>
      </c>
      <c r="BQ302" s="1">
        <v>0</v>
      </c>
      <c r="BR302" s="4">
        <v>43.439560439560438</v>
      </c>
      <c r="BS302" s="4">
        <v>35.824175824175825</v>
      </c>
      <c r="BT302" s="4">
        <v>29.926739926739927</v>
      </c>
      <c r="BU302" s="4">
        <v>109.19047619047619</v>
      </c>
      <c r="BV302" s="4">
        <v>36.396825396825413</v>
      </c>
      <c r="BW302" s="1">
        <v>92</v>
      </c>
      <c r="BX302" s="1">
        <v>118</v>
      </c>
      <c r="BY302" s="1">
        <v>53</v>
      </c>
      <c r="BZ302" s="1">
        <v>10</v>
      </c>
      <c r="CA302" s="1">
        <v>6</v>
      </c>
      <c r="CB302" s="1">
        <v>0</v>
      </c>
      <c r="CC302" s="1">
        <v>135</v>
      </c>
      <c r="CD302" s="1">
        <v>95</v>
      </c>
      <c r="CE302" s="1">
        <v>27</v>
      </c>
      <c r="CF302" s="1">
        <v>16</v>
      </c>
      <c r="CG302" s="1">
        <v>9</v>
      </c>
      <c r="CH302" s="1">
        <v>3</v>
      </c>
      <c r="CI302" s="1">
        <v>175</v>
      </c>
      <c r="CJ302" s="1">
        <v>72</v>
      </c>
      <c r="CK302" s="1">
        <v>18</v>
      </c>
      <c r="CL302" s="1">
        <v>8</v>
      </c>
      <c r="CM302" s="1">
        <v>8</v>
      </c>
      <c r="CN302" s="1">
        <v>1</v>
      </c>
      <c r="CO302" s="1">
        <v>5</v>
      </c>
      <c r="CP302" s="1">
        <v>0</v>
      </c>
      <c r="CQ302" s="1">
        <v>0</v>
      </c>
      <c r="CR302" s="1">
        <v>0</v>
      </c>
      <c r="CS302" s="4"/>
      <c r="CT302" s="4"/>
      <c r="CU302" s="4"/>
      <c r="CV302" s="4"/>
      <c r="CW302" s="4"/>
      <c r="CX302" s="4"/>
      <c r="CY302" s="4"/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273</v>
      </c>
      <c r="EA302" s="1">
        <v>0</v>
      </c>
      <c r="EB302" s="4">
        <v>43.439560439560438</v>
      </c>
      <c r="EC302" s="4">
        <v>35.824175824175825</v>
      </c>
      <c r="ED302" s="4">
        <v>29.926739926739927</v>
      </c>
      <c r="EE302" s="4"/>
      <c r="EF302" s="4">
        <v>109.19047619047619</v>
      </c>
      <c r="EG302" s="4">
        <v>36.396825396825413</v>
      </c>
      <c r="EH302" s="4">
        <v>36.396825396825413</v>
      </c>
      <c r="EI302" s="1">
        <v>92</v>
      </c>
      <c r="EJ302" s="1">
        <v>118</v>
      </c>
      <c r="EK302" s="1">
        <v>53</v>
      </c>
      <c r="EL302" s="1">
        <v>10</v>
      </c>
      <c r="EM302" s="1">
        <v>6</v>
      </c>
      <c r="EN302" s="1">
        <v>0</v>
      </c>
      <c r="EO302" s="1">
        <v>135</v>
      </c>
      <c r="EP302" s="1">
        <v>95</v>
      </c>
      <c r="EQ302" s="1">
        <v>27</v>
      </c>
      <c r="ER302" s="1">
        <v>16</v>
      </c>
      <c r="ES302" s="1">
        <v>9</v>
      </c>
      <c r="ET302" s="1">
        <v>3</v>
      </c>
      <c r="EU302" s="1">
        <v>175</v>
      </c>
      <c r="EV302" s="1">
        <v>72</v>
      </c>
      <c r="EW302" s="1">
        <v>18</v>
      </c>
      <c r="EX302" s="1">
        <v>8</v>
      </c>
      <c r="EY302" s="1">
        <v>8</v>
      </c>
      <c r="EZ302" s="1">
        <v>1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5</v>
      </c>
      <c r="FH302" s="1">
        <v>0</v>
      </c>
      <c r="FI302" s="1">
        <v>245</v>
      </c>
      <c r="FJ302" s="1" t="s">
        <v>375</v>
      </c>
      <c r="FK302" s="1">
        <v>251</v>
      </c>
      <c r="FL302" s="1">
        <v>17</v>
      </c>
      <c r="FM302" s="1" t="s">
        <v>375</v>
      </c>
      <c r="FN302" s="1">
        <v>18</v>
      </c>
      <c r="FO302" s="1">
        <v>31</v>
      </c>
      <c r="FP302" s="1">
        <v>6</v>
      </c>
      <c r="FQ302" s="1">
        <v>31</v>
      </c>
      <c r="FR302" s="1" t="s">
        <v>326</v>
      </c>
      <c r="FS302" s="1">
        <v>313</v>
      </c>
      <c r="FT302" s="1">
        <v>134</v>
      </c>
      <c r="FU302" s="1">
        <v>313</v>
      </c>
    </row>
    <row r="303" spans="63:177">
      <c r="BK303" s="29">
        <v>617787944</v>
      </c>
      <c r="BL303" s="1" t="s">
        <v>260</v>
      </c>
      <c r="BM303" s="1">
        <v>323</v>
      </c>
      <c r="BN303" s="1" t="s">
        <v>289</v>
      </c>
      <c r="BO303" s="1" t="s">
        <v>290</v>
      </c>
      <c r="BP303" s="1">
        <v>54</v>
      </c>
      <c r="BQ303" s="1">
        <v>0</v>
      </c>
      <c r="BR303" s="4">
        <v>43.388888888888886</v>
      </c>
      <c r="BS303" s="4">
        <v>43.851851851851855</v>
      </c>
      <c r="BT303" s="4">
        <v>39.574074074074076</v>
      </c>
      <c r="BU303" s="4">
        <v>126.81481481481481</v>
      </c>
      <c r="BV303" s="4">
        <v>42.271604938271594</v>
      </c>
      <c r="BW303" s="1">
        <v>17</v>
      </c>
      <c r="BX303" s="1">
        <v>28</v>
      </c>
      <c r="BY303" s="1">
        <v>6</v>
      </c>
      <c r="BZ303" s="1">
        <v>3</v>
      </c>
      <c r="CA303" s="1">
        <v>0</v>
      </c>
      <c r="CB303" s="1">
        <v>0</v>
      </c>
      <c r="CC303" s="1">
        <v>19</v>
      </c>
      <c r="CD303" s="1">
        <v>23</v>
      </c>
      <c r="CE303" s="1">
        <v>10</v>
      </c>
      <c r="CF303" s="1">
        <v>2</v>
      </c>
      <c r="CG303" s="1">
        <v>1</v>
      </c>
      <c r="CH303" s="1">
        <v>0</v>
      </c>
      <c r="CI303" s="1">
        <v>21</v>
      </c>
      <c r="CJ303" s="1">
        <v>23</v>
      </c>
      <c r="CK303" s="1">
        <v>8</v>
      </c>
      <c r="CL303" s="1">
        <v>2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4"/>
      <c r="CT303" s="4"/>
      <c r="CU303" s="4"/>
      <c r="CV303" s="4"/>
      <c r="CW303" s="4"/>
      <c r="CX303" s="4"/>
      <c r="CY303" s="4"/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54</v>
      </c>
      <c r="EA303" s="1">
        <v>0</v>
      </c>
      <c r="EB303" s="4">
        <v>43.388888888888886</v>
      </c>
      <c r="EC303" s="4">
        <v>43.851851851851855</v>
      </c>
      <c r="ED303" s="4">
        <v>39.574074074074076</v>
      </c>
      <c r="EE303" s="4"/>
      <c r="EF303" s="4">
        <v>126.81481481481481</v>
      </c>
      <c r="EG303" s="4">
        <v>42.271604938271594</v>
      </c>
      <c r="EH303" s="4">
        <v>42.271604938271594</v>
      </c>
      <c r="EI303" s="1">
        <v>17</v>
      </c>
      <c r="EJ303" s="1">
        <v>28</v>
      </c>
      <c r="EK303" s="1">
        <v>6</v>
      </c>
      <c r="EL303" s="1">
        <v>3</v>
      </c>
      <c r="EM303" s="1">
        <v>0</v>
      </c>
      <c r="EN303" s="1">
        <v>0</v>
      </c>
      <c r="EO303" s="1">
        <v>19</v>
      </c>
      <c r="EP303" s="1">
        <v>23</v>
      </c>
      <c r="EQ303" s="1">
        <v>10</v>
      </c>
      <c r="ER303" s="1">
        <v>2</v>
      </c>
      <c r="ES303" s="1">
        <v>1</v>
      </c>
      <c r="ET303" s="1">
        <v>0</v>
      </c>
      <c r="EU303" s="1">
        <v>21</v>
      </c>
      <c r="EV303" s="1">
        <v>23</v>
      </c>
      <c r="EW303" s="1">
        <v>8</v>
      </c>
      <c r="EX303" s="1">
        <v>2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156</v>
      </c>
      <c r="FJ303" s="1" t="s">
        <v>375</v>
      </c>
      <c r="FK303" s="1">
        <v>169</v>
      </c>
      <c r="FL303" s="1">
        <v>6</v>
      </c>
      <c r="FM303" s="1" t="s">
        <v>375</v>
      </c>
      <c r="FN303" s="1">
        <v>6</v>
      </c>
      <c r="FO303" s="1">
        <v>31</v>
      </c>
      <c r="FP303" s="1">
        <v>6</v>
      </c>
      <c r="FQ303" s="1">
        <v>31</v>
      </c>
      <c r="FR303" s="1" t="s">
        <v>326</v>
      </c>
      <c r="FS303" s="1">
        <v>313</v>
      </c>
      <c r="FT303" s="1">
        <v>134</v>
      </c>
      <c r="FU303" s="1">
        <v>313</v>
      </c>
    </row>
    <row r="304" spans="63:177">
      <c r="BK304" s="29">
        <v>638397194</v>
      </c>
      <c r="BL304" s="1" t="s">
        <v>261</v>
      </c>
      <c r="BM304" s="1">
        <v>324</v>
      </c>
      <c r="BN304" s="1" t="s">
        <v>289</v>
      </c>
      <c r="BO304" s="1" t="s">
        <v>290</v>
      </c>
      <c r="BP304" s="1">
        <v>37</v>
      </c>
      <c r="BQ304" s="1">
        <v>0</v>
      </c>
      <c r="BR304" s="4">
        <v>28.837837837837839</v>
      </c>
      <c r="BS304" s="4">
        <v>24</v>
      </c>
      <c r="BT304" s="4">
        <v>19.648648648648649</v>
      </c>
      <c r="BU304" s="4">
        <v>72.486486486486484</v>
      </c>
      <c r="BV304" s="4">
        <v>24.162162162162158</v>
      </c>
      <c r="BW304" s="1">
        <v>26</v>
      </c>
      <c r="BX304" s="1">
        <v>9</v>
      </c>
      <c r="BY304" s="1">
        <v>2</v>
      </c>
      <c r="BZ304" s="1">
        <v>0</v>
      </c>
      <c r="CA304" s="1">
        <v>1</v>
      </c>
      <c r="CB304" s="1">
        <v>0</v>
      </c>
      <c r="CC304" s="1">
        <v>31</v>
      </c>
      <c r="CD304" s="1">
        <v>4</v>
      </c>
      <c r="CE304" s="1">
        <v>1</v>
      </c>
      <c r="CF304" s="1">
        <v>1</v>
      </c>
      <c r="CG304" s="1">
        <v>1</v>
      </c>
      <c r="CH304" s="1">
        <v>0</v>
      </c>
      <c r="CI304" s="1">
        <v>33</v>
      </c>
      <c r="CJ304" s="1">
        <v>3</v>
      </c>
      <c r="CK304" s="1">
        <v>1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4"/>
      <c r="CT304" s="4"/>
      <c r="CU304" s="4"/>
      <c r="CV304" s="4"/>
      <c r="CW304" s="4"/>
      <c r="CX304" s="4"/>
      <c r="CY304" s="4"/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37</v>
      </c>
      <c r="EA304" s="1">
        <v>0</v>
      </c>
      <c r="EB304" s="4">
        <v>28.837837837837839</v>
      </c>
      <c r="EC304" s="4">
        <v>24</v>
      </c>
      <c r="ED304" s="4">
        <v>19.648648648648649</v>
      </c>
      <c r="EE304" s="4"/>
      <c r="EF304" s="4">
        <v>72.486486486486484</v>
      </c>
      <c r="EG304" s="4">
        <v>24.162162162162158</v>
      </c>
      <c r="EH304" s="4">
        <v>24.162162162162158</v>
      </c>
      <c r="EI304" s="1">
        <v>26</v>
      </c>
      <c r="EJ304" s="1">
        <v>9</v>
      </c>
      <c r="EK304" s="1">
        <v>2</v>
      </c>
      <c r="EL304" s="1">
        <v>0</v>
      </c>
      <c r="EM304" s="1">
        <v>1</v>
      </c>
      <c r="EN304" s="1">
        <v>0</v>
      </c>
      <c r="EO304" s="1">
        <v>31</v>
      </c>
      <c r="EP304" s="1">
        <v>4</v>
      </c>
      <c r="EQ304" s="1">
        <v>1</v>
      </c>
      <c r="ER304" s="1">
        <v>1</v>
      </c>
      <c r="ES304" s="1">
        <v>1</v>
      </c>
      <c r="ET304" s="1">
        <v>0</v>
      </c>
      <c r="EU304" s="1">
        <v>33</v>
      </c>
      <c r="EV304" s="1">
        <v>3</v>
      </c>
      <c r="EW304" s="1">
        <v>1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308</v>
      </c>
      <c r="FJ304" s="1" t="s">
        <v>375</v>
      </c>
      <c r="FK304" s="1">
        <v>309</v>
      </c>
      <c r="FL304" s="1">
        <v>30</v>
      </c>
      <c r="FM304" s="1" t="s">
        <v>375</v>
      </c>
      <c r="FN304" s="1">
        <v>30</v>
      </c>
      <c r="FO304" s="1">
        <v>31</v>
      </c>
      <c r="FP304" s="1">
        <v>6</v>
      </c>
      <c r="FQ304" s="1">
        <v>31</v>
      </c>
      <c r="FR304" s="1" t="s">
        <v>326</v>
      </c>
      <c r="FS304" s="1">
        <v>313</v>
      </c>
      <c r="FT304" s="1">
        <v>134</v>
      </c>
      <c r="FU304" s="1">
        <v>313</v>
      </c>
    </row>
    <row r="305" spans="63:177">
      <c r="BK305" s="29">
        <v>931713125</v>
      </c>
      <c r="BL305" s="1" t="s">
        <v>262</v>
      </c>
      <c r="BM305" s="1">
        <v>326</v>
      </c>
      <c r="BN305" s="1" t="s">
        <v>289</v>
      </c>
      <c r="BO305" s="1" t="s">
        <v>290</v>
      </c>
      <c r="BP305" s="1">
        <v>175</v>
      </c>
      <c r="BQ305" s="1">
        <v>0</v>
      </c>
      <c r="BR305" s="4">
        <v>49.662857142857142</v>
      </c>
      <c r="BS305" s="4">
        <v>36.205714285714286</v>
      </c>
      <c r="BT305" s="4">
        <v>37.348571428571425</v>
      </c>
      <c r="BU305" s="4">
        <v>123.21714285714286</v>
      </c>
      <c r="BV305" s="4">
        <v>41.072380952380946</v>
      </c>
      <c r="BW305" s="1">
        <v>47</v>
      </c>
      <c r="BX305" s="1">
        <v>70</v>
      </c>
      <c r="BY305" s="1">
        <v>38</v>
      </c>
      <c r="BZ305" s="1">
        <v>20</v>
      </c>
      <c r="CA305" s="1">
        <v>1</v>
      </c>
      <c r="CB305" s="1">
        <v>0</v>
      </c>
      <c r="CC305" s="1">
        <v>79</v>
      </c>
      <c r="CD305" s="1">
        <v>70</v>
      </c>
      <c r="CE305" s="1">
        <v>19</v>
      </c>
      <c r="CF305" s="1">
        <v>7</v>
      </c>
      <c r="CG305" s="1">
        <v>2</v>
      </c>
      <c r="CH305" s="1">
        <v>1</v>
      </c>
      <c r="CI305" s="1">
        <v>84</v>
      </c>
      <c r="CJ305" s="1">
        <v>62</v>
      </c>
      <c r="CK305" s="1">
        <v>17</v>
      </c>
      <c r="CL305" s="1">
        <v>12</v>
      </c>
      <c r="CM305" s="1">
        <v>1</v>
      </c>
      <c r="CN305" s="1">
        <v>0</v>
      </c>
      <c r="CO305" s="1">
        <v>1</v>
      </c>
      <c r="CP305" s="1">
        <v>0</v>
      </c>
      <c r="CQ305" s="1">
        <v>0</v>
      </c>
      <c r="CR305" s="1">
        <v>0</v>
      </c>
      <c r="CS305" s="4"/>
      <c r="CT305" s="4"/>
      <c r="CU305" s="4"/>
      <c r="CV305" s="4"/>
      <c r="CW305" s="4"/>
      <c r="CX305" s="4"/>
      <c r="CY305" s="4"/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175</v>
      </c>
      <c r="EA305" s="1">
        <v>0</v>
      </c>
      <c r="EB305" s="4">
        <v>49.662857142857142</v>
      </c>
      <c r="EC305" s="4">
        <v>36.205714285714286</v>
      </c>
      <c r="ED305" s="4">
        <v>37.348571428571425</v>
      </c>
      <c r="EE305" s="4"/>
      <c r="EF305" s="4">
        <v>123.21714285714286</v>
      </c>
      <c r="EG305" s="4">
        <v>41.072380952380946</v>
      </c>
      <c r="EH305" s="4">
        <v>41.072380952380946</v>
      </c>
      <c r="EI305" s="1">
        <v>47</v>
      </c>
      <c r="EJ305" s="1">
        <v>70</v>
      </c>
      <c r="EK305" s="1">
        <v>38</v>
      </c>
      <c r="EL305" s="1">
        <v>20</v>
      </c>
      <c r="EM305" s="1">
        <v>1</v>
      </c>
      <c r="EN305" s="1">
        <v>0</v>
      </c>
      <c r="EO305" s="1">
        <v>79</v>
      </c>
      <c r="EP305" s="1">
        <v>70</v>
      </c>
      <c r="EQ305" s="1">
        <v>19</v>
      </c>
      <c r="ER305" s="1">
        <v>7</v>
      </c>
      <c r="ES305" s="1">
        <v>2</v>
      </c>
      <c r="ET305" s="1">
        <v>1</v>
      </c>
      <c r="EU305" s="1">
        <v>84</v>
      </c>
      <c r="EV305" s="1">
        <v>62</v>
      </c>
      <c r="EW305" s="1">
        <v>17</v>
      </c>
      <c r="EX305" s="1">
        <v>12</v>
      </c>
      <c r="EY305" s="1">
        <v>1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1</v>
      </c>
      <c r="FH305" s="1">
        <v>0</v>
      </c>
      <c r="FI305" s="1">
        <v>170</v>
      </c>
      <c r="FJ305" s="1" t="s">
        <v>375</v>
      </c>
      <c r="FK305" s="1">
        <v>185</v>
      </c>
      <c r="FL305" s="1">
        <v>7</v>
      </c>
      <c r="FM305" s="1" t="s">
        <v>375</v>
      </c>
      <c r="FN305" s="1">
        <v>8</v>
      </c>
      <c r="FO305" s="1">
        <v>31</v>
      </c>
      <c r="FP305" s="1">
        <v>6</v>
      </c>
      <c r="FQ305" s="1">
        <v>31</v>
      </c>
      <c r="FR305" s="1" t="s">
        <v>326</v>
      </c>
      <c r="FS305" s="1">
        <v>313</v>
      </c>
      <c r="FT305" s="1">
        <v>134</v>
      </c>
      <c r="FU305" s="1">
        <v>313</v>
      </c>
    </row>
    <row r="306" spans="63:177">
      <c r="BK306" s="29"/>
      <c r="BL306" s="1" t="s">
        <v>350</v>
      </c>
      <c r="BM306" s="1">
        <v>4</v>
      </c>
      <c r="BN306" s="1" t="s">
        <v>291</v>
      </c>
      <c r="BO306" s="1" t="s">
        <v>370</v>
      </c>
      <c r="BP306" s="1">
        <v>0</v>
      </c>
      <c r="BQ306" s="1">
        <v>0</v>
      </c>
      <c r="BR306" s="4"/>
      <c r="BS306" s="4"/>
      <c r="BT306" s="4"/>
      <c r="BU306" s="4"/>
      <c r="BV306" s="4"/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4"/>
      <c r="CT306" s="4"/>
      <c r="CU306" s="4"/>
      <c r="CV306" s="4"/>
      <c r="CW306" s="4"/>
      <c r="CX306" s="4"/>
      <c r="CY306" s="4"/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4"/>
      <c r="EC306" s="4"/>
      <c r="ED306" s="4"/>
      <c r="EE306" s="4"/>
      <c r="EF306" s="4"/>
      <c r="EG306" s="4"/>
      <c r="EH306" s="4"/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 t="s">
        <v>375</v>
      </c>
      <c r="FJ306" s="1" t="s">
        <v>375</v>
      </c>
      <c r="FK306" s="1" t="s">
        <v>375</v>
      </c>
      <c r="FL306" s="1" t="s">
        <v>375</v>
      </c>
      <c r="FM306" s="1" t="s">
        <v>375</v>
      </c>
      <c r="FN306" s="1" t="s">
        <v>375</v>
      </c>
      <c r="FO306" s="1">
        <v>21</v>
      </c>
      <c r="FP306" s="1">
        <v>11</v>
      </c>
      <c r="FQ306" s="1">
        <v>21</v>
      </c>
      <c r="FR306" s="1" t="s">
        <v>329</v>
      </c>
      <c r="FS306" s="1">
        <v>313</v>
      </c>
      <c r="FT306" s="1">
        <v>134</v>
      </c>
      <c r="FU306" s="1">
        <v>313</v>
      </c>
    </row>
    <row r="307" spans="63:177">
      <c r="BK307" s="29">
        <v>823233078</v>
      </c>
      <c r="BL307" s="1" t="s">
        <v>265</v>
      </c>
      <c r="BM307" s="1">
        <v>13</v>
      </c>
      <c r="BN307" s="1" t="s">
        <v>289</v>
      </c>
      <c r="BO307" s="1" t="s">
        <v>290</v>
      </c>
      <c r="BP307" s="1">
        <v>121</v>
      </c>
      <c r="BQ307" s="1">
        <v>0</v>
      </c>
      <c r="BR307" s="4">
        <v>51.81818181818182</v>
      </c>
      <c r="BS307" s="4">
        <v>41.719008264462808</v>
      </c>
      <c r="BT307" s="4">
        <v>42.776859504132233</v>
      </c>
      <c r="BU307" s="4">
        <v>136.31404958677686</v>
      </c>
      <c r="BV307" s="4">
        <v>45.438016528925615</v>
      </c>
      <c r="BW307" s="1">
        <v>26</v>
      </c>
      <c r="BX307" s="1">
        <v>48</v>
      </c>
      <c r="BY307" s="1">
        <v>36</v>
      </c>
      <c r="BZ307" s="1">
        <v>11</v>
      </c>
      <c r="CA307" s="1">
        <v>1</v>
      </c>
      <c r="CB307" s="1">
        <v>0</v>
      </c>
      <c r="CC307" s="1">
        <v>44</v>
      </c>
      <c r="CD307" s="1">
        <v>49</v>
      </c>
      <c r="CE307" s="1">
        <v>21</v>
      </c>
      <c r="CF307" s="1">
        <v>7</v>
      </c>
      <c r="CG307" s="1">
        <v>2</v>
      </c>
      <c r="CH307" s="1">
        <v>0</v>
      </c>
      <c r="CI307" s="1">
        <v>47</v>
      </c>
      <c r="CJ307" s="1">
        <v>46</v>
      </c>
      <c r="CK307" s="1">
        <v>19</v>
      </c>
      <c r="CL307" s="1">
        <v>9</v>
      </c>
      <c r="CM307" s="1">
        <v>2</v>
      </c>
      <c r="CN307" s="1">
        <v>1</v>
      </c>
      <c r="CO307" s="1">
        <v>1</v>
      </c>
      <c r="CP307" s="1">
        <v>0</v>
      </c>
      <c r="CQ307" s="1">
        <v>0</v>
      </c>
      <c r="CR307" s="1">
        <v>0</v>
      </c>
      <c r="CS307" s="4"/>
      <c r="CT307" s="4"/>
      <c r="CU307" s="4"/>
      <c r="CV307" s="4"/>
      <c r="CW307" s="4"/>
      <c r="CX307" s="4"/>
      <c r="CY307" s="4"/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121</v>
      </c>
      <c r="EA307" s="1">
        <v>0</v>
      </c>
      <c r="EB307" s="4">
        <v>51.81818181818182</v>
      </c>
      <c r="EC307" s="4">
        <v>41.719008264462808</v>
      </c>
      <c r="ED307" s="4">
        <v>42.776859504132233</v>
      </c>
      <c r="EE307" s="4"/>
      <c r="EF307" s="4">
        <v>136.31404958677686</v>
      </c>
      <c r="EG307" s="4">
        <v>45.438016528925615</v>
      </c>
      <c r="EH307" s="4">
        <v>45.438016528925615</v>
      </c>
      <c r="EI307" s="1">
        <v>26</v>
      </c>
      <c r="EJ307" s="1">
        <v>48</v>
      </c>
      <c r="EK307" s="1">
        <v>36</v>
      </c>
      <c r="EL307" s="1">
        <v>11</v>
      </c>
      <c r="EM307" s="1">
        <v>1</v>
      </c>
      <c r="EN307" s="1">
        <v>0</v>
      </c>
      <c r="EO307" s="1">
        <v>44</v>
      </c>
      <c r="EP307" s="1">
        <v>49</v>
      </c>
      <c r="EQ307" s="1">
        <v>21</v>
      </c>
      <c r="ER307" s="1">
        <v>7</v>
      </c>
      <c r="ES307" s="1">
        <v>2</v>
      </c>
      <c r="ET307" s="1">
        <v>0</v>
      </c>
      <c r="EU307" s="1">
        <v>47</v>
      </c>
      <c r="EV307" s="1">
        <v>46</v>
      </c>
      <c r="EW307" s="1">
        <v>19</v>
      </c>
      <c r="EX307" s="1">
        <v>9</v>
      </c>
      <c r="EY307" s="1">
        <v>2</v>
      </c>
      <c r="EZ307" s="1">
        <v>1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1</v>
      </c>
      <c r="FH307" s="1">
        <v>0</v>
      </c>
      <c r="FI307" s="1">
        <v>110</v>
      </c>
      <c r="FJ307" s="1" t="s">
        <v>375</v>
      </c>
      <c r="FK307" s="1">
        <v>127</v>
      </c>
      <c r="FL307" s="1">
        <v>11</v>
      </c>
      <c r="FM307" s="1" t="s">
        <v>375</v>
      </c>
      <c r="FN307" s="1">
        <v>11</v>
      </c>
      <c r="FO307" s="1">
        <v>21</v>
      </c>
      <c r="FP307" s="1">
        <v>11</v>
      </c>
      <c r="FQ307" s="1">
        <v>21</v>
      </c>
      <c r="FR307" s="1" t="s">
        <v>329</v>
      </c>
      <c r="FS307" s="1">
        <v>313</v>
      </c>
      <c r="FT307" s="1">
        <v>134</v>
      </c>
      <c r="FU307" s="1">
        <v>313</v>
      </c>
    </row>
    <row r="308" spans="63:177">
      <c r="BK308" s="29">
        <v>539173281</v>
      </c>
      <c r="BL308" s="1" t="s">
        <v>274</v>
      </c>
      <c r="BM308" s="1">
        <v>18</v>
      </c>
      <c r="BN308" s="1" t="s">
        <v>289</v>
      </c>
      <c r="BO308" s="1" t="s">
        <v>370</v>
      </c>
      <c r="BP308" s="1">
        <v>106</v>
      </c>
      <c r="BQ308" s="1">
        <v>0</v>
      </c>
      <c r="BR308" s="4">
        <v>50.566037735849058</v>
      </c>
      <c r="BS308" s="4">
        <v>38.113207547169814</v>
      </c>
      <c r="BT308" s="4">
        <v>41.066037735849058</v>
      </c>
      <c r="BU308" s="4">
        <v>129.74528301886792</v>
      </c>
      <c r="BV308" s="4">
        <v>43.248427672955955</v>
      </c>
      <c r="BW308" s="1">
        <v>25</v>
      </c>
      <c r="BX308" s="1">
        <v>44</v>
      </c>
      <c r="BY308" s="1">
        <v>27</v>
      </c>
      <c r="BZ308" s="1">
        <v>10</v>
      </c>
      <c r="CA308" s="1">
        <v>0</v>
      </c>
      <c r="CB308" s="1">
        <v>0</v>
      </c>
      <c r="CC308" s="1">
        <v>46</v>
      </c>
      <c r="CD308" s="1">
        <v>40</v>
      </c>
      <c r="CE308" s="1">
        <v>15</v>
      </c>
      <c r="CF308" s="1">
        <v>5</v>
      </c>
      <c r="CG308" s="1">
        <v>2</v>
      </c>
      <c r="CH308" s="1">
        <v>0</v>
      </c>
      <c r="CI308" s="1">
        <v>41</v>
      </c>
      <c r="CJ308" s="1">
        <v>44</v>
      </c>
      <c r="CK308" s="1">
        <v>18</v>
      </c>
      <c r="CL308" s="1">
        <v>3</v>
      </c>
      <c r="CM308" s="1">
        <v>0</v>
      </c>
      <c r="CN308" s="1">
        <v>1</v>
      </c>
      <c r="CO308" s="1">
        <v>0</v>
      </c>
      <c r="CP308" s="1">
        <v>0</v>
      </c>
      <c r="CQ308" s="1">
        <v>57</v>
      </c>
      <c r="CR308" s="1">
        <v>0</v>
      </c>
      <c r="CS308" s="4">
        <v>51.333333333333336</v>
      </c>
      <c r="CT308" s="4">
        <v>42.666666666666664</v>
      </c>
      <c r="CU308" s="4">
        <v>53.929824561403507</v>
      </c>
      <c r="CV308" s="4">
        <v>54.754385964912281</v>
      </c>
      <c r="CW308" s="4">
        <v>147.92982456140351</v>
      </c>
      <c r="CX308" s="4">
        <v>49.309941520467817</v>
      </c>
      <c r="CY308" s="4">
        <v>50.671052631578945</v>
      </c>
      <c r="CZ308" s="1">
        <v>12</v>
      </c>
      <c r="DA308" s="1">
        <v>27</v>
      </c>
      <c r="DB308" s="1">
        <v>15</v>
      </c>
      <c r="DC308" s="1">
        <v>3</v>
      </c>
      <c r="DD308" s="1">
        <v>0</v>
      </c>
      <c r="DE308" s="1">
        <v>0</v>
      </c>
      <c r="DF308" s="1">
        <v>26</v>
      </c>
      <c r="DG308" s="1">
        <v>13</v>
      </c>
      <c r="DH308" s="1">
        <v>16</v>
      </c>
      <c r="DI308" s="1">
        <v>2</v>
      </c>
      <c r="DJ308" s="1">
        <v>0</v>
      </c>
      <c r="DK308" s="1">
        <v>0</v>
      </c>
      <c r="DL308" s="1">
        <v>16</v>
      </c>
      <c r="DM308" s="1">
        <v>17</v>
      </c>
      <c r="DN308" s="1">
        <v>13</v>
      </c>
      <c r="DO308" s="1">
        <v>11</v>
      </c>
      <c r="DP308" s="1">
        <v>0</v>
      </c>
      <c r="DQ308" s="1">
        <v>1</v>
      </c>
      <c r="DR308" s="1">
        <v>10</v>
      </c>
      <c r="DS308" s="1">
        <v>24</v>
      </c>
      <c r="DT308" s="1">
        <v>19</v>
      </c>
      <c r="DU308" s="1">
        <v>4</v>
      </c>
      <c r="DV308" s="1">
        <v>0</v>
      </c>
      <c r="DW308" s="1">
        <v>0</v>
      </c>
      <c r="DX308" s="1">
        <v>0</v>
      </c>
      <c r="DY308" s="1">
        <v>0</v>
      </c>
      <c r="DZ308" s="1">
        <v>163</v>
      </c>
      <c r="EA308" s="1">
        <v>0</v>
      </c>
      <c r="EB308" s="4">
        <v>50.834355828220858</v>
      </c>
      <c r="EC308" s="4">
        <v>39.70552147239264</v>
      </c>
      <c r="ED308" s="4">
        <v>45.564417177914109</v>
      </c>
      <c r="EE308" s="4">
        <v>54.754385964912281</v>
      </c>
      <c r="EF308" s="4">
        <v>136.10429447852761</v>
      </c>
      <c r="EG308" s="4">
        <v>45.368098159509202</v>
      </c>
      <c r="EH308" s="4">
        <v>45.844069529652351</v>
      </c>
      <c r="EI308" s="1">
        <v>37</v>
      </c>
      <c r="EJ308" s="1">
        <v>71</v>
      </c>
      <c r="EK308" s="1">
        <v>42</v>
      </c>
      <c r="EL308" s="1">
        <v>13</v>
      </c>
      <c r="EM308" s="1">
        <v>0</v>
      </c>
      <c r="EN308" s="1">
        <v>0</v>
      </c>
      <c r="EO308" s="1">
        <v>72</v>
      </c>
      <c r="EP308" s="1">
        <v>53</v>
      </c>
      <c r="EQ308" s="1">
        <v>31</v>
      </c>
      <c r="ER308" s="1">
        <v>7</v>
      </c>
      <c r="ES308" s="1">
        <v>2</v>
      </c>
      <c r="ET308" s="1">
        <v>0</v>
      </c>
      <c r="EU308" s="1">
        <v>57</v>
      </c>
      <c r="EV308" s="1">
        <v>61</v>
      </c>
      <c r="EW308" s="1">
        <v>31</v>
      </c>
      <c r="EX308" s="1">
        <v>14</v>
      </c>
      <c r="EY308" s="1">
        <v>0</v>
      </c>
      <c r="EZ308" s="1">
        <v>2</v>
      </c>
      <c r="FA308" s="1">
        <v>10</v>
      </c>
      <c r="FB308" s="1">
        <v>24</v>
      </c>
      <c r="FC308" s="1">
        <v>19</v>
      </c>
      <c r="FD308" s="1">
        <v>4</v>
      </c>
      <c r="FE308" s="1">
        <v>0</v>
      </c>
      <c r="FF308" s="1">
        <v>0</v>
      </c>
      <c r="FG308" s="1">
        <v>0</v>
      </c>
      <c r="FH308" s="1">
        <v>0</v>
      </c>
      <c r="FI308" s="1">
        <v>140</v>
      </c>
      <c r="FJ308" s="1">
        <v>73</v>
      </c>
      <c r="FK308" s="1">
        <v>129</v>
      </c>
      <c r="FL308" s="1">
        <v>14</v>
      </c>
      <c r="FM308" s="1">
        <v>8</v>
      </c>
      <c r="FN308" s="1">
        <v>12</v>
      </c>
      <c r="FO308" s="1">
        <v>21</v>
      </c>
      <c r="FP308" s="1">
        <v>11</v>
      </c>
      <c r="FQ308" s="1">
        <v>21</v>
      </c>
      <c r="FR308" s="1" t="s">
        <v>329</v>
      </c>
      <c r="FS308" s="1">
        <v>313</v>
      </c>
      <c r="FT308" s="1">
        <v>134</v>
      </c>
      <c r="FU308" s="1">
        <v>313</v>
      </c>
    </row>
    <row r="309" spans="63:177">
      <c r="BK309" s="29">
        <v>502010385</v>
      </c>
      <c r="BL309" s="1" t="s">
        <v>330</v>
      </c>
      <c r="BM309" s="1">
        <v>20</v>
      </c>
      <c r="BN309" s="1" t="s">
        <v>292</v>
      </c>
      <c r="BO309" s="1" t="s">
        <v>370</v>
      </c>
      <c r="BP309" s="1">
        <v>161</v>
      </c>
      <c r="BQ309" s="1">
        <v>0</v>
      </c>
      <c r="BR309" s="4">
        <v>62.267080745341616</v>
      </c>
      <c r="BS309" s="4">
        <v>55.602484472049689</v>
      </c>
      <c r="BT309" s="4">
        <v>58.329192546583847</v>
      </c>
      <c r="BU309" s="4">
        <v>176.19875776397515</v>
      </c>
      <c r="BV309" s="4">
        <v>58.732919254658384</v>
      </c>
      <c r="BW309" s="1">
        <v>10</v>
      </c>
      <c r="BX309" s="1">
        <v>65</v>
      </c>
      <c r="BY309" s="1">
        <v>51</v>
      </c>
      <c r="BZ309" s="1">
        <v>35</v>
      </c>
      <c r="CA309" s="1">
        <v>0</v>
      </c>
      <c r="CB309" s="1">
        <v>0</v>
      </c>
      <c r="CC309" s="1">
        <v>22</v>
      </c>
      <c r="CD309" s="1">
        <v>71</v>
      </c>
      <c r="CE309" s="1">
        <v>44</v>
      </c>
      <c r="CF309" s="1">
        <v>24</v>
      </c>
      <c r="CG309" s="1">
        <v>0</v>
      </c>
      <c r="CH309" s="1">
        <v>1</v>
      </c>
      <c r="CI309" s="1">
        <v>30</v>
      </c>
      <c r="CJ309" s="1">
        <v>51</v>
      </c>
      <c r="CK309" s="1">
        <v>47</v>
      </c>
      <c r="CL309" s="1">
        <v>33</v>
      </c>
      <c r="CM309" s="1">
        <v>0</v>
      </c>
      <c r="CN309" s="1">
        <v>5</v>
      </c>
      <c r="CO309" s="1">
        <v>0</v>
      </c>
      <c r="CP309" s="1">
        <v>0</v>
      </c>
      <c r="CQ309" s="1">
        <v>116</v>
      </c>
      <c r="CR309" s="1">
        <v>1</v>
      </c>
      <c r="CS309" s="4">
        <v>54.443478260869568</v>
      </c>
      <c r="CT309" s="4">
        <v>49.356521739130436</v>
      </c>
      <c r="CU309" s="4">
        <v>57.904347826086955</v>
      </c>
      <c r="CV309" s="4">
        <v>53.22608695652174</v>
      </c>
      <c r="CW309" s="4">
        <v>161.70434782608694</v>
      </c>
      <c r="CX309" s="4">
        <v>53.90144927536231</v>
      </c>
      <c r="CY309" s="4">
        <v>53.732608695652175</v>
      </c>
      <c r="CZ309" s="1">
        <v>13</v>
      </c>
      <c r="DA309" s="1">
        <v>61</v>
      </c>
      <c r="DB309" s="1">
        <v>36</v>
      </c>
      <c r="DC309" s="1">
        <v>5</v>
      </c>
      <c r="DD309" s="1">
        <v>0</v>
      </c>
      <c r="DE309" s="1">
        <v>0</v>
      </c>
      <c r="DF309" s="1">
        <v>22</v>
      </c>
      <c r="DG309" s="1">
        <v>65</v>
      </c>
      <c r="DH309" s="1">
        <v>18</v>
      </c>
      <c r="DI309" s="1">
        <v>10</v>
      </c>
      <c r="DJ309" s="1">
        <v>0</v>
      </c>
      <c r="DK309" s="1">
        <v>0</v>
      </c>
      <c r="DL309" s="1">
        <v>19</v>
      </c>
      <c r="DM309" s="1">
        <v>39</v>
      </c>
      <c r="DN309" s="1">
        <v>34</v>
      </c>
      <c r="DO309" s="1">
        <v>23</v>
      </c>
      <c r="DP309" s="1">
        <v>0</v>
      </c>
      <c r="DQ309" s="1">
        <v>1</v>
      </c>
      <c r="DR309" s="1">
        <v>18</v>
      </c>
      <c r="DS309" s="1">
        <v>53</v>
      </c>
      <c r="DT309" s="1">
        <v>41</v>
      </c>
      <c r="DU309" s="1">
        <v>3</v>
      </c>
      <c r="DV309" s="1">
        <v>0</v>
      </c>
      <c r="DW309" s="1">
        <v>0</v>
      </c>
      <c r="DX309" s="1">
        <v>0</v>
      </c>
      <c r="DY309" s="1">
        <v>0</v>
      </c>
      <c r="DZ309" s="1">
        <v>277</v>
      </c>
      <c r="EA309" s="1">
        <v>1</v>
      </c>
      <c r="EB309" s="4">
        <v>59.007246376811594</v>
      </c>
      <c r="EC309" s="4">
        <v>53</v>
      </c>
      <c r="ED309" s="4">
        <v>58.152173913043477</v>
      </c>
      <c r="EE309" s="4">
        <v>53.22608695652174</v>
      </c>
      <c r="EF309" s="4">
        <v>170.15942028985506</v>
      </c>
      <c r="EG309" s="4">
        <v>56.719806763285014</v>
      </c>
      <c r="EH309" s="4">
        <v>56.649456521739118</v>
      </c>
      <c r="EI309" s="1">
        <v>23</v>
      </c>
      <c r="EJ309" s="1">
        <v>126</v>
      </c>
      <c r="EK309" s="1">
        <v>87</v>
      </c>
      <c r="EL309" s="1">
        <v>40</v>
      </c>
      <c r="EM309" s="1">
        <v>0</v>
      </c>
      <c r="EN309" s="1">
        <v>0</v>
      </c>
      <c r="EO309" s="1">
        <v>44</v>
      </c>
      <c r="EP309" s="1">
        <v>136</v>
      </c>
      <c r="EQ309" s="1">
        <v>62</v>
      </c>
      <c r="ER309" s="1">
        <v>34</v>
      </c>
      <c r="ES309" s="1">
        <v>0</v>
      </c>
      <c r="ET309" s="1">
        <v>1</v>
      </c>
      <c r="EU309" s="1">
        <v>49</v>
      </c>
      <c r="EV309" s="1">
        <v>90</v>
      </c>
      <c r="EW309" s="1">
        <v>81</v>
      </c>
      <c r="EX309" s="1">
        <v>56</v>
      </c>
      <c r="EY309" s="1">
        <v>0</v>
      </c>
      <c r="EZ309" s="1">
        <v>6</v>
      </c>
      <c r="FA309" s="1">
        <v>18</v>
      </c>
      <c r="FB309" s="1">
        <v>53</v>
      </c>
      <c r="FC309" s="1">
        <v>41</v>
      </c>
      <c r="FD309" s="1">
        <v>3</v>
      </c>
      <c r="FE309" s="1">
        <v>0</v>
      </c>
      <c r="FF309" s="1">
        <v>0</v>
      </c>
      <c r="FG309" s="1">
        <v>0</v>
      </c>
      <c r="FH309" s="1">
        <v>0</v>
      </c>
      <c r="FI309" s="1">
        <v>11</v>
      </c>
      <c r="FJ309" s="1">
        <v>37</v>
      </c>
      <c r="FK309" s="1">
        <v>19</v>
      </c>
      <c r="FL309" s="1">
        <v>1</v>
      </c>
      <c r="FM309" s="1">
        <v>2</v>
      </c>
      <c r="FN309" s="1">
        <v>1</v>
      </c>
      <c r="FO309" s="1">
        <v>21</v>
      </c>
      <c r="FP309" s="1">
        <v>11</v>
      </c>
      <c r="FQ309" s="1">
        <v>21</v>
      </c>
      <c r="FR309" s="1" t="s">
        <v>329</v>
      </c>
      <c r="FS309" s="1">
        <v>313</v>
      </c>
      <c r="FT309" s="1">
        <v>134</v>
      </c>
      <c r="FU309" s="1">
        <v>313</v>
      </c>
    </row>
    <row r="310" spans="63:177">
      <c r="BK310" s="29">
        <v>883514448</v>
      </c>
      <c r="BL310" s="1" t="s">
        <v>275</v>
      </c>
      <c r="BM310" s="1">
        <v>21</v>
      </c>
      <c r="BN310" s="1" t="s">
        <v>289</v>
      </c>
      <c r="BO310" s="1" t="s">
        <v>290</v>
      </c>
      <c r="BP310" s="1">
        <v>98</v>
      </c>
      <c r="BQ310" s="1">
        <v>0</v>
      </c>
      <c r="BR310" s="4">
        <v>50.938775510204081</v>
      </c>
      <c r="BS310" s="4">
        <v>41.387755102040813</v>
      </c>
      <c r="BT310" s="4">
        <v>39.132653061224488</v>
      </c>
      <c r="BU310" s="4">
        <v>131.4591836734694</v>
      </c>
      <c r="BV310" s="4">
        <v>43.819727891156461</v>
      </c>
      <c r="BW310" s="1">
        <v>23</v>
      </c>
      <c r="BX310" s="1">
        <v>38</v>
      </c>
      <c r="BY310" s="1">
        <v>30</v>
      </c>
      <c r="BZ310" s="1">
        <v>7</v>
      </c>
      <c r="CA310" s="1">
        <v>0</v>
      </c>
      <c r="CB310" s="1">
        <v>0</v>
      </c>
      <c r="CC310" s="1">
        <v>40</v>
      </c>
      <c r="CD310" s="1">
        <v>36</v>
      </c>
      <c r="CE310" s="1">
        <v>14</v>
      </c>
      <c r="CF310" s="1">
        <v>8</v>
      </c>
      <c r="CG310" s="1">
        <v>1</v>
      </c>
      <c r="CH310" s="1">
        <v>1</v>
      </c>
      <c r="CI310" s="1">
        <v>49</v>
      </c>
      <c r="CJ310" s="1">
        <v>26</v>
      </c>
      <c r="CK310" s="1">
        <v>16</v>
      </c>
      <c r="CL310" s="1">
        <v>7</v>
      </c>
      <c r="CM310" s="1">
        <v>1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4"/>
      <c r="CT310" s="4"/>
      <c r="CU310" s="4"/>
      <c r="CV310" s="4"/>
      <c r="CW310" s="4"/>
      <c r="CX310" s="4"/>
      <c r="CY310" s="4"/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98</v>
      </c>
      <c r="EA310" s="1">
        <v>0</v>
      </c>
      <c r="EB310" s="4">
        <v>50.938775510204081</v>
      </c>
      <c r="EC310" s="4">
        <v>41.387755102040813</v>
      </c>
      <c r="ED310" s="4">
        <v>39.132653061224488</v>
      </c>
      <c r="EE310" s="4"/>
      <c r="EF310" s="4">
        <v>131.4591836734694</v>
      </c>
      <c r="EG310" s="4">
        <v>43.819727891156461</v>
      </c>
      <c r="EH310" s="4">
        <v>43.819727891156461</v>
      </c>
      <c r="EI310" s="1">
        <v>23</v>
      </c>
      <c r="EJ310" s="1">
        <v>38</v>
      </c>
      <c r="EK310" s="1">
        <v>30</v>
      </c>
      <c r="EL310" s="1">
        <v>7</v>
      </c>
      <c r="EM310" s="1">
        <v>0</v>
      </c>
      <c r="EN310" s="1">
        <v>0</v>
      </c>
      <c r="EO310" s="1">
        <v>40</v>
      </c>
      <c r="EP310" s="1">
        <v>36</v>
      </c>
      <c r="EQ310" s="1">
        <v>14</v>
      </c>
      <c r="ER310" s="1">
        <v>8</v>
      </c>
      <c r="ES310" s="1">
        <v>1</v>
      </c>
      <c r="ET310" s="1">
        <v>1</v>
      </c>
      <c r="EU310" s="1">
        <v>49</v>
      </c>
      <c r="EV310" s="1">
        <v>26</v>
      </c>
      <c r="EW310" s="1">
        <v>16</v>
      </c>
      <c r="EX310" s="1">
        <v>7</v>
      </c>
      <c r="EY310" s="1">
        <v>1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132</v>
      </c>
      <c r="FJ310" s="1" t="s">
        <v>375</v>
      </c>
      <c r="FK310" s="1">
        <v>146</v>
      </c>
      <c r="FL310" s="1">
        <v>12</v>
      </c>
      <c r="FM310" s="1" t="s">
        <v>375</v>
      </c>
      <c r="FN310" s="1">
        <v>13</v>
      </c>
      <c r="FO310" s="1">
        <v>21</v>
      </c>
      <c r="FP310" s="1">
        <v>11</v>
      </c>
      <c r="FQ310" s="1">
        <v>21</v>
      </c>
      <c r="FR310" s="1" t="s">
        <v>329</v>
      </c>
      <c r="FS310" s="1">
        <v>313</v>
      </c>
      <c r="FT310" s="1">
        <v>134</v>
      </c>
      <c r="FU310" s="1">
        <v>313</v>
      </c>
    </row>
    <row r="311" spans="63:177">
      <c r="BK311" s="29">
        <v>368971935</v>
      </c>
      <c r="BL311" s="1" t="s">
        <v>279</v>
      </c>
      <c r="BM311" s="1">
        <v>31</v>
      </c>
      <c r="BN311" s="1" t="s">
        <v>289</v>
      </c>
      <c r="BO311" s="1" t="s">
        <v>290</v>
      </c>
      <c r="BP311" s="1">
        <v>54</v>
      </c>
      <c r="BQ311" s="1">
        <v>0</v>
      </c>
      <c r="BR311" s="4">
        <v>54.796296296296298</v>
      </c>
      <c r="BS311" s="4">
        <v>36.814814814814817</v>
      </c>
      <c r="BT311" s="4">
        <v>39.537037037037038</v>
      </c>
      <c r="BU311" s="4">
        <v>131.14814814814815</v>
      </c>
      <c r="BV311" s="4">
        <v>43.716049382716058</v>
      </c>
      <c r="BW311" s="1">
        <v>12</v>
      </c>
      <c r="BX311" s="1">
        <v>19</v>
      </c>
      <c r="BY311" s="1">
        <v>16</v>
      </c>
      <c r="BZ311" s="1">
        <v>7</v>
      </c>
      <c r="CA311" s="1">
        <v>0</v>
      </c>
      <c r="CB311" s="1">
        <v>0</v>
      </c>
      <c r="CC311" s="1">
        <v>30</v>
      </c>
      <c r="CD311" s="1">
        <v>15</v>
      </c>
      <c r="CE311" s="1">
        <v>7</v>
      </c>
      <c r="CF311" s="1">
        <v>2</v>
      </c>
      <c r="CG311" s="1">
        <v>0</v>
      </c>
      <c r="CH311" s="1">
        <v>0</v>
      </c>
      <c r="CI311" s="1">
        <v>21</v>
      </c>
      <c r="CJ311" s="1">
        <v>23</v>
      </c>
      <c r="CK311" s="1">
        <v>8</v>
      </c>
      <c r="CL311" s="1">
        <v>2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4"/>
      <c r="CT311" s="4"/>
      <c r="CU311" s="4"/>
      <c r="CV311" s="4"/>
      <c r="CW311" s="4"/>
      <c r="CX311" s="4"/>
      <c r="CY311" s="4"/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54</v>
      </c>
      <c r="EA311" s="1">
        <v>0</v>
      </c>
      <c r="EB311" s="4">
        <v>54.796296296296298</v>
      </c>
      <c r="EC311" s="4">
        <v>36.814814814814817</v>
      </c>
      <c r="ED311" s="4">
        <v>39.537037037037038</v>
      </c>
      <c r="EE311" s="4"/>
      <c r="EF311" s="4">
        <v>131.14814814814815</v>
      </c>
      <c r="EG311" s="4">
        <v>43.716049382716058</v>
      </c>
      <c r="EH311" s="4">
        <v>43.716049382716058</v>
      </c>
      <c r="EI311" s="1">
        <v>12</v>
      </c>
      <c r="EJ311" s="1">
        <v>19</v>
      </c>
      <c r="EK311" s="1">
        <v>16</v>
      </c>
      <c r="EL311" s="1">
        <v>7</v>
      </c>
      <c r="EM311" s="1">
        <v>0</v>
      </c>
      <c r="EN311" s="1">
        <v>0</v>
      </c>
      <c r="EO311" s="1">
        <v>30</v>
      </c>
      <c r="EP311" s="1">
        <v>15</v>
      </c>
      <c r="EQ311" s="1">
        <v>7</v>
      </c>
      <c r="ER311" s="1">
        <v>2</v>
      </c>
      <c r="ES311" s="1">
        <v>0</v>
      </c>
      <c r="ET311" s="1">
        <v>0</v>
      </c>
      <c r="EU311" s="1">
        <v>21</v>
      </c>
      <c r="EV311" s="1">
        <v>23</v>
      </c>
      <c r="EW311" s="1">
        <v>8</v>
      </c>
      <c r="EX311" s="1">
        <v>2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134</v>
      </c>
      <c r="FJ311" s="1" t="s">
        <v>375</v>
      </c>
      <c r="FK311" s="1">
        <v>148</v>
      </c>
      <c r="FL311" s="1">
        <v>13</v>
      </c>
      <c r="FM311" s="1" t="s">
        <v>375</v>
      </c>
      <c r="FN311" s="1">
        <v>14</v>
      </c>
      <c r="FO311" s="1">
        <v>21</v>
      </c>
      <c r="FP311" s="1">
        <v>11</v>
      </c>
      <c r="FQ311" s="1">
        <v>21</v>
      </c>
      <c r="FR311" s="1" t="s">
        <v>329</v>
      </c>
      <c r="FS311" s="1">
        <v>313</v>
      </c>
      <c r="FT311" s="1">
        <v>134</v>
      </c>
      <c r="FU311" s="1">
        <v>313</v>
      </c>
    </row>
    <row r="312" spans="63:177">
      <c r="BK312" s="29">
        <v>433987482</v>
      </c>
      <c r="BL312" s="1" t="s">
        <v>280</v>
      </c>
      <c r="BM312" s="1">
        <v>38</v>
      </c>
      <c r="BN312" s="1" t="s">
        <v>289</v>
      </c>
      <c r="BO312" s="1" t="s">
        <v>290</v>
      </c>
      <c r="BP312" s="1">
        <v>62</v>
      </c>
      <c r="BQ312" s="1">
        <v>0</v>
      </c>
      <c r="BR312" s="4">
        <v>47.064516129032256</v>
      </c>
      <c r="BS312" s="4">
        <v>33.935483870967744</v>
      </c>
      <c r="BT312" s="4">
        <v>33.564516129032256</v>
      </c>
      <c r="BU312" s="4">
        <v>114.56451612903226</v>
      </c>
      <c r="BV312" s="4">
        <v>38.188172043010752</v>
      </c>
      <c r="BW312" s="1">
        <v>23</v>
      </c>
      <c r="BX312" s="1">
        <v>17</v>
      </c>
      <c r="BY312" s="1">
        <v>18</v>
      </c>
      <c r="BZ312" s="1">
        <v>4</v>
      </c>
      <c r="CA312" s="1">
        <v>1</v>
      </c>
      <c r="CB312" s="1">
        <v>0</v>
      </c>
      <c r="CC312" s="1">
        <v>28</v>
      </c>
      <c r="CD312" s="1">
        <v>29</v>
      </c>
      <c r="CE312" s="1">
        <v>3</v>
      </c>
      <c r="CF312" s="1">
        <v>2</v>
      </c>
      <c r="CG312" s="1">
        <v>1</v>
      </c>
      <c r="CH312" s="1">
        <v>0</v>
      </c>
      <c r="CI312" s="1">
        <v>37</v>
      </c>
      <c r="CJ312" s="1">
        <v>16</v>
      </c>
      <c r="CK312" s="1">
        <v>7</v>
      </c>
      <c r="CL312" s="1">
        <v>2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4"/>
      <c r="CT312" s="4"/>
      <c r="CU312" s="4"/>
      <c r="CV312" s="4"/>
      <c r="CW312" s="4"/>
      <c r="CX312" s="4"/>
      <c r="CY312" s="4"/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62</v>
      </c>
      <c r="EA312" s="1">
        <v>0</v>
      </c>
      <c r="EB312" s="4">
        <v>47.064516129032256</v>
      </c>
      <c r="EC312" s="4">
        <v>33.935483870967744</v>
      </c>
      <c r="ED312" s="4">
        <v>33.564516129032256</v>
      </c>
      <c r="EE312" s="4"/>
      <c r="EF312" s="4">
        <v>114.56451612903226</v>
      </c>
      <c r="EG312" s="4">
        <v>38.188172043010752</v>
      </c>
      <c r="EH312" s="4">
        <v>38.188172043010752</v>
      </c>
      <c r="EI312" s="1">
        <v>23</v>
      </c>
      <c r="EJ312" s="1">
        <v>17</v>
      </c>
      <c r="EK312" s="1">
        <v>18</v>
      </c>
      <c r="EL312" s="1">
        <v>4</v>
      </c>
      <c r="EM312" s="1">
        <v>1</v>
      </c>
      <c r="EN312" s="1">
        <v>0</v>
      </c>
      <c r="EO312" s="1">
        <v>28</v>
      </c>
      <c r="EP312" s="1">
        <v>29</v>
      </c>
      <c r="EQ312" s="1">
        <v>3</v>
      </c>
      <c r="ER312" s="1">
        <v>2</v>
      </c>
      <c r="ES312" s="1">
        <v>1</v>
      </c>
      <c r="ET312" s="1">
        <v>0</v>
      </c>
      <c r="EU312" s="1">
        <v>37</v>
      </c>
      <c r="EV312" s="1">
        <v>16</v>
      </c>
      <c r="EW312" s="1">
        <v>7</v>
      </c>
      <c r="EX312" s="1">
        <v>2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223</v>
      </c>
      <c r="FJ312" s="1" t="s">
        <v>375</v>
      </c>
      <c r="FK312" s="1">
        <v>228</v>
      </c>
      <c r="FL312" s="1">
        <v>17</v>
      </c>
      <c r="FM312" s="1" t="s">
        <v>375</v>
      </c>
      <c r="FN312" s="1">
        <v>17</v>
      </c>
      <c r="FO312" s="1">
        <v>21</v>
      </c>
      <c r="FP312" s="1">
        <v>11</v>
      </c>
      <c r="FQ312" s="1">
        <v>21</v>
      </c>
      <c r="FR312" s="1" t="s">
        <v>329</v>
      </c>
      <c r="FS312" s="1">
        <v>313</v>
      </c>
      <c r="FT312" s="1">
        <v>134</v>
      </c>
      <c r="FU312" s="1">
        <v>313</v>
      </c>
    </row>
    <row r="313" spans="63:177">
      <c r="BK313" s="29">
        <v>148009842</v>
      </c>
      <c r="BL313" s="1" t="s">
        <v>281</v>
      </c>
      <c r="BM313" s="1">
        <v>52</v>
      </c>
      <c r="BN313" s="1" t="s">
        <v>289</v>
      </c>
      <c r="BO313" s="1" t="s">
        <v>290</v>
      </c>
      <c r="BP313" s="1">
        <v>80</v>
      </c>
      <c r="BQ313" s="1">
        <v>0</v>
      </c>
      <c r="BR313" s="4">
        <v>46.274999999999999</v>
      </c>
      <c r="BS313" s="4">
        <v>37.200000000000003</v>
      </c>
      <c r="BT313" s="4">
        <v>39.075000000000003</v>
      </c>
      <c r="BU313" s="4">
        <v>122.55</v>
      </c>
      <c r="BV313" s="4">
        <v>40.850000000000009</v>
      </c>
      <c r="BW313" s="1">
        <v>24</v>
      </c>
      <c r="BX313" s="1">
        <v>33</v>
      </c>
      <c r="BY313" s="1">
        <v>16</v>
      </c>
      <c r="BZ313" s="1">
        <v>7</v>
      </c>
      <c r="CA313" s="1">
        <v>1</v>
      </c>
      <c r="CB313" s="1">
        <v>0</v>
      </c>
      <c r="CC313" s="1">
        <v>37</v>
      </c>
      <c r="CD313" s="1">
        <v>32</v>
      </c>
      <c r="CE313" s="1">
        <v>8</v>
      </c>
      <c r="CF313" s="1">
        <v>3</v>
      </c>
      <c r="CG313" s="1">
        <v>3</v>
      </c>
      <c r="CH313" s="1">
        <v>0</v>
      </c>
      <c r="CI313" s="1">
        <v>38</v>
      </c>
      <c r="CJ313" s="1">
        <v>26</v>
      </c>
      <c r="CK313" s="1">
        <v>12</v>
      </c>
      <c r="CL313" s="1">
        <v>4</v>
      </c>
      <c r="CM313" s="1">
        <v>1</v>
      </c>
      <c r="CN313" s="1">
        <v>0</v>
      </c>
      <c r="CO313" s="1">
        <v>1</v>
      </c>
      <c r="CP313" s="1">
        <v>0</v>
      </c>
      <c r="CQ313" s="1">
        <v>0</v>
      </c>
      <c r="CR313" s="1">
        <v>0</v>
      </c>
      <c r="CS313" s="4"/>
      <c r="CT313" s="4"/>
      <c r="CU313" s="4"/>
      <c r="CV313" s="4"/>
      <c r="CW313" s="4"/>
      <c r="CX313" s="4"/>
      <c r="CY313" s="4"/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80</v>
      </c>
      <c r="EA313" s="1">
        <v>0</v>
      </c>
      <c r="EB313" s="4">
        <v>46.274999999999999</v>
      </c>
      <c r="EC313" s="4">
        <v>37.200000000000003</v>
      </c>
      <c r="ED313" s="4">
        <v>39.075000000000003</v>
      </c>
      <c r="EE313" s="4"/>
      <c r="EF313" s="4">
        <v>122.55</v>
      </c>
      <c r="EG313" s="4">
        <v>40.850000000000009</v>
      </c>
      <c r="EH313" s="4">
        <v>40.850000000000009</v>
      </c>
      <c r="EI313" s="1">
        <v>24</v>
      </c>
      <c r="EJ313" s="1">
        <v>33</v>
      </c>
      <c r="EK313" s="1">
        <v>16</v>
      </c>
      <c r="EL313" s="1">
        <v>7</v>
      </c>
      <c r="EM313" s="1">
        <v>1</v>
      </c>
      <c r="EN313" s="1">
        <v>0</v>
      </c>
      <c r="EO313" s="1">
        <v>37</v>
      </c>
      <c r="EP313" s="1">
        <v>32</v>
      </c>
      <c r="EQ313" s="1">
        <v>8</v>
      </c>
      <c r="ER313" s="1">
        <v>3</v>
      </c>
      <c r="ES313" s="1">
        <v>3</v>
      </c>
      <c r="ET313" s="1">
        <v>0</v>
      </c>
      <c r="EU313" s="1">
        <v>38</v>
      </c>
      <c r="EV313" s="1">
        <v>26</v>
      </c>
      <c r="EW313" s="1">
        <v>12</v>
      </c>
      <c r="EX313" s="1">
        <v>4</v>
      </c>
      <c r="EY313" s="1">
        <v>1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1</v>
      </c>
      <c r="FH313" s="1">
        <v>0</v>
      </c>
      <c r="FI313" s="1">
        <v>178</v>
      </c>
      <c r="FJ313" s="1" t="s">
        <v>375</v>
      </c>
      <c r="FK313" s="1">
        <v>191</v>
      </c>
      <c r="FL313" s="1">
        <v>15</v>
      </c>
      <c r="FM313" s="1" t="s">
        <v>375</v>
      </c>
      <c r="FN313" s="1">
        <v>15</v>
      </c>
      <c r="FO313" s="1">
        <v>21</v>
      </c>
      <c r="FP313" s="1">
        <v>11</v>
      </c>
      <c r="FQ313" s="1">
        <v>21</v>
      </c>
      <c r="FR313" s="1" t="s">
        <v>329</v>
      </c>
      <c r="FS313" s="1">
        <v>313</v>
      </c>
      <c r="FT313" s="1">
        <v>134</v>
      </c>
      <c r="FU313" s="1">
        <v>313</v>
      </c>
    </row>
    <row r="314" spans="63:177">
      <c r="BK314" s="29">
        <v>171508600</v>
      </c>
      <c r="BL314" s="1" t="s">
        <v>282</v>
      </c>
      <c r="BM314" s="1">
        <v>53</v>
      </c>
      <c r="BN314" s="1" t="s">
        <v>289</v>
      </c>
      <c r="BO314" s="1" t="s">
        <v>370</v>
      </c>
      <c r="BP314" s="1">
        <v>147</v>
      </c>
      <c r="BQ314" s="1">
        <v>0</v>
      </c>
      <c r="BR314" s="4">
        <v>55.360544217687078</v>
      </c>
      <c r="BS314" s="4">
        <v>45.741496598639458</v>
      </c>
      <c r="BT314" s="4">
        <v>47.387755102040813</v>
      </c>
      <c r="BU314" s="4">
        <v>148.48979591836735</v>
      </c>
      <c r="BV314" s="4">
        <v>49.496598639455762</v>
      </c>
      <c r="BW314" s="1">
        <v>28</v>
      </c>
      <c r="BX314" s="1">
        <v>55</v>
      </c>
      <c r="BY314" s="1">
        <v>46</v>
      </c>
      <c r="BZ314" s="1">
        <v>18</v>
      </c>
      <c r="CA314" s="1">
        <v>0</v>
      </c>
      <c r="CB314" s="1">
        <v>0</v>
      </c>
      <c r="CC314" s="1">
        <v>49</v>
      </c>
      <c r="CD314" s="1">
        <v>55</v>
      </c>
      <c r="CE314" s="1">
        <v>26</v>
      </c>
      <c r="CF314" s="1">
        <v>17</v>
      </c>
      <c r="CG314" s="1">
        <v>1</v>
      </c>
      <c r="CH314" s="1">
        <v>1</v>
      </c>
      <c r="CI314" s="1">
        <v>50</v>
      </c>
      <c r="CJ314" s="1">
        <v>51</v>
      </c>
      <c r="CK314" s="1">
        <v>22</v>
      </c>
      <c r="CL314" s="1">
        <v>24</v>
      </c>
      <c r="CM314" s="1">
        <v>0</v>
      </c>
      <c r="CN314" s="1">
        <v>1</v>
      </c>
      <c r="CO314" s="1">
        <v>0</v>
      </c>
      <c r="CP314" s="1">
        <v>0</v>
      </c>
      <c r="CQ314" s="1">
        <v>76</v>
      </c>
      <c r="CR314" s="1">
        <v>1</v>
      </c>
      <c r="CS314" s="4">
        <v>54.626666666666665</v>
      </c>
      <c r="CT314" s="4">
        <v>45.76</v>
      </c>
      <c r="CU314" s="4">
        <v>60.68</v>
      </c>
      <c r="CV314" s="4">
        <v>56.16</v>
      </c>
      <c r="CW314" s="4">
        <v>161.06666666666666</v>
      </c>
      <c r="CX314" s="4">
        <v>53.688888888888869</v>
      </c>
      <c r="CY314" s="4">
        <v>54.306666666666665</v>
      </c>
      <c r="CZ314" s="1">
        <v>10</v>
      </c>
      <c r="DA314" s="1">
        <v>34</v>
      </c>
      <c r="DB314" s="1">
        <v>27</v>
      </c>
      <c r="DC314" s="1">
        <v>4</v>
      </c>
      <c r="DD314" s="1">
        <v>0</v>
      </c>
      <c r="DE314" s="1">
        <v>0</v>
      </c>
      <c r="DF314" s="1">
        <v>18</v>
      </c>
      <c r="DG314" s="1">
        <v>38</v>
      </c>
      <c r="DH314" s="1">
        <v>15</v>
      </c>
      <c r="DI314" s="1">
        <v>4</v>
      </c>
      <c r="DJ314" s="1">
        <v>1</v>
      </c>
      <c r="DK314" s="1">
        <v>0</v>
      </c>
      <c r="DL314" s="1">
        <v>13</v>
      </c>
      <c r="DM314" s="1">
        <v>24</v>
      </c>
      <c r="DN314" s="1">
        <v>16</v>
      </c>
      <c r="DO314" s="1">
        <v>22</v>
      </c>
      <c r="DP314" s="1">
        <v>0</v>
      </c>
      <c r="DQ314" s="1">
        <v>3</v>
      </c>
      <c r="DR314" s="1">
        <v>11</v>
      </c>
      <c r="DS314" s="1">
        <v>32</v>
      </c>
      <c r="DT314" s="1">
        <v>27</v>
      </c>
      <c r="DU314" s="1">
        <v>5</v>
      </c>
      <c r="DV314" s="1">
        <v>1</v>
      </c>
      <c r="DW314" s="1">
        <v>0</v>
      </c>
      <c r="DX314" s="1">
        <v>0</v>
      </c>
      <c r="DY314" s="1">
        <v>0</v>
      </c>
      <c r="DZ314" s="1">
        <v>223</v>
      </c>
      <c r="EA314" s="1">
        <v>1</v>
      </c>
      <c r="EB314" s="4">
        <v>55.112612612612615</v>
      </c>
      <c r="EC314" s="4">
        <v>45.747747747747745</v>
      </c>
      <c r="ED314" s="4">
        <v>51.878378378378379</v>
      </c>
      <c r="EE314" s="4">
        <v>56.16</v>
      </c>
      <c r="EF314" s="4">
        <v>152.73873873873873</v>
      </c>
      <c r="EG314" s="4">
        <v>50.912912912912901</v>
      </c>
      <c r="EH314" s="4">
        <v>51.121621621621621</v>
      </c>
      <c r="EI314" s="1">
        <v>38</v>
      </c>
      <c r="EJ314" s="1">
        <v>89</v>
      </c>
      <c r="EK314" s="1">
        <v>73</v>
      </c>
      <c r="EL314" s="1">
        <v>22</v>
      </c>
      <c r="EM314" s="1">
        <v>0</v>
      </c>
      <c r="EN314" s="1">
        <v>0</v>
      </c>
      <c r="EO314" s="1">
        <v>67</v>
      </c>
      <c r="EP314" s="1">
        <v>93</v>
      </c>
      <c r="EQ314" s="1">
        <v>41</v>
      </c>
      <c r="ER314" s="1">
        <v>21</v>
      </c>
      <c r="ES314" s="1">
        <v>2</v>
      </c>
      <c r="ET314" s="1">
        <v>1</v>
      </c>
      <c r="EU314" s="1">
        <v>63</v>
      </c>
      <c r="EV314" s="1">
        <v>75</v>
      </c>
      <c r="EW314" s="1">
        <v>38</v>
      </c>
      <c r="EX314" s="1">
        <v>46</v>
      </c>
      <c r="EY314" s="1">
        <v>0</v>
      </c>
      <c r="EZ314" s="1">
        <v>4</v>
      </c>
      <c r="FA314" s="1">
        <v>11</v>
      </c>
      <c r="FB314" s="1">
        <v>32</v>
      </c>
      <c r="FC314" s="1">
        <v>27</v>
      </c>
      <c r="FD314" s="1">
        <v>5</v>
      </c>
      <c r="FE314" s="1">
        <v>1</v>
      </c>
      <c r="FF314" s="1">
        <v>0</v>
      </c>
      <c r="FG314" s="1">
        <v>0</v>
      </c>
      <c r="FH314" s="1">
        <v>0</v>
      </c>
      <c r="FI314" s="1">
        <v>62</v>
      </c>
      <c r="FJ314" s="1">
        <v>38</v>
      </c>
      <c r="FK314" s="1">
        <v>58</v>
      </c>
      <c r="FL314" s="1">
        <v>6</v>
      </c>
      <c r="FM314" s="1">
        <v>3</v>
      </c>
      <c r="FN314" s="1">
        <v>5</v>
      </c>
      <c r="FO314" s="1">
        <v>21</v>
      </c>
      <c r="FP314" s="1">
        <v>11</v>
      </c>
      <c r="FQ314" s="1">
        <v>21</v>
      </c>
      <c r="FR314" s="1" t="s">
        <v>329</v>
      </c>
      <c r="FS314" s="1">
        <v>313</v>
      </c>
      <c r="FT314" s="1">
        <v>134</v>
      </c>
      <c r="FU314" s="1">
        <v>313</v>
      </c>
    </row>
    <row r="315" spans="63:177">
      <c r="BK315" s="29">
        <v>504884209</v>
      </c>
      <c r="BL315" s="1" t="s">
        <v>283</v>
      </c>
      <c r="BM315" s="1">
        <v>60</v>
      </c>
      <c r="BN315" s="1" t="s">
        <v>289</v>
      </c>
      <c r="BO315" s="1" t="s">
        <v>370</v>
      </c>
      <c r="BP315" s="1">
        <v>73</v>
      </c>
      <c r="BQ315" s="1">
        <v>0</v>
      </c>
      <c r="BR315" s="4">
        <v>60.397260273972606</v>
      </c>
      <c r="BS315" s="4">
        <v>47.835616438356162</v>
      </c>
      <c r="BT315" s="4">
        <v>56.726027397260275</v>
      </c>
      <c r="BU315" s="4">
        <v>164.95890410958904</v>
      </c>
      <c r="BV315" s="4">
        <v>54.986301369863021</v>
      </c>
      <c r="BW315" s="1">
        <v>11</v>
      </c>
      <c r="BX315" s="1">
        <v>26</v>
      </c>
      <c r="BY315" s="1">
        <v>18</v>
      </c>
      <c r="BZ315" s="1">
        <v>18</v>
      </c>
      <c r="CA315" s="1">
        <v>0</v>
      </c>
      <c r="CB315" s="1">
        <v>0</v>
      </c>
      <c r="CC315" s="1">
        <v>20</v>
      </c>
      <c r="CD315" s="1">
        <v>31</v>
      </c>
      <c r="CE315" s="1">
        <v>11</v>
      </c>
      <c r="CF315" s="1">
        <v>11</v>
      </c>
      <c r="CG315" s="1">
        <v>0</v>
      </c>
      <c r="CH315" s="1">
        <v>3</v>
      </c>
      <c r="CI315" s="1">
        <v>19</v>
      </c>
      <c r="CJ315" s="1">
        <v>19</v>
      </c>
      <c r="CK315" s="1">
        <v>18</v>
      </c>
      <c r="CL315" s="1">
        <v>17</v>
      </c>
      <c r="CM315" s="1">
        <v>0</v>
      </c>
      <c r="CN315" s="1">
        <v>1</v>
      </c>
      <c r="CO315" s="1">
        <v>0</v>
      </c>
      <c r="CP315" s="1">
        <v>0</v>
      </c>
      <c r="CQ315" s="1">
        <v>110</v>
      </c>
      <c r="CR315" s="1">
        <v>0</v>
      </c>
      <c r="CS315" s="4">
        <v>56.790909090909089</v>
      </c>
      <c r="CT315" s="4">
        <v>48.363636363636367</v>
      </c>
      <c r="CU315" s="4">
        <v>63.854545454545452</v>
      </c>
      <c r="CV315" s="4">
        <v>52.5</v>
      </c>
      <c r="CW315" s="4">
        <v>169.0090909090909</v>
      </c>
      <c r="CX315" s="4">
        <v>56.336363636363664</v>
      </c>
      <c r="CY315" s="4">
        <v>55.377272727272725</v>
      </c>
      <c r="CZ315" s="1">
        <v>12</v>
      </c>
      <c r="DA315" s="1">
        <v>52</v>
      </c>
      <c r="DB315" s="1">
        <v>36</v>
      </c>
      <c r="DC315" s="1">
        <v>10</v>
      </c>
      <c r="DD315" s="1">
        <v>0</v>
      </c>
      <c r="DE315" s="1">
        <v>1</v>
      </c>
      <c r="DF315" s="1">
        <v>29</v>
      </c>
      <c r="DG315" s="1">
        <v>50</v>
      </c>
      <c r="DH315" s="1">
        <v>17</v>
      </c>
      <c r="DI315" s="1">
        <v>14</v>
      </c>
      <c r="DJ315" s="1">
        <v>0</v>
      </c>
      <c r="DK315" s="1">
        <v>0</v>
      </c>
      <c r="DL315" s="1">
        <v>17</v>
      </c>
      <c r="DM315" s="1">
        <v>30</v>
      </c>
      <c r="DN315" s="1">
        <v>34</v>
      </c>
      <c r="DO315" s="1">
        <v>29</v>
      </c>
      <c r="DP315" s="1">
        <v>0</v>
      </c>
      <c r="DQ315" s="1">
        <v>2</v>
      </c>
      <c r="DR315" s="1">
        <v>18</v>
      </c>
      <c r="DS315" s="1">
        <v>54</v>
      </c>
      <c r="DT315" s="1">
        <v>29</v>
      </c>
      <c r="DU315" s="1">
        <v>9</v>
      </c>
      <c r="DV315" s="1">
        <v>1</v>
      </c>
      <c r="DW315" s="1">
        <v>0</v>
      </c>
      <c r="DX315" s="1">
        <v>0</v>
      </c>
      <c r="DY315" s="1">
        <v>0</v>
      </c>
      <c r="DZ315" s="1">
        <v>183</v>
      </c>
      <c r="EA315" s="1">
        <v>0</v>
      </c>
      <c r="EB315" s="4">
        <v>58.229508196721312</v>
      </c>
      <c r="EC315" s="4">
        <v>48.153005464480877</v>
      </c>
      <c r="ED315" s="4">
        <v>61.010928961748633</v>
      </c>
      <c r="EE315" s="4">
        <v>52.5</v>
      </c>
      <c r="EF315" s="4">
        <v>167.39344262295083</v>
      </c>
      <c r="EG315" s="4">
        <v>55.797814207650255</v>
      </c>
      <c r="EH315" s="4">
        <v>55.221311475409834</v>
      </c>
      <c r="EI315" s="1">
        <v>23</v>
      </c>
      <c r="EJ315" s="1">
        <v>78</v>
      </c>
      <c r="EK315" s="1">
        <v>54</v>
      </c>
      <c r="EL315" s="1">
        <v>28</v>
      </c>
      <c r="EM315" s="1">
        <v>0</v>
      </c>
      <c r="EN315" s="1">
        <v>1</v>
      </c>
      <c r="EO315" s="1">
        <v>49</v>
      </c>
      <c r="EP315" s="1">
        <v>81</v>
      </c>
      <c r="EQ315" s="1">
        <v>28</v>
      </c>
      <c r="ER315" s="1">
        <v>25</v>
      </c>
      <c r="ES315" s="1">
        <v>0</v>
      </c>
      <c r="ET315" s="1">
        <v>3</v>
      </c>
      <c r="EU315" s="1">
        <v>36</v>
      </c>
      <c r="EV315" s="1">
        <v>49</v>
      </c>
      <c r="EW315" s="1">
        <v>52</v>
      </c>
      <c r="EX315" s="1">
        <v>46</v>
      </c>
      <c r="EY315" s="1">
        <v>0</v>
      </c>
      <c r="EZ315" s="1">
        <v>3</v>
      </c>
      <c r="FA315" s="1">
        <v>18</v>
      </c>
      <c r="FB315" s="1">
        <v>54</v>
      </c>
      <c r="FC315" s="1">
        <v>29</v>
      </c>
      <c r="FD315" s="1">
        <v>9</v>
      </c>
      <c r="FE315" s="1">
        <v>1</v>
      </c>
      <c r="FF315" s="1">
        <v>0</v>
      </c>
      <c r="FG315" s="1">
        <v>0</v>
      </c>
      <c r="FH315" s="1">
        <v>0</v>
      </c>
      <c r="FI315" s="1">
        <v>26</v>
      </c>
      <c r="FJ315" s="1">
        <v>25</v>
      </c>
      <c r="FK315" s="1">
        <v>25</v>
      </c>
      <c r="FL315" s="1">
        <v>3</v>
      </c>
      <c r="FM315" s="1">
        <v>1</v>
      </c>
      <c r="FN315" s="1">
        <v>2</v>
      </c>
      <c r="FO315" s="1">
        <v>21</v>
      </c>
      <c r="FP315" s="1">
        <v>11</v>
      </c>
      <c r="FQ315" s="1">
        <v>21</v>
      </c>
      <c r="FR315" s="1" t="s">
        <v>329</v>
      </c>
      <c r="FS315" s="1">
        <v>313</v>
      </c>
      <c r="FT315" s="1">
        <v>134</v>
      </c>
      <c r="FU315" s="1">
        <v>313</v>
      </c>
    </row>
    <row r="316" spans="63:177">
      <c r="BK316" s="29">
        <v>213256639</v>
      </c>
      <c r="BL316" s="1" t="s">
        <v>266</v>
      </c>
      <c r="BM316" s="1">
        <v>150</v>
      </c>
      <c r="BN316" s="1" t="s">
        <v>289</v>
      </c>
      <c r="BO316" s="1" t="s">
        <v>370</v>
      </c>
      <c r="BP316" s="1">
        <v>39</v>
      </c>
      <c r="BQ316" s="1">
        <v>0</v>
      </c>
      <c r="BR316" s="4">
        <v>36.128205128205131</v>
      </c>
      <c r="BS316" s="4">
        <v>28.717948717948719</v>
      </c>
      <c r="BT316" s="4">
        <v>29.025641025641026</v>
      </c>
      <c r="BU316" s="4">
        <v>93.871794871794876</v>
      </c>
      <c r="BV316" s="4">
        <v>31.29059829059829</v>
      </c>
      <c r="BW316" s="1">
        <v>20</v>
      </c>
      <c r="BX316" s="1">
        <v>14</v>
      </c>
      <c r="BY316" s="1">
        <v>5</v>
      </c>
      <c r="BZ316" s="1">
        <v>0</v>
      </c>
      <c r="CA316" s="1">
        <v>0</v>
      </c>
      <c r="CB316" s="1">
        <v>0</v>
      </c>
      <c r="CC316" s="1">
        <v>23</v>
      </c>
      <c r="CD316" s="1">
        <v>14</v>
      </c>
      <c r="CE316" s="1">
        <v>2</v>
      </c>
      <c r="CF316" s="1">
        <v>0</v>
      </c>
      <c r="CG316" s="1">
        <v>0</v>
      </c>
      <c r="CH316" s="1">
        <v>0</v>
      </c>
      <c r="CI316" s="1">
        <v>24</v>
      </c>
      <c r="CJ316" s="1">
        <v>13</v>
      </c>
      <c r="CK316" s="1">
        <v>1</v>
      </c>
      <c r="CL316" s="1">
        <v>1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4"/>
      <c r="CT316" s="4"/>
      <c r="CU316" s="4"/>
      <c r="CV316" s="4"/>
      <c r="CW316" s="4"/>
      <c r="CX316" s="4"/>
      <c r="CY316" s="4"/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39</v>
      </c>
      <c r="EA316" s="1">
        <v>0</v>
      </c>
      <c r="EB316" s="4">
        <v>36.128205128205131</v>
      </c>
      <c r="EC316" s="4">
        <v>28.717948717948719</v>
      </c>
      <c r="ED316" s="4">
        <v>29.025641025641026</v>
      </c>
      <c r="EE316" s="4"/>
      <c r="EF316" s="4">
        <v>93.871794871794876</v>
      </c>
      <c r="EG316" s="4">
        <v>31.29059829059829</v>
      </c>
      <c r="EH316" s="4">
        <v>31.29059829059829</v>
      </c>
      <c r="EI316" s="1">
        <v>20</v>
      </c>
      <c r="EJ316" s="1">
        <v>14</v>
      </c>
      <c r="EK316" s="1">
        <v>5</v>
      </c>
      <c r="EL316" s="1">
        <v>0</v>
      </c>
      <c r="EM316" s="1">
        <v>0</v>
      </c>
      <c r="EN316" s="1">
        <v>0</v>
      </c>
      <c r="EO316" s="1">
        <v>23</v>
      </c>
      <c r="EP316" s="1">
        <v>14</v>
      </c>
      <c r="EQ316" s="1">
        <v>2</v>
      </c>
      <c r="ER316" s="1">
        <v>0</v>
      </c>
      <c r="ES316" s="1">
        <v>0</v>
      </c>
      <c r="ET316" s="1">
        <v>0</v>
      </c>
      <c r="EU316" s="1">
        <v>24</v>
      </c>
      <c r="EV316" s="1">
        <v>13</v>
      </c>
      <c r="EW316" s="1">
        <v>1</v>
      </c>
      <c r="EX316" s="1">
        <v>1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288</v>
      </c>
      <c r="FJ316" s="1" t="s">
        <v>375</v>
      </c>
      <c r="FK316" s="1">
        <v>290</v>
      </c>
      <c r="FL316" s="1">
        <v>19</v>
      </c>
      <c r="FM316" s="1" t="s">
        <v>375</v>
      </c>
      <c r="FN316" s="1">
        <v>19</v>
      </c>
      <c r="FO316" s="1">
        <v>21</v>
      </c>
      <c r="FP316" s="1">
        <v>11</v>
      </c>
      <c r="FQ316" s="1">
        <v>21</v>
      </c>
      <c r="FR316" s="1" t="s">
        <v>329</v>
      </c>
      <c r="FS316" s="1">
        <v>313</v>
      </c>
      <c r="FT316" s="1">
        <v>134</v>
      </c>
      <c r="FU316" s="1">
        <v>313</v>
      </c>
    </row>
    <row r="317" spans="63:177">
      <c r="BK317" s="29">
        <v>983205594</v>
      </c>
      <c r="BL317" s="1" t="s">
        <v>267</v>
      </c>
      <c r="BM317" s="1">
        <v>153</v>
      </c>
      <c r="BN317" s="1" t="s">
        <v>289</v>
      </c>
      <c r="BO317" s="1" t="s">
        <v>370</v>
      </c>
      <c r="BP317" s="1">
        <v>40</v>
      </c>
      <c r="BQ317" s="1">
        <v>0</v>
      </c>
      <c r="BR317" s="4">
        <v>52.5</v>
      </c>
      <c r="BS317" s="4">
        <v>47.5</v>
      </c>
      <c r="BT317" s="4">
        <v>49.225000000000001</v>
      </c>
      <c r="BU317" s="4">
        <v>149.22499999999999</v>
      </c>
      <c r="BV317" s="4">
        <v>49.741666666666688</v>
      </c>
      <c r="BW317" s="1">
        <v>10</v>
      </c>
      <c r="BX317" s="1">
        <v>13</v>
      </c>
      <c r="BY317" s="1">
        <v>10</v>
      </c>
      <c r="BZ317" s="1">
        <v>7</v>
      </c>
      <c r="CA317" s="1">
        <v>0</v>
      </c>
      <c r="CB317" s="1">
        <v>0</v>
      </c>
      <c r="CC317" s="1">
        <v>16</v>
      </c>
      <c r="CD317" s="1">
        <v>10</v>
      </c>
      <c r="CE317" s="1">
        <v>7</v>
      </c>
      <c r="CF317" s="1">
        <v>7</v>
      </c>
      <c r="CG317" s="1">
        <v>0</v>
      </c>
      <c r="CH317" s="1">
        <v>1</v>
      </c>
      <c r="CI317" s="1">
        <v>15</v>
      </c>
      <c r="CJ317" s="1">
        <v>11</v>
      </c>
      <c r="CK317" s="1">
        <v>6</v>
      </c>
      <c r="CL317" s="1">
        <v>8</v>
      </c>
      <c r="CM317" s="1">
        <v>0</v>
      </c>
      <c r="CN317" s="1">
        <v>1</v>
      </c>
      <c r="CO317" s="1">
        <v>0</v>
      </c>
      <c r="CP317" s="1">
        <v>0</v>
      </c>
      <c r="CQ317" s="1">
        <v>27</v>
      </c>
      <c r="CR317" s="1">
        <v>0</v>
      </c>
      <c r="CS317" s="4">
        <v>48.851851851851855</v>
      </c>
      <c r="CT317" s="4">
        <v>42.666666666666664</v>
      </c>
      <c r="CU317" s="4">
        <v>49.037037037037038</v>
      </c>
      <c r="CV317" s="4">
        <v>44.518518518518519</v>
      </c>
      <c r="CW317" s="4">
        <v>140.55555555555554</v>
      </c>
      <c r="CX317" s="4">
        <v>46.851851851851855</v>
      </c>
      <c r="CY317" s="4">
        <v>46.268518518518519</v>
      </c>
      <c r="CZ317" s="1">
        <v>3</v>
      </c>
      <c r="DA317" s="1">
        <v>18</v>
      </c>
      <c r="DB317" s="1">
        <v>4</v>
      </c>
      <c r="DC317" s="1">
        <v>2</v>
      </c>
      <c r="DD317" s="1">
        <v>0</v>
      </c>
      <c r="DE317" s="1">
        <v>0</v>
      </c>
      <c r="DF317" s="1">
        <v>8</v>
      </c>
      <c r="DG317" s="1">
        <v>14</v>
      </c>
      <c r="DH317" s="1">
        <v>3</v>
      </c>
      <c r="DI317" s="1">
        <v>2</v>
      </c>
      <c r="DJ317" s="1">
        <v>0</v>
      </c>
      <c r="DK317" s="1">
        <v>0</v>
      </c>
      <c r="DL317" s="1">
        <v>10</v>
      </c>
      <c r="DM317" s="1">
        <v>6</v>
      </c>
      <c r="DN317" s="1">
        <v>8</v>
      </c>
      <c r="DO317" s="1">
        <v>3</v>
      </c>
      <c r="DP317" s="1">
        <v>0</v>
      </c>
      <c r="DQ317" s="1">
        <v>0</v>
      </c>
      <c r="DR317" s="1">
        <v>9</v>
      </c>
      <c r="DS317" s="1">
        <v>12</v>
      </c>
      <c r="DT317" s="1">
        <v>6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67</v>
      </c>
      <c r="EA317" s="1">
        <v>0</v>
      </c>
      <c r="EB317" s="4">
        <v>51.029850746268657</v>
      </c>
      <c r="EC317" s="4">
        <v>45.552238805970148</v>
      </c>
      <c r="ED317" s="4">
        <v>49.149253731343286</v>
      </c>
      <c r="EE317" s="4">
        <v>44.518518518518519</v>
      </c>
      <c r="EF317" s="4">
        <v>145.73134328358208</v>
      </c>
      <c r="EG317" s="4">
        <v>48.577114427860685</v>
      </c>
      <c r="EH317" s="4">
        <v>48.342039800995025</v>
      </c>
      <c r="EI317" s="1">
        <v>13</v>
      </c>
      <c r="EJ317" s="1">
        <v>31</v>
      </c>
      <c r="EK317" s="1">
        <v>14</v>
      </c>
      <c r="EL317" s="1">
        <v>9</v>
      </c>
      <c r="EM317" s="1">
        <v>0</v>
      </c>
      <c r="EN317" s="1">
        <v>0</v>
      </c>
      <c r="EO317" s="1">
        <v>24</v>
      </c>
      <c r="EP317" s="1">
        <v>24</v>
      </c>
      <c r="EQ317" s="1">
        <v>10</v>
      </c>
      <c r="ER317" s="1">
        <v>9</v>
      </c>
      <c r="ES317" s="1">
        <v>0</v>
      </c>
      <c r="ET317" s="1">
        <v>1</v>
      </c>
      <c r="EU317" s="1">
        <v>25</v>
      </c>
      <c r="EV317" s="1">
        <v>17</v>
      </c>
      <c r="EW317" s="1">
        <v>14</v>
      </c>
      <c r="EX317" s="1">
        <v>11</v>
      </c>
      <c r="EY317" s="1">
        <v>0</v>
      </c>
      <c r="EZ317" s="1">
        <v>1</v>
      </c>
      <c r="FA317" s="1">
        <v>9</v>
      </c>
      <c r="FB317" s="1">
        <v>12</v>
      </c>
      <c r="FC317" s="1">
        <v>6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59</v>
      </c>
      <c r="FJ317" s="1">
        <v>96</v>
      </c>
      <c r="FK317" s="1">
        <v>79</v>
      </c>
      <c r="FL317" s="1">
        <v>5</v>
      </c>
      <c r="FM317" s="1">
        <v>10</v>
      </c>
      <c r="FN317" s="1">
        <v>8</v>
      </c>
      <c r="FO317" s="1">
        <v>21</v>
      </c>
      <c r="FP317" s="1">
        <v>11</v>
      </c>
      <c r="FQ317" s="1">
        <v>21</v>
      </c>
      <c r="FR317" s="1" t="s">
        <v>329</v>
      </c>
      <c r="FS317" s="1">
        <v>313</v>
      </c>
      <c r="FT317" s="1">
        <v>134</v>
      </c>
      <c r="FU317" s="1">
        <v>313</v>
      </c>
    </row>
    <row r="318" spans="63:177">
      <c r="BK318" s="29">
        <v>715246636</v>
      </c>
      <c r="BL318" s="1" t="s">
        <v>268</v>
      </c>
      <c r="BM318" s="1">
        <v>158</v>
      </c>
      <c r="BN318" s="1" t="s">
        <v>289</v>
      </c>
      <c r="BO318" s="1" t="s">
        <v>370</v>
      </c>
      <c r="BP318" s="1">
        <v>181</v>
      </c>
      <c r="BQ318" s="1">
        <v>0</v>
      </c>
      <c r="BR318" s="4">
        <v>52.381215469613259</v>
      </c>
      <c r="BS318" s="4">
        <v>43.535911602209943</v>
      </c>
      <c r="BT318" s="4">
        <v>45.767955801104975</v>
      </c>
      <c r="BU318" s="4">
        <v>141.68508287292818</v>
      </c>
      <c r="BV318" s="4">
        <v>47.228360957642742</v>
      </c>
      <c r="BW318" s="1">
        <v>49</v>
      </c>
      <c r="BX318" s="1">
        <v>63</v>
      </c>
      <c r="BY318" s="1">
        <v>44</v>
      </c>
      <c r="BZ318" s="1">
        <v>25</v>
      </c>
      <c r="CA318" s="1">
        <v>1</v>
      </c>
      <c r="CB318" s="1">
        <v>0</v>
      </c>
      <c r="CC318" s="1">
        <v>64</v>
      </c>
      <c r="CD318" s="1">
        <v>75</v>
      </c>
      <c r="CE318" s="1">
        <v>28</v>
      </c>
      <c r="CF318" s="1">
        <v>14</v>
      </c>
      <c r="CG318" s="1">
        <v>1</v>
      </c>
      <c r="CH318" s="1">
        <v>0</v>
      </c>
      <c r="CI318" s="1">
        <v>69</v>
      </c>
      <c r="CJ318" s="1">
        <v>57</v>
      </c>
      <c r="CK318" s="1">
        <v>36</v>
      </c>
      <c r="CL318" s="1">
        <v>19</v>
      </c>
      <c r="CM318" s="1">
        <v>0</v>
      </c>
      <c r="CN318" s="1">
        <v>0</v>
      </c>
      <c r="CO318" s="1">
        <v>0</v>
      </c>
      <c r="CP318" s="1">
        <v>0</v>
      </c>
      <c r="CQ318" s="1">
        <v>63</v>
      </c>
      <c r="CR318" s="1">
        <v>0</v>
      </c>
      <c r="CS318" s="4">
        <v>53.650793650793652</v>
      </c>
      <c r="CT318" s="4">
        <v>46.222222222222221</v>
      </c>
      <c r="CU318" s="4">
        <v>55.698412698412696</v>
      </c>
      <c r="CV318" s="4">
        <v>55.841269841269842</v>
      </c>
      <c r="CW318" s="4">
        <v>155.57142857142858</v>
      </c>
      <c r="CX318" s="4">
        <v>51.857142857142861</v>
      </c>
      <c r="CY318" s="4">
        <v>52.853174603174601</v>
      </c>
      <c r="CZ318" s="1">
        <v>10</v>
      </c>
      <c r="DA318" s="1">
        <v>31</v>
      </c>
      <c r="DB318" s="1">
        <v>17</v>
      </c>
      <c r="DC318" s="1">
        <v>5</v>
      </c>
      <c r="DD318" s="1">
        <v>0</v>
      </c>
      <c r="DE318" s="1">
        <v>0</v>
      </c>
      <c r="DF318" s="1">
        <v>15</v>
      </c>
      <c r="DG318" s="1">
        <v>32</v>
      </c>
      <c r="DH318" s="1">
        <v>14</v>
      </c>
      <c r="DI318" s="1">
        <v>2</v>
      </c>
      <c r="DJ318" s="1">
        <v>0</v>
      </c>
      <c r="DK318" s="1">
        <v>0</v>
      </c>
      <c r="DL318" s="1">
        <v>11</v>
      </c>
      <c r="DM318" s="1">
        <v>24</v>
      </c>
      <c r="DN318" s="1">
        <v>20</v>
      </c>
      <c r="DO318" s="1">
        <v>8</v>
      </c>
      <c r="DP318" s="1">
        <v>0</v>
      </c>
      <c r="DQ318" s="1">
        <v>0</v>
      </c>
      <c r="DR318" s="1">
        <v>6</v>
      </c>
      <c r="DS318" s="1">
        <v>36</v>
      </c>
      <c r="DT318" s="1">
        <v>19</v>
      </c>
      <c r="DU318" s="1">
        <v>2</v>
      </c>
      <c r="DV318" s="1">
        <v>0</v>
      </c>
      <c r="DW318" s="1">
        <v>0</v>
      </c>
      <c r="DX318" s="1">
        <v>0</v>
      </c>
      <c r="DY318" s="1">
        <v>0</v>
      </c>
      <c r="DZ318" s="1">
        <v>244</v>
      </c>
      <c r="EA318" s="1">
        <v>0</v>
      </c>
      <c r="EB318" s="4">
        <v>52.709016393442624</v>
      </c>
      <c r="EC318" s="4">
        <v>44.229508196721312</v>
      </c>
      <c r="ED318" s="4">
        <v>48.331967213114751</v>
      </c>
      <c r="EE318" s="4">
        <v>55.841269841269842</v>
      </c>
      <c r="EF318" s="4">
        <v>145.2704918032787</v>
      </c>
      <c r="EG318" s="4">
        <v>48.423497267759565</v>
      </c>
      <c r="EH318" s="4">
        <v>48.680669398907106</v>
      </c>
      <c r="EI318" s="1">
        <v>59</v>
      </c>
      <c r="EJ318" s="1">
        <v>94</v>
      </c>
      <c r="EK318" s="1">
        <v>61</v>
      </c>
      <c r="EL318" s="1">
        <v>30</v>
      </c>
      <c r="EM318" s="1">
        <v>1</v>
      </c>
      <c r="EN318" s="1">
        <v>0</v>
      </c>
      <c r="EO318" s="1">
        <v>79</v>
      </c>
      <c r="EP318" s="1">
        <v>107</v>
      </c>
      <c r="EQ318" s="1">
        <v>42</v>
      </c>
      <c r="ER318" s="1">
        <v>16</v>
      </c>
      <c r="ES318" s="1">
        <v>1</v>
      </c>
      <c r="ET318" s="1">
        <v>0</v>
      </c>
      <c r="EU318" s="1">
        <v>80</v>
      </c>
      <c r="EV318" s="1">
        <v>81</v>
      </c>
      <c r="EW318" s="1">
        <v>56</v>
      </c>
      <c r="EX318" s="1">
        <v>27</v>
      </c>
      <c r="EY318" s="1">
        <v>0</v>
      </c>
      <c r="EZ318" s="1">
        <v>0</v>
      </c>
      <c r="FA318" s="1">
        <v>6</v>
      </c>
      <c r="FB318" s="1">
        <v>36</v>
      </c>
      <c r="FC318" s="1">
        <v>19</v>
      </c>
      <c r="FD318" s="1">
        <v>2</v>
      </c>
      <c r="FE318" s="1">
        <v>0</v>
      </c>
      <c r="FF318" s="1">
        <v>0</v>
      </c>
      <c r="FG318" s="1">
        <v>0</v>
      </c>
      <c r="FH318" s="1">
        <v>0</v>
      </c>
      <c r="FI318" s="1">
        <v>91</v>
      </c>
      <c r="FJ318" s="1">
        <v>54</v>
      </c>
      <c r="FK318" s="1">
        <v>82</v>
      </c>
      <c r="FL318" s="1">
        <v>8</v>
      </c>
      <c r="FM318" s="1">
        <v>6</v>
      </c>
      <c r="FN318" s="1">
        <v>9</v>
      </c>
      <c r="FO318" s="1">
        <v>21</v>
      </c>
      <c r="FP318" s="1">
        <v>11</v>
      </c>
      <c r="FQ318" s="1">
        <v>21</v>
      </c>
      <c r="FR318" s="1" t="s">
        <v>329</v>
      </c>
      <c r="FS318" s="1">
        <v>313</v>
      </c>
      <c r="FT318" s="1">
        <v>134</v>
      </c>
      <c r="FU318" s="1">
        <v>313</v>
      </c>
    </row>
    <row r="319" spans="63:177">
      <c r="BK319" s="29">
        <v>574251673</v>
      </c>
      <c r="BL319" s="1" t="s">
        <v>269</v>
      </c>
      <c r="BM319" s="1">
        <v>161</v>
      </c>
      <c r="BN319" s="1" t="s">
        <v>289</v>
      </c>
      <c r="BO319" s="1" t="s">
        <v>290</v>
      </c>
      <c r="BP319" s="1">
        <v>0</v>
      </c>
      <c r="BQ319" s="1">
        <v>0</v>
      </c>
      <c r="BR319" s="4"/>
      <c r="BS319" s="4"/>
      <c r="BT319" s="4"/>
      <c r="BU319" s="4"/>
      <c r="BV319" s="4"/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4"/>
      <c r="CT319" s="4"/>
      <c r="CU319" s="4"/>
      <c r="CV319" s="4"/>
      <c r="CW319" s="4"/>
      <c r="CX319" s="4"/>
      <c r="CY319" s="4"/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4"/>
      <c r="EC319" s="4"/>
      <c r="ED319" s="4"/>
      <c r="EE319" s="4"/>
      <c r="EF319" s="4"/>
      <c r="EG319" s="4"/>
      <c r="EH319" s="4"/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 t="s">
        <v>375</v>
      </c>
      <c r="FJ319" s="1" t="s">
        <v>375</v>
      </c>
      <c r="FK319" s="1" t="s">
        <v>375</v>
      </c>
      <c r="FL319" s="1" t="s">
        <v>375</v>
      </c>
      <c r="FM319" s="1" t="s">
        <v>375</v>
      </c>
      <c r="FN319" s="1" t="s">
        <v>375</v>
      </c>
      <c r="FO319" s="1">
        <v>21</v>
      </c>
      <c r="FP319" s="1">
        <v>11</v>
      </c>
      <c r="FQ319" s="1">
        <v>21</v>
      </c>
      <c r="FR319" s="1" t="s">
        <v>329</v>
      </c>
      <c r="FS319" s="1">
        <v>313</v>
      </c>
      <c r="FT319" s="1">
        <v>134</v>
      </c>
      <c r="FU319" s="1">
        <v>313</v>
      </c>
    </row>
    <row r="320" spans="63:177">
      <c r="BK320" s="29">
        <v>473909489</v>
      </c>
      <c r="BL320" s="1" t="s">
        <v>270</v>
      </c>
      <c r="BM320" s="1">
        <v>167</v>
      </c>
      <c r="BN320" s="1" t="s">
        <v>289</v>
      </c>
      <c r="BO320" s="1" t="s">
        <v>370</v>
      </c>
      <c r="BP320" s="1">
        <v>100</v>
      </c>
      <c r="BQ320" s="1">
        <v>0</v>
      </c>
      <c r="BR320" s="4">
        <v>51.8</v>
      </c>
      <c r="BS320" s="4">
        <v>41.64</v>
      </c>
      <c r="BT320" s="4">
        <v>44.71</v>
      </c>
      <c r="BU320" s="4">
        <v>138.15</v>
      </c>
      <c r="BV320" s="4">
        <v>46.05</v>
      </c>
      <c r="BW320" s="1">
        <v>24</v>
      </c>
      <c r="BX320" s="1">
        <v>35</v>
      </c>
      <c r="BY320" s="1">
        <v>32</v>
      </c>
      <c r="BZ320" s="1">
        <v>9</v>
      </c>
      <c r="CA320" s="1">
        <v>1</v>
      </c>
      <c r="CB320" s="1">
        <v>0</v>
      </c>
      <c r="CC320" s="1">
        <v>41</v>
      </c>
      <c r="CD320" s="1">
        <v>34</v>
      </c>
      <c r="CE320" s="1">
        <v>18</v>
      </c>
      <c r="CF320" s="1">
        <v>7</v>
      </c>
      <c r="CG320" s="1">
        <v>1</v>
      </c>
      <c r="CH320" s="1">
        <v>0</v>
      </c>
      <c r="CI320" s="1">
        <v>40</v>
      </c>
      <c r="CJ320" s="1">
        <v>32</v>
      </c>
      <c r="CK320" s="1">
        <v>21</v>
      </c>
      <c r="CL320" s="1">
        <v>7</v>
      </c>
      <c r="CM320" s="1">
        <v>1</v>
      </c>
      <c r="CN320" s="1">
        <v>0</v>
      </c>
      <c r="CO320" s="1">
        <v>1</v>
      </c>
      <c r="CP320" s="1">
        <v>0</v>
      </c>
      <c r="CQ320" s="1">
        <v>75</v>
      </c>
      <c r="CR320" s="1">
        <v>0</v>
      </c>
      <c r="CS320" s="4">
        <v>53.733333333333334</v>
      </c>
      <c r="CT320" s="4">
        <v>46.72</v>
      </c>
      <c r="CU320" s="4">
        <v>59.266666666666666</v>
      </c>
      <c r="CV320" s="4">
        <v>57.96</v>
      </c>
      <c r="CW320" s="4">
        <v>159.72</v>
      </c>
      <c r="CX320" s="4">
        <v>53.239999999999995</v>
      </c>
      <c r="CY320" s="4">
        <v>54.42</v>
      </c>
      <c r="CZ320" s="1">
        <v>9</v>
      </c>
      <c r="DA320" s="1">
        <v>41</v>
      </c>
      <c r="DB320" s="1">
        <v>22</v>
      </c>
      <c r="DC320" s="1">
        <v>3</v>
      </c>
      <c r="DD320" s="1">
        <v>0</v>
      </c>
      <c r="DE320" s="1">
        <v>0</v>
      </c>
      <c r="DF320" s="1">
        <v>20</v>
      </c>
      <c r="DG320" s="1">
        <v>37</v>
      </c>
      <c r="DH320" s="1">
        <v>15</v>
      </c>
      <c r="DI320" s="1">
        <v>3</v>
      </c>
      <c r="DJ320" s="1">
        <v>1</v>
      </c>
      <c r="DK320" s="1">
        <v>0</v>
      </c>
      <c r="DL320" s="1">
        <v>13</v>
      </c>
      <c r="DM320" s="1">
        <v>28</v>
      </c>
      <c r="DN320" s="1">
        <v>18</v>
      </c>
      <c r="DO320" s="1">
        <v>16</v>
      </c>
      <c r="DP320" s="1">
        <v>0</v>
      </c>
      <c r="DQ320" s="1">
        <v>0</v>
      </c>
      <c r="DR320" s="1">
        <v>8</v>
      </c>
      <c r="DS320" s="1">
        <v>34</v>
      </c>
      <c r="DT320" s="1">
        <v>26</v>
      </c>
      <c r="DU320" s="1">
        <v>7</v>
      </c>
      <c r="DV320" s="1">
        <v>0</v>
      </c>
      <c r="DW320" s="1">
        <v>0</v>
      </c>
      <c r="DX320" s="1">
        <v>0</v>
      </c>
      <c r="DY320" s="1">
        <v>0</v>
      </c>
      <c r="DZ320" s="1">
        <v>175</v>
      </c>
      <c r="EA320" s="1">
        <v>0</v>
      </c>
      <c r="EB320" s="4">
        <v>52.628571428571426</v>
      </c>
      <c r="EC320" s="4">
        <v>43.817142857142855</v>
      </c>
      <c r="ED320" s="4">
        <v>50.948571428571427</v>
      </c>
      <c r="EE320" s="4">
        <v>57.96</v>
      </c>
      <c r="EF320" s="4">
        <v>147.3942857142857</v>
      </c>
      <c r="EG320" s="4">
        <v>49.131428571428565</v>
      </c>
      <c r="EH320" s="4">
        <v>49.637142857142855</v>
      </c>
      <c r="EI320" s="1">
        <v>33</v>
      </c>
      <c r="EJ320" s="1">
        <v>76</v>
      </c>
      <c r="EK320" s="1">
        <v>54</v>
      </c>
      <c r="EL320" s="1">
        <v>12</v>
      </c>
      <c r="EM320" s="1">
        <v>1</v>
      </c>
      <c r="EN320" s="1">
        <v>0</v>
      </c>
      <c r="EO320" s="1">
        <v>61</v>
      </c>
      <c r="EP320" s="1">
        <v>71</v>
      </c>
      <c r="EQ320" s="1">
        <v>33</v>
      </c>
      <c r="ER320" s="1">
        <v>10</v>
      </c>
      <c r="ES320" s="1">
        <v>2</v>
      </c>
      <c r="ET320" s="1">
        <v>0</v>
      </c>
      <c r="EU320" s="1">
        <v>53</v>
      </c>
      <c r="EV320" s="1">
        <v>60</v>
      </c>
      <c r="EW320" s="1">
        <v>39</v>
      </c>
      <c r="EX320" s="1">
        <v>23</v>
      </c>
      <c r="EY320" s="1">
        <v>1</v>
      </c>
      <c r="EZ320" s="1">
        <v>0</v>
      </c>
      <c r="FA320" s="1">
        <v>8</v>
      </c>
      <c r="FB320" s="1">
        <v>34</v>
      </c>
      <c r="FC320" s="1">
        <v>26</v>
      </c>
      <c r="FD320" s="1">
        <v>7</v>
      </c>
      <c r="FE320" s="1">
        <v>0</v>
      </c>
      <c r="FF320" s="1">
        <v>0</v>
      </c>
      <c r="FG320" s="1">
        <v>1</v>
      </c>
      <c r="FH320" s="1">
        <v>0</v>
      </c>
      <c r="FI320" s="1">
        <v>105</v>
      </c>
      <c r="FJ320" s="1">
        <v>41</v>
      </c>
      <c r="FK320" s="1">
        <v>68</v>
      </c>
      <c r="FL320" s="1">
        <v>10</v>
      </c>
      <c r="FM320" s="1">
        <v>4</v>
      </c>
      <c r="FN320" s="1">
        <v>6</v>
      </c>
      <c r="FO320" s="1">
        <v>21</v>
      </c>
      <c r="FP320" s="1">
        <v>11</v>
      </c>
      <c r="FQ320" s="1">
        <v>21</v>
      </c>
      <c r="FR320" s="1" t="s">
        <v>329</v>
      </c>
      <c r="FS320" s="1">
        <v>313</v>
      </c>
      <c r="FT320" s="1">
        <v>134</v>
      </c>
      <c r="FU320" s="1">
        <v>313</v>
      </c>
    </row>
    <row r="321" spans="63:177">
      <c r="BK321" s="29">
        <v>299228437</v>
      </c>
      <c r="BL321" s="1" t="s">
        <v>271</v>
      </c>
      <c r="BM321" s="1">
        <v>173</v>
      </c>
      <c r="BN321" s="1" t="s">
        <v>289</v>
      </c>
      <c r="BO321" s="1" t="s">
        <v>290</v>
      </c>
      <c r="BP321" s="1">
        <v>42</v>
      </c>
      <c r="BQ321" s="1">
        <v>1</v>
      </c>
      <c r="BR321" s="4">
        <v>46.439024390243901</v>
      </c>
      <c r="BS321" s="4">
        <v>35.414634146341463</v>
      </c>
      <c r="BT321" s="4">
        <v>35.512195121951223</v>
      </c>
      <c r="BU321" s="4">
        <v>117.36585365853658</v>
      </c>
      <c r="BV321" s="4">
        <v>39.121951219512191</v>
      </c>
      <c r="BW321" s="1">
        <v>13</v>
      </c>
      <c r="BX321" s="1">
        <v>16</v>
      </c>
      <c r="BY321" s="1">
        <v>8</v>
      </c>
      <c r="BZ321" s="1">
        <v>4</v>
      </c>
      <c r="CA321" s="1">
        <v>0</v>
      </c>
      <c r="CB321" s="1">
        <v>0</v>
      </c>
      <c r="CC321" s="1">
        <v>22</v>
      </c>
      <c r="CD321" s="1">
        <v>11</v>
      </c>
      <c r="CE321" s="1">
        <v>4</v>
      </c>
      <c r="CF321" s="1">
        <v>4</v>
      </c>
      <c r="CG321" s="1">
        <v>2</v>
      </c>
      <c r="CH321" s="1">
        <v>1</v>
      </c>
      <c r="CI321" s="1">
        <v>24</v>
      </c>
      <c r="CJ321" s="1">
        <v>9</v>
      </c>
      <c r="CK321" s="1">
        <v>3</v>
      </c>
      <c r="CL321" s="1">
        <v>5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4"/>
      <c r="CT321" s="4"/>
      <c r="CU321" s="4"/>
      <c r="CV321" s="4"/>
      <c r="CW321" s="4"/>
      <c r="CX321" s="4"/>
      <c r="CY321" s="4"/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42</v>
      </c>
      <c r="EA321" s="1">
        <v>1</v>
      </c>
      <c r="EB321" s="4">
        <v>46.439024390243901</v>
      </c>
      <c r="EC321" s="4">
        <v>35.414634146341463</v>
      </c>
      <c r="ED321" s="4">
        <v>35.512195121951223</v>
      </c>
      <c r="EE321" s="4"/>
      <c r="EF321" s="4">
        <v>117.36585365853658</v>
      </c>
      <c r="EG321" s="4">
        <v>39.121951219512191</v>
      </c>
      <c r="EH321" s="4">
        <v>39.121951219512191</v>
      </c>
      <c r="EI321" s="1">
        <v>13</v>
      </c>
      <c r="EJ321" s="1">
        <v>16</v>
      </c>
      <c r="EK321" s="1">
        <v>8</v>
      </c>
      <c r="EL321" s="1">
        <v>4</v>
      </c>
      <c r="EM321" s="1">
        <v>0</v>
      </c>
      <c r="EN321" s="1">
        <v>0</v>
      </c>
      <c r="EO321" s="1">
        <v>22</v>
      </c>
      <c r="EP321" s="1">
        <v>11</v>
      </c>
      <c r="EQ321" s="1">
        <v>4</v>
      </c>
      <c r="ER321" s="1">
        <v>4</v>
      </c>
      <c r="ES321" s="1">
        <v>2</v>
      </c>
      <c r="ET321" s="1">
        <v>1</v>
      </c>
      <c r="EU321" s="1">
        <v>24</v>
      </c>
      <c r="EV321" s="1">
        <v>9</v>
      </c>
      <c r="EW321" s="1">
        <v>3</v>
      </c>
      <c r="EX321" s="1">
        <v>5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206</v>
      </c>
      <c r="FJ321" s="1" t="s">
        <v>375</v>
      </c>
      <c r="FK321" s="1">
        <v>211</v>
      </c>
      <c r="FL321" s="1">
        <v>16</v>
      </c>
      <c r="FM321" s="1" t="s">
        <v>375</v>
      </c>
      <c r="FN321" s="1">
        <v>16</v>
      </c>
      <c r="FO321" s="1">
        <v>21</v>
      </c>
      <c r="FP321" s="1">
        <v>11</v>
      </c>
      <c r="FQ321" s="1">
        <v>21</v>
      </c>
      <c r="FR321" s="1" t="s">
        <v>329</v>
      </c>
      <c r="FS321" s="1">
        <v>313</v>
      </c>
      <c r="FT321" s="1">
        <v>134</v>
      </c>
      <c r="FU321" s="1">
        <v>313</v>
      </c>
    </row>
    <row r="322" spans="63:177">
      <c r="BK322" s="29">
        <v>224738240</v>
      </c>
      <c r="BL322" s="1" t="s">
        <v>272</v>
      </c>
      <c r="BM322" s="1">
        <v>175</v>
      </c>
      <c r="BN322" s="1" t="s">
        <v>289</v>
      </c>
      <c r="BO322" s="1" t="s">
        <v>370</v>
      </c>
      <c r="BP322" s="1">
        <v>31</v>
      </c>
      <c r="BQ322" s="1">
        <v>0</v>
      </c>
      <c r="BR322" s="4">
        <v>66.612903225806448</v>
      </c>
      <c r="BS322" s="4">
        <v>53.41935483870968</v>
      </c>
      <c r="BT322" s="4">
        <v>54.70967741935484</v>
      </c>
      <c r="BU322" s="4">
        <v>174.74193548387098</v>
      </c>
      <c r="BV322" s="4">
        <v>58.247311827956985</v>
      </c>
      <c r="BW322" s="1">
        <v>2</v>
      </c>
      <c r="BX322" s="1">
        <v>9</v>
      </c>
      <c r="BY322" s="1">
        <v>11</v>
      </c>
      <c r="BZ322" s="1">
        <v>9</v>
      </c>
      <c r="CA322" s="1">
        <v>0</v>
      </c>
      <c r="CB322" s="1">
        <v>0</v>
      </c>
      <c r="CC322" s="1">
        <v>7</v>
      </c>
      <c r="CD322" s="1">
        <v>13</v>
      </c>
      <c r="CE322" s="1">
        <v>5</v>
      </c>
      <c r="CF322" s="1">
        <v>6</v>
      </c>
      <c r="CG322" s="1">
        <v>0</v>
      </c>
      <c r="CH322" s="1">
        <v>0</v>
      </c>
      <c r="CI322" s="1">
        <v>10</v>
      </c>
      <c r="CJ322" s="1">
        <v>8</v>
      </c>
      <c r="CK322" s="1">
        <v>3</v>
      </c>
      <c r="CL322" s="1">
        <v>10</v>
      </c>
      <c r="CM322" s="1">
        <v>0</v>
      </c>
      <c r="CN322" s="1">
        <v>0</v>
      </c>
      <c r="CO322" s="1">
        <v>0</v>
      </c>
      <c r="CP322" s="1">
        <v>0</v>
      </c>
      <c r="CQ322" s="1">
        <v>86</v>
      </c>
      <c r="CR322" s="1">
        <v>0</v>
      </c>
      <c r="CS322" s="4">
        <v>53.744186046511629</v>
      </c>
      <c r="CT322" s="4">
        <v>43.395348837209305</v>
      </c>
      <c r="CU322" s="4">
        <v>61.174418604651166</v>
      </c>
      <c r="CV322" s="4">
        <v>51.744186046511629</v>
      </c>
      <c r="CW322" s="4">
        <v>158.31395348837211</v>
      </c>
      <c r="CX322" s="4">
        <v>52.771317829457374</v>
      </c>
      <c r="CY322" s="4">
        <v>52.514534883720927</v>
      </c>
      <c r="CZ322" s="1">
        <v>14</v>
      </c>
      <c r="DA322" s="1">
        <v>40</v>
      </c>
      <c r="DB322" s="1">
        <v>27</v>
      </c>
      <c r="DC322" s="1">
        <v>5</v>
      </c>
      <c r="DD322" s="1">
        <v>0</v>
      </c>
      <c r="DE322" s="1">
        <v>0</v>
      </c>
      <c r="DF322" s="1">
        <v>24</v>
      </c>
      <c r="DG322" s="1">
        <v>41</v>
      </c>
      <c r="DH322" s="1">
        <v>14</v>
      </c>
      <c r="DI322" s="1">
        <v>7</v>
      </c>
      <c r="DJ322" s="1">
        <v>2</v>
      </c>
      <c r="DK322" s="1">
        <v>2</v>
      </c>
      <c r="DL322" s="1">
        <v>15</v>
      </c>
      <c r="DM322" s="1">
        <v>27</v>
      </c>
      <c r="DN322" s="1">
        <v>19</v>
      </c>
      <c r="DO322" s="1">
        <v>25</v>
      </c>
      <c r="DP322" s="1">
        <v>0</v>
      </c>
      <c r="DQ322" s="1">
        <v>5</v>
      </c>
      <c r="DR322" s="1">
        <v>17</v>
      </c>
      <c r="DS322" s="1">
        <v>36</v>
      </c>
      <c r="DT322" s="1">
        <v>28</v>
      </c>
      <c r="DU322" s="1">
        <v>5</v>
      </c>
      <c r="DV322" s="1">
        <v>0</v>
      </c>
      <c r="DW322" s="1">
        <v>0</v>
      </c>
      <c r="DX322" s="1">
        <v>0</v>
      </c>
      <c r="DY322" s="1">
        <v>0</v>
      </c>
      <c r="DZ322" s="1">
        <v>117</v>
      </c>
      <c r="EA322" s="1">
        <v>0</v>
      </c>
      <c r="EB322" s="4">
        <v>57.153846153846153</v>
      </c>
      <c r="EC322" s="4">
        <v>46.051282051282051</v>
      </c>
      <c r="ED322" s="4">
        <v>59.46153846153846</v>
      </c>
      <c r="EE322" s="4">
        <v>51.744186046511629</v>
      </c>
      <c r="EF322" s="4">
        <v>162.66666666666666</v>
      </c>
      <c r="EG322" s="4">
        <v>54.222222222222229</v>
      </c>
      <c r="EH322" s="4">
        <v>54.033475783475787</v>
      </c>
      <c r="EI322" s="1">
        <v>16</v>
      </c>
      <c r="EJ322" s="1">
        <v>49</v>
      </c>
      <c r="EK322" s="1">
        <v>38</v>
      </c>
      <c r="EL322" s="1">
        <v>14</v>
      </c>
      <c r="EM322" s="1">
        <v>0</v>
      </c>
      <c r="EN322" s="1">
        <v>0</v>
      </c>
      <c r="EO322" s="1">
        <v>31</v>
      </c>
      <c r="EP322" s="1">
        <v>54</v>
      </c>
      <c r="EQ322" s="1">
        <v>19</v>
      </c>
      <c r="ER322" s="1">
        <v>13</v>
      </c>
      <c r="ES322" s="1">
        <v>2</v>
      </c>
      <c r="ET322" s="1">
        <v>2</v>
      </c>
      <c r="EU322" s="1">
        <v>25</v>
      </c>
      <c r="EV322" s="1">
        <v>35</v>
      </c>
      <c r="EW322" s="1">
        <v>22</v>
      </c>
      <c r="EX322" s="1">
        <v>35</v>
      </c>
      <c r="EY322" s="1">
        <v>0</v>
      </c>
      <c r="EZ322" s="1">
        <v>5</v>
      </c>
      <c r="FA322" s="1">
        <v>17</v>
      </c>
      <c r="FB322" s="1">
        <v>36</v>
      </c>
      <c r="FC322" s="1">
        <v>28</v>
      </c>
      <c r="FD322" s="1">
        <v>5</v>
      </c>
      <c r="FE322" s="1">
        <v>0</v>
      </c>
      <c r="FF322" s="1">
        <v>0</v>
      </c>
      <c r="FG322" s="1">
        <v>0</v>
      </c>
      <c r="FH322" s="1">
        <v>0</v>
      </c>
      <c r="FI322" s="1">
        <v>13</v>
      </c>
      <c r="FJ322" s="1">
        <v>44</v>
      </c>
      <c r="FK322" s="1">
        <v>35</v>
      </c>
      <c r="FL322" s="1">
        <v>2</v>
      </c>
      <c r="FM322" s="1">
        <v>5</v>
      </c>
      <c r="FN322" s="1">
        <v>4</v>
      </c>
      <c r="FO322" s="1">
        <v>21</v>
      </c>
      <c r="FP322" s="1">
        <v>11</v>
      </c>
      <c r="FQ322" s="1">
        <v>21</v>
      </c>
      <c r="FR322" s="1" t="s">
        <v>329</v>
      </c>
      <c r="FS322" s="1">
        <v>313</v>
      </c>
      <c r="FT322" s="1">
        <v>134</v>
      </c>
      <c r="FU322" s="1">
        <v>313</v>
      </c>
    </row>
    <row r="323" spans="63:177">
      <c r="BK323" s="29">
        <v>978197407</v>
      </c>
      <c r="BL323" s="1" t="s">
        <v>273</v>
      </c>
      <c r="BM323" s="1">
        <v>176</v>
      </c>
      <c r="BN323" s="1" t="s">
        <v>289</v>
      </c>
      <c r="BO323" s="1" t="s">
        <v>290</v>
      </c>
      <c r="BP323" s="1">
        <v>58</v>
      </c>
      <c r="BQ323" s="1">
        <v>0</v>
      </c>
      <c r="BR323" s="4">
        <v>42.396551724137929</v>
      </c>
      <c r="BS323" s="4">
        <v>34.206896551724135</v>
      </c>
      <c r="BT323" s="4">
        <v>36.741379310344826</v>
      </c>
      <c r="BU323" s="4">
        <v>113.34482758620689</v>
      </c>
      <c r="BV323" s="4">
        <v>37.781609195402282</v>
      </c>
      <c r="BW323" s="1">
        <v>23</v>
      </c>
      <c r="BX323" s="1">
        <v>21</v>
      </c>
      <c r="BY323" s="1">
        <v>10</v>
      </c>
      <c r="BZ323" s="1">
        <v>4</v>
      </c>
      <c r="CA323" s="1">
        <v>1</v>
      </c>
      <c r="CB323" s="1">
        <v>0</v>
      </c>
      <c r="CC323" s="1">
        <v>31</v>
      </c>
      <c r="CD323" s="1">
        <v>18</v>
      </c>
      <c r="CE323" s="1">
        <v>6</v>
      </c>
      <c r="CF323" s="1">
        <v>3</v>
      </c>
      <c r="CG323" s="1">
        <v>1</v>
      </c>
      <c r="CH323" s="1">
        <v>1</v>
      </c>
      <c r="CI323" s="1">
        <v>35</v>
      </c>
      <c r="CJ323" s="1">
        <v>9</v>
      </c>
      <c r="CK323" s="1">
        <v>9</v>
      </c>
      <c r="CL323" s="1">
        <v>5</v>
      </c>
      <c r="CM323" s="1">
        <v>1</v>
      </c>
      <c r="CN323" s="1">
        <v>0</v>
      </c>
      <c r="CO323" s="1">
        <v>1</v>
      </c>
      <c r="CP323" s="1">
        <v>0</v>
      </c>
      <c r="CQ323" s="1">
        <v>0</v>
      </c>
      <c r="CR323" s="1">
        <v>0</v>
      </c>
      <c r="CS323" s="4"/>
      <c r="CT323" s="4"/>
      <c r="CU323" s="4"/>
      <c r="CV323" s="4"/>
      <c r="CW323" s="4"/>
      <c r="CX323" s="4"/>
      <c r="CY323" s="4"/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58</v>
      </c>
      <c r="EA323" s="1">
        <v>0</v>
      </c>
      <c r="EB323" s="4">
        <v>42.396551724137929</v>
      </c>
      <c r="EC323" s="4">
        <v>34.206896551724135</v>
      </c>
      <c r="ED323" s="4">
        <v>36.741379310344826</v>
      </c>
      <c r="EE323" s="4"/>
      <c r="EF323" s="4">
        <v>113.34482758620689</v>
      </c>
      <c r="EG323" s="4">
        <v>37.781609195402282</v>
      </c>
      <c r="EH323" s="4">
        <v>37.781609195402282</v>
      </c>
      <c r="EI323" s="1">
        <v>23</v>
      </c>
      <c r="EJ323" s="1">
        <v>21</v>
      </c>
      <c r="EK323" s="1">
        <v>10</v>
      </c>
      <c r="EL323" s="1">
        <v>4</v>
      </c>
      <c r="EM323" s="1">
        <v>1</v>
      </c>
      <c r="EN323" s="1">
        <v>0</v>
      </c>
      <c r="EO323" s="1">
        <v>31</v>
      </c>
      <c r="EP323" s="1">
        <v>18</v>
      </c>
      <c r="EQ323" s="1">
        <v>6</v>
      </c>
      <c r="ER323" s="1">
        <v>3</v>
      </c>
      <c r="ES323" s="1">
        <v>1</v>
      </c>
      <c r="ET323" s="1">
        <v>1</v>
      </c>
      <c r="EU323" s="1">
        <v>35</v>
      </c>
      <c r="EV323" s="1">
        <v>9</v>
      </c>
      <c r="EW323" s="1">
        <v>9</v>
      </c>
      <c r="EX323" s="1">
        <v>5</v>
      </c>
      <c r="EY323" s="1">
        <v>1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1</v>
      </c>
      <c r="FH323" s="1">
        <v>0</v>
      </c>
      <c r="FI323" s="1">
        <v>226</v>
      </c>
      <c r="FJ323" s="1" t="s">
        <v>375</v>
      </c>
      <c r="FK323" s="1">
        <v>232</v>
      </c>
      <c r="FL323" s="1">
        <v>18</v>
      </c>
      <c r="FM323" s="1" t="s">
        <v>375</v>
      </c>
      <c r="FN323" s="1">
        <v>18</v>
      </c>
      <c r="FO323" s="1">
        <v>21</v>
      </c>
      <c r="FP323" s="1">
        <v>11</v>
      </c>
      <c r="FQ323" s="1">
        <v>21</v>
      </c>
      <c r="FR323" s="1" t="s">
        <v>329</v>
      </c>
      <c r="FS323" s="1">
        <v>313</v>
      </c>
      <c r="FT323" s="1">
        <v>134</v>
      </c>
      <c r="FU323" s="1">
        <v>313</v>
      </c>
    </row>
    <row r="324" spans="63:177">
      <c r="BK324" s="29">
        <v>211923160</v>
      </c>
      <c r="BL324" s="1" t="s">
        <v>276</v>
      </c>
      <c r="BM324" s="1">
        <v>225</v>
      </c>
      <c r="BN324" s="1" t="s">
        <v>289</v>
      </c>
      <c r="BO324" s="1" t="s">
        <v>370</v>
      </c>
      <c r="BP324" s="1">
        <v>83</v>
      </c>
      <c r="BQ324" s="1">
        <v>0</v>
      </c>
      <c r="BR324" s="4">
        <v>51.216867469879517</v>
      </c>
      <c r="BS324" s="4">
        <v>45.927710843373497</v>
      </c>
      <c r="BT324" s="4">
        <v>45.819277108433738</v>
      </c>
      <c r="BU324" s="4">
        <v>142.96385542168676</v>
      </c>
      <c r="BV324" s="4">
        <v>47.654618473895567</v>
      </c>
      <c r="BW324" s="1">
        <v>21</v>
      </c>
      <c r="BX324" s="1">
        <v>34</v>
      </c>
      <c r="BY324" s="1">
        <v>18</v>
      </c>
      <c r="BZ324" s="1">
        <v>10</v>
      </c>
      <c r="CA324" s="1">
        <v>0</v>
      </c>
      <c r="CB324" s="1">
        <v>0</v>
      </c>
      <c r="CC324" s="1">
        <v>30</v>
      </c>
      <c r="CD324" s="1">
        <v>26</v>
      </c>
      <c r="CE324" s="1">
        <v>19</v>
      </c>
      <c r="CF324" s="1">
        <v>8</v>
      </c>
      <c r="CG324" s="1">
        <v>0</v>
      </c>
      <c r="CH324" s="1">
        <v>0</v>
      </c>
      <c r="CI324" s="1">
        <v>34</v>
      </c>
      <c r="CJ324" s="1">
        <v>23</v>
      </c>
      <c r="CK324" s="1">
        <v>17</v>
      </c>
      <c r="CL324" s="1">
        <v>9</v>
      </c>
      <c r="CM324" s="1">
        <v>0</v>
      </c>
      <c r="CN324" s="1">
        <v>2</v>
      </c>
      <c r="CO324" s="1">
        <v>0</v>
      </c>
      <c r="CP324" s="1">
        <v>0</v>
      </c>
      <c r="CQ324" s="1">
        <v>50</v>
      </c>
      <c r="CR324" s="1">
        <v>0</v>
      </c>
      <c r="CS324" s="4">
        <v>52.88</v>
      </c>
      <c r="CT324" s="4">
        <v>41.52</v>
      </c>
      <c r="CU324" s="4">
        <v>57.14</v>
      </c>
      <c r="CV324" s="4">
        <v>52.62</v>
      </c>
      <c r="CW324" s="4">
        <v>151.54</v>
      </c>
      <c r="CX324" s="4">
        <v>50.513333333333357</v>
      </c>
      <c r="CY324" s="4">
        <v>51.04</v>
      </c>
      <c r="CZ324" s="1">
        <v>11</v>
      </c>
      <c r="DA324" s="1">
        <v>23</v>
      </c>
      <c r="DB324" s="1">
        <v>13</v>
      </c>
      <c r="DC324" s="1">
        <v>3</v>
      </c>
      <c r="DD324" s="1">
        <v>0</v>
      </c>
      <c r="DE324" s="1">
        <v>0</v>
      </c>
      <c r="DF324" s="1">
        <v>16</v>
      </c>
      <c r="DG324" s="1">
        <v>28</v>
      </c>
      <c r="DH324" s="1">
        <v>5</v>
      </c>
      <c r="DI324" s="1">
        <v>1</v>
      </c>
      <c r="DJ324" s="1">
        <v>0</v>
      </c>
      <c r="DK324" s="1">
        <v>0</v>
      </c>
      <c r="DL324" s="1">
        <v>10</v>
      </c>
      <c r="DM324" s="1">
        <v>17</v>
      </c>
      <c r="DN324" s="1">
        <v>11</v>
      </c>
      <c r="DO324" s="1">
        <v>12</v>
      </c>
      <c r="DP324" s="1">
        <v>0</v>
      </c>
      <c r="DQ324" s="1">
        <v>0</v>
      </c>
      <c r="DR324" s="1">
        <v>9</v>
      </c>
      <c r="DS324" s="1">
        <v>21</v>
      </c>
      <c r="DT324" s="1">
        <v>18</v>
      </c>
      <c r="DU324" s="1">
        <v>2</v>
      </c>
      <c r="DV324" s="1">
        <v>0</v>
      </c>
      <c r="DW324" s="1">
        <v>0</v>
      </c>
      <c r="DX324" s="1">
        <v>0</v>
      </c>
      <c r="DY324" s="1">
        <v>0</v>
      </c>
      <c r="DZ324" s="1">
        <v>133</v>
      </c>
      <c r="EA324" s="1">
        <v>0</v>
      </c>
      <c r="EB324" s="4">
        <v>51.842105263157897</v>
      </c>
      <c r="EC324" s="4">
        <v>44.270676691729321</v>
      </c>
      <c r="ED324" s="4">
        <v>50.075187969924812</v>
      </c>
      <c r="EE324" s="4">
        <v>52.62</v>
      </c>
      <c r="EF324" s="4">
        <v>146.18796992481202</v>
      </c>
      <c r="EG324" s="4">
        <v>48.729323308270693</v>
      </c>
      <c r="EH324" s="4">
        <v>48.927318295739369</v>
      </c>
      <c r="EI324" s="1">
        <v>32</v>
      </c>
      <c r="EJ324" s="1">
        <v>57</v>
      </c>
      <c r="EK324" s="1">
        <v>31</v>
      </c>
      <c r="EL324" s="1">
        <v>13</v>
      </c>
      <c r="EM324" s="1">
        <v>0</v>
      </c>
      <c r="EN324" s="1">
        <v>0</v>
      </c>
      <c r="EO324" s="1">
        <v>46</v>
      </c>
      <c r="EP324" s="1">
        <v>54</v>
      </c>
      <c r="EQ324" s="1">
        <v>24</v>
      </c>
      <c r="ER324" s="1">
        <v>9</v>
      </c>
      <c r="ES324" s="1">
        <v>0</v>
      </c>
      <c r="ET324" s="1">
        <v>0</v>
      </c>
      <c r="EU324" s="1">
        <v>44</v>
      </c>
      <c r="EV324" s="1">
        <v>40</v>
      </c>
      <c r="EW324" s="1">
        <v>28</v>
      </c>
      <c r="EX324" s="1">
        <v>21</v>
      </c>
      <c r="EY324" s="1">
        <v>0</v>
      </c>
      <c r="EZ324" s="1">
        <v>2</v>
      </c>
      <c r="FA324" s="1">
        <v>9</v>
      </c>
      <c r="FB324" s="1">
        <v>21</v>
      </c>
      <c r="FC324" s="1">
        <v>18</v>
      </c>
      <c r="FD324" s="1">
        <v>2</v>
      </c>
      <c r="FE324" s="1">
        <v>0</v>
      </c>
      <c r="FF324" s="1">
        <v>0</v>
      </c>
      <c r="FG324" s="1">
        <v>0</v>
      </c>
      <c r="FH324" s="1">
        <v>0</v>
      </c>
      <c r="FI324" s="1">
        <v>85</v>
      </c>
      <c r="FJ324" s="1">
        <v>62</v>
      </c>
      <c r="FK324" s="1">
        <v>78</v>
      </c>
      <c r="FL324" s="1">
        <v>7</v>
      </c>
      <c r="FM324" s="1">
        <v>7</v>
      </c>
      <c r="FN324" s="1">
        <v>7</v>
      </c>
      <c r="FO324" s="1">
        <v>21</v>
      </c>
      <c r="FP324" s="1">
        <v>11</v>
      </c>
      <c r="FQ324" s="1">
        <v>21</v>
      </c>
      <c r="FR324" s="1" t="s">
        <v>329</v>
      </c>
      <c r="FS324" s="1">
        <v>313</v>
      </c>
      <c r="FT324" s="1">
        <v>134</v>
      </c>
      <c r="FU324" s="1">
        <v>313</v>
      </c>
    </row>
    <row r="325" spans="63:177">
      <c r="BK325" s="29">
        <v>890042539</v>
      </c>
      <c r="BL325" s="1" t="s">
        <v>277</v>
      </c>
      <c r="BM325" s="1">
        <v>286</v>
      </c>
      <c r="BN325" s="1" t="s">
        <v>289</v>
      </c>
      <c r="BO325" s="1" t="s">
        <v>370</v>
      </c>
      <c r="BP325" s="1">
        <v>148</v>
      </c>
      <c r="BQ325" s="1">
        <v>0</v>
      </c>
      <c r="BR325" s="4">
        <v>52.567567567567565</v>
      </c>
      <c r="BS325" s="4">
        <v>42.108108108108105</v>
      </c>
      <c r="BT325" s="4">
        <v>45.878378378378379</v>
      </c>
      <c r="BU325" s="4">
        <v>140.55405405405406</v>
      </c>
      <c r="BV325" s="4">
        <v>46.851351351351333</v>
      </c>
      <c r="BW325" s="1">
        <v>30</v>
      </c>
      <c r="BX325" s="1">
        <v>61</v>
      </c>
      <c r="BY325" s="1">
        <v>39</v>
      </c>
      <c r="BZ325" s="1">
        <v>18</v>
      </c>
      <c r="CA325" s="1">
        <v>1</v>
      </c>
      <c r="CB325" s="1">
        <v>0</v>
      </c>
      <c r="CC325" s="1">
        <v>55</v>
      </c>
      <c r="CD325" s="1">
        <v>60</v>
      </c>
      <c r="CE325" s="1">
        <v>19</v>
      </c>
      <c r="CF325" s="1">
        <v>14</v>
      </c>
      <c r="CG325" s="1">
        <v>3</v>
      </c>
      <c r="CH325" s="1">
        <v>0</v>
      </c>
      <c r="CI325" s="1">
        <v>55</v>
      </c>
      <c r="CJ325" s="1">
        <v>51</v>
      </c>
      <c r="CK325" s="1">
        <v>22</v>
      </c>
      <c r="CL325" s="1">
        <v>20</v>
      </c>
      <c r="CM325" s="1">
        <v>2</v>
      </c>
      <c r="CN325" s="1">
        <v>0</v>
      </c>
      <c r="CO325" s="1">
        <v>1</v>
      </c>
      <c r="CP325" s="1">
        <v>0</v>
      </c>
      <c r="CQ325" s="1">
        <v>42</v>
      </c>
      <c r="CR325" s="1">
        <v>0</v>
      </c>
      <c r="CS325" s="4">
        <v>48.071428571428569</v>
      </c>
      <c r="CT325" s="4">
        <v>40</v>
      </c>
      <c r="CU325" s="4">
        <v>54.452380952380949</v>
      </c>
      <c r="CV325" s="4">
        <v>55.285714285714285</v>
      </c>
      <c r="CW325" s="4">
        <v>142.52380952380952</v>
      </c>
      <c r="CX325" s="4">
        <v>47.507936507936513</v>
      </c>
      <c r="CY325" s="4">
        <v>49.452380952380949</v>
      </c>
      <c r="CZ325" s="1">
        <v>10</v>
      </c>
      <c r="DA325" s="1">
        <v>23</v>
      </c>
      <c r="DB325" s="1">
        <v>8</v>
      </c>
      <c r="DC325" s="1">
        <v>1</v>
      </c>
      <c r="DD325" s="1">
        <v>0</v>
      </c>
      <c r="DE325" s="1">
        <v>0</v>
      </c>
      <c r="DF325" s="1">
        <v>17</v>
      </c>
      <c r="DG325" s="1">
        <v>15</v>
      </c>
      <c r="DH325" s="1">
        <v>9</v>
      </c>
      <c r="DI325" s="1">
        <v>1</v>
      </c>
      <c r="DJ325" s="1">
        <v>0</v>
      </c>
      <c r="DK325" s="1">
        <v>0</v>
      </c>
      <c r="DL325" s="1">
        <v>12</v>
      </c>
      <c r="DM325" s="1">
        <v>14</v>
      </c>
      <c r="DN325" s="1">
        <v>6</v>
      </c>
      <c r="DO325" s="1">
        <v>10</v>
      </c>
      <c r="DP325" s="1">
        <v>0</v>
      </c>
      <c r="DQ325" s="1">
        <v>2</v>
      </c>
      <c r="DR325" s="1">
        <v>6</v>
      </c>
      <c r="DS325" s="1">
        <v>20</v>
      </c>
      <c r="DT325" s="1">
        <v>11</v>
      </c>
      <c r="DU325" s="1">
        <v>5</v>
      </c>
      <c r="DV325" s="1">
        <v>0</v>
      </c>
      <c r="DW325" s="1">
        <v>0</v>
      </c>
      <c r="DX325" s="1">
        <v>0</v>
      </c>
      <c r="DY325" s="1">
        <v>0</v>
      </c>
      <c r="DZ325" s="1">
        <v>190</v>
      </c>
      <c r="EA325" s="1">
        <v>0</v>
      </c>
      <c r="EB325" s="4">
        <v>51.573684210526316</v>
      </c>
      <c r="EC325" s="4">
        <v>41.642105263157895</v>
      </c>
      <c r="ED325" s="4">
        <v>47.773684210526319</v>
      </c>
      <c r="EE325" s="4">
        <v>55.285714285714285</v>
      </c>
      <c r="EF325" s="4">
        <v>140.98947368421054</v>
      </c>
      <c r="EG325" s="4">
        <v>46.996491228070177</v>
      </c>
      <c r="EH325" s="4">
        <v>47.426315789473684</v>
      </c>
      <c r="EI325" s="1">
        <v>40</v>
      </c>
      <c r="EJ325" s="1">
        <v>84</v>
      </c>
      <c r="EK325" s="1">
        <v>47</v>
      </c>
      <c r="EL325" s="1">
        <v>19</v>
      </c>
      <c r="EM325" s="1">
        <v>1</v>
      </c>
      <c r="EN325" s="1">
        <v>0</v>
      </c>
      <c r="EO325" s="1">
        <v>72</v>
      </c>
      <c r="EP325" s="1">
        <v>75</v>
      </c>
      <c r="EQ325" s="1">
        <v>28</v>
      </c>
      <c r="ER325" s="1">
        <v>15</v>
      </c>
      <c r="ES325" s="1">
        <v>3</v>
      </c>
      <c r="ET325" s="1">
        <v>0</v>
      </c>
      <c r="EU325" s="1">
        <v>67</v>
      </c>
      <c r="EV325" s="1">
        <v>65</v>
      </c>
      <c r="EW325" s="1">
        <v>28</v>
      </c>
      <c r="EX325" s="1">
        <v>30</v>
      </c>
      <c r="EY325" s="1">
        <v>2</v>
      </c>
      <c r="EZ325" s="1">
        <v>2</v>
      </c>
      <c r="FA325" s="1">
        <v>6</v>
      </c>
      <c r="FB325" s="1">
        <v>20</v>
      </c>
      <c r="FC325" s="1">
        <v>11</v>
      </c>
      <c r="FD325" s="1">
        <v>5</v>
      </c>
      <c r="FE325" s="1">
        <v>0</v>
      </c>
      <c r="FF325" s="1">
        <v>0</v>
      </c>
      <c r="FG325" s="1">
        <v>1</v>
      </c>
      <c r="FH325" s="1">
        <v>0</v>
      </c>
      <c r="FI325" s="1">
        <v>94</v>
      </c>
      <c r="FJ325" s="1">
        <v>93</v>
      </c>
      <c r="FK325" s="1">
        <v>106</v>
      </c>
      <c r="FL325" s="1">
        <v>9</v>
      </c>
      <c r="FM325" s="1">
        <v>9</v>
      </c>
      <c r="FN325" s="1">
        <v>10</v>
      </c>
      <c r="FO325" s="1">
        <v>21</v>
      </c>
      <c r="FP325" s="1">
        <v>11</v>
      </c>
      <c r="FQ325" s="1">
        <v>21</v>
      </c>
      <c r="FR325" s="1" t="s">
        <v>329</v>
      </c>
      <c r="FS325" s="1">
        <v>313</v>
      </c>
      <c r="FT325" s="1">
        <v>134</v>
      </c>
      <c r="FU325" s="1">
        <v>313</v>
      </c>
    </row>
    <row r="326" spans="63:177">
      <c r="BK326" s="29">
        <v>185350024</v>
      </c>
      <c r="BL326" s="1" t="s">
        <v>278</v>
      </c>
      <c r="BM326" s="1">
        <v>308</v>
      </c>
      <c r="BN326" s="1" t="s">
        <v>289</v>
      </c>
      <c r="BO326" s="1" t="s">
        <v>290</v>
      </c>
      <c r="BP326" s="1">
        <v>153</v>
      </c>
      <c r="BQ326" s="1">
        <v>1</v>
      </c>
      <c r="BR326" s="4">
        <v>59.80263157894737</v>
      </c>
      <c r="BS326" s="4">
        <v>52.342105263157897</v>
      </c>
      <c r="BT326" s="4">
        <v>51.256578947368418</v>
      </c>
      <c r="BU326" s="4">
        <v>163.40131578947367</v>
      </c>
      <c r="BV326" s="4">
        <v>54.467105263157904</v>
      </c>
      <c r="BW326" s="1">
        <v>22</v>
      </c>
      <c r="BX326" s="1">
        <v>50</v>
      </c>
      <c r="BY326" s="1">
        <v>51</v>
      </c>
      <c r="BZ326" s="1">
        <v>29</v>
      </c>
      <c r="CA326" s="1">
        <v>1</v>
      </c>
      <c r="CB326" s="1">
        <v>0</v>
      </c>
      <c r="CC326" s="1">
        <v>32</v>
      </c>
      <c r="CD326" s="1">
        <v>67</v>
      </c>
      <c r="CE326" s="1">
        <v>30</v>
      </c>
      <c r="CF326" s="1">
        <v>23</v>
      </c>
      <c r="CG326" s="1">
        <v>0</v>
      </c>
      <c r="CH326" s="1">
        <v>5</v>
      </c>
      <c r="CI326" s="1">
        <v>41</v>
      </c>
      <c r="CJ326" s="1">
        <v>58</v>
      </c>
      <c r="CK326" s="1">
        <v>27</v>
      </c>
      <c r="CL326" s="1">
        <v>26</v>
      </c>
      <c r="CM326" s="1">
        <v>0</v>
      </c>
      <c r="CN326" s="1">
        <v>1</v>
      </c>
      <c r="CO326" s="1">
        <v>0</v>
      </c>
      <c r="CP326" s="1">
        <v>0</v>
      </c>
      <c r="CQ326" s="1">
        <v>0</v>
      </c>
      <c r="CR326" s="1">
        <v>0</v>
      </c>
      <c r="CS326" s="4"/>
      <c r="CT326" s="4"/>
      <c r="CU326" s="4"/>
      <c r="CV326" s="4"/>
      <c r="CW326" s="4"/>
      <c r="CX326" s="4"/>
      <c r="CY326" s="4"/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153</v>
      </c>
      <c r="EA326" s="1">
        <v>1</v>
      </c>
      <c r="EB326" s="4">
        <v>59.80263157894737</v>
      </c>
      <c r="EC326" s="4">
        <v>52.342105263157897</v>
      </c>
      <c r="ED326" s="4">
        <v>51.256578947368418</v>
      </c>
      <c r="EE326" s="4"/>
      <c r="EF326" s="4">
        <v>163.40131578947367</v>
      </c>
      <c r="EG326" s="4">
        <v>54.467105263157904</v>
      </c>
      <c r="EH326" s="4">
        <v>54.467105263157904</v>
      </c>
      <c r="EI326" s="1">
        <v>22</v>
      </c>
      <c r="EJ326" s="1">
        <v>50</v>
      </c>
      <c r="EK326" s="1">
        <v>51</v>
      </c>
      <c r="EL326" s="1">
        <v>29</v>
      </c>
      <c r="EM326" s="1">
        <v>1</v>
      </c>
      <c r="EN326" s="1">
        <v>0</v>
      </c>
      <c r="EO326" s="1">
        <v>32</v>
      </c>
      <c r="EP326" s="1">
        <v>67</v>
      </c>
      <c r="EQ326" s="1">
        <v>30</v>
      </c>
      <c r="ER326" s="1">
        <v>23</v>
      </c>
      <c r="ES326" s="1">
        <v>0</v>
      </c>
      <c r="ET326" s="1">
        <v>5</v>
      </c>
      <c r="EU326" s="1">
        <v>41</v>
      </c>
      <c r="EV326" s="1">
        <v>58</v>
      </c>
      <c r="EW326" s="1">
        <v>27</v>
      </c>
      <c r="EX326" s="1">
        <v>26</v>
      </c>
      <c r="EY326" s="1">
        <v>0</v>
      </c>
      <c r="EZ326" s="1">
        <v>1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29</v>
      </c>
      <c r="FJ326" s="1" t="s">
        <v>375</v>
      </c>
      <c r="FK326" s="1">
        <v>32</v>
      </c>
      <c r="FL326" s="1">
        <v>4</v>
      </c>
      <c r="FM326" s="1" t="s">
        <v>375</v>
      </c>
      <c r="FN326" s="1">
        <v>3</v>
      </c>
      <c r="FO326" s="1">
        <v>21</v>
      </c>
      <c r="FP326" s="1">
        <v>11</v>
      </c>
      <c r="FQ326" s="1">
        <v>21</v>
      </c>
      <c r="FR326" s="1" t="s">
        <v>329</v>
      </c>
      <c r="FS326" s="1">
        <v>313</v>
      </c>
      <c r="FT326" s="1">
        <v>134</v>
      </c>
      <c r="FU326" s="1">
        <v>313</v>
      </c>
    </row>
    <row r="327" spans="63:177">
      <c r="BR327" s="4"/>
      <c r="BS327" s="4"/>
      <c r="BT327" s="4"/>
      <c r="BU327" s="4"/>
      <c r="BV327" s="4"/>
      <c r="CS327" s="4"/>
      <c r="CT327" s="4"/>
      <c r="CU327" s="4"/>
      <c r="CV327" s="4"/>
      <c r="CW327" s="4"/>
      <c r="CX327" s="4"/>
      <c r="CY327" s="4"/>
    </row>
    <row r="328" spans="63:177">
      <c r="BR328" s="4"/>
      <c r="BS328" s="4"/>
      <c r="BT328" s="4"/>
      <c r="BU328" s="4"/>
      <c r="BV328" s="4"/>
      <c r="CS328" s="4"/>
      <c r="CT328" s="4"/>
      <c r="CU328" s="4"/>
      <c r="CV328" s="4"/>
      <c r="CW328" s="4"/>
      <c r="CX328" s="4"/>
      <c r="CY328" s="4"/>
    </row>
    <row r="329" spans="63:177">
      <c r="BR329" s="4"/>
      <c r="BS329" s="4"/>
      <c r="BT329" s="4"/>
      <c r="BU329" s="4"/>
      <c r="BV329" s="4"/>
      <c r="CS329" s="4"/>
      <c r="CT329" s="4"/>
      <c r="CU329" s="4"/>
      <c r="CV329" s="4"/>
      <c r="CW329" s="4"/>
      <c r="CX329" s="4"/>
      <c r="CY329" s="4"/>
    </row>
    <row r="330" spans="63:177">
      <c r="BR330" s="4"/>
      <c r="BS330" s="4"/>
      <c r="BT330" s="4"/>
      <c r="BU330" s="4"/>
      <c r="BV330" s="4"/>
      <c r="CS330" s="4"/>
      <c r="CT330" s="4"/>
      <c r="CU330" s="4"/>
      <c r="CV330" s="4"/>
      <c r="CW330" s="4"/>
      <c r="CX330" s="4"/>
      <c r="CY330" s="4"/>
    </row>
    <row r="331" spans="63:177">
      <c r="BR331" s="4"/>
      <c r="BS331" s="4"/>
      <c r="BT331" s="4"/>
      <c r="BU331" s="4"/>
      <c r="BV331" s="4"/>
      <c r="CS331" s="4"/>
      <c r="CT331" s="4"/>
      <c r="CU331" s="4"/>
      <c r="CV331" s="4"/>
      <c r="CW331" s="4"/>
      <c r="CX331" s="4"/>
      <c r="CY331" s="4"/>
    </row>
    <row r="332" spans="63:177">
      <c r="BR332" s="4"/>
      <c r="BS332" s="4"/>
      <c r="BT332" s="4"/>
      <c r="BU332" s="4"/>
      <c r="BV332" s="4"/>
      <c r="CS332" s="4"/>
      <c r="CT332" s="4"/>
      <c r="CU332" s="4"/>
      <c r="CV332" s="4"/>
      <c r="CW332" s="4"/>
      <c r="CX332" s="4"/>
      <c r="CY332" s="4"/>
    </row>
    <row r="333" spans="63:177">
      <c r="BR333" s="4"/>
      <c r="BS333" s="4"/>
      <c r="BT333" s="4"/>
      <c r="BU333" s="4"/>
      <c r="BV333" s="4"/>
      <c r="CS333" s="4"/>
      <c r="CT333" s="4"/>
      <c r="CU333" s="4"/>
      <c r="CV333" s="4"/>
      <c r="CW333" s="4"/>
      <c r="CX333" s="4"/>
      <c r="CY333" s="4"/>
    </row>
    <row r="334" spans="63:177">
      <c r="BR334" s="4"/>
      <c r="BS334" s="4"/>
      <c r="BT334" s="4"/>
      <c r="BU334" s="4"/>
      <c r="BV334" s="4"/>
      <c r="CS334" s="4"/>
      <c r="CT334" s="4"/>
      <c r="CU334" s="4"/>
      <c r="CV334" s="4"/>
      <c r="CW334" s="4"/>
      <c r="CX334" s="4"/>
      <c r="CY334" s="4"/>
    </row>
    <row r="335" spans="63:177">
      <c r="BK335" s="1" t="s">
        <v>284</v>
      </c>
      <c r="BL335" s="1" t="s">
        <v>331</v>
      </c>
      <c r="BP335" s="1">
        <v>3805</v>
      </c>
      <c r="BQ335" s="1">
        <v>13</v>
      </c>
      <c r="BR335" s="4">
        <v>47.041402953586498</v>
      </c>
      <c r="BS335" s="4">
        <v>40.316455696202532</v>
      </c>
      <c r="BT335" s="4">
        <v>36.001845991561183</v>
      </c>
      <c r="BU335" s="4">
        <v>123.35970464135021</v>
      </c>
      <c r="BV335" s="4">
        <v>41.11990154711679</v>
      </c>
      <c r="BW335" s="1">
        <v>981</v>
      </c>
      <c r="BX335" s="1">
        <v>1821</v>
      </c>
      <c r="BY335" s="1">
        <v>846</v>
      </c>
      <c r="BZ335" s="1">
        <v>144</v>
      </c>
      <c r="CA335" s="1">
        <v>31</v>
      </c>
      <c r="CB335" s="1">
        <v>1</v>
      </c>
      <c r="CC335" s="1">
        <v>1525</v>
      </c>
      <c r="CD335" s="1">
        <v>1532</v>
      </c>
      <c r="CE335" s="1">
        <v>495</v>
      </c>
      <c r="CF335" s="1">
        <v>240</v>
      </c>
      <c r="CG335" s="1">
        <v>50</v>
      </c>
      <c r="CH335" s="1">
        <v>28</v>
      </c>
      <c r="CI335" s="1">
        <v>2002</v>
      </c>
      <c r="CJ335" s="1">
        <v>1219</v>
      </c>
      <c r="CK335" s="1">
        <v>376</v>
      </c>
      <c r="CL335" s="1">
        <v>195</v>
      </c>
      <c r="CM335" s="1">
        <v>32</v>
      </c>
      <c r="CN335" s="1">
        <v>9</v>
      </c>
      <c r="CO335" s="1">
        <v>19</v>
      </c>
      <c r="CP335" s="1">
        <v>0</v>
      </c>
      <c r="CQ335" s="1">
        <v>655</v>
      </c>
      <c r="CR335" s="1">
        <v>0</v>
      </c>
      <c r="CS335" s="4">
        <v>57.567938931297711</v>
      </c>
      <c r="CT335" s="4">
        <v>45.148091603053437</v>
      </c>
      <c r="CU335" s="4">
        <v>51.172519083969469</v>
      </c>
      <c r="CV335" s="4">
        <v>57.273282442748091</v>
      </c>
      <c r="CW335" s="4">
        <v>153.88854961832061</v>
      </c>
      <c r="CX335" s="4">
        <v>51.296183206106889</v>
      </c>
      <c r="CY335" s="4">
        <v>52.790458015267177</v>
      </c>
      <c r="CZ335" s="1">
        <v>73</v>
      </c>
      <c r="DA335" s="1">
        <v>281</v>
      </c>
      <c r="DB335" s="1">
        <v>230</v>
      </c>
      <c r="DC335" s="1">
        <v>71</v>
      </c>
      <c r="DD335" s="1">
        <v>0</v>
      </c>
      <c r="DE335" s="1">
        <v>0</v>
      </c>
      <c r="DF335" s="1">
        <v>203</v>
      </c>
      <c r="DG335" s="1">
        <v>296</v>
      </c>
      <c r="DH335" s="1">
        <v>103</v>
      </c>
      <c r="DI335" s="1">
        <v>53</v>
      </c>
      <c r="DJ335" s="1">
        <v>1</v>
      </c>
      <c r="DK335" s="1">
        <v>1</v>
      </c>
      <c r="DL335" s="1">
        <v>204</v>
      </c>
      <c r="DM335" s="1">
        <v>200</v>
      </c>
      <c r="DN335" s="1">
        <v>124</v>
      </c>
      <c r="DO335" s="1">
        <v>127</v>
      </c>
      <c r="DP335" s="1">
        <v>2</v>
      </c>
      <c r="DQ335" s="1">
        <v>13</v>
      </c>
      <c r="DR335" s="1">
        <v>75</v>
      </c>
      <c r="DS335" s="1">
        <v>289</v>
      </c>
      <c r="DT335" s="1">
        <v>237</v>
      </c>
      <c r="DU335" s="1">
        <v>54</v>
      </c>
      <c r="DV335" s="1">
        <v>1</v>
      </c>
      <c r="DW335" s="1">
        <v>2</v>
      </c>
      <c r="DX335" s="1">
        <v>0</v>
      </c>
      <c r="DY335" s="1">
        <v>0</v>
      </c>
      <c r="DZ335" s="1">
        <v>4460</v>
      </c>
      <c r="EA335" s="1">
        <v>13</v>
      </c>
      <c r="EB335" s="1">
        <v>48.591859680683605</v>
      </c>
      <c r="EC335" s="1">
        <v>41.028108837418486</v>
      </c>
      <c r="ED335" s="1">
        <v>38.236339105014615</v>
      </c>
      <c r="EE335" s="1">
        <v>57.273282442748091</v>
      </c>
      <c r="EF335" s="1">
        <v>127.85630762311671</v>
      </c>
      <c r="EG335" s="1">
        <v>42.618769207705618</v>
      </c>
      <c r="EH335" s="1">
        <v>42.838861404692359</v>
      </c>
      <c r="EI335" s="1">
        <v>1054</v>
      </c>
      <c r="EJ335" s="1">
        <v>2102</v>
      </c>
      <c r="EK335" s="1">
        <v>1076</v>
      </c>
      <c r="EL335" s="1">
        <v>215</v>
      </c>
      <c r="EM335" s="1">
        <v>31</v>
      </c>
      <c r="EN335" s="1">
        <v>1</v>
      </c>
      <c r="EO335" s="1">
        <v>1728</v>
      </c>
      <c r="EP335" s="1">
        <v>1828</v>
      </c>
      <c r="EQ335" s="1">
        <v>598</v>
      </c>
      <c r="ER335" s="1">
        <v>293</v>
      </c>
      <c r="ES335" s="1">
        <v>51</v>
      </c>
      <c r="ET335" s="1">
        <v>29</v>
      </c>
      <c r="EU335" s="1">
        <v>2206</v>
      </c>
      <c r="EV335" s="1">
        <v>1419</v>
      </c>
      <c r="EW335" s="1">
        <v>500</v>
      </c>
      <c r="EX335" s="1">
        <v>322</v>
      </c>
      <c r="EY335" s="1">
        <v>34</v>
      </c>
      <c r="EZ335" s="1">
        <v>22</v>
      </c>
      <c r="FA335" s="1">
        <v>75</v>
      </c>
      <c r="FB335" s="1">
        <v>289</v>
      </c>
      <c r="FC335" s="1">
        <v>237</v>
      </c>
      <c r="FD335" s="1">
        <v>54</v>
      </c>
      <c r="FE335" s="1">
        <v>1</v>
      </c>
      <c r="FF335" s="1">
        <v>2</v>
      </c>
      <c r="FG335" s="1">
        <v>19</v>
      </c>
      <c r="FH335" s="1">
        <v>0</v>
      </c>
      <c r="FI335" s="1">
        <v>8</v>
      </c>
      <c r="FJ335" s="1">
        <v>6</v>
      </c>
      <c r="FK335" s="1">
        <v>8</v>
      </c>
      <c r="FS335" s="1">
        <v>12</v>
      </c>
      <c r="FT335" s="1">
        <v>12</v>
      </c>
      <c r="FU335" s="1">
        <v>12</v>
      </c>
    </row>
    <row r="336" spans="63:177">
      <c r="BK336" s="1" t="s">
        <v>299</v>
      </c>
      <c r="BL336" s="1" t="s">
        <v>331</v>
      </c>
      <c r="BP336" s="1">
        <v>1518</v>
      </c>
      <c r="BQ336" s="1">
        <v>2</v>
      </c>
      <c r="BR336" s="4">
        <v>55.514511873350926</v>
      </c>
      <c r="BS336" s="4">
        <v>46.701846965699211</v>
      </c>
      <c r="BT336" s="4">
        <v>45.424802110817943</v>
      </c>
      <c r="BU336" s="4">
        <v>147.64116094986807</v>
      </c>
      <c r="BV336" s="4">
        <v>49.213720316622698</v>
      </c>
      <c r="BW336" s="1">
        <v>256</v>
      </c>
      <c r="BX336" s="1">
        <v>583</v>
      </c>
      <c r="BY336" s="1">
        <v>504</v>
      </c>
      <c r="BZ336" s="1">
        <v>173</v>
      </c>
      <c r="CA336" s="1">
        <v>10</v>
      </c>
      <c r="CB336" s="1">
        <v>3</v>
      </c>
      <c r="CC336" s="1">
        <v>534</v>
      </c>
      <c r="CD336" s="1">
        <v>520</v>
      </c>
      <c r="CE336" s="1">
        <v>241</v>
      </c>
      <c r="CF336" s="1">
        <v>221</v>
      </c>
      <c r="CG336" s="1">
        <v>10</v>
      </c>
      <c r="CH336" s="1">
        <v>35</v>
      </c>
      <c r="CI336" s="1">
        <v>600</v>
      </c>
      <c r="CJ336" s="1">
        <v>465</v>
      </c>
      <c r="CK336" s="1">
        <v>258</v>
      </c>
      <c r="CL336" s="1">
        <v>193</v>
      </c>
      <c r="CM336" s="1">
        <v>8</v>
      </c>
      <c r="CN336" s="1">
        <v>21</v>
      </c>
      <c r="CO336" s="1">
        <v>4</v>
      </c>
      <c r="CP336" s="1">
        <v>2</v>
      </c>
      <c r="CQ336" s="1">
        <v>508</v>
      </c>
      <c r="CR336" s="1">
        <v>0</v>
      </c>
      <c r="CS336" s="4">
        <v>61.474409448818896</v>
      </c>
      <c r="CT336" s="4">
        <v>48.267716535433074</v>
      </c>
      <c r="CU336" s="4">
        <v>55.925196850393704</v>
      </c>
      <c r="CV336" s="4">
        <v>53.145669291338585</v>
      </c>
      <c r="CW336" s="4">
        <v>165.66732283464566</v>
      </c>
      <c r="CX336" s="4">
        <v>55.222440944881853</v>
      </c>
      <c r="CY336" s="4">
        <v>54.703248031496067</v>
      </c>
      <c r="CZ336" s="1">
        <v>45</v>
      </c>
      <c r="DA336" s="1">
        <v>195</v>
      </c>
      <c r="DB336" s="1">
        <v>187</v>
      </c>
      <c r="DC336" s="1">
        <v>81</v>
      </c>
      <c r="DD336" s="1">
        <v>1</v>
      </c>
      <c r="DE336" s="1">
        <v>1</v>
      </c>
      <c r="DF336" s="1">
        <v>154</v>
      </c>
      <c r="DG336" s="1">
        <v>194</v>
      </c>
      <c r="DH336" s="1">
        <v>83</v>
      </c>
      <c r="DI336" s="1">
        <v>77</v>
      </c>
      <c r="DJ336" s="1">
        <v>5</v>
      </c>
      <c r="DK336" s="1">
        <v>3</v>
      </c>
      <c r="DL336" s="1">
        <v>129</v>
      </c>
      <c r="DM336" s="1">
        <v>153</v>
      </c>
      <c r="DN336" s="1">
        <v>105</v>
      </c>
      <c r="DO336" s="1">
        <v>121</v>
      </c>
      <c r="DP336" s="1">
        <v>2</v>
      </c>
      <c r="DQ336" s="1">
        <v>16</v>
      </c>
      <c r="DR336" s="1">
        <v>96</v>
      </c>
      <c r="DS336" s="1">
        <v>220</v>
      </c>
      <c r="DT336" s="1">
        <v>158</v>
      </c>
      <c r="DU336" s="1">
        <v>34</v>
      </c>
      <c r="DV336" s="1">
        <v>3</v>
      </c>
      <c r="DW336" s="1">
        <v>0</v>
      </c>
      <c r="DX336" s="1">
        <v>1</v>
      </c>
      <c r="DY336" s="1">
        <v>0</v>
      </c>
      <c r="DZ336" s="1">
        <v>2026</v>
      </c>
      <c r="EA336" s="1">
        <v>2</v>
      </c>
      <c r="EB336" s="1">
        <v>57.010375494071148</v>
      </c>
      <c r="EC336" s="1">
        <v>47.094861660079054</v>
      </c>
      <c r="ED336" s="1">
        <v>48.060276679841898</v>
      </c>
      <c r="EE336" s="1">
        <v>53.145669291338585</v>
      </c>
      <c r="EF336" s="1">
        <v>152.16551383399209</v>
      </c>
      <c r="EG336" s="1">
        <v>50.721837944663946</v>
      </c>
      <c r="EH336" s="1">
        <v>50.591526679841863</v>
      </c>
      <c r="EI336" s="1">
        <v>301</v>
      </c>
      <c r="EJ336" s="1">
        <v>778</v>
      </c>
      <c r="EK336" s="1">
        <v>691</v>
      </c>
      <c r="EL336" s="1">
        <v>254</v>
      </c>
      <c r="EM336" s="1">
        <v>11</v>
      </c>
      <c r="EN336" s="1">
        <v>4</v>
      </c>
      <c r="EO336" s="1">
        <v>688</v>
      </c>
      <c r="EP336" s="1">
        <v>714</v>
      </c>
      <c r="EQ336" s="1">
        <v>324</v>
      </c>
      <c r="ER336" s="1">
        <v>298</v>
      </c>
      <c r="ES336" s="1">
        <v>15</v>
      </c>
      <c r="ET336" s="1">
        <v>38</v>
      </c>
      <c r="EU336" s="1">
        <v>729</v>
      </c>
      <c r="EV336" s="1">
        <v>618</v>
      </c>
      <c r="EW336" s="1">
        <v>363</v>
      </c>
      <c r="EX336" s="1">
        <v>314</v>
      </c>
      <c r="EY336" s="1">
        <v>10</v>
      </c>
      <c r="EZ336" s="1">
        <v>37</v>
      </c>
      <c r="FA336" s="1">
        <v>96</v>
      </c>
      <c r="FB336" s="1">
        <v>220</v>
      </c>
      <c r="FC336" s="1">
        <v>158</v>
      </c>
      <c r="FD336" s="1">
        <v>34</v>
      </c>
      <c r="FE336" s="1">
        <v>3</v>
      </c>
      <c r="FF336" s="1">
        <v>0</v>
      </c>
      <c r="FG336" s="1">
        <v>5</v>
      </c>
      <c r="FH336" s="1">
        <v>2</v>
      </c>
      <c r="FI336" s="1">
        <v>4</v>
      </c>
      <c r="FJ336" s="1">
        <v>3</v>
      </c>
      <c r="FK336" s="1">
        <v>3</v>
      </c>
      <c r="FS336" s="1">
        <v>12</v>
      </c>
      <c r="FT336" s="1">
        <v>12</v>
      </c>
      <c r="FU336" s="1">
        <v>12</v>
      </c>
    </row>
    <row r="337" spans="63:177">
      <c r="BK337" s="1" t="s">
        <v>304</v>
      </c>
      <c r="BL337" s="1" t="s">
        <v>331</v>
      </c>
      <c r="BP337" s="1">
        <v>1450</v>
      </c>
      <c r="BQ337" s="1">
        <v>1</v>
      </c>
      <c r="BR337" s="4">
        <v>57.574189095928226</v>
      </c>
      <c r="BS337" s="4">
        <v>47.665976535541752</v>
      </c>
      <c r="BT337" s="4">
        <v>45.280883367839891</v>
      </c>
      <c r="BU337" s="4">
        <v>150.52104899930987</v>
      </c>
      <c r="BV337" s="4">
        <v>50.173682999769909</v>
      </c>
      <c r="BW337" s="1">
        <v>217</v>
      </c>
      <c r="BX337" s="1">
        <v>522</v>
      </c>
      <c r="BY337" s="1">
        <v>514</v>
      </c>
      <c r="BZ337" s="1">
        <v>196</v>
      </c>
      <c r="CA337" s="1">
        <v>7</v>
      </c>
      <c r="CB337" s="1">
        <v>4</v>
      </c>
      <c r="CC337" s="1">
        <v>470</v>
      </c>
      <c r="CD337" s="1">
        <v>524</v>
      </c>
      <c r="CE337" s="1">
        <v>220</v>
      </c>
      <c r="CF337" s="1">
        <v>235</v>
      </c>
      <c r="CG337" s="1">
        <v>12</v>
      </c>
      <c r="CH337" s="1">
        <v>34</v>
      </c>
      <c r="CI337" s="1">
        <v>553</v>
      </c>
      <c r="CJ337" s="1">
        <v>475</v>
      </c>
      <c r="CK337" s="1">
        <v>250</v>
      </c>
      <c r="CL337" s="1">
        <v>171</v>
      </c>
      <c r="CM337" s="1">
        <v>9</v>
      </c>
      <c r="CN337" s="1">
        <v>14</v>
      </c>
      <c r="CO337" s="1">
        <v>5</v>
      </c>
      <c r="CP337" s="1">
        <v>2</v>
      </c>
      <c r="CQ337" s="1">
        <v>519</v>
      </c>
      <c r="CR337" s="1">
        <v>0</v>
      </c>
      <c r="CS337" s="4">
        <v>63.285163776493256</v>
      </c>
      <c r="CT337" s="4">
        <v>51.51445086705202</v>
      </c>
      <c r="CU337" s="4">
        <v>58.761078998073216</v>
      </c>
      <c r="CV337" s="4">
        <v>53.631984585741812</v>
      </c>
      <c r="CW337" s="4">
        <v>173.56069364161849</v>
      </c>
      <c r="CX337" s="4">
        <v>57.853564547206204</v>
      </c>
      <c r="CY337" s="4">
        <v>56.79816955684008</v>
      </c>
      <c r="CZ337" s="1">
        <v>37</v>
      </c>
      <c r="DA337" s="1">
        <v>176</v>
      </c>
      <c r="DB337" s="1">
        <v>214</v>
      </c>
      <c r="DC337" s="1">
        <v>92</v>
      </c>
      <c r="DD337" s="1">
        <v>0</v>
      </c>
      <c r="DE337" s="1">
        <v>1</v>
      </c>
      <c r="DF337" s="1">
        <v>131</v>
      </c>
      <c r="DG337" s="1">
        <v>206</v>
      </c>
      <c r="DH337" s="1">
        <v>90</v>
      </c>
      <c r="DI337" s="1">
        <v>92</v>
      </c>
      <c r="DJ337" s="1">
        <v>4</v>
      </c>
      <c r="DK337" s="1">
        <v>7</v>
      </c>
      <c r="DL337" s="1">
        <v>109</v>
      </c>
      <c r="DM337" s="1">
        <v>164</v>
      </c>
      <c r="DN337" s="1">
        <v>115</v>
      </c>
      <c r="DO337" s="1">
        <v>131</v>
      </c>
      <c r="DP337" s="1">
        <v>1</v>
      </c>
      <c r="DQ337" s="1">
        <v>17</v>
      </c>
      <c r="DR337" s="1">
        <v>87</v>
      </c>
      <c r="DS337" s="1">
        <v>232</v>
      </c>
      <c r="DT337" s="1">
        <v>161</v>
      </c>
      <c r="DU337" s="1">
        <v>39</v>
      </c>
      <c r="DV337" s="1">
        <v>1</v>
      </c>
      <c r="DW337" s="1">
        <v>1</v>
      </c>
      <c r="DX337" s="1">
        <v>0</v>
      </c>
      <c r="DY337" s="1">
        <v>0</v>
      </c>
      <c r="DZ337" s="1">
        <v>1969</v>
      </c>
      <c r="EA337" s="1">
        <v>1</v>
      </c>
      <c r="EB337" s="1">
        <v>59.080284552845526</v>
      </c>
      <c r="EC337" s="1">
        <v>48.680894308943088</v>
      </c>
      <c r="ED337" s="1">
        <v>48.835873983739837</v>
      </c>
      <c r="EE337" s="1">
        <v>53.631984585741812</v>
      </c>
      <c r="EF337" s="1">
        <v>156.59705284552845</v>
      </c>
      <c r="EG337" s="1">
        <v>52.199017615176146</v>
      </c>
      <c r="EH337" s="1">
        <v>51.920689363143616</v>
      </c>
      <c r="EI337" s="1">
        <v>254</v>
      </c>
      <c r="EJ337" s="1">
        <v>698</v>
      </c>
      <c r="EK337" s="1">
        <v>728</v>
      </c>
      <c r="EL337" s="1">
        <v>288</v>
      </c>
      <c r="EM337" s="1">
        <v>7</v>
      </c>
      <c r="EN337" s="1">
        <v>5</v>
      </c>
      <c r="EO337" s="1">
        <v>601</v>
      </c>
      <c r="EP337" s="1">
        <v>730</v>
      </c>
      <c r="EQ337" s="1">
        <v>310</v>
      </c>
      <c r="ER337" s="1">
        <v>327</v>
      </c>
      <c r="ES337" s="1">
        <v>16</v>
      </c>
      <c r="ET337" s="1">
        <v>41</v>
      </c>
      <c r="EU337" s="1">
        <v>662</v>
      </c>
      <c r="EV337" s="1">
        <v>639</v>
      </c>
      <c r="EW337" s="1">
        <v>365</v>
      </c>
      <c r="EX337" s="1">
        <v>302</v>
      </c>
      <c r="EY337" s="1">
        <v>10</v>
      </c>
      <c r="EZ337" s="1">
        <v>31</v>
      </c>
      <c r="FA337" s="1">
        <v>87</v>
      </c>
      <c r="FB337" s="1">
        <v>232</v>
      </c>
      <c r="FC337" s="1">
        <v>161</v>
      </c>
      <c r="FD337" s="1">
        <v>39</v>
      </c>
      <c r="FE337" s="1">
        <v>1</v>
      </c>
      <c r="FF337" s="1">
        <v>1</v>
      </c>
      <c r="FG337" s="1">
        <v>5</v>
      </c>
      <c r="FH337" s="1">
        <v>2</v>
      </c>
      <c r="FI337" s="1">
        <v>2</v>
      </c>
      <c r="FJ337" s="1">
        <v>2</v>
      </c>
      <c r="FK337" s="1">
        <v>1</v>
      </c>
      <c r="FS337" s="1">
        <v>12</v>
      </c>
      <c r="FT337" s="1">
        <v>12</v>
      </c>
      <c r="FU337" s="1">
        <v>12</v>
      </c>
    </row>
    <row r="338" spans="63:177">
      <c r="BK338" s="1" t="s">
        <v>307</v>
      </c>
      <c r="BL338" s="1" t="s">
        <v>331</v>
      </c>
      <c r="BP338" s="1">
        <v>1975</v>
      </c>
      <c r="BQ338" s="1">
        <v>6</v>
      </c>
      <c r="BR338" s="4">
        <v>57.833925850685624</v>
      </c>
      <c r="BS338" s="4">
        <v>48.217369222955817</v>
      </c>
      <c r="BT338" s="4">
        <v>44.876079228034534</v>
      </c>
      <c r="BU338" s="4">
        <v>150.92737430167597</v>
      </c>
      <c r="BV338" s="4">
        <v>50.309124767225349</v>
      </c>
      <c r="BW338" s="1">
        <v>308</v>
      </c>
      <c r="BX338" s="1">
        <v>731</v>
      </c>
      <c r="BY338" s="1">
        <v>557</v>
      </c>
      <c r="BZ338" s="1">
        <v>373</v>
      </c>
      <c r="CA338" s="1">
        <v>13</v>
      </c>
      <c r="CB338" s="1">
        <v>18</v>
      </c>
      <c r="CC338" s="1">
        <v>672</v>
      </c>
      <c r="CD338" s="1">
        <v>624</v>
      </c>
      <c r="CE338" s="1">
        <v>347</v>
      </c>
      <c r="CF338" s="1">
        <v>326</v>
      </c>
      <c r="CG338" s="1">
        <v>33</v>
      </c>
      <c r="CH338" s="1">
        <v>74</v>
      </c>
      <c r="CI338" s="1">
        <v>813</v>
      </c>
      <c r="CJ338" s="1">
        <v>575</v>
      </c>
      <c r="CK338" s="1">
        <v>341</v>
      </c>
      <c r="CL338" s="1">
        <v>240</v>
      </c>
      <c r="CM338" s="1">
        <v>29</v>
      </c>
      <c r="CN338" s="1">
        <v>15</v>
      </c>
      <c r="CO338" s="1">
        <v>6</v>
      </c>
      <c r="CP338" s="1">
        <v>3</v>
      </c>
      <c r="CQ338" s="1">
        <v>592</v>
      </c>
      <c r="CR338" s="1">
        <v>1</v>
      </c>
      <c r="CS338" s="4">
        <v>54.319796954314718</v>
      </c>
      <c r="CT338" s="4">
        <v>44.081218274111677</v>
      </c>
      <c r="CU338" s="4">
        <v>53.787564766839381</v>
      </c>
      <c r="CV338" s="4">
        <v>50.133671742808801</v>
      </c>
      <c r="CW338" s="4">
        <v>151.09644670050761</v>
      </c>
      <c r="CX338" s="4">
        <v>50.488437676254961</v>
      </c>
      <c r="CY338" s="4">
        <v>50.422024816694872</v>
      </c>
      <c r="CZ338" s="1">
        <v>93</v>
      </c>
      <c r="DA338" s="1">
        <v>271</v>
      </c>
      <c r="DB338" s="1">
        <v>175</v>
      </c>
      <c r="DC338" s="1">
        <v>52</v>
      </c>
      <c r="DD338" s="1">
        <v>1</v>
      </c>
      <c r="DE338" s="1">
        <v>0</v>
      </c>
      <c r="DF338" s="1">
        <v>203</v>
      </c>
      <c r="DG338" s="1">
        <v>229</v>
      </c>
      <c r="DH338" s="1">
        <v>101</v>
      </c>
      <c r="DI338" s="1">
        <v>58</v>
      </c>
      <c r="DJ338" s="1">
        <v>6</v>
      </c>
      <c r="DK338" s="1">
        <v>6</v>
      </c>
      <c r="DL338" s="1">
        <v>156</v>
      </c>
      <c r="DM338" s="1">
        <v>168</v>
      </c>
      <c r="DN338" s="1">
        <v>147</v>
      </c>
      <c r="DO338" s="1">
        <v>108</v>
      </c>
      <c r="DP338" s="1">
        <v>0</v>
      </c>
      <c r="DQ338" s="1">
        <v>18</v>
      </c>
      <c r="DR338" s="1">
        <v>113</v>
      </c>
      <c r="DS338" s="1">
        <v>298</v>
      </c>
      <c r="DT338" s="1">
        <v>148</v>
      </c>
      <c r="DU338" s="1">
        <v>32</v>
      </c>
      <c r="DV338" s="1">
        <v>2</v>
      </c>
      <c r="DW338" s="1">
        <v>1</v>
      </c>
      <c r="DX338" s="1">
        <v>0</v>
      </c>
      <c r="DY338" s="1">
        <v>0</v>
      </c>
      <c r="DZ338" s="1">
        <v>2567</v>
      </c>
      <c r="EA338" s="1">
        <v>7</v>
      </c>
      <c r="EB338" s="1">
        <v>57.022656249999997</v>
      </c>
      <c r="EC338" s="1">
        <v>47.262500000000003</v>
      </c>
      <c r="ED338" s="1">
        <v>46.901098901098898</v>
      </c>
      <c r="EE338" s="1">
        <v>50.133671742808801</v>
      </c>
      <c r="EF338" s="1">
        <v>150.96640625000001</v>
      </c>
      <c r="EG338" s="1">
        <v>50.350520833333306</v>
      </c>
      <c r="EH338" s="1">
        <v>50.335188802083294</v>
      </c>
      <c r="EI338" s="1">
        <v>401</v>
      </c>
      <c r="EJ338" s="1">
        <v>1002</v>
      </c>
      <c r="EK338" s="1">
        <v>732</v>
      </c>
      <c r="EL338" s="1">
        <v>425</v>
      </c>
      <c r="EM338" s="1">
        <v>14</v>
      </c>
      <c r="EN338" s="1">
        <v>18</v>
      </c>
      <c r="EO338" s="1">
        <v>875</v>
      </c>
      <c r="EP338" s="1">
        <v>853</v>
      </c>
      <c r="EQ338" s="1">
        <v>448</v>
      </c>
      <c r="ER338" s="1">
        <v>384</v>
      </c>
      <c r="ES338" s="1">
        <v>39</v>
      </c>
      <c r="ET338" s="1">
        <v>80</v>
      </c>
      <c r="EU338" s="1">
        <v>969</v>
      </c>
      <c r="EV338" s="1">
        <v>743</v>
      </c>
      <c r="EW338" s="1">
        <v>488</v>
      </c>
      <c r="EX338" s="1">
        <v>348</v>
      </c>
      <c r="EY338" s="1">
        <v>29</v>
      </c>
      <c r="EZ338" s="1">
        <v>33</v>
      </c>
      <c r="FA338" s="1">
        <v>113</v>
      </c>
      <c r="FB338" s="1">
        <v>298</v>
      </c>
      <c r="FC338" s="1">
        <v>148</v>
      </c>
      <c r="FD338" s="1">
        <v>32</v>
      </c>
      <c r="FE338" s="1">
        <v>2</v>
      </c>
      <c r="FF338" s="1">
        <v>1</v>
      </c>
      <c r="FG338" s="1">
        <v>6</v>
      </c>
      <c r="FH338" s="1">
        <v>3</v>
      </c>
      <c r="FI338" s="1">
        <v>1</v>
      </c>
      <c r="FJ338" s="1">
        <v>7</v>
      </c>
      <c r="FK338" s="1">
        <v>5</v>
      </c>
      <c r="FS338" s="1">
        <v>12</v>
      </c>
      <c r="FT338" s="1">
        <v>12</v>
      </c>
      <c r="FU338" s="1">
        <v>12</v>
      </c>
    </row>
    <row r="339" spans="63:177">
      <c r="BK339" s="1" t="s">
        <v>309</v>
      </c>
      <c r="BL339" s="1" t="s">
        <v>331</v>
      </c>
      <c r="BP339" s="1">
        <v>199</v>
      </c>
      <c r="BQ339" s="1">
        <v>0</v>
      </c>
      <c r="BR339" s="4">
        <v>40.969849246231156</v>
      </c>
      <c r="BS339" s="4">
        <v>34.331658291457288</v>
      </c>
      <c r="BT339" s="4">
        <v>32.412060301507537</v>
      </c>
      <c r="BU339" s="4">
        <v>107.71356783919597</v>
      </c>
      <c r="BV339" s="4">
        <v>35.904522613065325</v>
      </c>
      <c r="BW339" s="1">
        <v>74</v>
      </c>
      <c r="BX339" s="1">
        <v>88</v>
      </c>
      <c r="BY339" s="1">
        <v>34</v>
      </c>
      <c r="BZ339" s="1">
        <v>3</v>
      </c>
      <c r="CA339" s="1">
        <v>3</v>
      </c>
      <c r="CB339" s="1">
        <v>0</v>
      </c>
      <c r="CC339" s="1">
        <v>96</v>
      </c>
      <c r="CD339" s="1">
        <v>76</v>
      </c>
      <c r="CE339" s="1">
        <v>19</v>
      </c>
      <c r="CF339" s="1">
        <v>8</v>
      </c>
      <c r="CG339" s="1">
        <v>5</v>
      </c>
      <c r="CH339" s="1">
        <v>0</v>
      </c>
      <c r="CI339" s="1">
        <v>126</v>
      </c>
      <c r="CJ339" s="1">
        <v>49</v>
      </c>
      <c r="CK339" s="1">
        <v>17</v>
      </c>
      <c r="CL339" s="1">
        <v>7</v>
      </c>
      <c r="CM339" s="1">
        <v>5</v>
      </c>
      <c r="CN339" s="1">
        <v>0</v>
      </c>
      <c r="CO339" s="1">
        <v>3</v>
      </c>
      <c r="CP339" s="1">
        <v>0</v>
      </c>
      <c r="CQ339" s="1">
        <v>34</v>
      </c>
      <c r="CR339" s="1">
        <v>0</v>
      </c>
      <c r="CS339" s="4">
        <v>52.823529411764703</v>
      </c>
      <c r="CT339" s="4">
        <v>38.941176470588232</v>
      </c>
      <c r="CU339" s="4">
        <v>45.823529411764703</v>
      </c>
      <c r="CV339" s="4">
        <v>42.117647058823529</v>
      </c>
      <c r="CW339" s="4">
        <v>137.58823529411765</v>
      </c>
      <c r="CX339" s="4">
        <v>45.86274509803922</v>
      </c>
      <c r="CY339" s="4">
        <v>44.926470588235297</v>
      </c>
      <c r="CZ339" s="1">
        <v>8</v>
      </c>
      <c r="DA339" s="1">
        <v>16</v>
      </c>
      <c r="DB339" s="1">
        <v>5</v>
      </c>
      <c r="DC339" s="1">
        <v>5</v>
      </c>
      <c r="DD339" s="1">
        <v>0</v>
      </c>
      <c r="DE339" s="1">
        <v>0</v>
      </c>
      <c r="DF339" s="1">
        <v>17</v>
      </c>
      <c r="DG339" s="1">
        <v>11</v>
      </c>
      <c r="DH339" s="1">
        <v>3</v>
      </c>
      <c r="DI339" s="1">
        <v>3</v>
      </c>
      <c r="DJ339" s="1">
        <v>0</v>
      </c>
      <c r="DK339" s="1">
        <v>1</v>
      </c>
      <c r="DL339" s="1">
        <v>17</v>
      </c>
      <c r="DM339" s="1">
        <v>6</v>
      </c>
      <c r="DN339" s="1">
        <v>4</v>
      </c>
      <c r="DO339" s="1">
        <v>7</v>
      </c>
      <c r="DP339" s="1">
        <v>0</v>
      </c>
      <c r="DQ339" s="1">
        <v>1</v>
      </c>
      <c r="DR339" s="1">
        <v>10</v>
      </c>
      <c r="DS339" s="1">
        <v>18</v>
      </c>
      <c r="DT339" s="1">
        <v>4</v>
      </c>
      <c r="DU339" s="1">
        <v>2</v>
      </c>
      <c r="DV339" s="1">
        <v>1</v>
      </c>
      <c r="DW339" s="1">
        <v>0</v>
      </c>
      <c r="DX339" s="1">
        <v>0</v>
      </c>
      <c r="DY339" s="1">
        <v>0</v>
      </c>
      <c r="DZ339" s="1">
        <v>233</v>
      </c>
      <c r="EA339" s="1">
        <v>0</v>
      </c>
      <c r="EB339" s="1">
        <v>42.699570815450642</v>
      </c>
      <c r="EC339" s="1">
        <v>35.004291845493562</v>
      </c>
      <c r="ED339" s="1">
        <v>34.369098712446352</v>
      </c>
      <c r="EE339" s="1">
        <v>42.117647058823529</v>
      </c>
      <c r="EF339" s="1">
        <v>112.07296137339056</v>
      </c>
      <c r="EG339" s="1">
        <v>37.357653791130183</v>
      </c>
      <c r="EH339" s="1">
        <v>37.22103004291845</v>
      </c>
      <c r="EI339" s="1">
        <v>82</v>
      </c>
      <c r="EJ339" s="1">
        <v>104</v>
      </c>
      <c r="EK339" s="1">
        <v>39</v>
      </c>
      <c r="EL339" s="1">
        <v>8</v>
      </c>
      <c r="EM339" s="1">
        <v>3</v>
      </c>
      <c r="EN339" s="1">
        <v>0</v>
      </c>
      <c r="EO339" s="1">
        <v>113</v>
      </c>
      <c r="EP339" s="1">
        <v>87</v>
      </c>
      <c r="EQ339" s="1">
        <v>22</v>
      </c>
      <c r="ER339" s="1">
        <v>11</v>
      </c>
      <c r="ES339" s="1">
        <v>5</v>
      </c>
      <c r="ET339" s="1">
        <v>1</v>
      </c>
      <c r="EU339" s="1">
        <v>143</v>
      </c>
      <c r="EV339" s="1">
        <v>55</v>
      </c>
      <c r="EW339" s="1">
        <v>21</v>
      </c>
      <c r="EX339" s="1">
        <v>14</v>
      </c>
      <c r="EY339" s="1">
        <v>5</v>
      </c>
      <c r="EZ339" s="1">
        <v>1</v>
      </c>
      <c r="FA339" s="1">
        <v>10</v>
      </c>
      <c r="FB339" s="1">
        <v>18</v>
      </c>
      <c r="FC339" s="1">
        <v>4</v>
      </c>
      <c r="FD339" s="1">
        <v>2</v>
      </c>
      <c r="FE339" s="1">
        <v>1</v>
      </c>
      <c r="FF339" s="1">
        <v>0</v>
      </c>
      <c r="FG339" s="1">
        <v>3</v>
      </c>
      <c r="FH339" s="1">
        <v>0</v>
      </c>
      <c r="FI339" s="1">
        <v>12</v>
      </c>
      <c r="FJ339" s="1">
        <v>12</v>
      </c>
      <c r="FK339" s="1">
        <v>12</v>
      </c>
      <c r="FS339" s="1">
        <v>12</v>
      </c>
      <c r="FT339" s="1">
        <v>12</v>
      </c>
      <c r="FU339" s="1">
        <v>12</v>
      </c>
    </row>
    <row r="340" spans="63:177">
      <c r="BK340" s="1" t="s">
        <v>311</v>
      </c>
      <c r="BL340" s="1" t="s">
        <v>331</v>
      </c>
      <c r="BP340" s="1">
        <v>2238</v>
      </c>
      <c r="BQ340" s="1">
        <v>7</v>
      </c>
      <c r="BR340" s="4">
        <v>46.899596593455847</v>
      </c>
      <c r="BS340" s="4">
        <v>37.4683998207082</v>
      </c>
      <c r="BT340" s="4">
        <v>33.127745405647694</v>
      </c>
      <c r="BU340" s="4">
        <v>117.49574181981174</v>
      </c>
      <c r="BV340" s="4">
        <v>39.165247273270552</v>
      </c>
      <c r="BW340" s="1">
        <v>668</v>
      </c>
      <c r="BX340" s="1">
        <v>908</v>
      </c>
      <c r="BY340" s="1">
        <v>513</v>
      </c>
      <c r="BZ340" s="1">
        <v>142</v>
      </c>
      <c r="CA340" s="1">
        <v>27</v>
      </c>
      <c r="CB340" s="1">
        <v>3</v>
      </c>
      <c r="CC340" s="1">
        <v>1120</v>
      </c>
      <c r="CD340" s="1">
        <v>692</v>
      </c>
      <c r="CE340" s="1">
        <v>246</v>
      </c>
      <c r="CF340" s="1">
        <v>173</v>
      </c>
      <c r="CG340" s="1">
        <v>36</v>
      </c>
      <c r="CH340" s="1">
        <v>13</v>
      </c>
      <c r="CI340" s="1">
        <v>1322</v>
      </c>
      <c r="CJ340" s="1">
        <v>606</v>
      </c>
      <c r="CK340" s="1">
        <v>215</v>
      </c>
      <c r="CL340" s="1">
        <v>88</v>
      </c>
      <c r="CM340" s="1">
        <v>29</v>
      </c>
      <c r="CN340" s="1">
        <v>5</v>
      </c>
      <c r="CO340" s="1">
        <v>19</v>
      </c>
      <c r="CP340" s="1">
        <v>0</v>
      </c>
      <c r="CQ340" s="1">
        <v>144</v>
      </c>
      <c r="CR340" s="1">
        <v>0</v>
      </c>
      <c r="CS340" s="4">
        <v>55.055555555555557</v>
      </c>
      <c r="CT340" s="4">
        <v>39.055555555555557</v>
      </c>
      <c r="CU340" s="4">
        <v>44.666666666666664</v>
      </c>
      <c r="CV340" s="4">
        <v>46.402777777777779</v>
      </c>
      <c r="CW340" s="4">
        <v>138.77777777777777</v>
      </c>
      <c r="CX340" s="4">
        <v>46.25925925925926</v>
      </c>
      <c r="CY340" s="4">
        <v>46.295138888888886</v>
      </c>
      <c r="CZ340" s="1">
        <v>25</v>
      </c>
      <c r="DA340" s="1">
        <v>56</v>
      </c>
      <c r="DB340" s="1">
        <v>46</v>
      </c>
      <c r="DC340" s="1">
        <v>17</v>
      </c>
      <c r="DD340" s="1">
        <v>0</v>
      </c>
      <c r="DE340" s="1">
        <v>0</v>
      </c>
      <c r="DF340" s="1">
        <v>69</v>
      </c>
      <c r="DG340" s="1">
        <v>46</v>
      </c>
      <c r="DH340" s="1">
        <v>21</v>
      </c>
      <c r="DI340" s="1">
        <v>8</v>
      </c>
      <c r="DJ340" s="1">
        <v>1</v>
      </c>
      <c r="DK340" s="1">
        <v>0</v>
      </c>
      <c r="DL340" s="1">
        <v>53</v>
      </c>
      <c r="DM340" s="1">
        <v>53</v>
      </c>
      <c r="DN340" s="1">
        <v>24</v>
      </c>
      <c r="DO340" s="1">
        <v>14</v>
      </c>
      <c r="DP340" s="1">
        <v>0</v>
      </c>
      <c r="DQ340" s="1">
        <v>0</v>
      </c>
      <c r="DR340" s="1">
        <v>42</v>
      </c>
      <c r="DS340" s="1">
        <v>60</v>
      </c>
      <c r="DT340" s="1">
        <v>37</v>
      </c>
      <c r="DU340" s="1">
        <v>5</v>
      </c>
      <c r="DV340" s="1">
        <v>0</v>
      </c>
      <c r="DW340" s="1">
        <v>0</v>
      </c>
      <c r="DX340" s="1">
        <v>0</v>
      </c>
      <c r="DY340" s="1">
        <v>0</v>
      </c>
      <c r="DZ340" s="1">
        <v>2382</v>
      </c>
      <c r="EA340" s="1">
        <v>7</v>
      </c>
      <c r="EB340" s="1">
        <v>47.394105263157897</v>
      </c>
      <c r="EC340" s="1">
        <v>37.56463157894737</v>
      </c>
      <c r="ED340" s="1">
        <v>33.827368421052633</v>
      </c>
      <c r="EE340" s="1">
        <v>46.402777777777779</v>
      </c>
      <c r="EF340" s="1">
        <v>118.78610526315789</v>
      </c>
      <c r="EG340" s="1">
        <v>39.595368421052548</v>
      </c>
      <c r="EH340" s="1">
        <v>39.597543859649043</v>
      </c>
      <c r="EI340" s="1">
        <v>693</v>
      </c>
      <c r="EJ340" s="1">
        <v>964</v>
      </c>
      <c r="EK340" s="1">
        <v>559</v>
      </c>
      <c r="EL340" s="1">
        <v>159</v>
      </c>
      <c r="EM340" s="1">
        <v>27</v>
      </c>
      <c r="EN340" s="1">
        <v>3</v>
      </c>
      <c r="EO340" s="1">
        <v>1189</v>
      </c>
      <c r="EP340" s="1">
        <v>738</v>
      </c>
      <c r="EQ340" s="1">
        <v>267</v>
      </c>
      <c r="ER340" s="1">
        <v>181</v>
      </c>
      <c r="ES340" s="1">
        <v>37</v>
      </c>
      <c r="ET340" s="1">
        <v>13</v>
      </c>
      <c r="EU340" s="1">
        <v>1375</v>
      </c>
      <c r="EV340" s="1">
        <v>659</v>
      </c>
      <c r="EW340" s="1">
        <v>239</v>
      </c>
      <c r="EX340" s="1">
        <v>102</v>
      </c>
      <c r="EY340" s="1">
        <v>29</v>
      </c>
      <c r="EZ340" s="1">
        <v>5</v>
      </c>
      <c r="FA340" s="1">
        <v>42</v>
      </c>
      <c r="FB340" s="1">
        <v>60</v>
      </c>
      <c r="FC340" s="1">
        <v>37</v>
      </c>
      <c r="FD340" s="1">
        <v>5</v>
      </c>
      <c r="FE340" s="1">
        <v>0</v>
      </c>
      <c r="FF340" s="1">
        <v>0</v>
      </c>
      <c r="FG340" s="1">
        <v>19</v>
      </c>
      <c r="FH340" s="1">
        <v>0</v>
      </c>
      <c r="FI340" s="1">
        <v>9</v>
      </c>
      <c r="FJ340" s="1">
        <v>10</v>
      </c>
      <c r="FK340" s="1">
        <v>9</v>
      </c>
      <c r="FS340" s="1">
        <v>12</v>
      </c>
      <c r="FT340" s="1">
        <v>12</v>
      </c>
      <c r="FU340" s="1">
        <v>12</v>
      </c>
    </row>
    <row r="341" spans="63:177">
      <c r="BK341" s="1" t="s">
        <v>314</v>
      </c>
      <c r="BL341" s="1" t="s">
        <v>331</v>
      </c>
      <c r="BP341" s="1">
        <v>4918</v>
      </c>
      <c r="BQ341" s="1">
        <v>50</v>
      </c>
      <c r="BR341" s="4">
        <v>43.367091207888251</v>
      </c>
      <c r="BS341" s="4">
        <v>35.990139687756781</v>
      </c>
      <c r="BT341" s="4">
        <v>32.016639276910432</v>
      </c>
      <c r="BU341" s="4">
        <v>111.37387017255547</v>
      </c>
      <c r="BV341" s="4">
        <v>37.124623390851816</v>
      </c>
      <c r="BW341" s="1">
        <v>1567</v>
      </c>
      <c r="BX341" s="1">
        <v>2295</v>
      </c>
      <c r="BY341" s="1">
        <v>866</v>
      </c>
      <c r="BZ341" s="1">
        <v>140</v>
      </c>
      <c r="CA341" s="1">
        <v>47</v>
      </c>
      <c r="CB341" s="1">
        <v>0</v>
      </c>
      <c r="CC341" s="1">
        <v>2396</v>
      </c>
      <c r="CD341" s="1">
        <v>1784</v>
      </c>
      <c r="CE341" s="1">
        <v>456</v>
      </c>
      <c r="CF341" s="1">
        <v>232</v>
      </c>
      <c r="CG341" s="1">
        <v>64</v>
      </c>
      <c r="CH341" s="1">
        <v>22</v>
      </c>
      <c r="CI341" s="1">
        <v>3051</v>
      </c>
      <c r="CJ341" s="1">
        <v>1237</v>
      </c>
      <c r="CK341" s="1">
        <v>401</v>
      </c>
      <c r="CL341" s="1">
        <v>179</v>
      </c>
      <c r="CM341" s="1">
        <v>52</v>
      </c>
      <c r="CN341" s="1">
        <v>9</v>
      </c>
      <c r="CO341" s="1">
        <v>33</v>
      </c>
      <c r="CP341" s="1">
        <v>0</v>
      </c>
      <c r="CQ341" s="1">
        <v>433</v>
      </c>
      <c r="CR341" s="1">
        <v>0</v>
      </c>
      <c r="CS341" s="4">
        <v>55.468822170900694</v>
      </c>
      <c r="CT341" s="4">
        <v>39.750577367205544</v>
      </c>
      <c r="CU341" s="4">
        <v>44.011547344110852</v>
      </c>
      <c r="CV341" s="4">
        <v>48.933025404157043</v>
      </c>
      <c r="CW341" s="4">
        <v>139.2309468822171</v>
      </c>
      <c r="CX341" s="4">
        <v>46.41031562740563</v>
      </c>
      <c r="CY341" s="4">
        <v>47.040993071593533</v>
      </c>
      <c r="CZ341" s="1">
        <v>59</v>
      </c>
      <c r="DA341" s="1">
        <v>191</v>
      </c>
      <c r="DB341" s="1">
        <v>150</v>
      </c>
      <c r="DC341" s="1">
        <v>33</v>
      </c>
      <c r="DD341" s="1">
        <v>1</v>
      </c>
      <c r="DE341" s="1">
        <v>1</v>
      </c>
      <c r="DF341" s="1">
        <v>173</v>
      </c>
      <c r="DG341" s="1">
        <v>185</v>
      </c>
      <c r="DH341" s="1">
        <v>51</v>
      </c>
      <c r="DI341" s="1">
        <v>24</v>
      </c>
      <c r="DJ341" s="1">
        <v>0</v>
      </c>
      <c r="DK341" s="1">
        <v>3</v>
      </c>
      <c r="DL341" s="1">
        <v>192</v>
      </c>
      <c r="DM341" s="1">
        <v>112</v>
      </c>
      <c r="DN341" s="1">
        <v>79</v>
      </c>
      <c r="DO341" s="1">
        <v>50</v>
      </c>
      <c r="DP341" s="1">
        <v>1</v>
      </c>
      <c r="DQ341" s="1">
        <v>4</v>
      </c>
      <c r="DR341" s="1">
        <v>98</v>
      </c>
      <c r="DS341" s="1">
        <v>211</v>
      </c>
      <c r="DT341" s="1">
        <v>112</v>
      </c>
      <c r="DU341" s="1">
        <v>12</v>
      </c>
      <c r="DV341" s="1">
        <v>3</v>
      </c>
      <c r="DW341" s="1">
        <v>0</v>
      </c>
      <c r="DX341" s="1">
        <v>0</v>
      </c>
      <c r="DY341" s="1">
        <v>0</v>
      </c>
      <c r="DZ341" s="1">
        <v>5351</v>
      </c>
      <c r="EA341" s="1">
        <v>50</v>
      </c>
      <c r="EB341" s="1">
        <v>44.35559328428598</v>
      </c>
      <c r="EC341" s="1">
        <v>36.297302395774381</v>
      </c>
      <c r="ED341" s="1">
        <v>32.996415770609318</v>
      </c>
      <c r="EE341" s="1">
        <v>48.933025404157043</v>
      </c>
      <c r="EF341" s="1">
        <v>113.64931145066969</v>
      </c>
      <c r="EG341" s="1">
        <v>37.883103816889871</v>
      </c>
      <c r="EH341" s="1">
        <v>37.934619254228743</v>
      </c>
      <c r="EI341" s="1">
        <v>1626</v>
      </c>
      <c r="EJ341" s="1">
        <v>2486</v>
      </c>
      <c r="EK341" s="1">
        <v>1016</v>
      </c>
      <c r="EL341" s="1">
        <v>173</v>
      </c>
      <c r="EM341" s="1">
        <v>48</v>
      </c>
      <c r="EN341" s="1">
        <v>1</v>
      </c>
      <c r="EO341" s="1">
        <v>2569</v>
      </c>
      <c r="EP341" s="1">
        <v>1969</v>
      </c>
      <c r="EQ341" s="1">
        <v>507</v>
      </c>
      <c r="ER341" s="1">
        <v>256</v>
      </c>
      <c r="ES341" s="1">
        <v>64</v>
      </c>
      <c r="ET341" s="1">
        <v>25</v>
      </c>
      <c r="EU341" s="1">
        <v>3243</v>
      </c>
      <c r="EV341" s="1">
        <v>1349</v>
      </c>
      <c r="EW341" s="1">
        <v>480</v>
      </c>
      <c r="EX341" s="1">
        <v>229</v>
      </c>
      <c r="EY341" s="1">
        <v>53</v>
      </c>
      <c r="EZ341" s="1">
        <v>13</v>
      </c>
      <c r="FA341" s="1">
        <v>98</v>
      </c>
      <c r="FB341" s="1">
        <v>211</v>
      </c>
      <c r="FC341" s="1">
        <v>112</v>
      </c>
      <c r="FD341" s="1">
        <v>12</v>
      </c>
      <c r="FE341" s="1">
        <v>3</v>
      </c>
      <c r="FF341" s="1">
        <v>0</v>
      </c>
      <c r="FG341" s="1">
        <v>33</v>
      </c>
      <c r="FH341" s="1">
        <v>0</v>
      </c>
      <c r="FI341" s="1">
        <v>11</v>
      </c>
      <c r="FJ341" s="1">
        <v>8</v>
      </c>
      <c r="FK341" s="1">
        <v>11</v>
      </c>
      <c r="FS341" s="1">
        <v>12</v>
      </c>
      <c r="FT341" s="1">
        <v>12</v>
      </c>
      <c r="FU341" s="1">
        <v>12</v>
      </c>
    </row>
    <row r="342" spans="63:177">
      <c r="BK342" s="1" t="s">
        <v>316</v>
      </c>
      <c r="BL342" s="1" t="s">
        <v>331</v>
      </c>
      <c r="BP342" s="1">
        <v>1008</v>
      </c>
      <c r="BQ342" s="1">
        <v>19</v>
      </c>
      <c r="BR342" s="4">
        <v>55.963599595551059</v>
      </c>
      <c r="BS342" s="4">
        <v>44.335692618806874</v>
      </c>
      <c r="BT342" s="4">
        <v>41.186046511627907</v>
      </c>
      <c r="BU342" s="4">
        <v>141.48533872598586</v>
      </c>
      <c r="BV342" s="4">
        <v>47.161779575328652</v>
      </c>
      <c r="BW342" s="1">
        <v>156</v>
      </c>
      <c r="BX342" s="1">
        <v>411</v>
      </c>
      <c r="BY342" s="1">
        <v>294</v>
      </c>
      <c r="BZ342" s="1">
        <v>128</v>
      </c>
      <c r="CA342" s="1">
        <v>6</v>
      </c>
      <c r="CB342" s="1">
        <v>8</v>
      </c>
      <c r="CC342" s="1">
        <v>389</v>
      </c>
      <c r="CD342" s="1">
        <v>319</v>
      </c>
      <c r="CE342" s="1">
        <v>161</v>
      </c>
      <c r="CF342" s="1">
        <v>120</v>
      </c>
      <c r="CG342" s="1">
        <v>10</v>
      </c>
      <c r="CH342" s="1">
        <v>16</v>
      </c>
      <c r="CI342" s="1">
        <v>451</v>
      </c>
      <c r="CJ342" s="1">
        <v>299</v>
      </c>
      <c r="CK342" s="1">
        <v>156</v>
      </c>
      <c r="CL342" s="1">
        <v>83</v>
      </c>
      <c r="CM342" s="1">
        <v>7</v>
      </c>
      <c r="CN342" s="1">
        <v>2</v>
      </c>
      <c r="CO342" s="1">
        <v>4</v>
      </c>
      <c r="CP342" s="1">
        <v>0</v>
      </c>
      <c r="CQ342" s="1">
        <v>445</v>
      </c>
      <c r="CR342" s="1">
        <v>23</v>
      </c>
      <c r="CS342" s="4">
        <v>61.414691943127963</v>
      </c>
      <c r="CT342" s="4">
        <v>53.791469194312796</v>
      </c>
      <c r="CU342" s="4">
        <v>61.556872037914694</v>
      </c>
      <c r="CV342" s="4">
        <v>52.18009478672986</v>
      </c>
      <c r="CW342" s="4">
        <v>176.76303317535545</v>
      </c>
      <c r="CX342" s="4">
        <v>58.921011058451803</v>
      </c>
      <c r="CY342" s="4">
        <v>57.235781990521325</v>
      </c>
      <c r="CZ342" s="1">
        <v>41</v>
      </c>
      <c r="DA342" s="1">
        <v>149</v>
      </c>
      <c r="DB342" s="1">
        <v>169</v>
      </c>
      <c r="DC342" s="1">
        <v>63</v>
      </c>
      <c r="DD342" s="1">
        <v>0</v>
      </c>
      <c r="DE342" s="1">
        <v>0</v>
      </c>
      <c r="DF342" s="1">
        <v>94</v>
      </c>
      <c r="DG342" s="1">
        <v>158</v>
      </c>
      <c r="DH342" s="1">
        <v>89</v>
      </c>
      <c r="DI342" s="1">
        <v>81</v>
      </c>
      <c r="DJ342" s="1">
        <v>2</v>
      </c>
      <c r="DK342" s="1">
        <v>8</v>
      </c>
      <c r="DL342" s="1">
        <v>71</v>
      </c>
      <c r="DM342" s="1">
        <v>114</v>
      </c>
      <c r="DN342" s="1">
        <v>128</v>
      </c>
      <c r="DO342" s="1">
        <v>109</v>
      </c>
      <c r="DP342" s="1">
        <v>1</v>
      </c>
      <c r="DQ342" s="1">
        <v>6</v>
      </c>
      <c r="DR342" s="1">
        <v>83</v>
      </c>
      <c r="DS342" s="1">
        <v>175</v>
      </c>
      <c r="DT342" s="1">
        <v>132</v>
      </c>
      <c r="DU342" s="1">
        <v>32</v>
      </c>
      <c r="DV342" s="1">
        <v>1</v>
      </c>
      <c r="DW342" s="1">
        <v>0</v>
      </c>
      <c r="DX342" s="1">
        <v>0</v>
      </c>
      <c r="DY342" s="1">
        <v>0</v>
      </c>
      <c r="DZ342" s="1">
        <v>1453</v>
      </c>
      <c r="EA342" s="1">
        <v>42</v>
      </c>
      <c r="EB342" s="1">
        <v>57.593905031892277</v>
      </c>
      <c r="EC342" s="1">
        <v>47.163713678242381</v>
      </c>
      <c r="ED342" s="1">
        <v>47.278525868178598</v>
      </c>
      <c r="EE342" s="1">
        <v>52.18009478672986</v>
      </c>
      <c r="EF342" s="1">
        <v>152.03614457831324</v>
      </c>
      <c r="EG342" s="1">
        <v>50.678714859437655</v>
      </c>
      <c r="EH342" s="1">
        <v>50.174698795180596</v>
      </c>
      <c r="EI342" s="1">
        <v>197</v>
      </c>
      <c r="EJ342" s="1">
        <v>560</v>
      </c>
      <c r="EK342" s="1">
        <v>463</v>
      </c>
      <c r="EL342" s="1">
        <v>191</v>
      </c>
      <c r="EM342" s="1">
        <v>6</v>
      </c>
      <c r="EN342" s="1">
        <v>8</v>
      </c>
      <c r="EO342" s="1">
        <v>483</v>
      </c>
      <c r="EP342" s="1">
        <v>477</v>
      </c>
      <c r="EQ342" s="1">
        <v>250</v>
      </c>
      <c r="ER342" s="1">
        <v>201</v>
      </c>
      <c r="ES342" s="1">
        <v>12</v>
      </c>
      <c r="ET342" s="1">
        <v>24</v>
      </c>
      <c r="EU342" s="1">
        <v>522</v>
      </c>
      <c r="EV342" s="1">
        <v>413</v>
      </c>
      <c r="EW342" s="1">
        <v>284</v>
      </c>
      <c r="EX342" s="1">
        <v>192</v>
      </c>
      <c r="EY342" s="1">
        <v>8</v>
      </c>
      <c r="EZ342" s="1">
        <v>8</v>
      </c>
      <c r="FA342" s="1">
        <v>83</v>
      </c>
      <c r="FB342" s="1">
        <v>175</v>
      </c>
      <c r="FC342" s="1">
        <v>132</v>
      </c>
      <c r="FD342" s="1">
        <v>32</v>
      </c>
      <c r="FE342" s="1">
        <v>1</v>
      </c>
      <c r="FF342" s="1">
        <v>0</v>
      </c>
      <c r="FG342" s="1">
        <v>4</v>
      </c>
      <c r="FH342" s="1">
        <v>0</v>
      </c>
      <c r="FI342" s="1">
        <v>6</v>
      </c>
      <c r="FJ342" s="1">
        <v>1</v>
      </c>
      <c r="FK342" s="1">
        <v>4</v>
      </c>
      <c r="FS342" s="1">
        <v>12</v>
      </c>
      <c r="FT342" s="1">
        <v>12</v>
      </c>
      <c r="FU342" s="1">
        <v>12</v>
      </c>
    </row>
    <row r="343" spans="63:177">
      <c r="BK343" s="1" t="s">
        <v>322</v>
      </c>
      <c r="BL343" s="1" t="s">
        <v>331</v>
      </c>
      <c r="BP343" s="1">
        <v>3167</v>
      </c>
      <c r="BQ343" s="1">
        <v>7</v>
      </c>
      <c r="BR343" s="4">
        <v>53.428797468354432</v>
      </c>
      <c r="BS343" s="4">
        <v>41.3</v>
      </c>
      <c r="BT343" s="4">
        <v>38.687658227848104</v>
      </c>
      <c r="BU343" s="4">
        <v>133.41645569620252</v>
      </c>
      <c r="BV343" s="4">
        <v>44.472151898734225</v>
      </c>
      <c r="BW343" s="1">
        <v>571</v>
      </c>
      <c r="BX343" s="1">
        <v>1436</v>
      </c>
      <c r="BY343" s="1">
        <v>750</v>
      </c>
      <c r="BZ343" s="1">
        <v>403</v>
      </c>
      <c r="CA343" s="1">
        <v>16</v>
      </c>
      <c r="CB343" s="1">
        <v>20</v>
      </c>
      <c r="CC343" s="1">
        <v>1417</v>
      </c>
      <c r="CD343" s="1">
        <v>981</v>
      </c>
      <c r="CE343" s="1">
        <v>449</v>
      </c>
      <c r="CF343" s="1">
        <v>313</v>
      </c>
      <c r="CG343" s="1">
        <v>34</v>
      </c>
      <c r="CH343" s="1">
        <v>53</v>
      </c>
      <c r="CI343" s="1">
        <v>1607</v>
      </c>
      <c r="CJ343" s="1">
        <v>892</v>
      </c>
      <c r="CK343" s="1">
        <v>448</v>
      </c>
      <c r="CL343" s="1">
        <v>213</v>
      </c>
      <c r="CM343" s="1">
        <v>21</v>
      </c>
      <c r="CN343" s="1">
        <v>9</v>
      </c>
      <c r="CO343" s="1">
        <v>10</v>
      </c>
      <c r="CP343" s="1">
        <v>0</v>
      </c>
      <c r="CQ343" s="1">
        <v>353</v>
      </c>
      <c r="CR343" s="1">
        <v>2</v>
      </c>
      <c r="CS343" s="4">
        <v>52.17094017094017</v>
      </c>
      <c r="CT343" s="4">
        <v>40.56980056980057</v>
      </c>
      <c r="CU343" s="4">
        <v>45.173789173789174</v>
      </c>
      <c r="CV343" s="4">
        <v>50.421652421652425</v>
      </c>
      <c r="CW343" s="4">
        <v>137.91452991452991</v>
      </c>
      <c r="CX343" s="4">
        <v>45.971509971509946</v>
      </c>
      <c r="CY343" s="4">
        <v>47.084045584045583</v>
      </c>
      <c r="CZ343" s="1">
        <v>58</v>
      </c>
      <c r="DA343" s="1">
        <v>175</v>
      </c>
      <c r="DB343" s="1">
        <v>92</v>
      </c>
      <c r="DC343" s="1">
        <v>26</v>
      </c>
      <c r="DD343" s="1">
        <v>0</v>
      </c>
      <c r="DE343" s="1">
        <v>0</v>
      </c>
      <c r="DF343" s="1">
        <v>153</v>
      </c>
      <c r="DG343" s="1">
        <v>120</v>
      </c>
      <c r="DH343" s="1">
        <v>56</v>
      </c>
      <c r="DI343" s="1">
        <v>22</v>
      </c>
      <c r="DJ343" s="1">
        <v>0</v>
      </c>
      <c r="DK343" s="1">
        <v>3</v>
      </c>
      <c r="DL343" s="1">
        <v>132</v>
      </c>
      <c r="DM343" s="1">
        <v>113</v>
      </c>
      <c r="DN343" s="1">
        <v>72</v>
      </c>
      <c r="DO343" s="1">
        <v>34</v>
      </c>
      <c r="DP343" s="1">
        <v>0</v>
      </c>
      <c r="DQ343" s="1">
        <v>3</v>
      </c>
      <c r="DR343" s="1">
        <v>71</v>
      </c>
      <c r="DS343" s="1">
        <v>166</v>
      </c>
      <c r="DT343" s="1">
        <v>95</v>
      </c>
      <c r="DU343" s="1">
        <v>19</v>
      </c>
      <c r="DV343" s="1">
        <v>0</v>
      </c>
      <c r="DW343" s="1">
        <v>0</v>
      </c>
      <c r="DX343" s="1">
        <v>0</v>
      </c>
      <c r="DY343" s="1">
        <v>0</v>
      </c>
      <c r="DZ343" s="1">
        <v>3520</v>
      </c>
      <c r="EA343" s="1">
        <v>9</v>
      </c>
      <c r="EB343" s="1">
        <v>53.303047564796351</v>
      </c>
      <c r="EC343" s="1">
        <v>41.227000854457422</v>
      </c>
      <c r="ED343" s="1">
        <v>39.336086585018514</v>
      </c>
      <c r="EE343" s="1">
        <v>50.421652421652425</v>
      </c>
      <c r="EF343" s="1">
        <v>133.86613500427228</v>
      </c>
      <c r="EG343" s="1">
        <v>44.622045001424119</v>
      </c>
      <c r="EH343" s="1">
        <v>44.733266875534085</v>
      </c>
      <c r="EI343" s="1">
        <v>629</v>
      </c>
      <c r="EJ343" s="1">
        <v>1611</v>
      </c>
      <c r="EK343" s="1">
        <v>842</v>
      </c>
      <c r="EL343" s="1">
        <v>429</v>
      </c>
      <c r="EM343" s="1">
        <v>16</v>
      </c>
      <c r="EN343" s="1">
        <v>20</v>
      </c>
      <c r="EO343" s="1">
        <v>1570</v>
      </c>
      <c r="EP343" s="1">
        <v>1101</v>
      </c>
      <c r="EQ343" s="1">
        <v>505</v>
      </c>
      <c r="ER343" s="1">
        <v>335</v>
      </c>
      <c r="ES343" s="1">
        <v>34</v>
      </c>
      <c r="ET343" s="1">
        <v>56</v>
      </c>
      <c r="EU343" s="1">
        <v>1739</v>
      </c>
      <c r="EV343" s="1">
        <v>1005</v>
      </c>
      <c r="EW343" s="1">
        <v>520</v>
      </c>
      <c r="EX343" s="1">
        <v>247</v>
      </c>
      <c r="EY343" s="1">
        <v>21</v>
      </c>
      <c r="EZ343" s="1">
        <v>12</v>
      </c>
      <c r="FA343" s="1">
        <v>71</v>
      </c>
      <c r="FB343" s="1">
        <v>166</v>
      </c>
      <c r="FC343" s="1">
        <v>95</v>
      </c>
      <c r="FD343" s="1">
        <v>19</v>
      </c>
      <c r="FE343" s="1">
        <v>0</v>
      </c>
      <c r="FF343" s="1">
        <v>0</v>
      </c>
      <c r="FG343" s="1">
        <v>10</v>
      </c>
      <c r="FH343" s="1">
        <v>0</v>
      </c>
      <c r="FI343" s="1">
        <v>7</v>
      </c>
      <c r="FJ343" s="1">
        <v>11</v>
      </c>
      <c r="FK343" s="1">
        <v>7</v>
      </c>
      <c r="FS343" s="1">
        <v>12</v>
      </c>
      <c r="FT343" s="1">
        <v>12</v>
      </c>
      <c r="FU343" s="1">
        <v>12</v>
      </c>
    </row>
    <row r="344" spans="63:177">
      <c r="BK344" s="1" t="s">
        <v>324</v>
      </c>
      <c r="BL344" s="1" t="s">
        <v>331</v>
      </c>
      <c r="BP344" s="1">
        <v>3189</v>
      </c>
      <c r="BQ344" s="1">
        <v>6</v>
      </c>
      <c r="BR344" s="4">
        <v>55.189129751806469</v>
      </c>
      <c r="BS344" s="4">
        <v>46.520892240025134</v>
      </c>
      <c r="BT344" s="4">
        <v>48.125667609173739</v>
      </c>
      <c r="BU344" s="4">
        <v>149.83568960100533</v>
      </c>
      <c r="BV344" s="4">
        <v>49.945229867001714</v>
      </c>
      <c r="BW344" s="1">
        <v>664</v>
      </c>
      <c r="BX344" s="1">
        <v>1154</v>
      </c>
      <c r="BY344" s="1">
        <v>813</v>
      </c>
      <c r="BZ344" s="1">
        <v>552</v>
      </c>
      <c r="CA344" s="1">
        <v>12</v>
      </c>
      <c r="CB344" s="1">
        <v>7</v>
      </c>
      <c r="CC344" s="1">
        <v>1069</v>
      </c>
      <c r="CD344" s="1">
        <v>1135</v>
      </c>
      <c r="CE344" s="1">
        <v>568</v>
      </c>
      <c r="CF344" s="1">
        <v>411</v>
      </c>
      <c r="CG344" s="1">
        <v>22</v>
      </c>
      <c r="CH344" s="1">
        <v>35</v>
      </c>
      <c r="CI344" s="1">
        <v>1123</v>
      </c>
      <c r="CJ344" s="1">
        <v>992</v>
      </c>
      <c r="CK344" s="1">
        <v>582</v>
      </c>
      <c r="CL344" s="1">
        <v>486</v>
      </c>
      <c r="CM344" s="1">
        <v>10</v>
      </c>
      <c r="CN344" s="1">
        <v>37</v>
      </c>
      <c r="CO344" s="1">
        <v>7</v>
      </c>
      <c r="CP344" s="1">
        <v>0</v>
      </c>
      <c r="CQ344" s="1">
        <v>888</v>
      </c>
      <c r="CR344" s="1">
        <v>1</v>
      </c>
      <c r="CS344" s="4">
        <v>54.456595264937995</v>
      </c>
      <c r="CT344" s="4">
        <v>47.652762119503947</v>
      </c>
      <c r="CU344" s="4">
        <v>58.975197294250279</v>
      </c>
      <c r="CV344" s="4">
        <v>51.775648252536641</v>
      </c>
      <c r="CW344" s="4">
        <v>161.08455467869223</v>
      </c>
      <c r="CX344" s="4">
        <v>53.694851559564114</v>
      </c>
      <c r="CY344" s="4">
        <v>53.215050732807214</v>
      </c>
      <c r="CZ344" s="1">
        <v>143</v>
      </c>
      <c r="DA344" s="1">
        <v>389</v>
      </c>
      <c r="DB344" s="1">
        <v>291</v>
      </c>
      <c r="DC344" s="1">
        <v>64</v>
      </c>
      <c r="DD344" s="1">
        <v>1</v>
      </c>
      <c r="DE344" s="1">
        <v>0</v>
      </c>
      <c r="DF344" s="1">
        <v>250</v>
      </c>
      <c r="DG344" s="1">
        <v>372</v>
      </c>
      <c r="DH344" s="1">
        <v>173</v>
      </c>
      <c r="DI344" s="1">
        <v>92</v>
      </c>
      <c r="DJ344" s="1">
        <v>2</v>
      </c>
      <c r="DK344" s="1">
        <v>2</v>
      </c>
      <c r="DL344" s="1">
        <v>181</v>
      </c>
      <c r="DM344" s="1">
        <v>265</v>
      </c>
      <c r="DN344" s="1">
        <v>198</v>
      </c>
      <c r="DO344" s="1">
        <v>243</v>
      </c>
      <c r="DP344" s="1">
        <v>1</v>
      </c>
      <c r="DQ344" s="1">
        <v>28</v>
      </c>
      <c r="DR344" s="1">
        <v>185</v>
      </c>
      <c r="DS344" s="1">
        <v>384</v>
      </c>
      <c r="DT344" s="1">
        <v>250</v>
      </c>
      <c r="DU344" s="1">
        <v>68</v>
      </c>
      <c r="DV344" s="1">
        <v>6</v>
      </c>
      <c r="DW344" s="1">
        <v>1</v>
      </c>
      <c r="DX344" s="1">
        <v>1</v>
      </c>
      <c r="DY344" s="1">
        <v>0</v>
      </c>
      <c r="DZ344" s="1">
        <v>4077</v>
      </c>
      <c r="EA344" s="1">
        <v>7</v>
      </c>
      <c r="EB344" s="1">
        <v>55.029484029484031</v>
      </c>
      <c r="EC344" s="1">
        <v>46.767567567567568</v>
      </c>
      <c r="ED344" s="1">
        <v>50.490171990171987</v>
      </c>
      <c r="EE344" s="1">
        <v>51.775648252536641</v>
      </c>
      <c r="EF344" s="1">
        <v>152.28722358722359</v>
      </c>
      <c r="EG344" s="1">
        <v>50.762407862407798</v>
      </c>
      <c r="EH344" s="1">
        <v>50.657841932841841</v>
      </c>
      <c r="EI344" s="1">
        <v>807</v>
      </c>
      <c r="EJ344" s="1">
        <v>1543</v>
      </c>
      <c r="EK344" s="1">
        <v>1104</v>
      </c>
      <c r="EL344" s="1">
        <v>616</v>
      </c>
      <c r="EM344" s="1">
        <v>13</v>
      </c>
      <c r="EN344" s="1">
        <v>7</v>
      </c>
      <c r="EO344" s="1">
        <v>1319</v>
      </c>
      <c r="EP344" s="1">
        <v>1507</v>
      </c>
      <c r="EQ344" s="1">
        <v>741</v>
      </c>
      <c r="ER344" s="1">
        <v>503</v>
      </c>
      <c r="ES344" s="1">
        <v>24</v>
      </c>
      <c r="ET344" s="1">
        <v>37</v>
      </c>
      <c r="EU344" s="1">
        <v>1304</v>
      </c>
      <c r="EV344" s="1">
        <v>1257</v>
      </c>
      <c r="EW344" s="1">
        <v>780</v>
      </c>
      <c r="EX344" s="1">
        <v>729</v>
      </c>
      <c r="EY344" s="1">
        <v>11</v>
      </c>
      <c r="EZ344" s="1">
        <v>65</v>
      </c>
      <c r="FA344" s="1">
        <v>185</v>
      </c>
      <c r="FB344" s="1">
        <v>384</v>
      </c>
      <c r="FC344" s="1">
        <v>250</v>
      </c>
      <c r="FD344" s="1">
        <v>68</v>
      </c>
      <c r="FE344" s="1">
        <v>6</v>
      </c>
      <c r="FF344" s="1">
        <v>1</v>
      </c>
      <c r="FG344" s="1">
        <v>8</v>
      </c>
      <c r="FH344" s="1">
        <v>0</v>
      </c>
      <c r="FI344" s="1">
        <v>3</v>
      </c>
      <c r="FJ344" s="1">
        <v>4</v>
      </c>
      <c r="FK344" s="1">
        <v>2</v>
      </c>
      <c r="FS344" s="1">
        <v>12</v>
      </c>
      <c r="FT344" s="1">
        <v>12</v>
      </c>
      <c r="FU344" s="1">
        <v>12</v>
      </c>
    </row>
    <row r="345" spans="63:177">
      <c r="BK345" s="1" t="s">
        <v>326</v>
      </c>
      <c r="BL345" s="1" t="s">
        <v>331</v>
      </c>
      <c r="BP345" s="1">
        <v>3352</v>
      </c>
      <c r="BQ345" s="1">
        <v>4</v>
      </c>
      <c r="BR345" s="4">
        <v>45.149641577060933</v>
      </c>
      <c r="BS345" s="4">
        <v>36.354838709677416</v>
      </c>
      <c r="BT345" s="4">
        <v>33.639486260453999</v>
      </c>
      <c r="BU345" s="4">
        <v>115.14396654719235</v>
      </c>
      <c r="BV345" s="4">
        <v>38.381322182397369</v>
      </c>
      <c r="BW345" s="1">
        <v>1134</v>
      </c>
      <c r="BX345" s="1">
        <v>1315</v>
      </c>
      <c r="BY345" s="1">
        <v>614</v>
      </c>
      <c r="BZ345" s="1">
        <v>285</v>
      </c>
      <c r="CA345" s="1">
        <v>29</v>
      </c>
      <c r="CB345" s="1">
        <v>0</v>
      </c>
      <c r="CC345" s="1">
        <v>1716</v>
      </c>
      <c r="CD345" s="1">
        <v>1058</v>
      </c>
      <c r="CE345" s="1">
        <v>369</v>
      </c>
      <c r="CF345" s="1">
        <v>205</v>
      </c>
      <c r="CG345" s="1">
        <v>52</v>
      </c>
      <c r="CH345" s="1">
        <v>25</v>
      </c>
      <c r="CI345" s="1">
        <v>1968</v>
      </c>
      <c r="CJ345" s="1">
        <v>902</v>
      </c>
      <c r="CK345" s="1">
        <v>327</v>
      </c>
      <c r="CL345" s="1">
        <v>151</v>
      </c>
      <c r="CM345" s="1">
        <v>40</v>
      </c>
      <c r="CN345" s="1">
        <v>4</v>
      </c>
      <c r="CO345" s="1">
        <v>19</v>
      </c>
      <c r="CP345" s="1">
        <v>0</v>
      </c>
      <c r="CQ345" s="1">
        <v>227</v>
      </c>
      <c r="CR345" s="1">
        <v>0</v>
      </c>
      <c r="CS345" s="4">
        <v>48.378854625550659</v>
      </c>
      <c r="CT345" s="4">
        <v>41.779735682819386</v>
      </c>
      <c r="CU345" s="4">
        <v>48.748898678414093</v>
      </c>
      <c r="CV345" s="4">
        <v>50.933920704845818</v>
      </c>
      <c r="CW345" s="4">
        <v>138.90748898678413</v>
      </c>
      <c r="CX345" s="4">
        <v>46.302496328928065</v>
      </c>
      <c r="CY345" s="4">
        <v>47.460352422907491</v>
      </c>
      <c r="CZ345" s="1">
        <v>53</v>
      </c>
      <c r="DA345" s="1">
        <v>114</v>
      </c>
      <c r="DB345" s="1">
        <v>50</v>
      </c>
      <c r="DC345" s="1">
        <v>10</v>
      </c>
      <c r="DD345" s="1">
        <v>0</v>
      </c>
      <c r="DE345" s="1">
        <v>0</v>
      </c>
      <c r="DF345" s="1">
        <v>92</v>
      </c>
      <c r="DG345" s="1">
        <v>83</v>
      </c>
      <c r="DH345" s="1">
        <v>38</v>
      </c>
      <c r="DI345" s="1">
        <v>14</v>
      </c>
      <c r="DJ345" s="1">
        <v>0</v>
      </c>
      <c r="DK345" s="1">
        <v>0</v>
      </c>
      <c r="DL345" s="1">
        <v>73</v>
      </c>
      <c r="DM345" s="1">
        <v>76</v>
      </c>
      <c r="DN345" s="1">
        <v>49</v>
      </c>
      <c r="DO345" s="1">
        <v>29</v>
      </c>
      <c r="DP345" s="1">
        <v>0</v>
      </c>
      <c r="DQ345" s="1">
        <v>2</v>
      </c>
      <c r="DR345" s="1">
        <v>38</v>
      </c>
      <c r="DS345" s="1">
        <v>123</v>
      </c>
      <c r="DT345" s="1">
        <v>54</v>
      </c>
      <c r="DU345" s="1">
        <v>12</v>
      </c>
      <c r="DV345" s="1">
        <v>3</v>
      </c>
      <c r="DW345" s="1">
        <v>0</v>
      </c>
      <c r="DX345" s="1">
        <v>0</v>
      </c>
      <c r="DY345" s="1">
        <v>0</v>
      </c>
      <c r="DZ345" s="1">
        <v>3579</v>
      </c>
      <c r="EA345" s="1">
        <v>4</v>
      </c>
      <c r="EB345" s="1">
        <v>45.354685314685312</v>
      </c>
      <c r="EC345" s="1">
        <v>36.6993006993007</v>
      </c>
      <c r="ED345" s="1">
        <v>34.598881118881117</v>
      </c>
      <c r="EE345" s="1">
        <v>50.933920704845818</v>
      </c>
      <c r="EF345" s="1">
        <v>116.65286713286713</v>
      </c>
      <c r="EG345" s="1">
        <v>38.884289044288955</v>
      </c>
      <c r="EH345" s="1">
        <v>38.957808857808793</v>
      </c>
      <c r="EI345" s="1">
        <v>1187</v>
      </c>
      <c r="EJ345" s="1">
        <v>1429</v>
      </c>
      <c r="EK345" s="1">
        <v>664</v>
      </c>
      <c r="EL345" s="1">
        <v>295</v>
      </c>
      <c r="EM345" s="1">
        <v>29</v>
      </c>
      <c r="EN345" s="1">
        <v>0</v>
      </c>
      <c r="EO345" s="1">
        <v>1808</v>
      </c>
      <c r="EP345" s="1">
        <v>1141</v>
      </c>
      <c r="EQ345" s="1">
        <v>407</v>
      </c>
      <c r="ER345" s="1">
        <v>219</v>
      </c>
      <c r="ES345" s="1">
        <v>52</v>
      </c>
      <c r="ET345" s="1">
        <v>25</v>
      </c>
      <c r="EU345" s="1">
        <v>2041</v>
      </c>
      <c r="EV345" s="1">
        <v>978</v>
      </c>
      <c r="EW345" s="1">
        <v>376</v>
      </c>
      <c r="EX345" s="1">
        <v>180</v>
      </c>
      <c r="EY345" s="1">
        <v>40</v>
      </c>
      <c r="EZ345" s="1">
        <v>6</v>
      </c>
      <c r="FA345" s="1">
        <v>38</v>
      </c>
      <c r="FB345" s="1">
        <v>123</v>
      </c>
      <c r="FC345" s="1">
        <v>54</v>
      </c>
      <c r="FD345" s="1">
        <v>12</v>
      </c>
      <c r="FE345" s="1">
        <v>3</v>
      </c>
      <c r="FF345" s="1">
        <v>0</v>
      </c>
      <c r="FG345" s="1">
        <v>19</v>
      </c>
      <c r="FH345" s="1">
        <v>0</v>
      </c>
      <c r="FI345" s="1">
        <v>10</v>
      </c>
      <c r="FJ345" s="1">
        <v>9</v>
      </c>
      <c r="FK345" s="1">
        <v>10</v>
      </c>
      <c r="FS345" s="1">
        <v>12</v>
      </c>
      <c r="FT345" s="1">
        <v>12</v>
      </c>
      <c r="FU345" s="1">
        <v>12</v>
      </c>
    </row>
    <row r="346" spans="63:177">
      <c r="BK346" s="1" t="s">
        <v>329</v>
      </c>
      <c r="BL346" s="1" t="s">
        <v>331</v>
      </c>
      <c r="BP346" s="1">
        <v>1777</v>
      </c>
      <c r="BQ346" s="1">
        <v>2</v>
      </c>
      <c r="BR346" s="4">
        <v>53.23492957746479</v>
      </c>
      <c r="BS346" s="4">
        <v>43.682253521126761</v>
      </c>
      <c r="BT346" s="4">
        <v>45.48</v>
      </c>
      <c r="BU346" s="4">
        <v>142.39718309859154</v>
      </c>
      <c r="BV346" s="4">
        <v>47.465727699530504</v>
      </c>
      <c r="BW346" s="1">
        <v>396</v>
      </c>
      <c r="BX346" s="1">
        <v>661</v>
      </c>
      <c r="BY346" s="1">
        <v>486</v>
      </c>
      <c r="BZ346" s="1">
        <v>232</v>
      </c>
      <c r="CA346" s="1">
        <v>8</v>
      </c>
      <c r="CB346" s="1">
        <v>0</v>
      </c>
      <c r="CC346" s="1">
        <v>637</v>
      </c>
      <c r="CD346" s="1">
        <v>686</v>
      </c>
      <c r="CE346" s="1">
        <v>287</v>
      </c>
      <c r="CF346" s="1">
        <v>165</v>
      </c>
      <c r="CG346" s="1">
        <v>18</v>
      </c>
      <c r="CH346" s="1">
        <v>14</v>
      </c>
      <c r="CI346" s="1">
        <v>679</v>
      </c>
      <c r="CJ346" s="1">
        <v>573</v>
      </c>
      <c r="CK346" s="1">
        <v>312</v>
      </c>
      <c r="CL346" s="1">
        <v>211</v>
      </c>
      <c r="CM346" s="1">
        <v>8</v>
      </c>
      <c r="CN346" s="1">
        <v>13</v>
      </c>
      <c r="CO346" s="1">
        <v>5</v>
      </c>
      <c r="CP346" s="1">
        <v>0</v>
      </c>
      <c r="CQ346" s="1">
        <v>702</v>
      </c>
      <c r="CR346" s="1">
        <v>2</v>
      </c>
      <c r="CS346" s="4">
        <v>53.635714285714286</v>
      </c>
      <c r="CT346" s="4">
        <v>45.594285714285711</v>
      </c>
      <c r="CU346" s="4">
        <v>58.558571428571426</v>
      </c>
      <c r="CV346" s="4">
        <v>53.855714285714285</v>
      </c>
      <c r="CW346" s="4">
        <v>157.78857142857143</v>
      </c>
      <c r="CX346" s="4">
        <v>52.596190476190451</v>
      </c>
      <c r="CY346" s="4">
        <v>52.911071428571425</v>
      </c>
      <c r="CZ346" s="1">
        <v>104</v>
      </c>
      <c r="DA346" s="1">
        <v>350</v>
      </c>
      <c r="DB346" s="1">
        <v>205</v>
      </c>
      <c r="DC346" s="1">
        <v>41</v>
      </c>
      <c r="DD346" s="1">
        <v>0</v>
      </c>
      <c r="DE346" s="1">
        <v>1</v>
      </c>
      <c r="DF346" s="1">
        <v>195</v>
      </c>
      <c r="DG346" s="1">
        <v>333</v>
      </c>
      <c r="DH346" s="1">
        <v>126</v>
      </c>
      <c r="DI346" s="1">
        <v>46</v>
      </c>
      <c r="DJ346" s="1">
        <v>4</v>
      </c>
      <c r="DK346" s="1">
        <v>2</v>
      </c>
      <c r="DL346" s="1">
        <v>136</v>
      </c>
      <c r="DM346" s="1">
        <v>226</v>
      </c>
      <c r="DN346" s="1">
        <v>179</v>
      </c>
      <c r="DO346" s="1">
        <v>159</v>
      </c>
      <c r="DP346" s="1">
        <v>0</v>
      </c>
      <c r="DQ346" s="1">
        <v>14</v>
      </c>
      <c r="DR346" s="1">
        <v>112</v>
      </c>
      <c r="DS346" s="1">
        <v>322</v>
      </c>
      <c r="DT346" s="1">
        <v>224</v>
      </c>
      <c r="DU346" s="1">
        <v>42</v>
      </c>
      <c r="DV346" s="1">
        <v>2</v>
      </c>
      <c r="DW346" s="1">
        <v>0</v>
      </c>
      <c r="DX346" s="1">
        <v>0</v>
      </c>
      <c r="DY346" s="1">
        <v>0</v>
      </c>
      <c r="DZ346" s="1">
        <v>2479</v>
      </c>
      <c r="EA346" s="1">
        <v>4</v>
      </c>
      <c r="EB346" s="1">
        <v>53.348282828282827</v>
      </c>
      <c r="EC346" s="1">
        <v>44.223030303030306</v>
      </c>
      <c r="ED346" s="1">
        <v>49.178989898989897</v>
      </c>
      <c r="EE346" s="1">
        <v>53.855714285714285</v>
      </c>
      <c r="EF346" s="1">
        <v>146.75030303030303</v>
      </c>
      <c r="EG346" s="1">
        <v>48.916767676767776</v>
      </c>
      <c r="EH346" s="1">
        <v>49.005824915824981</v>
      </c>
      <c r="EI346" s="1">
        <v>500</v>
      </c>
      <c r="EJ346" s="1">
        <v>1011</v>
      </c>
      <c r="EK346" s="1">
        <v>691</v>
      </c>
      <c r="EL346" s="1">
        <v>273</v>
      </c>
      <c r="EM346" s="1">
        <v>8</v>
      </c>
      <c r="EN346" s="1">
        <v>1</v>
      </c>
      <c r="EO346" s="1">
        <v>832</v>
      </c>
      <c r="EP346" s="1">
        <v>1019</v>
      </c>
      <c r="EQ346" s="1">
        <v>413</v>
      </c>
      <c r="ER346" s="1">
        <v>211</v>
      </c>
      <c r="ES346" s="1">
        <v>22</v>
      </c>
      <c r="ET346" s="1">
        <v>16</v>
      </c>
      <c r="EU346" s="1">
        <v>815</v>
      </c>
      <c r="EV346" s="1">
        <v>799</v>
      </c>
      <c r="EW346" s="1">
        <v>491</v>
      </c>
      <c r="EX346" s="1">
        <v>370</v>
      </c>
      <c r="EY346" s="1">
        <v>8</v>
      </c>
      <c r="EZ346" s="1">
        <v>27</v>
      </c>
      <c r="FA346" s="1">
        <v>112</v>
      </c>
      <c r="FB346" s="1">
        <v>322</v>
      </c>
      <c r="FC346" s="1">
        <v>224</v>
      </c>
      <c r="FD346" s="1">
        <v>42</v>
      </c>
      <c r="FE346" s="1">
        <v>2</v>
      </c>
      <c r="FF346" s="1">
        <v>0</v>
      </c>
      <c r="FG346" s="1">
        <v>5</v>
      </c>
      <c r="FH346" s="1">
        <v>0</v>
      </c>
      <c r="FI346" s="1">
        <v>5</v>
      </c>
      <c r="FJ346" s="1">
        <v>5</v>
      </c>
      <c r="FK346" s="1">
        <v>6</v>
      </c>
      <c r="FS346" s="1">
        <v>12</v>
      </c>
      <c r="FT346" s="1">
        <v>12</v>
      </c>
      <c r="FU346" s="1">
        <v>12</v>
      </c>
    </row>
    <row r="347" spans="63:177">
      <c r="BR347" s="4"/>
      <c r="BS347" s="4"/>
      <c r="BT347" s="4"/>
      <c r="BU347" s="4"/>
      <c r="BV347" s="4"/>
      <c r="CS347" s="4"/>
      <c r="CT347" s="4"/>
      <c r="CU347" s="4"/>
      <c r="CV347" s="4"/>
      <c r="CW347" s="4"/>
      <c r="CX347" s="4"/>
      <c r="CY347" s="4"/>
    </row>
    <row r="348" spans="63:177">
      <c r="BR348" s="4"/>
      <c r="BS348" s="4"/>
      <c r="BT348" s="4"/>
      <c r="BU348" s="4"/>
      <c r="BV348" s="4"/>
      <c r="CS348" s="4"/>
      <c r="CT348" s="4"/>
      <c r="CU348" s="4"/>
      <c r="CV348" s="4"/>
      <c r="CW348" s="4"/>
      <c r="CX348" s="4"/>
      <c r="CY348" s="4"/>
    </row>
    <row r="349" spans="63:177">
      <c r="BK349" s="1" t="s">
        <v>331</v>
      </c>
      <c r="BL349" s="1" t="s">
        <v>378</v>
      </c>
      <c r="BP349" s="1">
        <v>28596</v>
      </c>
      <c r="BQ349" s="1">
        <v>117</v>
      </c>
      <c r="BR349" s="4">
        <v>50.185786017767477</v>
      </c>
      <c r="BS349" s="4">
        <v>41.258330699813897</v>
      </c>
      <c r="BT349" s="4">
        <v>38.803785245268443</v>
      </c>
      <c r="BU349" s="4">
        <v>130.24790196284982</v>
      </c>
      <c r="BV349" s="4">
        <v>43.415967320949562</v>
      </c>
      <c r="BW349" s="1">
        <v>6992</v>
      </c>
      <c r="BX349" s="1">
        <v>11925</v>
      </c>
      <c r="BY349" s="1">
        <v>6791</v>
      </c>
      <c r="BZ349" s="1">
        <v>2771</v>
      </c>
      <c r="CA349" s="1">
        <v>209</v>
      </c>
      <c r="CB349" s="1">
        <v>64</v>
      </c>
      <c r="CC349" s="1">
        <v>12041</v>
      </c>
      <c r="CD349" s="1">
        <v>9931</v>
      </c>
      <c r="CE349" s="1">
        <v>3858</v>
      </c>
      <c r="CF349" s="1">
        <v>2649</v>
      </c>
      <c r="CG349" s="1">
        <v>346</v>
      </c>
      <c r="CH349" s="1">
        <v>349</v>
      </c>
      <c r="CI349" s="1">
        <v>14295</v>
      </c>
      <c r="CJ349" s="1">
        <v>8284</v>
      </c>
      <c r="CK349" s="1">
        <v>3683</v>
      </c>
      <c r="CL349" s="1">
        <v>2217</v>
      </c>
      <c r="CM349" s="1">
        <v>250</v>
      </c>
      <c r="CN349" s="1">
        <v>138</v>
      </c>
      <c r="CO349" s="1">
        <v>134</v>
      </c>
      <c r="CP349" s="1">
        <v>7</v>
      </c>
      <c r="CQ349" s="1">
        <v>5500</v>
      </c>
      <c r="CR349" s="1">
        <v>29</v>
      </c>
      <c r="CS349" s="4">
        <v>56.422043502101992</v>
      </c>
      <c r="CT349" s="4">
        <v>45.996709925059406</v>
      </c>
      <c r="CU349" s="4">
        <v>54.371862978567506</v>
      </c>
      <c r="CV349" s="4">
        <v>52.30890148053372</v>
      </c>
      <c r="CW349" s="4">
        <v>156.6713580698227</v>
      </c>
      <c r="CX349" s="4">
        <v>52.237068177664028</v>
      </c>
      <c r="CY349" s="4">
        <v>52.257433132273192</v>
      </c>
      <c r="CZ349" s="1">
        <v>739</v>
      </c>
      <c r="DA349" s="1">
        <v>2363</v>
      </c>
      <c r="DB349" s="1">
        <v>1814</v>
      </c>
      <c r="DC349" s="1">
        <v>555</v>
      </c>
      <c r="DD349" s="1">
        <v>4</v>
      </c>
      <c r="DE349" s="1">
        <v>4</v>
      </c>
      <c r="DF349" s="1">
        <v>1734</v>
      </c>
      <c r="DG349" s="1">
        <v>2233</v>
      </c>
      <c r="DH349" s="1">
        <v>934</v>
      </c>
      <c r="DI349" s="1">
        <v>570</v>
      </c>
      <c r="DJ349" s="1">
        <v>25</v>
      </c>
      <c r="DK349" s="1">
        <v>36</v>
      </c>
      <c r="DL349" s="1">
        <v>1453</v>
      </c>
      <c r="DM349" s="1">
        <v>1650</v>
      </c>
      <c r="DN349" s="1">
        <v>1224</v>
      </c>
      <c r="DO349" s="1">
        <v>1132</v>
      </c>
      <c r="DP349" s="1">
        <v>8</v>
      </c>
      <c r="DQ349" s="1">
        <v>122</v>
      </c>
      <c r="DR349" s="1">
        <v>1010</v>
      </c>
      <c r="DS349" s="1">
        <v>2498</v>
      </c>
      <c r="DT349" s="1">
        <v>1612</v>
      </c>
      <c r="DU349" s="1">
        <v>351</v>
      </c>
      <c r="DV349" s="1">
        <v>23</v>
      </c>
      <c r="DW349" s="1">
        <v>5</v>
      </c>
      <c r="DX349" s="1">
        <v>2</v>
      </c>
      <c r="DY349" s="1">
        <v>0</v>
      </c>
      <c r="DZ349" s="1">
        <v>34096</v>
      </c>
      <c r="EA349" s="1">
        <v>146</v>
      </c>
      <c r="EB349" s="1">
        <v>51.190751104565535</v>
      </c>
      <c r="EC349" s="1">
        <v>42.021914580265097</v>
      </c>
      <c r="ED349" s="1">
        <v>41.3079438976958</v>
      </c>
      <c r="EE349" s="1">
        <v>52.30890148053372</v>
      </c>
      <c r="EF349" s="1">
        <v>134.5060088365243</v>
      </c>
      <c r="EG349" s="1">
        <v>44.837476681394349</v>
      </c>
      <c r="EH349" s="1">
        <v>44.840758468335871</v>
      </c>
      <c r="EI349" s="1">
        <v>7731</v>
      </c>
      <c r="EJ349" s="1">
        <v>14288</v>
      </c>
      <c r="EK349" s="1">
        <v>8605</v>
      </c>
      <c r="EL349" s="1">
        <v>3326</v>
      </c>
      <c r="EM349" s="1">
        <v>213</v>
      </c>
      <c r="EN349" s="1">
        <v>68</v>
      </c>
      <c r="EO349" s="1">
        <v>13775</v>
      </c>
      <c r="EP349" s="1">
        <v>12164</v>
      </c>
      <c r="EQ349" s="1">
        <v>4792</v>
      </c>
      <c r="ER349" s="1">
        <v>3219</v>
      </c>
      <c r="ES349" s="1">
        <v>371</v>
      </c>
      <c r="ET349" s="1">
        <v>385</v>
      </c>
      <c r="EU349" s="1">
        <v>15748</v>
      </c>
      <c r="EV349" s="1">
        <v>9934</v>
      </c>
      <c r="EW349" s="1">
        <v>4907</v>
      </c>
      <c r="EX349" s="1">
        <v>3349</v>
      </c>
      <c r="EY349" s="1">
        <v>258</v>
      </c>
      <c r="EZ349" s="1">
        <v>260</v>
      </c>
      <c r="FA349" s="1">
        <v>1010</v>
      </c>
      <c r="FB349" s="1">
        <v>2498</v>
      </c>
      <c r="FC349" s="1">
        <v>1612</v>
      </c>
      <c r="FD349" s="1">
        <v>351</v>
      </c>
      <c r="FE349" s="1">
        <v>23</v>
      </c>
      <c r="FF349" s="1">
        <v>5</v>
      </c>
      <c r="FG349" s="1">
        <v>136</v>
      </c>
      <c r="FH349" s="1">
        <v>7</v>
      </c>
    </row>
  </sheetData>
  <sheetProtection algorithmName="SHA-512" hashValue="45TsxcskrgViQ279rALO73wiqQd9whBqKy1douBCvSpTiu0fr3dDSUHNsR7xPRmD4ZOnyfkh5dMeluvPfnUHTw==" saltValue="8rc2DIkPPdOlwhjTo34ZCQ==" spinCount="100000" sheet="1" objects="1" scenarios="1"/>
  <mergeCells count="75">
    <mergeCell ref="A7:B7"/>
    <mergeCell ref="AC9:AI32"/>
    <mergeCell ref="FH2:FH3"/>
    <mergeCell ref="FI2:FK2"/>
    <mergeCell ref="A5:A6"/>
    <mergeCell ref="AL4:AL6"/>
    <mergeCell ref="AM4:AM6"/>
    <mergeCell ref="AN4:AN6"/>
    <mergeCell ref="AO4:AO6"/>
    <mergeCell ref="AP4:AP6"/>
    <mergeCell ref="AQ4:AQ6"/>
    <mergeCell ref="BQ2:BQ3"/>
    <mergeCell ref="BR2:BR3"/>
    <mergeCell ref="EG2:EG3"/>
    <mergeCell ref="EH2:EH3"/>
    <mergeCell ref="EI2:EN2"/>
    <mergeCell ref="CQ1:DY1"/>
    <mergeCell ref="CZ2:DE2"/>
    <mergeCell ref="DF2:DK2"/>
    <mergeCell ref="DL2:DQ2"/>
    <mergeCell ref="DR2:DW2"/>
    <mergeCell ref="DX2:DX3"/>
    <mergeCell ref="DY2:DY3"/>
    <mergeCell ref="CQ2:CQ3"/>
    <mergeCell ref="BP1:CP1"/>
    <mergeCell ref="BW2:CB2"/>
    <mergeCell ref="CC2:CH2"/>
    <mergeCell ref="CI2:CN2"/>
    <mergeCell ref="CO2:CO3"/>
    <mergeCell ref="CP2:CP3"/>
    <mergeCell ref="BP2:BP3"/>
    <mergeCell ref="BS2:BS3"/>
    <mergeCell ref="BT2:BT3"/>
    <mergeCell ref="BU2:BU3"/>
    <mergeCell ref="BV2:BV3"/>
    <mergeCell ref="FL2:FN2"/>
    <mergeCell ref="EO2:ET2"/>
    <mergeCell ref="EU2:EZ2"/>
    <mergeCell ref="FA2:FF2"/>
    <mergeCell ref="FG2:FG3"/>
    <mergeCell ref="EF2:EF3"/>
    <mergeCell ref="DZ2:DZ3"/>
    <mergeCell ref="CU2:CU3"/>
    <mergeCell ref="CV2:CV3"/>
    <mergeCell ref="CW2:CW3"/>
    <mergeCell ref="CX2:CX3"/>
    <mergeCell ref="CY2:CY3"/>
    <mergeCell ref="EA2:EA3"/>
    <mergeCell ref="EB2:EB3"/>
    <mergeCell ref="EC2:EC3"/>
    <mergeCell ref="ED2:ED3"/>
    <mergeCell ref="EE2:EE3"/>
    <mergeCell ref="A1:A3"/>
    <mergeCell ref="B1:AQ1"/>
    <mergeCell ref="CR2:CR3"/>
    <mergeCell ref="CS2:CS3"/>
    <mergeCell ref="CT2:CT3"/>
    <mergeCell ref="AD2:AI2"/>
    <mergeCell ref="AJ2:AJ3"/>
    <mergeCell ref="AK2:AK3"/>
    <mergeCell ref="AL2:AN2"/>
    <mergeCell ref="AO2:AQ2"/>
    <mergeCell ref="B2:B3"/>
    <mergeCell ref="I2:I3"/>
    <mergeCell ref="J2:J3"/>
    <mergeCell ref="K2:K3"/>
    <mergeCell ref="L2:Q2"/>
    <mergeCell ref="R2:W2"/>
    <mergeCell ref="X2:AC2"/>
    <mergeCell ref="C2:C3"/>
    <mergeCell ref="D2:D3"/>
    <mergeCell ref="E2:E3"/>
    <mergeCell ref="F2:F3"/>
    <mergeCell ref="G2:G3"/>
    <mergeCell ref="H2:H3"/>
  </mergeCells>
  <pageMargins left="0.25" right="0.25" top="0.25" bottom="0.25" header="0" footer="0"/>
  <pageSetup paperSize="9" scale="3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Z349"/>
  <sheetViews>
    <sheetView showGridLines="0" zoomScale="60" zoomScaleNormal="60" workbookViewId="0">
      <selection activeCell="A4" sqref="A4"/>
    </sheetView>
  </sheetViews>
  <sheetFormatPr defaultRowHeight="15"/>
  <cols>
    <col min="1" max="1" width="37.109375" style="1" customWidth="1"/>
    <col min="2" max="4" width="8.88671875" style="1"/>
    <col min="5" max="11" width="8.88671875" style="1" customWidth="1"/>
    <col min="12" max="51" width="8.88671875" style="1"/>
    <col min="52" max="52" width="8.88671875" style="1" customWidth="1"/>
    <col min="53" max="62" width="8.88671875" style="1" hidden="1" customWidth="1"/>
    <col min="63" max="63" width="15.5546875" style="1" hidden="1" customWidth="1"/>
    <col min="64" max="64" width="30" style="1" hidden="1" customWidth="1"/>
    <col min="65" max="65" width="9.21875" style="1" hidden="1" customWidth="1"/>
    <col min="66" max="66" width="19.77734375" style="1" hidden="1" customWidth="1"/>
    <col min="67" max="67" width="15.33203125" style="1" hidden="1" customWidth="1"/>
    <col min="68" max="182" width="8.88671875" style="1" hidden="1" customWidth="1"/>
    <col min="183" max="192" width="8.88671875" style="1" customWidth="1"/>
    <col min="193" max="16384" width="8.88671875" style="1"/>
  </cols>
  <sheetData>
    <row r="1" spans="1:177" ht="34.950000000000003" customHeight="1">
      <c r="A1" s="32" t="s">
        <v>376</v>
      </c>
      <c r="B1" s="33" t="s">
        <v>380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BK1" s="26"/>
      <c r="BL1" s="26"/>
      <c r="BM1" s="26"/>
      <c r="BN1" s="26"/>
      <c r="BO1" s="26"/>
      <c r="BP1" s="34" t="s">
        <v>368</v>
      </c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 t="s">
        <v>367</v>
      </c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26" t="s">
        <v>366</v>
      </c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</row>
    <row r="2" spans="1:177" ht="15" customHeight="1">
      <c r="A2" s="32"/>
      <c r="B2" s="35" t="s">
        <v>288</v>
      </c>
      <c r="C2" s="31" t="s">
        <v>354</v>
      </c>
      <c r="D2" s="31" t="s">
        <v>369</v>
      </c>
      <c r="E2" s="31" t="s">
        <v>355</v>
      </c>
      <c r="F2" s="31" t="s">
        <v>1</v>
      </c>
      <c r="G2" s="31" t="s">
        <v>2</v>
      </c>
      <c r="H2" s="31" t="s">
        <v>356</v>
      </c>
      <c r="I2" s="31" t="s">
        <v>357</v>
      </c>
      <c r="J2" s="31" t="s">
        <v>358</v>
      </c>
      <c r="K2" s="31" t="s">
        <v>359</v>
      </c>
      <c r="L2" s="30" t="s">
        <v>355</v>
      </c>
      <c r="M2" s="30"/>
      <c r="N2" s="30"/>
      <c r="O2" s="30"/>
      <c r="P2" s="30"/>
      <c r="Q2" s="30"/>
      <c r="R2" s="30" t="s">
        <v>1</v>
      </c>
      <c r="S2" s="30"/>
      <c r="T2" s="30"/>
      <c r="U2" s="30"/>
      <c r="V2" s="30"/>
      <c r="W2" s="30"/>
      <c r="X2" s="30" t="s">
        <v>2</v>
      </c>
      <c r="Y2" s="30"/>
      <c r="Z2" s="30"/>
      <c r="AA2" s="30"/>
      <c r="AB2" s="30"/>
      <c r="AC2" s="30"/>
      <c r="AD2" s="30" t="s">
        <v>332</v>
      </c>
      <c r="AE2" s="30"/>
      <c r="AF2" s="30"/>
      <c r="AG2" s="30"/>
      <c r="AH2" s="30"/>
      <c r="AI2" s="30"/>
      <c r="AJ2" s="30" t="s">
        <v>371</v>
      </c>
      <c r="AK2" s="30" t="s">
        <v>372</v>
      </c>
      <c r="AL2" s="30" t="s">
        <v>373</v>
      </c>
      <c r="AM2" s="30"/>
      <c r="AN2" s="30"/>
      <c r="AO2" s="30" t="s">
        <v>377</v>
      </c>
      <c r="AP2" s="30"/>
      <c r="AQ2" s="30"/>
      <c r="BK2" s="26"/>
      <c r="BL2" s="26"/>
      <c r="BM2" s="26"/>
      <c r="BN2" s="26"/>
      <c r="BO2" s="26"/>
      <c r="BP2" s="34" t="s">
        <v>354</v>
      </c>
      <c r="BQ2" s="34" t="s">
        <v>369</v>
      </c>
      <c r="BR2" s="34" t="s">
        <v>355</v>
      </c>
      <c r="BS2" s="34" t="s">
        <v>1</v>
      </c>
      <c r="BT2" s="34" t="s">
        <v>2</v>
      </c>
      <c r="BU2" s="34" t="s">
        <v>357</v>
      </c>
      <c r="BV2" s="34" t="s">
        <v>358</v>
      </c>
      <c r="BW2" s="34" t="s">
        <v>355</v>
      </c>
      <c r="BX2" s="34"/>
      <c r="BY2" s="34"/>
      <c r="BZ2" s="34"/>
      <c r="CA2" s="34"/>
      <c r="CB2" s="34"/>
      <c r="CC2" s="34" t="s">
        <v>1</v>
      </c>
      <c r="CD2" s="34"/>
      <c r="CE2" s="34"/>
      <c r="CF2" s="34"/>
      <c r="CG2" s="34"/>
      <c r="CH2" s="34"/>
      <c r="CI2" s="34" t="s">
        <v>2</v>
      </c>
      <c r="CJ2" s="34"/>
      <c r="CK2" s="34"/>
      <c r="CL2" s="34"/>
      <c r="CM2" s="34"/>
      <c r="CN2" s="34"/>
      <c r="CO2" s="34" t="s">
        <v>371</v>
      </c>
      <c r="CP2" s="34" t="s">
        <v>372</v>
      </c>
      <c r="CQ2" s="34" t="s">
        <v>354</v>
      </c>
      <c r="CR2" s="34" t="s">
        <v>369</v>
      </c>
      <c r="CS2" s="34" t="s">
        <v>355</v>
      </c>
      <c r="CT2" s="34" t="s">
        <v>1</v>
      </c>
      <c r="CU2" s="34" t="s">
        <v>2</v>
      </c>
      <c r="CV2" s="34" t="s">
        <v>356</v>
      </c>
      <c r="CW2" s="34" t="s">
        <v>357</v>
      </c>
      <c r="CX2" s="34" t="s">
        <v>358</v>
      </c>
      <c r="CY2" s="34" t="s">
        <v>359</v>
      </c>
      <c r="CZ2" s="34" t="s">
        <v>355</v>
      </c>
      <c r="DA2" s="34"/>
      <c r="DB2" s="34"/>
      <c r="DC2" s="34"/>
      <c r="DD2" s="34"/>
      <c r="DE2" s="34"/>
      <c r="DF2" s="34" t="s">
        <v>1</v>
      </c>
      <c r="DG2" s="34"/>
      <c r="DH2" s="34"/>
      <c r="DI2" s="34"/>
      <c r="DJ2" s="34"/>
      <c r="DK2" s="34"/>
      <c r="DL2" s="34" t="s">
        <v>2</v>
      </c>
      <c r="DM2" s="34"/>
      <c r="DN2" s="34"/>
      <c r="DO2" s="34"/>
      <c r="DP2" s="34"/>
      <c r="DQ2" s="34"/>
      <c r="DR2" s="34" t="s">
        <v>332</v>
      </c>
      <c r="DS2" s="34"/>
      <c r="DT2" s="34"/>
      <c r="DU2" s="34"/>
      <c r="DV2" s="34"/>
      <c r="DW2" s="34"/>
      <c r="DX2" s="34" t="s">
        <v>371</v>
      </c>
      <c r="DY2" s="34" t="s">
        <v>372</v>
      </c>
      <c r="DZ2" s="34" t="s">
        <v>354</v>
      </c>
      <c r="EA2" s="34" t="s">
        <v>369</v>
      </c>
      <c r="EB2" s="34" t="s">
        <v>355</v>
      </c>
      <c r="EC2" s="34" t="s">
        <v>1</v>
      </c>
      <c r="ED2" s="34" t="s">
        <v>2</v>
      </c>
      <c r="EE2" s="34" t="s">
        <v>356</v>
      </c>
      <c r="EF2" s="34" t="s">
        <v>357</v>
      </c>
      <c r="EG2" s="34" t="s">
        <v>358</v>
      </c>
      <c r="EH2" s="34" t="s">
        <v>359</v>
      </c>
      <c r="EI2" s="34" t="s">
        <v>355</v>
      </c>
      <c r="EJ2" s="34"/>
      <c r="EK2" s="34"/>
      <c r="EL2" s="34"/>
      <c r="EM2" s="34"/>
      <c r="EN2" s="34"/>
      <c r="EO2" s="34" t="s">
        <v>1</v>
      </c>
      <c r="EP2" s="34"/>
      <c r="EQ2" s="34"/>
      <c r="ER2" s="34"/>
      <c r="ES2" s="34"/>
      <c r="ET2" s="34"/>
      <c r="EU2" s="34" t="s">
        <v>2</v>
      </c>
      <c r="EV2" s="34"/>
      <c r="EW2" s="34"/>
      <c r="EX2" s="34"/>
      <c r="EY2" s="34"/>
      <c r="EZ2" s="34"/>
      <c r="FA2" s="34" t="s">
        <v>332</v>
      </c>
      <c r="FB2" s="34"/>
      <c r="FC2" s="34"/>
      <c r="FD2" s="34"/>
      <c r="FE2" s="34"/>
      <c r="FF2" s="34"/>
      <c r="FG2" s="34" t="s">
        <v>371</v>
      </c>
      <c r="FH2" s="34" t="s">
        <v>372</v>
      </c>
      <c r="FI2" s="34" t="s">
        <v>373</v>
      </c>
      <c r="FJ2" s="34"/>
      <c r="FK2" s="34"/>
      <c r="FL2" s="34" t="s">
        <v>377</v>
      </c>
      <c r="FM2" s="34"/>
      <c r="FN2" s="34"/>
    </row>
    <row r="3" spans="1:177" ht="60">
      <c r="A3" s="32"/>
      <c r="B3" s="35"/>
      <c r="C3" s="31"/>
      <c r="D3" s="31"/>
      <c r="E3" s="31"/>
      <c r="F3" s="31"/>
      <c r="G3" s="31"/>
      <c r="H3" s="31"/>
      <c r="I3" s="31"/>
      <c r="J3" s="31"/>
      <c r="K3" s="31"/>
      <c r="L3" s="24" t="s">
        <v>360</v>
      </c>
      <c r="M3" s="24" t="s">
        <v>361</v>
      </c>
      <c r="N3" s="24" t="s">
        <v>362</v>
      </c>
      <c r="O3" s="24" t="s">
        <v>363</v>
      </c>
      <c r="P3" s="24" t="s">
        <v>364</v>
      </c>
      <c r="Q3" s="24" t="s">
        <v>365</v>
      </c>
      <c r="R3" s="24" t="s">
        <v>360</v>
      </c>
      <c r="S3" s="24" t="s">
        <v>361</v>
      </c>
      <c r="T3" s="24" t="s">
        <v>362</v>
      </c>
      <c r="U3" s="24" t="s">
        <v>363</v>
      </c>
      <c r="V3" s="24" t="s">
        <v>364</v>
      </c>
      <c r="W3" s="24" t="s">
        <v>365</v>
      </c>
      <c r="X3" s="24" t="s">
        <v>360</v>
      </c>
      <c r="Y3" s="24" t="s">
        <v>361</v>
      </c>
      <c r="Z3" s="24" t="s">
        <v>362</v>
      </c>
      <c r="AA3" s="24" t="s">
        <v>363</v>
      </c>
      <c r="AB3" s="24" t="s">
        <v>364</v>
      </c>
      <c r="AC3" s="24" t="s">
        <v>365</v>
      </c>
      <c r="AD3" s="24" t="s">
        <v>360</v>
      </c>
      <c r="AE3" s="24" t="s">
        <v>361</v>
      </c>
      <c r="AF3" s="24" t="s">
        <v>362</v>
      </c>
      <c r="AG3" s="24" t="s">
        <v>363</v>
      </c>
      <c r="AH3" s="24" t="s">
        <v>364</v>
      </c>
      <c r="AI3" s="24" t="s">
        <v>365</v>
      </c>
      <c r="AJ3" s="30"/>
      <c r="AK3" s="30"/>
      <c r="AL3" s="25" t="s">
        <v>368</v>
      </c>
      <c r="AM3" s="25" t="s">
        <v>367</v>
      </c>
      <c r="AN3" s="25" t="s">
        <v>366</v>
      </c>
      <c r="AO3" s="25" t="s">
        <v>368</v>
      </c>
      <c r="AP3" s="25" t="s">
        <v>367</v>
      </c>
      <c r="AQ3" s="25" t="s">
        <v>366</v>
      </c>
      <c r="BK3" s="26" t="s">
        <v>0</v>
      </c>
      <c r="BL3" s="26" t="s">
        <v>285</v>
      </c>
      <c r="BM3" s="26" t="s">
        <v>286</v>
      </c>
      <c r="BN3" s="26" t="s">
        <v>287</v>
      </c>
      <c r="BO3" s="26" t="s">
        <v>288</v>
      </c>
      <c r="BP3" s="34"/>
      <c r="BQ3" s="34"/>
      <c r="BR3" s="34"/>
      <c r="BS3" s="34"/>
      <c r="BT3" s="34"/>
      <c r="BU3" s="34"/>
      <c r="BV3" s="34"/>
      <c r="BW3" s="26" t="s">
        <v>360</v>
      </c>
      <c r="BX3" s="26" t="s">
        <v>361</v>
      </c>
      <c r="BY3" s="26" t="s">
        <v>362</v>
      </c>
      <c r="BZ3" s="26" t="s">
        <v>363</v>
      </c>
      <c r="CA3" s="26" t="s">
        <v>364</v>
      </c>
      <c r="CB3" s="26" t="s">
        <v>365</v>
      </c>
      <c r="CC3" s="26" t="s">
        <v>360</v>
      </c>
      <c r="CD3" s="26" t="s">
        <v>361</v>
      </c>
      <c r="CE3" s="26" t="s">
        <v>362</v>
      </c>
      <c r="CF3" s="26" t="s">
        <v>363</v>
      </c>
      <c r="CG3" s="26" t="s">
        <v>364</v>
      </c>
      <c r="CH3" s="26" t="s">
        <v>365</v>
      </c>
      <c r="CI3" s="26" t="s">
        <v>360</v>
      </c>
      <c r="CJ3" s="26" t="s">
        <v>361</v>
      </c>
      <c r="CK3" s="26" t="s">
        <v>362</v>
      </c>
      <c r="CL3" s="26" t="s">
        <v>363</v>
      </c>
      <c r="CM3" s="26" t="s">
        <v>364</v>
      </c>
      <c r="CN3" s="26" t="s">
        <v>365</v>
      </c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26" t="s">
        <v>360</v>
      </c>
      <c r="DA3" s="26" t="s">
        <v>361</v>
      </c>
      <c r="DB3" s="26" t="s">
        <v>362</v>
      </c>
      <c r="DC3" s="26" t="s">
        <v>363</v>
      </c>
      <c r="DD3" s="26" t="s">
        <v>364</v>
      </c>
      <c r="DE3" s="26" t="s">
        <v>365</v>
      </c>
      <c r="DF3" s="26" t="s">
        <v>360</v>
      </c>
      <c r="DG3" s="26" t="s">
        <v>361</v>
      </c>
      <c r="DH3" s="26" t="s">
        <v>362</v>
      </c>
      <c r="DI3" s="26" t="s">
        <v>363</v>
      </c>
      <c r="DJ3" s="26" t="s">
        <v>364</v>
      </c>
      <c r="DK3" s="26" t="s">
        <v>365</v>
      </c>
      <c r="DL3" s="26" t="s">
        <v>360</v>
      </c>
      <c r="DM3" s="26" t="s">
        <v>361</v>
      </c>
      <c r="DN3" s="26" t="s">
        <v>362</v>
      </c>
      <c r="DO3" s="26" t="s">
        <v>363</v>
      </c>
      <c r="DP3" s="26" t="s">
        <v>364</v>
      </c>
      <c r="DQ3" s="26" t="s">
        <v>365</v>
      </c>
      <c r="DR3" s="26" t="s">
        <v>360</v>
      </c>
      <c r="DS3" s="26" t="s">
        <v>361</v>
      </c>
      <c r="DT3" s="26" t="s">
        <v>362</v>
      </c>
      <c r="DU3" s="26" t="s">
        <v>363</v>
      </c>
      <c r="DV3" s="26" t="s">
        <v>364</v>
      </c>
      <c r="DW3" s="26" t="s">
        <v>365</v>
      </c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26" t="s">
        <v>360</v>
      </c>
      <c r="EJ3" s="26" t="s">
        <v>361</v>
      </c>
      <c r="EK3" s="26" t="s">
        <v>362</v>
      </c>
      <c r="EL3" s="26" t="s">
        <v>363</v>
      </c>
      <c r="EM3" s="26" t="s">
        <v>364</v>
      </c>
      <c r="EN3" s="26" t="s">
        <v>365</v>
      </c>
      <c r="EO3" s="26" t="s">
        <v>360</v>
      </c>
      <c r="EP3" s="26" t="s">
        <v>361</v>
      </c>
      <c r="EQ3" s="26" t="s">
        <v>362</v>
      </c>
      <c r="ER3" s="26" t="s">
        <v>363</v>
      </c>
      <c r="ES3" s="26" t="s">
        <v>364</v>
      </c>
      <c r="ET3" s="26" t="s">
        <v>365</v>
      </c>
      <c r="EU3" s="26" t="s">
        <v>360</v>
      </c>
      <c r="EV3" s="26" t="s">
        <v>361</v>
      </c>
      <c r="EW3" s="26" t="s">
        <v>362</v>
      </c>
      <c r="EX3" s="26" t="s">
        <v>363</v>
      </c>
      <c r="EY3" s="26" t="s">
        <v>364</v>
      </c>
      <c r="EZ3" s="26" t="s">
        <v>365</v>
      </c>
      <c r="FA3" s="26" t="s">
        <v>360</v>
      </c>
      <c r="FB3" s="26" t="s">
        <v>361</v>
      </c>
      <c r="FC3" s="26" t="s">
        <v>362</v>
      </c>
      <c r="FD3" s="26" t="s">
        <v>363</v>
      </c>
      <c r="FE3" s="26" t="s">
        <v>364</v>
      </c>
      <c r="FF3" s="26" t="s">
        <v>365</v>
      </c>
      <c r="FG3" s="34"/>
      <c r="FH3" s="34"/>
      <c r="FI3" s="26" t="s">
        <v>368</v>
      </c>
      <c r="FJ3" s="26" t="s">
        <v>367</v>
      </c>
      <c r="FK3" s="26" t="s">
        <v>366</v>
      </c>
      <c r="FL3" s="26" t="s">
        <v>368</v>
      </c>
      <c r="FM3" s="26" t="s">
        <v>367</v>
      </c>
      <c r="FN3" s="26" t="s">
        <v>366</v>
      </c>
      <c r="FO3" s="1" t="s">
        <v>290</v>
      </c>
      <c r="FP3" s="1" t="s">
        <v>325</v>
      </c>
      <c r="FQ3" s="1" t="s">
        <v>366</v>
      </c>
    </row>
    <row r="4" spans="1:177" ht="30" customHeight="1">
      <c r="A4" s="14"/>
      <c r="B4" s="2" t="s">
        <v>290</v>
      </c>
      <c r="C4" s="28" t="e">
        <f>VLOOKUP($A$4,$BK:$FN,6,0)</f>
        <v>#N/A</v>
      </c>
      <c r="D4" s="28" t="e">
        <f>VLOOKUP($A$4,$BK:$FN,7,0)</f>
        <v>#N/A</v>
      </c>
      <c r="E4" s="3" t="e">
        <f>VLOOKUP($A$4,$BK:$FN,8,0)</f>
        <v>#N/A</v>
      </c>
      <c r="F4" s="3" t="e">
        <f>VLOOKUP($A$4,$BK:$FN,9,0)</f>
        <v>#N/A</v>
      </c>
      <c r="G4" s="3" t="e">
        <f>VLOOKUP($A$4,$BK:$FN,10,0)</f>
        <v>#N/A</v>
      </c>
      <c r="H4" s="3"/>
      <c r="I4" s="3" t="e">
        <f>VLOOKUP($A$4,$BK:$FN,11,0)</f>
        <v>#N/A</v>
      </c>
      <c r="J4" s="3" t="e">
        <f>VLOOKUP($A$4,$BK:$FN,12,0)</f>
        <v>#N/A</v>
      </c>
      <c r="K4" s="3"/>
      <c r="L4" s="28" t="e">
        <f>VLOOKUP($A$4,$BK:$FN,13,0)</f>
        <v>#N/A</v>
      </c>
      <c r="M4" s="28" t="e">
        <f>VLOOKUP($A$4,$BK:$FN,14,0)</f>
        <v>#N/A</v>
      </c>
      <c r="N4" s="28" t="e">
        <f>VLOOKUP($A$4,$BK:$FN,15,0)</f>
        <v>#N/A</v>
      </c>
      <c r="O4" s="28" t="e">
        <f>VLOOKUP($A$4,$BK:$FN,16,0)</f>
        <v>#N/A</v>
      </c>
      <c r="P4" s="28" t="e">
        <f>VLOOKUP($A$4,$BK:$FN,17,0)</f>
        <v>#N/A</v>
      </c>
      <c r="Q4" s="28" t="e">
        <f>VLOOKUP($A$4,$BK:$FN,18,0)</f>
        <v>#N/A</v>
      </c>
      <c r="R4" s="28" t="e">
        <f>VLOOKUP($A$4,$BK:$FN,19,0)</f>
        <v>#N/A</v>
      </c>
      <c r="S4" s="28" t="e">
        <f>VLOOKUP($A$4,$BK:$FN,20,0)</f>
        <v>#N/A</v>
      </c>
      <c r="T4" s="28" t="e">
        <f>VLOOKUP($A$4,$BK:$FN,21,0)</f>
        <v>#N/A</v>
      </c>
      <c r="U4" s="28" t="e">
        <f>VLOOKUP($A$4,$BK:$FN,22,0)</f>
        <v>#N/A</v>
      </c>
      <c r="V4" s="28" t="e">
        <f>VLOOKUP($A$4,$BK:$FN,23,0)</f>
        <v>#N/A</v>
      </c>
      <c r="W4" s="28" t="e">
        <f>VLOOKUP($A$4,$BK:$FN,24,0)</f>
        <v>#N/A</v>
      </c>
      <c r="X4" s="28" t="e">
        <f>VLOOKUP($A$4,$BK:$FN,25,0)</f>
        <v>#N/A</v>
      </c>
      <c r="Y4" s="28" t="e">
        <f>VLOOKUP($A$4,$BK:$FN,26,0)</f>
        <v>#N/A</v>
      </c>
      <c r="Z4" s="28" t="e">
        <f>VLOOKUP($A$4,$BK:$FN,27,0)</f>
        <v>#N/A</v>
      </c>
      <c r="AA4" s="28" t="e">
        <f>VLOOKUP($A$4,$BK:$FN,28,0)</f>
        <v>#N/A</v>
      </c>
      <c r="AB4" s="28" t="e">
        <f>VLOOKUP($A$4,$BK:$FN,29,0)</f>
        <v>#N/A</v>
      </c>
      <c r="AC4" s="28" t="e">
        <f>VLOOKUP($A$4,$BK:$FN,30,0)</f>
        <v>#N/A</v>
      </c>
      <c r="AD4" s="28"/>
      <c r="AE4" s="28"/>
      <c r="AF4" s="28"/>
      <c r="AG4" s="28"/>
      <c r="AH4" s="28"/>
      <c r="AI4" s="28"/>
      <c r="AJ4" s="28" t="e">
        <f>VLOOKUP($A$4,$BK:$FN,31,0)</f>
        <v>#N/A</v>
      </c>
      <c r="AK4" s="28" t="e">
        <f>VLOOKUP($A$4,$BK:$FN,32,0)</f>
        <v>#N/A</v>
      </c>
      <c r="AL4" s="39" t="e">
        <f>VLOOKUP($A$4,$BK:$FN,103,0)</f>
        <v>#N/A</v>
      </c>
      <c r="AM4" s="39" t="e">
        <f>VLOOKUP($A$4,$BK:$FN,104,0)</f>
        <v>#N/A</v>
      </c>
      <c r="AN4" s="39" t="e">
        <f>VLOOKUP($A$4,$BK:$FN,105,0)</f>
        <v>#N/A</v>
      </c>
      <c r="AO4" s="39" t="e">
        <f>VLOOKUP($A$4,$BK:$FN,106,0)</f>
        <v>#N/A</v>
      </c>
      <c r="AP4" s="39" t="e">
        <f>VLOOKUP($A$4,$BK:$FN,107,0)</f>
        <v>#N/A</v>
      </c>
      <c r="AQ4" s="39" t="e">
        <f>VLOOKUP($A$4,$BK:$FN,108,0)</f>
        <v>#N/A</v>
      </c>
      <c r="BK4" s="29">
        <v>321554343</v>
      </c>
      <c r="BL4" s="1" t="s">
        <v>150</v>
      </c>
      <c r="BM4" s="1">
        <v>3</v>
      </c>
      <c r="BN4" s="1" t="s">
        <v>289</v>
      </c>
      <c r="BO4" s="1" t="s">
        <v>290</v>
      </c>
      <c r="BP4" s="1">
        <v>132</v>
      </c>
      <c r="BQ4" s="1">
        <v>0</v>
      </c>
      <c r="BR4" s="4">
        <v>64.293939393939425</v>
      </c>
      <c r="BS4" s="4">
        <v>40.356818181818184</v>
      </c>
      <c r="BT4" s="4">
        <v>45.834090909090882</v>
      </c>
      <c r="BU4" s="4">
        <v>150.48484848484847</v>
      </c>
      <c r="BV4" s="4">
        <v>50.161616161616152</v>
      </c>
      <c r="BW4" s="1">
        <v>11</v>
      </c>
      <c r="BX4" s="1">
        <v>42</v>
      </c>
      <c r="BY4" s="1">
        <v>40</v>
      </c>
      <c r="BZ4" s="1">
        <v>39</v>
      </c>
      <c r="CA4" s="1">
        <v>0</v>
      </c>
      <c r="CB4" s="1">
        <v>0</v>
      </c>
      <c r="CC4" s="1">
        <v>55</v>
      </c>
      <c r="CD4" s="1">
        <v>47</v>
      </c>
      <c r="CE4" s="1">
        <v>17</v>
      </c>
      <c r="CF4" s="1">
        <v>13</v>
      </c>
      <c r="CG4" s="1">
        <v>3</v>
      </c>
      <c r="CH4" s="1">
        <v>0</v>
      </c>
      <c r="CI4" s="1">
        <v>43</v>
      </c>
      <c r="CJ4" s="1">
        <v>47</v>
      </c>
      <c r="CK4" s="1">
        <v>33</v>
      </c>
      <c r="CL4" s="1">
        <v>9</v>
      </c>
      <c r="CM4" s="1">
        <v>1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4"/>
      <c r="CT4" s="4"/>
      <c r="CU4" s="4"/>
      <c r="CV4" s="4"/>
      <c r="CW4" s="4"/>
      <c r="CX4" s="4"/>
      <c r="CY4" s="4"/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132</v>
      </c>
      <c r="EA4" s="1">
        <v>0</v>
      </c>
      <c r="EB4" s="4">
        <v>64.293939393939425</v>
      </c>
      <c r="EC4" s="4">
        <v>40.356818181818184</v>
      </c>
      <c r="ED4" s="4">
        <v>45.834090909090882</v>
      </c>
      <c r="EE4" s="4"/>
      <c r="EF4" s="4">
        <v>150.48484848484847</v>
      </c>
      <c r="EG4" s="4">
        <v>50.161616161616152</v>
      </c>
      <c r="EH4" s="4">
        <v>50.161616161616152</v>
      </c>
      <c r="EI4" s="1">
        <v>11</v>
      </c>
      <c r="EJ4" s="1">
        <v>42</v>
      </c>
      <c r="EK4" s="1">
        <v>40</v>
      </c>
      <c r="EL4" s="1">
        <v>39</v>
      </c>
      <c r="EM4" s="1">
        <v>0</v>
      </c>
      <c r="EN4" s="1">
        <v>0</v>
      </c>
      <c r="EO4" s="1">
        <v>55</v>
      </c>
      <c r="EP4" s="1">
        <v>47</v>
      </c>
      <c r="EQ4" s="1">
        <v>17</v>
      </c>
      <c r="ER4" s="1">
        <v>13</v>
      </c>
      <c r="ES4" s="1">
        <v>3</v>
      </c>
      <c r="ET4" s="1">
        <v>0</v>
      </c>
      <c r="EU4" s="1">
        <v>43</v>
      </c>
      <c r="EV4" s="1">
        <v>47</v>
      </c>
      <c r="EW4" s="1">
        <v>33</v>
      </c>
      <c r="EX4" s="1">
        <v>9</v>
      </c>
      <c r="EY4" s="1">
        <v>1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25</v>
      </c>
      <c r="FJ4" s="1" t="s">
        <v>375</v>
      </c>
      <c r="FK4" s="1">
        <v>33</v>
      </c>
      <c r="FL4" s="1">
        <v>2</v>
      </c>
      <c r="FM4" s="1" t="s">
        <v>375</v>
      </c>
      <c r="FN4" s="1">
        <v>2</v>
      </c>
      <c r="FO4" s="1">
        <v>34</v>
      </c>
      <c r="FP4" s="1">
        <v>19</v>
      </c>
      <c r="FQ4" s="1">
        <v>34</v>
      </c>
      <c r="FR4" s="1" t="s">
        <v>284</v>
      </c>
      <c r="FS4" s="1">
        <v>313</v>
      </c>
      <c r="FT4" s="1">
        <v>134</v>
      </c>
      <c r="FU4" s="1">
        <v>313</v>
      </c>
    </row>
    <row r="5" spans="1:177" ht="30" customHeight="1">
      <c r="A5" s="38" t="e">
        <f>VLOOKUP(A4,BK:BL,2,0)</f>
        <v>#N/A</v>
      </c>
      <c r="B5" s="2" t="s">
        <v>325</v>
      </c>
      <c r="C5" s="28" t="e">
        <f>VLOOKUP($A$4,$BK:$FN,33,0)</f>
        <v>#N/A</v>
      </c>
      <c r="D5" s="28" t="e">
        <f>VLOOKUP($A$4,$BK:$FN,34,0)</f>
        <v>#N/A</v>
      </c>
      <c r="E5" s="3" t="e">
        <f>VLOOKUP($A$4,$BK:$FN,35,0)</f>
        <v>#N/A</v>
      </c>
      <c r="F5" s="3" t="e">
        <f>VLOOKUP($A$4,$BK:$FN,36,0)</f>
        <v>#N/A</v>
      </c>
      <c r="G5" s="3" t="e">
        <f>VLOOKUP($A$4,$BK:$FN,37,0)</f>
        <v>#N/A</v>
      </c>
      <c r="H5" s="3" t="e">
        <f>VLOOKUP($A$4,$BK:$FN,38,0)</f>
        <v>#N/A</v>
      </c>
      <c r="I5" s="3" t="e">
        <f>VLOOKUP($A$4,$BK:$FN,39,0)</f>
        <v>#N/A</v>
      </c>
      <c r="J5" s="3" t="e">
        <f>VLOOKUP($A$4,$BK:$FN,40,0)</f>
        <v>#N/A</v>
      </c>
      <c r="K5" s="3" t="e">
        <f>VLOOKUP($A$4,$BK:$FN,41,0)</f>
        <v>#N/A</v>
      </c>
      <c r="L5" s="28" t="e">
        <f>VLOOKUP($A$4,$BK:$FN,42,0)</f>
        <v>#N/A</v>
      </c>
      <c r="M5" s="28" t="e">
        <f>VLOOKUP($A$4,$BK:$FN,43,0)</f>
        <v>#N/A</v>
      </c>
      <c r="N5" s="28" t="e">
        <f>VLOOKUP($A$4,$BK:$FN,44,0)</f>
        <v>#N/A</v>
      </c>
      <c r="O5" s="28" t="e">
        <f>VLOOKUP($A$4,$BK:$FN,45,0)</f>
        <v>#N/A</v>
      </c>
      <c r="P5" s="28" t="e">
        <f>VLOOKUP($A$4,$BK:$FN,46,0)</f>
        <v>#N/A</v>
      </c>
      <c r="Q5" s="28" t="e">
        <f>VLOOKUP($A$4,$BK:$FN,47,0)</f>
        <v>#N/A</v>
      </c>
      <c r="R5" s="28" t="e">
        <f>VLOOKUP($A$4,$BK:$FN,48,0)</f>
        <v>#N/A</v>
      </c>
      <c r="S5" s="28" t="e">
        <f>VLOOKUP($A$4,$BK:$FN,49,0)</f>
        <v>#N/A</v>
      </c>
      <c r="T5" s="28" t="e">
        <f>VLOOKUP($A$4,$BK:$FN,50,0)</f>
        <v>#N/A</v>
      </c>
      <c r="U5" s="28" t="e">
        <f>VLOOKUP($A$4,$BK:$FN,51,0)</f>
        <v>#N/A</v>
      </c>
      <c r="V5" s="28" t="e">
        <f>VLOOKUP($A$4,$BK:$FN,52,0)</f>
        <v>#N/A</v>
      </c>
      <c r="W5" s="28" t="e">
        <f>VLOOKUP($A$4,$BK:$FN,53,0)</f>
        <v>#N/A</v>
      </c>
      <c r="X5" s="28" t="e">
        <f>VLOOKUP($A$4,$BK:$FN,54,0)</f>
        <v>#N/A</v>
      </c>
      <c r="Y5" s="28" t="e">
        <f>VLOOKUP($A$4,$BK:$FN,55,0)</f>
        <v>#N/A</v>
      </c>
      <c r="Z5" s="28" t="e">
        <f>VLOOKUP($A$4,$BK:$FN,56,0)</f>
        <v>#N/A</v>
      </c>
      <c r="AA5" s="28" t="e">
        <f>VLOOKUP($A$4,$BK:$FN,57,0)</f>
        <v>#N/A</v>
      </c>
      <c r="AB5" s="28" t="e">
        <f>VLOOKUP($A$4,$BK:$FN,58,0)</f>
        <v>#N/A</v>
      </c>
      <c r="AC5" s="28" t="e">
        <f>VLOOKUP($A$4,$BK:$FN,59,0)</f>
        <v>#N/A</v>
      </c>
      <c r="AD5" s="28" t="e">
        <f>VLOOKUP($A$4,$BK:$FN,60,0)</f>
        <v>#N/A</v>
      </c>
      <c r="AE5" s="28" t="e">
        <f>VLOOKUP($A$4,$BK:$FN,61,0)</f>
        <v>#N/A</v>
      </c>
      <c r="AF5" s="28" t="e">
        <f>VLOOKUP($A$4,$BK:$FN,62,0)</f>
        <v>#N/A</v>
      </c>
      <c r="AG5" s="28" t="e">
        <f>VLOOKUP($A$4,$BK:$FN,63,0)</f>
        <v>#N/A</v>
      </c>
      <c r="AH5" s="28" t="e">
        <f>VLOOKUP($A$4,$BK:$FN,64,0)</f>
        <v>#N/A</v>
      </c>
      <c r="AI5" s="28" t="e">
        <f>VLOOKUP($A$4,$BK:$FN,65,0)</f>
        <v>#N/A</v>
      </c>
      <c r="AJ5" s="28" t="e">
        <f>VLOOKUP($A$4,$BK:$FN,66,0)</f>
        <v>#N/A</v>
      </c>
      <c r="AK5" s="28" t="e">
        <f>VLOOKUP($A$4,$BK:$FN,67,0)</f>
        <v>#N/A</v>
      </c>
      <c r="AL5" s="39"/>
      <c r="AM5" s="39"/>
      <c r="AN5" s="39"/>
      <c r="AO5" s="39"/>
      <c r="AP5" s="39"/>
      <c r="AQ5" s="39"/>
      <c r="BK5" s="29"/>
      <c r="BL5" s="1" t="s">
        <v>350</v>
      </c>
      <c r="BM5" s="1">
        <v>6</v>
      </c>
      <c r="BN5" s="1" t="s">
        <v>291</v>
      </c>
      <c r="BO5" s="1" t="s">
        <v>370</v>
      </c>
      <c r="BP5" s="1">
        <v>0</v>
      </c>
      <c r="BQ5" s="1">
        <v>0</v>
      </c>
      <c r="BR5" s="4"/>
      <c r="BS5" s="4"/>
      <c r="BT5" s="4"/>
      <c r="BU5" s="4"/>
      <c r="BV5" s="4"/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4"/>
      <c r="CT5" s="4"/>
      <c r="CU5" s="4"/>
      <c r="CV5" s="4"/>
      <c r="CW5" s="4"/>
      <c r="CX5" s="4"/>
      <c r="CY5" s="4"/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4"/>
      <c r="EC5" s="4"/>
      <c r="ED5" s="4"/>
      <c r="EE5" s="4"/>
      <c r="EF5" s="4"/>
      <c r="EG5" s="4"/>
      <c r="EH5" s="4"/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 t="s">
        <v>375</v>
      </c>
      <c r="FJ5" s="1" t="s">
        <v>375</v>
      </c>
      <c r="FK5" s="1" t="s">
        <v>375</v>
      </c>
      <c r="FL5" s="1" t="s">
        <v>375</v>
      </c>
      <c r="FM5" s="1" t="s">
        <v>375</v>
      </c>
      <c r="FN5" s="1" t="s">
        <v>375</v>
      </c>
      <c r="FO5" s="1">
        <v>34</v>
      </c>
      <c r="FP5" s="1">
        <v>19</v>
      </c>
      <c r="FQ5" s="1">
        <v>34</v>
      </c>
      <c r="FR5" s="1" t="s">
        <v>284</v>
      </c>
      <c r="FS5" s="1">
        <v>313</v>
      </c>
      <c r="FT5" s="1">
        <v>134</v>
      </c>
      <c r="FU5" s="1">
        <v>313</v>
      </c>
    </row>
    <row r="6" spans="1:177" ht="30" customHeight="1">
      <c r="A6" s="38"/>
      <c r="B6" s="2" t="s">
        <v>366</v>
      </c>
      <c r="C6" s="28" t="e">
        <f>VLOOKUP($A$4,$BK:$FN,68,0)</f>
        <v>#N/A</v>
      </c>
      <c r="D6" s="28" t="e">
        <f>VLOOKUP($A$4,$BK:$FN,69,0)</f>
        <v>#N/A</v>
      </c>
      <c r="E6" s="3" t="e">
        <f>VLOOKUP($A$4,$BK:$FN,70,0)</f>
        <v>#N/A</v>
      </c>
      <c r="F6" s="3" t="e">
        <f>VLOOKUP($A$4,$BK:$FN,71,0)</f>
        <v>#N/A</v>
      </c>
      <c r="G6" s="3" t="e">
        <f>VLOOKUP($A$4,$BK:$FN,72,0)</f>
        <v>#N/A</v>
      </c>
      <c r="H6" s="3" t="e">
        <f>VLOOKUP($A$4,$BK:$FN,73,0)</f>
        <v>#N/A</v>
      </c>
      <c r="I6" s="3" t="e">
        <f>VLOOKUP($A$4,$BK:$FN,74,0)</f>
        <v>#N/A</v>
      </c>
      <c r="J6" s="3" t="e">
        <f>VLOOKUP($A$4,$BK:$FN,75,0)</f>
        <v>#N/A</v>
      </c>
      <c r="K6" s="3" t="e">
        <f>VLOOKUP($A$4,$BK:$FN,76,0)</f>
        <v>#N/A</v>
      </c>
      <c r="L6" s="28" t="e">
        <f>VLOOKUP($A$4,$BK:$FN,77,0)</f>
        <v>#N/A</v>
      </c>
      <c r="M6" s="28" t="e">
        <f>VLOOKUP($A$4,$BK:$FN,78,0)</f>
        <v>#N/A</v>
      </c>
      <c r="N6" s="28" t="e">
        <f>VLOOKUP($A$4,$BK:$FN,79,0)</f>
        <v>#N/A</v>
      </c>
      <c r="O6" s="28" t="e">
        <f>VLOOKUP($A$4,$BK:$FN,80,0)</f>
        <v>#N/A</v>
      </c>
      <c r="P6" s="28" t="e">
        <f>VLOOKUP($A$4,$BK:$FN,81,0)</f>
        <v>#N/A</v>
      </c>
      <c r="Q6" s="28" t="e">
        <f>VLOOKUP($A$4,$BK:$FN,82,0)</f>
        <v>#N/A</v>
      </c>
      <c r="R6" s="28" t="e">
        <f>VLOOKUP($A$4,$BK:$FN,83,0)</f>
        <v>#N/A</v>
      </c>
      <c r="S6" s="28" t="e">
        <f>VLOOKUP($A$4,$BK:$FN,84,0)</f>
        <v>#N/A</v>
      </c>
      <c r="T6" s="28" t="e">
        <f>VLOOKUP($A$4,$BK:$FN,85,0)</f>
        <v>#N/A</v>
      </c>
      <c r="U6" s="28" t="e">
        <f>VLOOKUP($A$4,$BK:$FN,86,0)</f>
        <v>#N/A</v>
      </c>
      <c r="V6" s="28" t="e">
        <f>VLOOKUP($A$4,$BK:$FN,87,0)</f>
        <v>#N/A</v>
      </c>
      <c r="W6" s="28" t="e">
        <f>VLOOKUP($A$4,$BK:$FN,88,0)</f>
        <v>#N/A</v>
      </c>
      <c r="X6" s="28" t="e">
        <f>VLOOKUP($A$4,$BK:$FN,89,0)</f>
        <v>#N/A</v>
      </c>
      <c r="Y6" s="28" t="e">
        <f>VLOOKUP($A$4,$BK:$FN,90,0)</f>
        <v>#N/A</v>
      </c>
      <c r="Z6" s="28" t="e">
        <f>VLOOKUP($A$4,$BK:$FN,91,0)</f>
        <v>#N/A</v>
      </c>
      <c r="AA6" s="28" t="e">
        <f>VLOOKUP($A$4,$BK:$FN,92,0)</f>
        <v>#N/A</v>
      </c>
      <c r="AB6" s="28" t="e">
        <f>VLOOKUP($A$4,$BK:$FN,93,0)</f>
        <v>#N/A</v>
      </c>
      <c r="AC6" s="28" t="e">
        <f>VLOOKUP($A$4,$BK:$FN,94,0)</f>
        <v>#N/A</v>
      </c>
      <c r="AD6" s="28" t="e">
        <f>VLOOKUP($A$4,$BK:$FN,95,0)</f>
        <v>#N/A</v>
      </c>
      <c r="AE6" s="28" t="e">
        <f>VLOOKUP($A$4,$BK:$FN,96,0)</f>
        <v>#N/A</v>
      </c>
      <c r="AF6" s="28" t="e">
        <f>VLOOKUP($A$4,$BK:$FN,97,0)</f>
        <v>#N/A</v>
      </c>
      <c r="AG6" s="28" t="e">
        <f>VLOOKUP($A$4,$BK:$FN,98,0)</f>
        <v>#N/A</v>
      </c>
      <c r="AH6" s="28" t="e">
        <f>VLOOKUP($A$4,$BK:$FN,99,0)</f>
        <v>#N/A</v>
      </c>
      <c r="AI6" s="28" t="e">
        <f>VLOOKUP($A$4,$BK:$FN,100,0)</f>
        <v>#N/A</v>
      </c>
      <c r="AJ6" s="28" t="e">
        <f>VLOOKUP($A$4,$BK:$FN,101,0)</f>
        <v>#N/A</v>
      </c>
      <c r="AK6" s="28" t="e">
        <f>VLOOKUP($A$4,$BK:$FN,102,0)</f>
        <v>#N/A</v>
      </c>
      <c r="AL6" s="39"/>
      <c r="AM6" s="39"/>
      <c r="AN6" s="39"/>
      <c r="AO6" s="39"/>
      <c r="AP6" s="39"/>
      <c r="AQ6" s="39"/>
      <c r="BK6" s="29">
        <v>747538865</v>
      </c>
      <c r="BL6" s="1" t="s">
        <v>151</v>
      </c>
      <c r="BM6" s="1">
        <v>30</v>
      </c>
      <c r="BN6" s="1" t="s">
        <v>289</v>
      </c>
      <c r="BO6" s="1" t="s">
        <v>370</v>
      </c>
      <c r="BP6" s="1">
        <v>32</v>
      </c>
      <c r="BQ6" s="1">
        <v>0</v>
      </c>
      <c r="BR6" s="4">
        <v>50.918749999999996</v>
      </c>
      <c r="BS6" s="4">
        <v>30.959375000000001</v>
      </c>
      <c r="BT6" s="4">
        <v>33.543749999999996</v>
      </c>
      <c r="BU6" s="4">
        <v>115.421875</v>
      </c>
      <c r="BV6" s="4">
        <v>38.473958333333336</v>
      </c>
      <c r="BW6" s="1">
        <v>4</v>
      </c>
      <c r="BX6" s="1">
        <v>20</v>
      </c>
      <c r="BY6" s="1">
        <v>6</v>
      </c>
      <c r="BZ6" s="1">
        <v>2</v>
      </c>
      <c r="CA6" s="1">
        <v>0</v>
      </c>
      <c r="CB6" s="1">
        <v>0</v>
      </c>
      <c r="CC6" s="1">
        <v>20</v>
      </c>
      <c r="CD6" s="1">
        <v>8</v>
      </c>
      <c r="CE6" s="1">
        <v>2</v>
      </c>
      <c r="CF6" s="1">
        <v>2</v>
      </c>
      <c r="CG6" s="1">
        <v>0</v>
      </c>
      <c r="CH6" s="1">
        <v>0</v>
      </c>
      <c r="CI6" s="1">
        <v>17</v>
      </c>
      <c r="CJ6" s="1">
        <v>10</v>
      </c>
      <c r="CK6" s="1">
        <v>5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13</v>
      </c>
      <c r="CR6" s="1">
        <v>0</v>
      </c>
      <c r="CS6" s="4">
        <v>54.230769230769219</v>
      </c>
      <c r="CT6" s="4">
        <v>37.223076923076924</v>
      </c>
      <c r="CU6" s="4">
        <v>42.984615384615381</v>
      </c>
      <c r="CV6" s="4">
        <v>57.615384615384613</v>
      </c>
      <c r="CW6" s="4">
        <v>134.43846153846152</v>
      </c>
      <c r="CX6" s="4">
        <v>44.812820512820508</v>
      </c>
      <c r="CY6" s="4">
        <v>48.013461538461534</v>
      </c>
      <c r="CZ6" s="1">
        <v>3</v>
      </c>
      <c r="DA6" s="1">
        <v>3</v>
      </c>
      <c r="DB6" s="1">
        <v>6</v>
      </c>
      <c r="DC6" s="1">
        <v>1</v>
      </c>
      <c r="DD6" s="1">
        <v>0</v>
      </c>
      <c r="DE6" s="1">
        <v>0</v>
      </c>
      <c r="DF6" s="1">
        <v>5</v>
      </c>
      <c r="DG6" s="1">
        <v>5</v>
      </c>
      <c r="DH6" s="1">
        <v>3</v>
      </c>
      <c r="DI6" s="1">
        <v>0</v>
      </c>
      <c r="DJ6" s="1">
        <v>0</v>
      </c>
      <c r="DK6" s="1">
        <v>0</v>
      </c>
      <c r="DL6" s="1">
        <v>4</v>
      </c>
      <c r="DM6" s="1">
        <v>7</v>
      </c>
      <c r="DN6" s="1">
        <v>2</v>
      </c>
      <c r="DO6" s="1">
        <v>0</v>
      </c>
      <c r="DP6" s="1">
        <v>0</v>
      </c>
      <c r="DQ6" s="1">
        <v>0</v>
      </c>
      <c r="DR6" s="1">
        <v>4</v>
      </c>
      <c r="DS6" s="1">
        <v>2</v>
      </c>
      <c r="DT6" s="1">
        <v>2</v>
      </c>
      <c r="DU6" s="1">
        <v>5</v>
      </c>
      <c r="DV6" s="1">
        <v>0</v>
      </c>
      <c r="DW6" s="1">
        <v>0</v>
      </c>
      <c r="DX6" s="1">
        <v>0</v>
      </c>
      <c r="DY6" s="1">
        <v>0</v>
      </c>
      <c r="DZ6" s="1">
        <v>45</v>
      </c>
      <c r="EA6" s="1">
        <v>0</v>
      </c>
      <c r="EB6" s="4">
        <v>51.875555555555557</v>
      </c>
      <c r="EC6" s="4">
        <v>32.768888888888895</v>
      </c>
      <c r="ED6" s="4">
        <v>36.271111111111111</v>
      </c>
      <c r="EE6" s="4">
        <v>57.615384615384613</v>
      </c>
      <c r="EF6" s="4">
        <v>120.91555555555557</v>
      </c>
      <c r="EG6" s="4">
        <v>40.305185185185188</v>
      </c>
      <c r="EH6" s="4">
        <v>41.229814814814823</v>
      </c>
      <c r="EI6" s="1">
        <v>7</v>
      </c>
      <c r="EJ6" s="1">
        <v>23</v>
      </c>
      <c r="EK6" s="1">
        <v>12</v>
      </c>
      <c r="EL6" s="1">
        <v>3</v>
      </c>
      <c r="EM6" s="1">
        <v>0</v>
      </c>
      <c r="EN6" s="1">
        <v>0</v>
      </c>
      <c r="EO6" s="1">
        <v>25</v>
      </c>
      <c r="EP6" s="1">
        <v>13</v>
      </c>
      <c r="EQ6" s="1">
        <v>5</v>
      </c>
      <c r="ER6" s="1">
        <v>2</v>
      </c>
      <c r="ES6" s="1">
        <v>0</v>
      </c>
      <c r="ET6" s="1">
        <v>0</v>
      </c>
      <c r="EU6" s="1">
        <v>21</v>
      </c>
      <c r="EV6" s="1">
        <v>17</v>
      </c>
      <c r="EW6" s="1">
        <v>7</v>
      </c>
      <c r="EX6" s="1">
        <v>0</v>
      </c>
      <c r="EY6" s="1">
        <v>0</v>
      </c>
      <c r="EZ6" s="1">
        <v>0</v>
      </c>
      <c r="FA6" s="1">
        <v>4</v>
      </c>
      <c r="FB6" s="1">
        <v>2</v>
      </c>
      <c r="FC6" s="1">
        <v>2</v>
      </c>
      <c r="FD6" s="1">
        <v>5</v>
      </c>
      <c r="FE6" s="1">
        <v>0</v>
      </c>
      <c r="FF6" s="1">
        <v>0</v>
      </c>
      <c r="FG6" s="1">
        <v>0</v>
      </c>
      <c r="FH6" s="1">
        <v>0</v>
      </c>
      <c r="FI6" s="1">
        <v>184</v>
      </c>
      <c r="FJ6" s="1">
        <v>90</v>
      </c>
      <c r="FK6" s="1">
        <v>161</v>
      </c>
      <c r="FL6" s="1">
        <v>25</v>
      </c>
      <c r="FM6" s="1">
        <v>13</v>
      </c>
      <c r="FN6" s="1">
        <v>22</v>
      </c>
      <c r="FO6" s="1">
        <v>34</v>
      </c>
      <c r="FP6" s="1">
        <v>19</v>
      </c>
      <c r="FQ6" s="1">
        <v>34</v>
      </c>
      <c r="FR6" s="1" t="s">
        <v>284</v>
      </c>
      <c r="FS6" s="1">
        <v>313</v>
      </c>
      <c r="FT6" s="1">
        <v>134</v>
      </c>
      <c r="FU6" s="1">
        <v>313</v>
      </c>
    </row>
    <row r="7" spans="1:177" ht="30" customHeight="1">
      <c r="A7" s="36" t="s">
        <v>331</v>
      </c>
      <c r="B7" s="36"/>
      <c r="C7" s="5">
        <v>34813</v>
      </c>
      <c r="D7" s="6">
        <v>452</v>
      </c>
      <c r="E7" s="7">
        <f>VLOOKUP($A$7,$BK:$FN,70,0)</f>
        <v>54.484054596781526</v>
      </c>
      <c r="F7" s="7">
        <f>VLOOKUP($A$7,$BK:$FN,71,0)</f>
        <v>33.023660545386662</v>
      </c>
      <c r="G7" s="7">
        <f>VLOOKUP($A$7,$BK:$FN,72,0)</f>
        <v>38.848735484997974</v>
      </c>
      <c r="H7" s="7">
        <f>VLOOKUP($A$7,$BK:$FN,73,0)</f>
        <v>56.899834437086092</v>
      </c>
      <c r="I7" s="7">
        <f>VLOOKUP($A$7,$BK:$FN,74,0)</f>
        <v>126.35645062716492</v>
      </c>
      <c r="J7" s="7">
        <f>VLOOKUP($A$7,$BK:$FN,75,0)</f>
        <v>42.118816875721294</v>
      </c>
      <c r="K7" s="7">
        <f>VLOOKUP($A$7,$BK:$FN,76,0)</f>
        <v>42.446729092090642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9" t="e">
        <f>VLOOKUP($A$4,$BK:$FU,113,0)</f>
        <v>#N/A</v>
      </c>
      <c r="AM7" s="9" t="e">
        <f>VLOOKUP($A$4,$BK:$FU,114,0)</f>
        <v>#N/A</v>
      </c>
      <c r="AN7" s="9" t="e">
        <f>VLOOKUP($A$4,$BK:$FU,115,0)</f>
        <v>#N/A</v>
      </c>
      <c r="AO7" s="9" t="e">
        <f>VLOOKUP($A$4,$BK:$FQ,109,0)</f>
        <v>#N/A</v>
      </c>
      <c r="AP7" s="9" t="e">
        <f>VLOOKUP($A$4,$BK:$FQ,110,0)</f>
        <v>#N/A</v>
      </c>
      <c r="AQ7" s="9" t="e">
        <f>VLOOKUP($A$4,$BK:$FQ,111,0)</f>
        <v>#N/A</v>
      </c>
      <c r="BK7" s="29">
        <v>466471470</v>
      </c>
      <c r="BL7" s="1" t="s">
        <v>157</v>
      </c>
      <c r="BM7" s="1">
        <v>83</v>
      </c>
      <c r="BN7" s="1" t="s">
        <v>292</v>
      </c>
      <c r="BO7" s="1" t="s">
        <v>370</v>
      </c>
      <c r="BP7" s="1">
        <v>110</v>
      </c>
      <c r="BQ7" s="1">
        <v>0</v>
      </c>
      <c r="BR7" s="4">
        <v>71.287272727272736</v>
      </c>
      <c r="BS7" s="4">
        <v>46.308181818181815</v>
      </c>
      <c r="BT7" s="4">
        <v>54.433636363636381</v>
      </c>
      <c r="BU7" s="4">
        <v>172.02909090909091</v>
      </c>
      <c r="BV7" s="4">
        <v>57.343030303030289</v>
      </c>
      <c r="BW7" s="1">
        <v>4</v>
      </c>
      <c r="BX7" s="1">
        <v>24</v>
      </c>
      <c r="BY7" s="1">
        <v>39</v>
      </c>
      <c r="BZ7" s="1">
        <v>43</v>
      </c>
      <c r="CA7" s="1">
        <v>0</v>
      </c>
      <c r="CB7" s="1">
        <v>2</v>
      </c>
      <c r="CC7" s="1">
        <v>34</v>
      </c>
      <c r="CD7" s="1">
        <v>41</v>
      </c>
      <c r="CE7" s="1">
        <v>22</v>
      </c>
      <c r="CF7" s="1">
        <v>13</v>
      </c>
      <c r="CG7" s="1">
        <v>0</v>
      </c>
      <c r="CH7" s="1">
        <v>0</v>
      </c>
      <c r="CI7" s="1">
        <v>22</v>
      </c>
      <c r="CJ7" s="1">
        <v>41</v>
      </c>
      <c r="CK7" s="1">
        <v>30</v>
      </c>
      <c r="CL7" s="1">
        <v>17</v>
      </c>
      <c r="CM7" s="1">
        <v>0</v>
      </c>
      <c r="CN7" s="1">
        <v>0</v>
      </c>
      <c r="CO7" s="1">
        <v>0</v>
      </c>
      <c r="CP7" s="1">
        <v>0</v>
      </c>
      <c r="CQ7" s="1">
        <v>57</v>
      </c>
      <c r="CR7" s="1">
        <v>0</v>
      </c>
      <c r="CS7" s="4">
        <v>63.528070175438586</v>
      </c>
      <c r="CT7" s="4">
        <v>30.70350877192984</v>
      </c>
      <c r="CU7" s="4">
        <v>49.480701754385947</v>
      </c>
      <c r="CV7" s="4">
        <v>62.561403508771932</v>
      </c>
      <c r="CW7" s="4">
        <v>143.71228070175437</v>
      </c>
      <c r="CX7" s="4">
        <v>47.904093567251451</v>
      </c>
      <c r="CY7" s="4">
        <v>51.568421052631564</v>
      </c>
      <c r="CZ7" s="1">
        <v>4</v>
      </c>
      <c r="DA7" s="1">
        <v>20</v>
      </c>
      <c r="DB7" s="1">
        <v>16</v>
      </c>
      <c r="DC7" s="1">
        <v>17</v>
      </c>
      <c r="DD7" s="1">
        <v>0</v>
      </c>
      <c r="DE7" s="1">
        <v>0</v>
      </c>
      <c r="DF7" s="1">
        <v>35</v>
      </c>
      <c r="DG7" s="1">
        <v>15</v>
      </c>
      <c r="DH7" s="1">
        <v>6</v>
      </c>
      <c r="DI7" s="1">
        <v>1</v>
      </c>
      <c r="DJ7" s="1">
        <v>0</v>
      </c>
      <c r="DK7" s="1">
        <v>0</v>
      </c>
      <c r="DL7" s="1">
        <v>16</v>
      </c>
      <c r="DM7" s="1">
        <v>21</v>
      </c>
      <c r="DN7" s="1">
        <v>13</v>
      </c>
      <c r="DO7" s="1">
        <v>7</v>
      </c>
      <c r="DP7" s="1">
        <v>0</v>
      </c>
      <c r="DQ7" s="1">
        <v>0</v>
      </c>
      <c r="DR7" s="1">
        <v>5</v>
      </c>
      <c r="DS7" s="1">
        <v>22</v>
      </c>
      <c r="DT7" s="1">
        <v>16</v>
      </c>
      <c r="DU7" s="1">
        <v>14</v>
      </c>
      <c r="DV7" s="1">
        <v>0</v>
      </c>
      <c r="DW7" s="1">
        <v>1</v>
      </c>
      <c r="DX7" s="1">
        <v>0</v>
      </c>
      <c r="DY7" s="1">
        <v>0</v>
      </c>
      <c r="DZ7" s="1">
        <v>167</v>
      </c>
      <c r="EA7" s="1">
        <v>0</v>
      </c>
      <c r="EB7" s="4">
        <v>68.638922155688633</v>
      </c>
      <c r="EC7" s="4">
        <v>40.982035928143688</v>
      </c>
      <c r="ED7" s="4">
        <v>52.743113772455139</v>
      </c>
      <c r="EE7" s="4">
        <v>62.561403508771932</v>
      </c>
      <c r="EF7" s="4">
        <v>162.3640718562875</v>
      </c>
      <c r="EG7" s="4">
        <v>54.121357285429148</v>
      </c>
      <c r="EH7" s="4">
        <v>55.372055888223571</v>
      </c>
      <c r="EI7" s="1">
        <v>8</v>
      </c>
      <c r="EJ7" s="1">
        <v>44</v>
      </c>
      <c r="EK7" s="1">
        <v>55</v>
      </c>
      <c r="EL7" s="1">
        <v>60</v>
      </c>
      <c r="EM7" s="1">
        <v>0</v>
      </c>
      <c r="EN7" s="1">
        <v>2</v>
      </c>
      <c r="EO7" s="1">
        <v>69</v>
      </c>
      <c r="EP7" s="1">
        <v>56</v>
      </c>
      <c r="EQ7" s="1">
        <v>28</v>
      </c>
      <c r="ER7" s="1">
        <v>14</v>
      </c>
      <c r="ES7" s="1">
        <v>0</v>
      </c>
      <c r="ET7" s="1">
        <v>0</v>
      </c>
      <c r="EU7" s="1">
        <v>38</v>
      </c>
      <c r="EV7" s="1">
        <v>62</v>
      </c>
      <c r="EW7" s="1">
        <v>43</v>
      </c>
      <c r="EX7" s="1">
        <v>24</v>
      </c>
      <c r="EY7" s="1">
        <v>0</v>
      </c>
      <c r="EZ7" s="1">
        <v>0</v>
      </c>
      <c r="FA7" s="1">
        <v>5</v>
      </c>
      <c r="FB7" s="1">
        <v>22</v>
      </c>
      <c r="FC7" s="1">
        <v>16</v>
      </c>
      <c r="FD7" s="1">
        <v>14</v>
      </c>
      <c r="FE7" s="1">
        <v>0</v>
      </c>
      <c r="FF7" s="1">
        <v>1</v>
      </c>
      <c r="FG7" s="1">
        <v>0</v>
      </c>
      <c r="FH7" s="1">
        <v>0</v>
      </c>
      <c r="FI7" s="1">
        <v>11</v>
      </c>
      <c r="FJ7" s="1">
        <v>68</v>
      </c>
      <c r="FK7" s="1">
        <v>14</v>
      </c>
      <c r="FL7" s="1">
        <v>1</v>
      </c>
      <c r="FM7" s="1">
        <v>10</v>
      </c>
      <c r="FN7" s="1">
        <v>1</v>
      </c>
      <c r="FO7" s="1">
        <v>34</v>
      </c>
      <c r="FP7" s="1">
        <v>19</v>
      </c>
      <c r="FQ7" s="1">
        <v>34</v>
      </c>
      <c r="FR7" s="1" t="s">
        <v>284</v>
      </c>
      <c r="FS7" s="1">
        <v>313</v>
      </c>
      <c r="FT7" s="1">
        <v>134</v>
      </c>
      <c r="FU7" s="1">
        <v>313</v>
      </c>
    </row>
    <row r="8" spans="1:177" ht="15" customHeight="1">
      <c r="A8" s="10"/>
      <c r="B8" s="11"/>
      <c r="C8" s="27"/>
      <c r="D8" s="27"/>
      <c r="E8" s="12"/>
      <c r="F8" s="12"/>
      <c r="G8" s="12"/>
      <c r="H8" s="12"/>
      <c r="I8" s="12"/>
      <c r="J8" s="12"/>
      <c r="K8" s="12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BK8" s="29">
        <v>233824167</v>
      </c>
      <c r="BL8" s="1" t="s">
        <v>158</v>
      </c>
      <c r="BM8" s="1">
        <v>99</v>
      </c>
      <c r="BN8" s="1" t="s">
        <v>289</v>
      </c>
      <c r="BO8" s="1" t="s">
        <v>290</v>
      </c>
      <c r="BP8" s="1">
        <v>135</v>
      </c>
      <c r="BQ8" s="1">
        <v>7</v>
      </c>
      <c r="BR8" s="4">
        <v>54.82109375000001</v>
      </c>
      <c r="BS8" s="4">
        <v>32.07500000000001</v>
      </c>
      <c r="BT8" s="4">
        <v>36.485937499999991</v>
      </c>
      <c r="BU8" s="4">
        <v>123.38203125000001</v>
      </c>
      <c r="BV8" s="4">
        <v>41.127343750000016</v>
      </c>
      <c r="BW8" s="1">
        <v>24</v>
      </c>
      <c r="BX8" s="1">
        <v>49</v>
      </c>
      <c r="BY8" s="1">
        <v>32</v>
      </c>
      <c r="BZ8" s="1">
        <v>23</v>
      </c>
      <c r="CA8" s="1">
        <v>0</v>
      </c>
      <c r="CB8" s="1">
        <v>0</v>
      </c>
      <c r="CC8" s="1">
        <v>78</v>
      </c>
      <c r="CD8" s="1">
        <v>32</v>
      </c>
      <c r="CE8" s="1">
        <v>13</v>
      </c>
      <c r="CF8" s="1">
        <v>5</v>
      </c>
      <c r="CG8" s="1">
        <v>3</v>
      </c>
      <c r="CH8" s="1">
        <v>0</v>
      </c>
      <c r="CI8" s="1">
        <v>65</v>
      </c>
      <c r="CJ8" s="1">
        <v>40</v>
      </c>
      <c r="CK8" s="1">
        <v>13</v>
      </c>
      <c r="CL8" s="1">
        <v>10</v>
      </c>
      <c r="CM8" s="1">
        <v>1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4"/>
      <c r="CT8" s="4"/>
      <c r="CU8" s="4"/>
      <c r="CV8" s="4"/>
      <c r="CW8" s="4"/>
      <c r="CX8" s="4"/>
      <c r="CY8" s="4"/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135</v>
      </c>
      <c r="EA8" s="1">
        <v>7</v>
      </c>
      <c r="EB8" s="4">
        <v>54.82109375000001</v>
      </c>
      <c r="EC8" s="4">
        <v>32.07500000000001</v>
      </c>
      <c r="ED8" s="4">
        <v>36.485937499999991</v>
      </c>
      <c r="EE8" s="4"/>
      <c r="EF8" s="4">
        <v>123.38203125000001</v>
      </c>
      <c r="EG8" s="4">
        <v>41.127343750000016</v>
      </c>
      <c r="EH8" s="4">
        <v>41.127343750000016</v>
      </c>
      <c r="EI8" s="1">
        <v>24</v>
      </c>
      <c r="EJ8" s="1">
        <v>49</v>
      </c>
      <c r="EK8" s="1">
        <v>32</v>
      </c>
      <c r="EL8" s="1">
        <v>23</v>
      </c>
      <c r="EM8" s="1">
        <v>0</v>
      </c>
      <c r="EN8" s="1">
        <v>0</v>
      </c>
      <c r="EO8" s="1">
        <v>78</v>
      </c>
      <c r="EP8" s="1">
        <v>32</v>
      </c>
      <c r="EQ8" s="1">
        <v>13</v>
      </c>
      <c r="ER8" s="1">
        <v>5</v>
      </c>
      <c r="ES8" s="1">
        <v>3</v>
      </c>
      <c r="ET8" s="1">
        <v>0</v>
      </c>
      <c r="EU8" s="1">
        <v>65</v>
      </c>
      <c r="EV8" s="1">
        <v>40</v>
      </c>
      <c r="EW8" s="1">
        <v>13</v>
      </c>
      <c r="EX8" s="1">
        <v>10</v>
      </c>
      <c r="EY8" s="1">
        <v>1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130</v>
      </c>
      <c r="FJ8" s="1" t="s">
        <v>375</v>
      </c>
      <c r="FK8" s="1">
        <v>146</v>
      </c>
      <c r="FL8" s="1">
        <v>18</v>
      </c>
      <c r="FM8" s="1" t="s">
        <v>375</v>
      </c>
      <c r="FN8" s="1">
        <v>20</v>
      </c>
      <c r="FO8" s="1">
        <v>34</v>
      </c>
      <c r="FP8" s="1">
        <v>19</v>
      </c>
      <c r="FQ8" s="1">
        <v>34</v>
      </c>
      <c r="FR8" s="1" t="s">
        <v>284</v>
      </c>
      <c r="FS8" s="1">
        <v>313</v>
      </c>
      <c r="FT8" s="1">
        <v>134</v>
      </c>
      <c r="FU8" s="1">
        <v>313</v>
      </c>
    </row>
    <row r="9" spans="1:177" ht="15" customHeight="1">
      <c r="A9" s="13"/>
      <c r="B9" s="11"/>
      <c r="C9" s="27"/>
      <c r="D9" s="27"/>
      <c r="E9" s="12"/>
      <c r="F9" s="12"/>
      <c r="G9" s="12"/>
      <c r="H9" s="12"/>
      <c r="I9" s="12"/>
      <c r="J9" s="12"/>
      <c r="K9" s="12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37"/>
      <c r="AD9" s="37"/>
      <c r="AE9" s="37"/>
      <c r="AF9" s="37"/>
      <c r="AG9" s="37"/>
      <c r="AH9" s="37"/>
      <c r="AI9" s="37"/>
      <c r="AJ9" s="27"/>
      <c r="AK9" s="27"/>
      <c r="AL9" s="27"/>
      <c r="AM9" s="27"/>
      <c r="AN9" s="27"/>
      <c r="AO9" s="27"/>
      <c r="AP9" s="27"/>
      <c r="AQ9" s="27"/>
      <c r="BK9" s="29">
        <v>509986830</v>
      </c>
      <c r="BL9" s="1" t="s">
        <v>131</v>
      </c>
      <c r="BM9" s="1">
        <v>100</v>
      </c>
      <c r="BN9" s="1" t="s">
        <v>289</v>
      </c>
      <c r="BO9" s="1" t="s">
        <v>370</v>
      </c>
      <c r="BP9" s="1">
        <v>111</v>
      </c>
      <c r="BQ9" s="1">
        <v>0</v>
      </c>
      <c r="BR9" s="4">
        <v>54.745945945945948</v>
      </c>
      <c r="BS9" s="4">
        <v>31.741441441441456</v>
      </c>
      <c r="BT9" s="4">
        <v>37.871171171171163</v>
      </c>
      <c r="BU9" s="4">
        <v>124.35855855855858</v>
      </c>
      <c r="BV9" s="4">
        <v>41.452852852852864</v>
      </c>
      <c r="BW9" s="1">
        <v>19</v>
      </c>
      <c r="BX9" s="1">
        <v>47</v>
      </c>
      <c r="BY9" s="1">
        <v>22</v>
      </c>
      <c r="BZ9" s="1">
        <v>23</v>
      </c>
      <c r="CA9" s="1">
        <v>0</v>
      </c>
      <c r="CB9" s="1">
        <v>0</v>
      </c>
      <c r="CC9" s="1">
        <v>57</v>
      </c>
      <c r="CD9" s="1">
        <v>42</v>
      </c>
      <c r="CE9" s="1">
        <v>10</v>
      </c>
      <c r="CF9" s="1">
        <v>2</v>
      </c>
      <c r="CG9" s="1">
        <v>0</v>
      </c>
      <c r="CH9" s="1">
        <v>0</v>
      </c>
      <c r="CI9" s="1">
        <v>53</v>
      </c>
      <c r="CJ9" s="1">
        <v>33</v>
      </c>
      <c r="CK9" s="1">
        <v>19</v>
      </c>
      <c r="CL9" s="1">
        <v>6</v>
      </c>
      <c r="CM9" s="1">
        <v>1</v>
      </c>
      <c r="CN9" s="1">
        <v>0</v>
      </c>
      <c r="CO9" s="1">
        <v>0</v>
      </c>
      <c r="CP9" s="1">
        <v>0</v>
      </c>
      <c r="CQ9" s="1">
        <v>24</v>
      </c>
      <c r="CR9" s="1">
        <v>0</v>
      </c>
      <c r="CS9" s="4">
        <v>63.520833333333336</v>
      </c>
      <c r="CT9" s="4">
        <v>35.383333333333333</v>
      </c>
      <c r="CU9" s="4">
        <v>45.349999999999994</v>
      </c>
      <c r="CV9" s="4">
        <v>53.875</v>
      </c>
      <c r="CW9" s="4">
        <v>144.25416666666669</v>
      </c>
      <c r="CX9" s="4">
        <v>48.084722222222219</v>
      </c>
      <c r="CY9" s="4">
        <v>49.53229166666668</v>
      </c>
      <c r="CZ9" s="1">
        <v>0</v>
      </c>
      <c r="DA9" s="1">
        <v>10</v>
      </c>
      <c r="DB9" s="1">
        <v>9</v>
      </c>
      <c r="DC9" s="1">
        <v>5</v>
      </c>
      <c r="DD9" s="1">
        <v>0</v>
      </c>
      <c r="DE9" s="1">
        <v>1</v>
      </c>
      <c r="DF9" s="1">
        <v>9</v>
      </c>
      <c r="DG9" s="1">
        <v>13</v>
      </c>
      <c r="DH9" s="1">
        <v>2</v>
      </c>
      <c r="DI9" s="1">
        <v>0</v>
      </c>
      <c r="DJ9" s="1">
        <v>0</v>
      </c>
      <c r="DK9" s="1">
        <v>0</v>
      </c>
      <c r="DL9" s="1">
        <v>5</v>
      </c>
      <c r="DM9" s="1">
        <v>14</v>
      </c>
      <c r="DN9" s="1">
        <v>4</v>
      </c>
      <c r="DO9" s="1">
        <v>1</v>
      </c>
      <c r="DP9" s="1">
        <v>0</v>
      </c>
      <c r="DQ9" s="1">
        <v>0</v>
      </c>
      <c r="DR9" s="1">
        <v>5</v>
      </c>
      <c r="DS9" s="1">
        <v>6</v>
      </c>
      <c r="DT9" s="1">
        <v>9</v>
      </c>
      <c r="DU9" s="1">
        <v>4</v>
      </c>
      <c r="DV9" s="1">
        <v>0</v>
      </c>
      <c r="DW9" s="1">
        <v>0</v>
      </c>
      <c r="DX9" s="1">
        <v>0</v>
      </c>
      <c r="DY9" s="1">
        <v>0</v>
      </c>
      <c r="DZ9" s="1">
        <v>135</v>
      </c>
      <c r="EA9" s="1">
        <v>0</v>
      </c>
      <c r="EB9" s="4">
        <v>56.305925925925926</v>
      </c>
      <c r="EC9" s="4">
        <v>32.3888888888889</v>
      </c>
      <c r="ED9" s="4">
        <v>39.20074074074072</v>
      </c>
      <c r="EE9" s="4">
        <v>53.875</v>
      </c>
      <c r="EF9" s="4">
        <v>127.89555555555555</v>
      </c>
      <c r="EG9" s="4">
        <v>42.63185185185187</v>
      </c>
      <c r="EH9" s="4">
        <v>42.889197530864216</v>
      </c>
      <c r="EI9" s="1">
        <v>19</v>
      </c>
      <c r="EJ9" s="1">
        <v>57</v>
      </c>
      <c r="EK9" s="1">
        <v>31</v>
      </c>
      <c r="EL9" s="1">
        <v>28</v>
      </c>
      <c r="EM9" s="1">
        <v>0</v>
      </c>
      <c r="EN9" s="1">
        <v>1</v>
      </c>
      <c r="EO9" s="1">
        <v>66</v>
      </c>
      <c r="EP9" s="1">
        <v>55</v>
      </c>
      <c r="EQ9" s="1">
        <v>12</v>
      </c>
      <c r="ER9" s="1">
        <v>2</v>
      </c>
      <c r="ES9" s="1">
        <v>0</v>
      </c>
      <c r="ET9" s="1">
        <v>0</v>
      </c>
      <c r="EU9" s="1">
        <v>58</v>
      </c>
      <c r="EV9" s="1">
        <v>47</v>
      </c>
      <c r="EW9" s="1">
        <v>23</v>
      </c>
      <c r="EX9" s="1">
        <v>7</v>
      </c>
      <c r="EY9" s="1">
        <v>1</v>
      </c>
      <c r="EZ9" s="1">
        <v>0</v>
      </c>
      <c r="FA9" s="1">
        <v>5</v>
      </c>
      <c r="FB9" s="1">
        <v>6</v>
      </c>
      <c r="FC9" s="1">
        <v>9</v>
      </c>
      <c r="FD9" s="1">
        <v>4</v>
      </c>
      <c r="FE9" s="1">
        <v>0</v>
      </c>
      <c r="FF9" s="1">
        <v>0</v>
      </c>
      <c r="FG9" s="1">
        <v>0</v>
      </c>
      <c r="FH9" s="1">
        <v>0</v>
      </c>
      <c r="FI9" s="1">
        <v>127</v>
      </c>
      <c r="FJ9" s="1">
        <v>66</v>
      </c>
      <c r="FK9" s="1">
        <v>127</v>
      </c>
      <c r="FL9" s="1">
        <v>17</v>
      </c>
      <c r="FM9" s="1">
        <v>9</v>
      </c>
      <c r="FN9" s="1">
        <v>16</v>
      </c>
      <c r="FO9" s="1">
        <v>34</v>
      </c>
      <c r="FP9" s="1">
        <v>19</v>
      </c>
      <c r="FQ9" s="1">
        <v>34</v>
      </c>
      <c r="FR9" s="1" t="s">
        <v>284</v>
      </c>
      <c r="FS9" s="1">
        <v>313</v>
      </c>
      <c r="FT9" s="1">
        <v>134</v>
      </c>
      <c r="FU9" s="1">
        <v>313</v>
      </c>
    </row>
    <row r="10" spans="1:177" ht="15" customHeight="1">
      <c r="A10" s="13"/>
      <c r="B10" s="11"/>
      <c r="C10" s="27"/>
      <c r="D10" s="27"/>
      <c r="E10" s="12"/>
      <c r="F10" s="12"/>
      <c r="G10" s="12"/>
      <c r="H10" s="12"/>
      <c r="I10" s="12"/>
      <c r="J10" s="12"/>
      <c r="K10" s="12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37"/>
      <c r="AD10" s="37"/>
      <c r="AE10" s="37"/>
      <c r="AF10" s="37"/>
      <c r="AG10" s="37"/>
      <c r="AH10" s="37"/>
      <c r="AI10" s="37"/>
      <c r="AJ10" s="27"/>
      <c r="AK10" s="27"/>
      <c r="AL10" s="27"/>
      <c r="AM10" s="27"/>
      <c r="AN10" s="27"/>
      <c r="AO10" s="27"/>
      <c r="AP10" s="27"/>
      <c r="AQ10" s="27"/>
      <c r="BK10" s="29">
        <v>152156460</v>
      </c>
      <c r="BL10" s="1" t="s">
        <v>132</v>
      </c>
      <c r="BM10" s="1">
        <v>102</v>
      </c>
      <c r="BN10" s="1" t="s">
        <v>289</v>
      </c>
      <c r="BO10" s="1" t="s">
        <v>370</v>
      </c>
      <c r="BP10" s="1">
        <v>39</v>
      </c>
      <c r="BQ10" s="1">
        <v>0</v>
      </c>
      <c r="BR10" s="4">
        <v>53.092307692307692</v>
      </c>
      <c r="BS10" s="4">
        <v>30.31794871794872</v>
      </c>
      <c r="BT10" s="4">
        <v>35.061538461538454</v>
      </c>
      <c r="BU10" s="4">
        <v>118.47179487179491</v>
      </c>
      <c r="BV10" s="4">
        <v>39.490598290598285</v>
      </c>
      <c r="BW10" s="1">
        <v>6</v>
      </c>
      <c r="BX10" s="1">
        <v>21</v>
      </c>
      <c r="BY10" s="1">
        <v>5</v>
      </c>
      <c r="BZ10" s="1">
        <v>7</v>
      </c>
      <c r="CA10" s="1">
        <v>0</v>
      </c>
      <c r="CB10" s="1">
        <v>0</v>
      </c>
      <c r="CC10" s="1">
        <v>22</v>
      </c>
      <c r="CD10" s="1">
        <v>12</v>
      </c>
      <c r="CE10" s="1">
        <v>4</v>
      </c>
      <c r="CF10" s="1">
        <v>1</v>
      </c>
      <c r="CG10" s="1">
        <v>2</v>
      </c>
      <c r="CH10" s="1">
        <v>0</v>
      </c>
      <c r="CI10" s="1">
        <v>19</v>
      </c>
      <c r="CJ10" s="1">
        <v>14</v>
      </c>
      <c r="CK10" s="1">
        <v>6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61</v>
      </c>
      <c r="CR10" s="1">
        <v>0</v>
      </c>
      <c r="CS10" s="4">
        <v>68.255737704918047</v>
      </c>
      <c r="CT10" s="4">
        <v>40.563934426229515</v>
      </c>
      <c r="CU10" s="4">
        <v>48.84098360655738</v>
      </c>
      <c r="CV10" s="4">
        <v>64.606557377049185</v>
      </c>
      <c r="CW10" s="4">
        <v>157.6606557377049</v>
      </c>
      <c r="CX10" s="4">
        <v>52.553551912568309</v>
      </c>
      <c r="CY10" s="4">
        <v>55.566803278688553</v>
      </c>
      <c r="CZ10" s="1">
        <v>5</v>
      </c>
      <c r="DA10" s="1">
        <v>13</v>
      </c>
      <c r="DB10" s="1">
        <v>22</v>
      </c>
      <c r="DC10" s="1">
        <v>21</v>
      </c>
      <c r="DD10" s="1">
        <v>0</v>
      </c>
      <c r="DE10" s="1">
        <v>0</v>
      </c>
      <c r="DF10" s="1">
        <v>18</v>
      </c>
      <c r="DG10" s="1">
        <v>34</v>
      </c>
      <c r="DH10" s="1">
        <v>7</v>
      </c>
      <c r="DI10" s="1">
        <v>2</v>
      </c>
      <c r="DJ10" s="1">
        <v>0</v>
      </c>
      <c r="DK10" s="1">
        <v>0</v>
      </c>
      <c r="DL10" s="1">
        <v>11</v>
      </c>
      <c r="DM10" s="1">
        <v>31</v>
      </c>
      <c r="DN10" s="1">
        <v>14</v>
      </c>
      <c r="DO10" s="1">
        <v>5</v>
      </c>
      <c r="DP10" s="1">
        <v>0</v>
      </c>
      <c r="DQ10" s="1">
        <v>0</v>
      </c>
      <c r="DR10" s="1">
        <v>5</v>
      </c>
      <c r="DS10" s="1">
        <v>18</v>
      </c>
      <c r="DT10" s="1">
        <v>23</v>
      </c>
      <c r="DU10" s="1">
        <v>15</v>
      </c>
      <c r="DV10" s="1">
        <v>0</v>
      </c>
      <c r="DW10" s="1">
        <v>0</v>
      </c>
      <c r="DX10" s="1">
        <v>0</v>
      </c>
      <c r="DY10" s="1">
        <v>0</v>
      </c>
      <c r="DZ10" s="1">
        <v>100</v>
      </c>
      <c r="EA10" s="1">
        <v>0</v>
      </c>
      <c r="EB10" s="4">
        <v>62.341999999999977</v>
      </c>
      <c r="EC10" s="4">
        <v>36.568000000000005</v>
      </c>
      <c r="ED10" s="4">
        <v>43.466999999999992</v>
      </c>
      <c r="EE10" s="4">
        <v>64.606557377049185</v>
      </c>
      <c r="EF10" s="4">
        <v>142.37700000000004</v>
      </c>
      <c r="EG10" s="4">
        <v>47.459000000000003</v>
      </c>
      <c r="EH10" s="4">
        <v>49.29708333333334</v>
      </c>
      <c r="EI10" s="1">
        <v>11</v>
      </c>
      <c r="EJ10" s="1">
        <v>34</v>
      </c>
      <c r="EK10" s="1">
        <v>27</v>
      </c>
      <c r="EL10" s="1">
        <v>28</v>
      </c>
      <c r="EM10" s="1">
        <v>0</v>
      </c>
      <c r="EN10" s="1">
        <v>0</v>
      </c>
      <c r="EO10" s="1">
        <v>40</v>
      </c>
      <c r="EP10" s="1">
        <v>46</v>
      </c>
      <c r="EQ10" s="1">
        <v>11</v>
      </c>
      <c r="ER10" s="1">
        <v>3</v>
      </c>
      <c r="ES10" s="1">
        <v>2</v>
      </c>
      <c r="ET10" s="1">
        <v>0</v>
      </c>
      <c r="EU10" s="1">
        <v>30</v>
      </c>
      <c r="EV10" s="1">
        <v>45</v>
      </c>
      <c r="EW10" s="1">
        <v>20</v>
      </c>
      <c r="EX10" s="1">
        <v>5</v>
      </c>
      <c r="EY10" s="1">
        <v>0</v>
      </c>
      <c r="EZ10" s="1">
        <v>0</v>
      </c>
      <c r="FA10" s="1">
        <v>5</v>
      </c>
      <c r="FB10" s="1">
        <v>18</v>
      </c>
      <c r="FC10" s="1">
        <v>23</v>
      </c>
      <c r="FD10" s="1">
        <v>15</v>
      </c>
      <c r="FE10" s="1">
        <v>0</v>
      </c>
      <c r="FF10" s="1">
        <v>0</v>
      </c>
      <c r="FG10" s="1">
        <v>0</v>
      </c>
      <c r="FH10" s="1">
        <v>0</v>
      </c>
      <c r="FI10" s="1">
        <v>166</v>
      </c>
      <c r="FJ10" s="1">
        <v>35</v>
      </c>
      <c r="FK10" s="1">
        <v>58</v>
      </c>
      <c r="FL10" s="1">
        <v>21</v>
      </c>
      <c r="FM10" s="1">
        <v>4</v>
      </c>
      <c r="FN10" s="1">
        <v>6</v>
      </c>
      <c r="FO10" s="1">
        <v>34</v>
      </c>
      <c r="FP10" s="1">
        <v>19</v>
      </c>
      <c r="FQ10" s="1">
        <v>34</v>
      </c>
      <c r="FR10" s="1" t="s">
        <v>284</v>
      </c>
      <c r="FS10" s="1">
        <v>313</v>
      </c>
      <c r="FT10" s="1">
        <v>134</v>
      </c>
      <c r="FU10" s="1">
        <v>313</v>
      </c>
    </row>
    <row r="11" spans="1:177" ht="15" customHeight="1">
      <c r="A11" s="1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37"/>
      <c r="AD11" s="37"/>
      <c r="AE11" s="37"/>
      <c r="AF11" s="37"/>
      <c r="AG11" s="37"/>
      <c r="AH11" s="37"/>
      <c r="AI11" s="37"/>
      <c r="AJ11" s="8"/>
      <c r="AK11" s="8"/>
      <c r="AL11" s="8"/>
      <c r="AM11" s="8"/>
      <c r="AN11" s="8"/>
      <c r="AO11" s="8"/>
      <c r="AP11" s="8"/>
      <c r="AQ11" s="8"/>
      <c r="BK11" s="29">
        <v>951827026</v>
      </c>
      <c r="BL11" s="1" t="s">
        <v>133</v>
      </c>
      <c r="BM11" s="1">
        <v>103</v>
      </c>
      <c r="BN11" s="1" t="s">
        <v>289</v>
      </c>
      <c r="BO11" s="1" t="s">
        <v>290</v>
      </c>
      <c r="BP11" s="1">
        <v>109</v>
      </c>
      <c r="BQ11" s="1">
        <v>1</v>
      </c>
      <c r="BR11" s="4">
        <v>46.690740740740708</v>
      </c>
      <c r="BS11" s="4">
        <v>25.368518518518524</v>
      </c>
      <c r="BT11" s="4">
        <v>29.027777777777779</v>
      </c>
      <c r="BU11" s="4">
        <v>101.08703703703702</v>
      </c>
      <c r="BV11" s="4">
        <v>33.695679012345671</v>
      </c>
      <c r="BW11" s="1">
        <v>34</v>
      </c>
      <c r="BX11" s="1">
        <v>40</v>
      </c>
      <c r="BY11" s="1">
        <v>23</v>
      </c>
      <c r="BZ11" s="1">
        <v>11</v>
      </c>
      <c r="CA11" s="1">
        <v>1</v>
      </c>
      <c r="CB11" s="1">
        <v>1</v>
      </c>
      <c r="CC11" s="1">
        <v>73</v>
      </c>
      <c r="CD11" s="1">
        <v>26</v>
      </c>
      <c r="CE11" s="1">
        <v>6</v>
      </c>
      <c r="CF11" s="1">
        <v>3</v>
      </c>
      <c r="CG11" s="1">
        <v>1</v>
      </c>
      <c r="CH11" s="1">
        <v>0</v>
      </c>
      <c r="CI11" s="1">
        <v>69</v>
      </c>
      <c r="CJ11" s="1">
        <v>30</v>
      </c>
      <c r="CK11" s="1">
        <v>4</v>
      </c>
      <c r="CL11" s="1">
        <v>5</v>
      </c>
      <c r="CM11" s="1">
        <v>2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4"/>
      <c r="CT11" s="4"/>
      <c r="CU11" s="4"/>
      <c r="CV11" s="4"/>
      <c r="CW11" s="4"/>
      <c r="CX11" s="4"/>
      <c r="CY11" s="4"/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109</v>
      </c>
      <c r="EA11" s="1">
        <v>1</v>
      </c>
      <c r="EB11" s="4">
        <v>46.690740740740708</v>
      </c>
      <c r="EC11" s="4">
        <v>25.368518518518524</v>
      </c>
      <c r="ED11" s="4">
        <v>29.027777777777779</v>
      </c>
      <c r="EE11" s="4"/>
      <c r="EF11" s="4">
        <v>101.08703703703702</v>
      </c>
      <c r="EG11" s="4">
        <v>33.695679012345671</v>
      </c>
      <c r="EH11" s="4">
        <v>33.695679012345671</v>
      </c>
      <c r="EI11" s="1">
        <v>34</v>
      </c>
      <c r="EJ11" s="1">
        <v>40</v>
      </c>
      <c r="EK11" s="1">
        <v>23</v>
      </c>
      <c r="EL11" s="1">
        <v>11</v>
      </c>
      <c r="EM11" s="1">
        <v>1</v>
      </c>
      <c r="EN11" s="1">
        <v>1</v>
      </c>
      <c r="EO11" s="1">
        <v>73</v>
      </c>
      <c r="EP11" s="1">
        <v>26</v>
      </c>
      <c r="EQ11" s="1">
        <v>6</v>
      </c>
      <c r="ER11" s="1">
        <v>3</v>
      </c>
      <c r="ES11" s="1">
        <v>1</v>
      </c>
      <c r="ET11" s="1">
        <v>0</v>
      </c>
      <c r="EU11" s="1">
        <v>69</v>
      </c>
      <c r="EV11" s="1">
        <v>30</v>
      </c>
      <c r="EW11" s="1">
        <v>4</v>
      </c>
      <c r="EX11" s="1">
        <v>5</v>
      </c>
      <c r="EY11" s="1">
        <v>2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263</v>
      </c>
      <c r="FJ11" s="1" t="s">
        <v>375</v>
      </c>
      <c r="FK11" s="1">
        <v>265</v>
      </c>
      <c r="FL11" s="1">
        <v>30</v>
      </c>
      <c r="FM11" s="1" t="s">
        <v>375</v>
      </c>
      <c r="FN11" s="1">
        <v>30</v>
      </c>
      <c r="FO11" s="1">
        <v>34</v>
      </c>
      <c r="FP11" s="1">
        <v>19</v>
      </c>
      <c r="FQ11" s="1">
        <v>34</v>
      </c>
      <c r="FR11" s="1" t="s">
        <v>284</v>
      </c>
      <c r="FS11" s="1">
        <v>313</v>
      </c>
      <c r="FT11" s="1">
        <v>134</v>
      </c>
      <c r="FU11" s="1">
        <v>313</v>
      </c>
    </row>
    <row r="12" spans="1:177" ht="15" customHeight="1">
      <c r="A12" s="13"/>
      <c r="AC12" s="37"/>
      <c r="AD12" s="37"/>
      <c r="AE12" s="37"/>
      <c r="AF12" s="37"/>
      <c r="AG12" s="37"/>
      <c r="AH12" s="37"/>
      <c r="AI12" s="37"/>
      <c r="BK12" s="29"/>
      <c r="BL12" s="1" t="s">
        <v>351</v>
      </c>
      <c r="BM12" s="1">
        <v>115</v>
      </c>
      <c r="BN12" s="1" t="s">
        <v>293</v>
      </c>
      <c r="BO12" s="1" t="s">
        <v>370</v>
      </c>
      <c r="BP12" s="1">
        <v>7</v>
      </c>
      <c r="BQ12" s="1">
        <v>0</v>
      </c>
      <c r="BR12" s="4">
        <v>30.657142857142862</v>
      </c>
      <c r="BS12" s="4">
        <v>28.071428571428573</v>
      </c>
      <c r="BT12" s="4">
        <v>15.114285714285716</v>
      </c>
      <c r="BU12" s="4">
        <v>73.842857142857142</v>
      </c>
      <c r="BV12" s="4">
        <v>24.614285714285717</v>
      </c>
      <c r="BW12" s="1">
        <v>5</v>
      </c>
      <c r="BX12" s="1">
        <v>2</v>
      </c>
      <c r="BY12" s="1">
        <v>0</v>
      </c>
      <c r="BZ12" s="1">
        <v>0</v>
      </c>
      <c r="CA12" s="1">
        <v>0</v>
      </c>
      <c r="CB12" s="1">
        <v>0</v>
      </c>
      <c r="CC12" s="1">
        <v>6</v>
      </c>
      <c r="CD12" s="1">
        <v>1</v>
      </c>
      <c r="CE12" s="1">
        <v>0</v>
      </c>
      <c r="CF12" s="1">
        <v>0</v>
      </c>
      <c r="CG12" s="1">
        <v>0</v>
      </c>
      <c r="CH12" s="1">
        <v>0</v>
      </c>
      <c r="CI12" s="1">
        <v>7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4"/>
      <c r="CT12" s="4"/>
      <c r="CU12" s="4"/>
      <c r="CV12" s="4"/>
      <c r="CW12" s="4"/>
      <c r="CX12" s="4"/>
      <c r="CY12" s="4"/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7</v>
      </c>
      <c r="EA12" s="1">
        <v>0</v>
      </c>
      <c r="EB12" s="4">
        <v>30.657142857142862</v>
      </c>
      <c r="EC12" s="4">
        <v>28.071428571428573</v>
      </c>
      <c r="ED12" s="4">
        <v>15.114285714285716</v>
      </c>
      <c r="EE12" s="4"/>
      <c r="EF12" s="4">
        <v>73.842857142857142</v>
      </c>
      <c r="EG12" s="4">
        <v>24.614285714285717</v>
      </c>
      <c r="EH12" s="4">
        <v>24.614285714285717</v>
      </c>
      <c r="EI12" s="1">
        <v>5</v>
      </c>
      <c r="EJ12" s="1">
        <v>2</v>
      </c>
      <c r="EK12" s="1">
        <v>0</v>
      </c>
      <c r="EL12" s="1">
        <v>0</v>
      </c>
      <c r="EM12" s="1">
        <v>0</v>
      </c>
      <c r="EN12" s="1">
        <v>0</v>
      </c>
      <c r="EO12" s="1">
        <v>6</v>
      </c>
      <c r="EP12" s="1">
        <v>1</v>
      </c>
      <c r="EQ12" s="1">
        <v>0</v>
      </c>
      <c r="ER12" s="1">
        <v>0</v>
      </c>
      <c r="ES12" s="1">
        <v>0</v>
      </c>
      <c r="ET12" s="1">
        <v>0</v>
      </c>
      <c r="EU12" s="1">
        <v>7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304</v>
      </c>
      <c r="FJ12" s="1" t="s">
        <v>375</v>
      </c>
      <c r="FK12" s="1">
        <v>307</v>
      </c>
      <c r="FL12" s="1">
        <v>33</v>
      </c>
      <c r="FM12" s="1" t="s">
        <v>375</v>
      </c>
      <c r="FN12" s="1">
        <v>33</v>
      </c>
      <c r="FO12" s="1">
        <v>34</v>
      </c>
      <c r="FP12" s="1">
        <v>19</v>
      </c>
      <c r="FQ12" s="1">
        <v>34</v>
      </c>
      <c r="FR12" s="1" t="s">
        <v>284</v>
      </c>
      <c r="FS12" s="1">
        <v>313</v>
      </c>
      <c r="FT12" s="1">
        <v>134</v>
      </c>
      <c r="FU12" s="1">
        <v>313</v>
      </c>
    </row>
    <row r="13" spans="1:177" ht="15" customHeight="1">
      <c r="A13" s="13"/>
      <c r="AC13" s="37"/>
      <c r="AD13" s="37"/>
      <c r="AE13" s="37"/>
      <c r="AF13" s="37"/>
      <c r="AG13" s="37"/>
      <c r="AH13" s="37"/>
      <c r="AI13" s="37"/>
      <c r="BK13" s="29">
        <v>542867191</v>
      </c>
      <c r="BL13" s="1" t="s">
        <v>134</v>
      </c>
      <c r="BM13" s="1">
        <v>115</v>
      </c>
      <c r="BN13" s="1" t="s">
        <v>289</v>
      </c>
      <c r="BO13" s="1" t="s">
        <v>370</v>
      </c>
      <c r="BP13" s="1">
        <v>114</v>
      </c>
      <c r="BQ13" s="1">
        <v>0</v>
      </c>
      <c r="BR13" s="4">
        <v>57.392105263157902</v>
      </c>
      <c r="BS13" s="4">
        <v>32.08333333333335</v>
      </c>
      <c r="BT13" s="4">
        <v>39.550000000000011</v>
      </c>
      <c r="BU13" s="4">
        <v>129.02543859649131</v>
      </c>
      <c r="BV13" s="4">
        <v>43.008479532163747</v>
      </c>
      <c r="BW13" s="1">
        <v>23</v>
      </c>
      <c r="BX13" s="1">
        <v>32</v>
      </c>
      <c r="BY13" s="1">
        <v>33</v>
      </c>
      <c r="BZ13" s="1">
        <v>26</v>
      </c>
      <c r="CA13" s="1">
        <v>0</v>
      </c>
      <c r="CB13" s="1">
        <v>0</v>
      </c>
      <c r="CC13" s="1">
        <v>62</v>
      </c>
      <c r="CD13" s="1">
        <v>39</v>
      </c>
      <c r="CE13" s="1">
        <v>7</v>
      </c>
      <c r="CF13" s="1">
        <v>6</v>
      </c>
      <c r="CG13" s="1">
        <v>4</v>
      </c>
      <c r="CH13" s="1">
        <v>0</v>
      </c>
      <c r="CI13" s="1">
        <v>45</v>
      </c>
      <c r="CJ13" s="1">
        <v>48</v>
      </c>
      <c r="CK13" s="1">
        <v>13</v>
      </c>
      <c r="CL13" s="1">
        <v>8</v>
      </c>
      <c r="CM13" s="1">
        <v>1</v>
      </c>
      <c r="CN13" s="1">
        <v>0</v>
      </c>
      <c r="CO13" s="1">
        <v>0</v>
      </c>
      <c r="CP13" s="1">
        <v>0</v>
      </c>
      <c r="CQ13" s="1">
        <v>18</v>
      </c>
      <c r="CR13" s="1">
        <v>0</v>
      </c>
      <c r="CS13" s="4">
        <v>57.849999999999994</v>
      </c>
      <c r="CT13" s="4">
        <v>29.233333333333341</v>
      </c>
      <c r="CU13" s="4">
        <v>39.861111111111114</v>
      </c>
      <c r="CV13" s="4">
        <v>53.222222222222221</v>
      </c>
      <c r="CW13" s="4">
        <v>126.94444444444441</v>
      </c>
      <c r="CX13" s="4">
        <v>42.31481481481481</v>
      </c>
      <c r="CY13" s="4">
        <v>45.041666666666664</v>
      </c>
      <c r="CZ13" s="1">
        <v>3</v>
      </c>
      <c r="DA13" s="1">
        <v>5</v>
      </c>
      <c r="DB13" s="1">
        <v>7</v>
      </c>
      <c r="DC13" s="1">
        <v>3</v>
      </c>
      <c r="DD13" s="1">
        <v>0</v>
      </c>
      <c r="DE13" s="1">
        <v>0</v>
      </c>
      <c r="DF13" s="1">
        <v>13</v>
      </c>
      <c r="DG13" s="1">
        <v>3</v>
      </c>
      <c r="DH13" s="1">
        <v>1</v>
      </c>
      <c r="DI13" s="1">
        <v>1</v>
      </c>
      <c r="DJ13" s="1">
        <v>0</v>
      </c>
      <c r="DK13" s="1">
        <v>0</v>
      </c>
      <c r="DL13" s="1">
        <v>8</v>
      </c>
      <c r="DM13" s="1">
        <v>7</v>
      </c>
      <c r="DN13" s="1">
        <v>2</v>
      </c>
      <c r="DO13" s="1">
        <v>1</v>
      </c>
      <c r="DP13" s="1">
        <v>0</v>
      </c>
      <c r="DQ13" s="1">
        <v>0</v>
      </c>
      <c r="DR13" s="1">
        <v>2</v>
      </c>
      <c r="DS13" s="1">
        <v>10</v>
      </c>
      <c r="DT13" s="1">
        <v>5</v>
      </c>
      <c r="DU13" s="1">
        <v>1</v>
      </c>
      <c r="DV13" s="1">
        <v>0</v>
      </c>
      <c r="DW13" s="1">
        <v>0</v>
      </c>
      <c r="DX13" s="1">
        <v>0</v>
      </c>
      <c r="DY13" s="1">
        <v>0</v>
      </c>
      <c r="DZ13" s="1">
        <v>132</v>
      </c>
      <c r="EA13" s="1">
        <v>0</v>
      </c>
      <c r="EB13" s="4">
        <v>57.45454545454546</v>
      </c>
      <c r="EC13" s="4">
        <v>31.694696969696981</v>
      </c>
      <c r="ED13" s="4">
        <v>39.592424242424258</v>
      </c>
      <c r="EE13" s="4">
        <v>53.222222222222221</v>
      </c>
      <c r="EF13" s="4">
        <v>128.74166666666676</v>
      </c>
      <c r="EG13" s="4">
        <v>42.913888888888899</v>
      </c>
      <c r="EH13" s="4">
        <v>43.28573232323231</v>
      </c>
      <c r="EI13" s="1">
        <v>26</v>
      </c>
      <c r="EJ13" s="1">
        <v>37</v>
      </c>
      <c r="EK13" s="1">
        <v>40</v>
      </c>
      <c r="EL13" s="1">
        <v>29</v>
      </c>
      <c r="EM13" s="1">
        <v>0</v>
      </c>
      <c r="EN13" s="1">
        <v>0</v>
      </c>
      <c r="EO13" s="1">
        <v>75</v>
      </c>
      <c r="EP13" s="1">
        <v>42</v>
      </c>
      <c r="EQ13" s="1">
        <v>8</v>
      </c>
      <c r="ER13" s="1">
        <v>7</v>
      </c>
      <c r="ES13" s="1">
        <v>4</v>
      </c>
      <c r="ET13" s="1">
        <v>0</v>
      </c>
      <c r="EU13" s="1">
        <v>53</v>
      </c>
      <c r="EV13" s="1">
        <v>55</v>
      </c>
      <c r="EW13" s="1">
        <v>15</v>
      </c>
      <c r="EX13" s="1">
        <v>9</v>
      </c>
      <c r="EY13" s="1">
        <v>1</v>
      </c>
      <c r="EZ13" s="1">
        <v>0</v>
      </c>
      <c r="FA13" s="1">
        <v>2</v>
      </c>
      <c r="FB13" s="1">
        <v>10</v>
      </c>
      <c r="FC13" s="1">
        <v>5</v>
      </c>
      <c r="FD13" s="1">
        <v>1</v>
      </c>
      <c r="FE13" s="1">
        <v>0</v>
      </c>
      <c r="FF13" s="1">
        <v>0</v>
      </c>
      <c r="FG13" s="1">
        <v>0</v>
      </c>
      <c r="FH13" s="1">
        <v>0</v>
      </c>
      <c r="FI13" s="1">
        <v>102</v>
      </c>
      <c r="FJ13" s="1">
        <v>100</v>
      </c>
      <c r="FK13" s="1">
        <v>121</v>
      </c>
      <c r="FL13" s="1">
        <v>11</v>
      </c>
      <c r="FM13" s="1">
        <v>14</v>
      </c>
      <c r="FN13" s="1">
        <v>14</v>
      </c>
      <c r="FO13" s="1">
        <v>34</v>
      </c>
      <c r="FP13" s="1">
        <v>19</v>
      </c>
      <c r="FQ13" s="1">
        <v>34</v>
      </c>
      <c r="FR13" s="1" t="s">
        <v>284</v>
      </c>
      <c r="FS13" s="1">
        <v>313</v>
      </c>
      <c r="FT13" s="1">
        <v>134</v>
      </c>
      <c r="FU13" s="1">
        <v>313</v>
      </c>
    </row>
    <row r="14" spans="1:177" ht="19.8" customHeight="1">
      <c r="A14" s="13"/>
      <c r="AC14" s="37"/>
      <c r="AD14" s="37"/>
      <c r="AE14" s="37"/>
      <c r="AF14" s="37"/>
      <c r="AG14" s="37"/>
      <c r="AH14" s="37"/>
      <c r="AI14" s="37"/>
      <c r="BK14" s="29">
        <v>180574458</v>
      </c>
      <c r="BL14" s="1" t="s">
        <v>135</v>
      </c>
      <c r="BM14" s="1">
        <v>126</v>
      </c>
      <c r="BN14" s="1" t="s">
        <v>294</v>
      </c>
      <c r="BO14" s="1" t="s">
        <v>370</v>
      </c>
      <c r="BP14" s="1">
        <v>60</v>
      </c>
      <c r="BQ14" s="1">
        <v>1</v>
      </c>
      <c r="BR14" s="4">
        <v>54.022033898305089</v>
      </c>
      <c r="BS14" s="4">
        <v>27.825423728813565</v>
      </c>
      <c r="BT14" s="4">
        <v>37.437288135593214</v>
      </c>
      <c r="BU14" s="4">
        <v>119.28474576271188</v>
      </c>
      <c r="BV14" s="4">
        <v>39.76158192090395</v>
      </c>
      <c r="BW14" s="1">
        <v>14</v>
      </c>
      <c r="BX14" s="1">
        <v>17</v>
      </c>
      <c r="BY14" s="1">
        <v>15</v>
      </c>
      <c r="BZ14" s="1">
        <v>13</v>
      </c>
      <c r="CA14" s="1">
        <v>1</v>
      </c>
      <c r="CB14" s="1">
        <v>0</v>
      </c>
      <c r="CC14" s="1">
        <v>35</v>
      </c>
      <c r="CD14" s="1">
        <v>17</v>
      </c>
      <c r="CE14" s="1">
        <v>5</v>
      </c>
      <c r="CF14" s="1">
        <v>2</v>
      </c>
      <c r="CG14" s="1">
        <v>2</v>
      </c>
      <c r="CH14" s="1">
        <v>0</v>
      </c>
      <c r="CI14" s="1">
        <v>29</v>
      </c>
      <c r="CJ14" s="1">
        <v>20</v>
      </c>
      <c r="CK14" s="1">
        <v>4</v>
      </c>
      <c r="CL14" s="1">
        <v>6</v>
      </c>
      <c r="CM14" s="1">
        <v>1</v>
      </c>
      <c r="CN14" s="1">
        <v>0</v>
      </c>
      <c r="CO14" s="1">
        <v>1</v>
      </c>
      <c r="CP14" s="1">
        <v>0</v>
      </c>
      <c r="CQ14" s="1">
        <v>20</v>
      </c>
      <c r="CR14" s="1">
        <v>0</v>
      </c>
      <c r="CS14" s="4">
        <v>54.455000000000005</v>
      </c>
      <c r="CT14" s="4">
        <v>27.23</v>
      </c>
      <c r="CU14" s="4">
        <v>41.024999999999999</v>
      </c>
      <c r="CV14" s="4">
        <v>52.8</v>
      </c>
      <c r="CW14" s="4">
        <v>122.70999999999997</v>
      </c>
      <c r="CX14" s="4">
        <v>40.903333333333322</v>
      </c>
      <c r="CY14" s="4">
        <v>43.877499999999991</v>
      </c>
      <c r="CZ14" s="1">
        <v>4</v>
      </c>
      <c r="DA14" s="1">
        <v>7</v>
      </c>
      <c r="DB14" s="1">
        <v>8</v>
      </c>
      <c r="DC14" s="1">
        <v>1</v>
      </c>
      <c r="DD14" s="1">
        <v>0</v>
      </c>
      <c r="DE14" s="1">
        <v>0</v>
      </c>
      <c r="DF14" s="1">
        <v>12</v>
      </c>
      <c r="DG14" s="1">
        <v>7</v>
      </c>
      <c r="DH14" s="1">
        <v>0</v>
      </c>
      <c r="DI14" s="1">
        <v>1</v>
      </c>
      <c r="DJ14" s="1">
        <v>0</v>
      </c>
      <c r="DK14" s="1">
        <v>0</v>
      </c>
      <c r="DL14" s="1">
        <v>7</v>
      </c>
      <c r="DM14" s="1">
        <v>10</v>
      </c>
      <c r="DN14" s="1">
        <v>3</v>
      </c>
      <c r="DO14" s="1">
        <v>0</v>
      </c>
      <c r="DP14" s="1">
        <v>0</v>
      </c>
      <c r="DQ14" s="1">
        <v>0</v>
      </c>
      <c r="DR14" s="1">
        <v>3</v>
      </c>
      <c r="DS14" s="1">
        <v>8</v>
      </c>
      <c r="DT14" s="1">
        <v>8</v>
      </c>
      <c r="DU14" s="1">
        <v>1</v>
      </c>
      <c r="DV14" s="1">
        <v>0</v>
      </c>
      <c r="DW14" s="1">
        <v>0</v>
      </c>
      <c r="DX14" s="1">
        <v>0</v>
      </c>
      <c r="DY14" s="1">
        <v>0</v>
      </c>
      <c r="DZ14" s="1">
        <v>80</v>
      </c>
      <c r="EA14" s="1">
        <v>1</v>
      </c>
      <c r="EB14" s="4">
        <v>54.131645569620247</v>
      </c>
      <c r="EC14" s="4">
        <v>27.674683544303807</v>
      </c>
      <c r="ED14" s="4">
        <v>38.345569620253158</v>
      </c>
      <c r="EE14" s="4">
        <v>52.8</v>
      </c>
      <c r="EF14" s="4">
        <v>120.15189873417724</v>
      </c>
      <c r="EG14" s="4">
        <v>40.050632911392412</v>
      </c>
      <c r="EH14" s="4">
        <v>40.803586497890294</v>
      </c>
      <c r="EI14" s="1">
        <v>18</v>
      </c>
      <c r="EJ14" s="1">
        <v>24</v>
      </c>
      <c r="EK14" s="1">
        <v>23</v>
      </c>
      <c r="EL14" s="1">
        <v>14</v>
      </c>
      <c r="EM14" s="1">
        <v>1</v>
      </c>
      <c r="EN14" s="1">
        <v>0</v>
      </c>
      <c r="EO14" s="1">
        <v>47</v>
      </c>
      <c r="EP14" s="1">
        <v>24</v>
      </c>
      <c r="EQ14" s="1">
        <v>5</v>
      </c>
      <c r="ER14" s="1">
        <v>3</v>
      </c>
      <c r="ES14" s="1">
        <v>2</v>
      </c>
      <c r="ET14" s="1">
        <v>0</v>
      </c>
      <c r="EU14" s="1">
        <v>36</v>
      </c>
      <c r="EV14" s="1">
        <v>30</v>
      </c>
      <c r="EW14" s="1">
        <v>7</v>
      </c>
      <c r="EX14" s="1">
        <v>6</v>
      </c>
      <c r="EY14" s="1">
        <v>1</v>
      </c>
      <c r="EZ14" s="1">
        <v>0</v>
      </c>
      <c r="FA14" s="1">
        <v>3</v>
      </c>
      <c r="FB14" s="1">
        <v>8</v>
      </c>
      <c r="FC14" s="1">
        <v>8</v>
      </c>
      <c r="FD14" s="1">
        <v>1</v>
      </c>
      <c r="FE14" s="1">
        <v>0</v>
      </c>
      <c r="FF14" s="1">
        <v>0</v>
      </c>
      <c r="FG14" s="1">
        <v>1</v>
      </c>
      <c r="FH14" s="1">
        <v>0</v>
      </c>
      <c r="FI14" s="1">
        <v>157</v>
      </c>
      <c r="FJ14" s="1">
        <v>108</v>
      </c>
      <c r="FK14" s="1">
        <v>163</v>
      </c>
      <c r="FL14" s="1">
        <v>20</v>
      </c>
      <c r="FM14" s="1">
        <v>15</v>
      </c>
      <c r="FN14" s="1">
        <v>23</v>
      </c>
      <c r="FO14" s="1">
        <v>34</v>
      </c>
      <c r="FP14" s="1">
        <v>19</v>
      </c>
      <c r="FQ14" s="1">
        <v>34</v>
      </c>
      <c r="FR14" s="1" t="s">
        <v>284</v>
      </c>
      <c r="FS14" s="1">
        <v>313</v>
      </c>
      <c r="FT14" s="1">
        <v>134</v>
      </c>
      <c r="FU14" s="1">
        <v>313</v>
      </c>
    </row>
    <row r="15" spans="1:177" ht="15" customHeight="1">
      <c r="A15" s="13"/>
      <c r="AC15" s="37"/>
      <c r="AD15" s="37"/>
      <c r="AE15" s="37"/>
      <c r="AF15" s="37"/>
      <c r="AG15" s="37"/>
      <c r="AH15" s="37"/>
      <c r="AI15" s="37"/>
      <c r="BK15" s="29">
        <v>150425330</v>
      </c>
      <c r="BL15" s="1" t="s">
        <v>136</v>
      </c>
      <c r="BM15" s="1">
        <v>135</v>
      </c>
      <c r="BN15" s="1" t="s">
        <v>289</v>
      </c>
      <c r="BO15" s="1" t="s">
        <v>290</v>
      </c>
      <c r="BP15" s="1">
        <v>54</v>
      </c>
      <c r="BQ15" s="1">
        <v>0</v>
      </c>
      <c r="BR15" s="4">
        <v>55.524074074074079</v>
      </c>
      <c r="BS15" s="4">
        <v>31.446296296296303</v>
      </c>
      <c r="BT15" s="4">
        <v>41.942592592592597</v>
      </c>
      <c r="BU15" s="4">
        <v>128.91296296296295</v>
      </c>
      <c r="BV15" s="4">
        <v>42.970987654320986</v>
      </c>
      <c r="BW15" s="1">
        <v>8</v>
      </c>
      <c r="BX15" s="1">
        <v>20</v>
      </c>
      <c r="BY15" s="1">
        <v>19</v>
      </c>
      <c r="BZ15" s="1">
        <v>7</v>
      </c>
      <c r="CA15" s="1">
        <v>1</v>
      </c>
      <c r="CB15" s="1">
        <v>0</v>
      </c>
      <c r="CC15" s="1">
        <v>27</v>
      </c>
      <c r="CD15" s="1">
        <v>21</v>
      </c>
      <c r="CE15" s="1">
        <v>5</v>
      </c>
      <c r="CF15" s="1">
        <v>1</v>
      </c>
      <c r="CG15" s="1">
        <v>1</v>
      </c>
      <c r="CH15" s="1">
        <v>0</v>
      </c>
      <c r="CI15" s="1">
        <v>15</v>
      </c>
      <c r="CJ15" s="1">
        <v>27</v>
      </c>
      <c r="CK15" s="1">
        <v>10</v>
      </c>
      <c r="CL15" s="1">
        <v>2</v>
      </c>
      <c r="CM15" s="1">
        <v>1</v>
      </c>
      <c r="CN15" s="1">
        <v>0</v>
      </c>
      <c r="CO15" s="1">
        <v>1</v>
      </c>
      <c r="CP15" s="1">
        <v>0</v>
      </c>
      <c r="CQ15" s="1">
        <v>0</v>
      </c>
      <c r="CR15" s="1">
        <v>0</v>
      </c>
      <c r="CS15" s="4"/>
      <c r="CT15" s="4"/>
      <c r="CU15" s="4"/>
      <c r="CV15" s="4"/>
      <c r="CW15" s="4"/>
      <c r="CX15" s="4"/>
      <c r="CY15" s="4"/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54</v>
      </c>
      <c r="EA15" s="1">
        <v>0</v>
      </c>
      <c r="EB15" s="4">
        <v>55.524074074074079</v>
      </c>
      <c r="EC15" s="4">
        <v>31.446296296296303</v>
      </c>
      <c r="ED15" s="4">
        <v>41.942592592592597</v>
      </c>
      <c r="EE15" s="4"/>
      <c r="EF15" s="4">
        <v>128.91296296296295</v>
      </c>
      <c r="EG15" s="4">
        <v>42.970987654320986</v>
      </c>
      <c r="EH15" s="4">
        <v>42.970987654320986</v>
      </c>
      <c r="EI15" s="1">
        <v>8</v>
      </c>
      <c r="EJ15" s="1">
        <v>20</v>
      </c>
      <c r="EK15" s="1">
        <v>19</v>
      </c>
      <c r="EL15" s="1">
        <v>7</v>
      </c>
      <c r="EM15" s="1">
        <v>1</v>
      </c>
      <c r="EN15" s="1">
        <v>0</v>
      </c>
      <c r="EO15" s="1">
        <v>27</v>
      </c>
      <c r="EP15" s="1">
        <v>21</v>
      </c>
      <c r="EQ15" s="1">
        <v>5</v>
      </c>
      <c r="ER15" s="1">
        <v>1</v>
      </c>
      <c r="ES15" s="1">
        <v>1</v>
      </c>
      <c r="ET15" s="1">
        <v>0</v>
      </c>
      <c r="EU15" s="1">
        <v>15</v>
      </c>
      <c r="EV15" s="1">
        <v>27</v>
      </c>
      <c r="EW15" s="1">
        <v>10</v>
      </c>
      <c r="EX15" s="1">
        <v>2</v>
      </c>
      <c r="EY15" s="1">
        <v>1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1</v>
      </c>
      <c r="FH15" s="1">
        <v>0</v>
      </c>
      <c r="FI15" s="1">
        <v>104</v>
      </c>
      <c r="FJ15" s="1" t="s">
        <v>375</v>
      </c>
      <c r="FK15" s="1">
        <v>118</v>
      </c>
      <c r="FL15" s="1">
        <v>12</v>
      </c>
      <c r="FM15" s="1" t="s">
        <v>375</v>
      </c>
      <c r="FN15" s="1">
        <v>13</v>
      </c>
      <c r="FO15" s="1">
        <v>34</v>
      </c>
      <c r="FP15" s="1">
        <v>19</v>
      </c>
      <c r="FQ15" s="1">
        <v>34</v>
      </c>
      <c r="FR15" s="1" t="s">
        <v>284</v>
      </c>
      <c r="FS15" s="1">
        <v>313</v>
      </c>
      <c r="FT15" s="1">
        <v>134</v>
      </c>
      <c r="FU15" s="1">
        <v>313</v>
      </c>
    </row>
    <row r="16" spans="1:177" ht="15" customHeight="1">
      <c r="A16" s="13"/>
      <c r="AC16" s="37"/>
      <c r="AD16" s="37"/>
      <c r="AE16" s="37"/>
      <c r="AF16" s="37"/>
      <c r="AG16" s="37"/>
      <c r="AH16" s="37"/>
      <c r="AI16" s="37"/>
      <c r="BK16" s="29">
        <v>306648932</v>
      </c>
      <c r="BL16" s="1" t="s">
        <v>137</v>
      </c>
      <c r="BM16" s="1">
        <v>143</v>
      </c>
      <c r="BN16" s="1" t="s">
        <v>289</v>
      </c>
      <c r="BO16" s="1" t="s">
        <v>370</v>
      </c>
      <c r="BP16" s="1">
        <v>69</v>
      </c>
      <c r="BQ16" s="1">
        <v>0</v>
      </c>
      <c r="BR16" s="4">
        <v>53.426086956521743</v>
      </c>
      <c r="BS16" s="4">
        <v>27.113043478260877</v>
      </c>
      <c r="BT16" s="4">
        <v>35.720289855072458</v>
      </c>
      <c r="BU16" s="4">
        <v>116.25942028985509</v>
      </c>
      <c r="BV16" s="4">
        <v>38.753140096618353</v>
      </c>
      <c r="BW16" s="1">
        <v>17</v>
      </c>
      <c r="BX16" s="1">
        <v>22</v>
      </c>
      <c r="BY16" s="1">
        <v>18</v>
      </c>
      <c r="BZ16" s="1">
        <v>12</v>
      </c>
      <c r="CA16" s="1">
        <v>0</v>
      </c>
      <c r="CB16" s="1">
        <v>0</v>
      </c>
      <c r="CC16" s="1">
        <v>46</v>
      </c>
      <c r="CD16" s="1">
        <v>17</v>
      </c>
      <c r="CE16" s="1">
        <v>4</v>
      </c>
      <c r="CF16" s="1">
        <v>2</v>
      </c>
      <c r="CG16" s="1">
        <v>1</v>
      </c>
      <c r="CH16" s="1">
        <v>0</v>
      </c>
      <c r="CI16" s="1">
        <v>32</v>
      </c>
      <c r="CJ16" s="1">
        <v>29</v>
      </c>
      <c r="CK16" s="1">
        <v>4</v>
      </c>
      <c r="CL16" s="1">
        <v>4</v>
      </c>
      <c r="CM16" s="1">
        <v>0</v>
      </c>
      <c r="CN16" s="1">
        <v>0</v>
      </c>
      <c r="CO16" s="1">
        <v>0</v>
      </c>
      <c r="CP16" s="1">
        <v>0</v>
      </c>
      <c r="CQ16" s="1">
        <v>22</v>
      </c>
      <c r="CR16" s="1">
        <v>0</v>
      </c>
      <c r="CS16" s="4">
        <v>66.799999999999983</v>
      </c>
      <c r="CT16" s="4">
        <v>28.672727272727276</v>
      </c>
      <c r="CU16" s="4">
        <v>49.2</v>
      </c>
      <c r="CV16" s="4">
        <v>63.772727272727273</v>
      </c>
      <c r="CW16" s="4">
        <v>144.67272727272729</v>
      </c>
      <c r="CX16" s="4">
        <v>48.224242424242426</v>
      </c>
      <c r="CY16" s="4">
        <v>52.111363636363649</v>
      </c>
      <c r="CZ16" s="1">
        <v>1</v>
      </c>
      <c r="DA16" s="1">
        <v>5</v>
      </c>
      <c r="DB16" s="1">
        <v>12</v>
      </c>
      <c r="DC16" s="1">
        <v>4</v>
      </c>
      <c r="DD16" s="1">
        <v>0</v>
      </c>
      <c r="DE16" s="1">
        <v>1</v>
      </c>
      <c r="DF16" s="1">
        <v>15</v>
      </c>
      <c r="DG16" s="1">
        <v>5</v>
      </c>
      <c r="DH16" s="1">
        <v>2</v>
      </c>
      <c r="DI16" s="1">
        <v>0</v>
      </c>
      <c r="DJ16" s="1">
        <v>0</v>
      </c>
      <c r="DK16" s="1">
        <v>0</v>
      </c>
      <c r="DL16" s="1">
        <v>6</v>
      </c>
      <c r="DM16" s="1">
        <v>9</v>
      </c>
      <c r="DN16" s="1">
        <v>6</v>
      </c>
      <c r="DO16" s="1">
        <v>1</v>
      </c>
      <c r="DP16" s="1">
        <v>0</v>
      </c>
      <c r="DQ16" s="1">
        <v>0</v>
      </c>
      <c r="DR16" s="1">
        <v>2</v>
      </c>
      <c r="DS16" s="1">
        <v>6</v>
      </c>
      <c r="DT16" s="1">
        <v>11</v>
      </c>
      <c r="DU16" s="1">
        <v>3</v>
      </c>
      <c r="DV16" s="1">
        <v>0</v>
      </c>
      <c r="DW16" s="1">
        <v>0</v>
      </c>
      <c r="DX16" s="1">
        <v>0</v>
      </c>
      <c r="DY16" s="1">
        <v>0</v>
      </c>
      <c r="DZ16" s="1">
        <v>91</v>
      </c>
      <c r="EA16" s="1">
        <v>0</v>
      </c>
      <c r="EB16" s="4">
        <v>56.659340659340678</v>
      </c>
      <c r="EC16" s="4">
        <v>27.490109890109899</v>
      </c>
      <c r="ED16" s="4">
        <v>38.97912087912087</v>
      </c>
      <c r="EE16" s="4">
        <v>63.772727272727273</v>
      </c>
      <c r="EF16" s="4">
        <v>123.12857142857139</v>
      </c>
      <c r="EG16" s="4">
        <v>41.04285714285713</v>
      </c>
      <c r="EH16" s="4">
        <v>41.982600732600723</v>
      </c>
      <c r="EI16" s="1">
        <v>18</v>
      </c>
      <c r="EJ16" s="1">
        <v>27</v>
      </c>
      <c r="EK16" s="1">
        <v>30</v>
      </c>
      <c r="EL16" s="1">
        <v>16</v>
      </c>
      <c r="EM16" s="1">
        <v>0</v>
      </c>
      <c r="EN16" s="1">
        <v>1</v>
      </c>
      <c r="EO16" s="1">
        <v>61</v>
      </c>
      <c r="EP16" s="1">
        <v>22</v>
      </c>
      <c r="EQ16" s="1">
        <v>6</v>
      </c>
      <c r="ER16" s="1">
        <v>2</v>
      </c>
      <c r="ES16" s="1">
        <v>1</v>
      </c>
      <c r="ET16" s="1">
        <v>0</v>
      </c>
      <c r="EU16" s="1">
        <v>38</v>
      </c>
      <c r="EV16" s="1">
        <v>38</v>
      </c>
      <c r="EW16" s="1">
        <v>10</v>
      </c>
      <c r="EX16" s="1">
        <v>5</v>
      </c>
      <c r="EY16" s="1">
        <v>0</v>
      </c>
      <c r="EZ16" s="1">
        <v>0</v>
      </c>
      <c r="FA16" s="1">
        <v>2</v>
      </c>
      <c r="FB16" s="1">
        <v>6</v>
      </c>
      <c r="FC16" s="1">
        <v>11</v>
      </c>
      <c r="FD16" s="1">
        <v>3</v>
      </c>
      <c r="FE16" s="1">
        <v>0</v>
      </c>
      <c r="FF16" s="1">
        <v>0</v>
      </c>
      <c r="FG16" s="1">
        <v>0</v>
      </c>
      <c r="FH16" s="1">
        <v>0</v>
      </c>
      <c r="FI16" s="1">
        <v>179</v>
      </c>
      <c r="FJ16" s="1">
        <v>64</v>
      </c>
      <c r="FK16" s="1">
        <v>147</v>
      </c>
      <c r="FL16" s="1">
        <v>23</v>
      </c>
      <c r="FM16" s="1">
        <v>8</v>
      </c>
      <c r="FN16" s="1">
        <v>21</v>
      </c>
      <c r="FO16" s="1">
        <v>34</v>
      </c>
      <c r="FP16" s="1">
        <v>19</v>
      </c>
      <c r="FQ16" s="1">
        <v>34</v>
      </c>
      <c r="FR16" s="1" t="s">
        <v>284</v>
      </c>
      <c r="FS16" s="1">
        <v>313</v>
      </c>
      <c r="FT16" s="1">
        <v>134</v>
      </c>
      <c r="FU16" s="1">
        <v>313</v>
      </c>
    </row>
    <row r="17" spans="1:177" ht="15" customHeight="1">
      <c r="A17" s="13"/>
      <c r="AC17" s="37"/>
      <c r="AD17" s="37"/>
      <c r="AE17" s="37"/>
      <c r="AF17" s="37"/>
      <c r="AG17" s="37"/>
      <c r="AH17" s="37"/>
      <c r="AI17" s="37"/>
      <c r="BK17" s="29">
        <v>750038450</v>
      </c>
      <c r="BL17" s="1" t="s">
        <v>138</v>
      </c>
      <c r="BM17" s="1">
        <v>144</v>
      </c>
      <c r="BN17" s="1" t="s">
        <v>289</v>
      </c>
      <c r="BO17" s="1" t="s">
        <v>290</v>
      </c>
      <c r="BP17" s="1">
        <v>68</v>
      </c>
      <c r="BQ17" s="1">
        <v>0</v>
      </c>
      <c r="BR17" s="4">
        <v>57.627941176470571</v>
      </c>
      <c r="BS17" s="4">
        <v>34.60588235294118</v>
      </c>
      <c r="BT17" s="4">
        <v>39.529411764705877</v>
      </c>
      <c r="BU17" s="4">
        <v>131.76323529411766</v>
      </c>
      <c r="BV17" s="4">
        <v>43.921078431372543</v>
      </c>
      <c r="BW17" s="1">
        <v>8</v>
      </c>
      <c r="BX17" s="1">
        <v>28</v>
      </c>
      <c r="BY17" s="1">
        <v>21</v>
      </c>
      <c r="BZ17" s="1">
        <v>11</v>
      </c>
      <c r="CA17" s="1">
        <v>0</v>
      </c>
      <c r="CB17" s="1">
        <v>0</v>
      </c>
      <c r="CC17" s="1">
        <v>34</v>
      </c>
      <c r="CD17" s="1">
        <v>25</v>
      </c>
      <c r="CE17" s="1">
        <v>6</v>
      </c>
      <c r="CF17" s="1">
        <v>3</v>
      </c>
      <c r="CG17" s="1">
        <v>0</v>
      </c>
      <c r="CH17" s="1">
        <v>0</v>
      </c>
      <c r="CI17" s="1">
        <v>26</v>
      </c>
      <c r="CJ17" s="1">
        <v>31</v>
      </c>
      <c r="CK17" s="1">
        <v>10</v>
      </c>
      <c r="CL17" s="1">
        <v>1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4"/>
      <c r="CT17" s="4"/>
      <c r="CU17" s="4"/>
      <c r="CV17" s="4"/>
      <c r="CW17" s="4"/>
      <c r="CX17" s="4"/>
      <c r="CY17" s="4"/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68</v>
      </c>
      <c r="EA17" s="1">
        <v>0</v>
      </c>
      <c r="EB17" s="4">
        <v>57.627941176470571</v>
      </c>
      <c r="EC17" s="4">
        <v>34.60588235294118</v>
      </c>
      <c r="ED17" s="4">
        <v>39.529411764705877</v>
      </c>
      <c r="EE17" s="4"/>
      <c r="EF17" s="4">
        <v>131.76323529411766</v>
      </c>
      <c r="EG17" s="4">
        <v>43.921078431372543</v>
      </c>
      <c r="EH17" s="4">
        <v>43.921078431372543</v>
      </c>
      <c r="EI17" s="1">
        <v>8</v>
      </c>
      <c r="EJ17" s="1">
        <v>28</v>
      </c>
      <c r="EK17" s="1">
        <v>21</v>
      </c>
      <c r="EL17" s="1">
        <v>11</v>
      </c>
      <c r="EM17" s="1">
        <v>0</v>
      </c>
      <c r="EN17" s="1">
        <v>0</v>
      </c>
      <c r="EO17" s="1">
        <v>34</v>
      </c>
      <c r="EP17" s="1">
        <v>25</v>
      </c>
      <c r="EQ17" s="1">
        <v>6</v>
      </c>
      <c r="ER17" s="1">
        <v>3</v>
      </c>
      <c r="ES17" s="1">
        <v>0</v>
      </c>
      <c r="ET17" s="1">
        <v>0</v>
      </c>
      <c r="EU17" s="1">
        <v>26</v>
      </c>
      <c r="EV17" s="1">
        <v>31</v>
      </c>
      <c r="EW17" s="1">
        <v>10</v>
      </c>
      <c r="EX17" s="1">
        <v>1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82</v>
      </c>
      <c r="FJ17" s="1" t="s">
        <v>375</v>
      </c>
      <c r="FK17" s="1">
        <v>102</v>
      </c>
      <c r="FL17" s="1">
        <v>9</v>
      </c>
      <c r="FM17" s="1" t="s">
        <v>375</v>
      </c>
      <c r="FN17" s="1">
        <v>11</v>
      </c>
      <c r="FO17" s="1">
        <v>34</v>
      </c>
      <c r="FP17" s="1">
        <v>19</v>
      </c>
      <c r="FQ17" s="1">
        <v>34</v>
      </c>
      <c r="FR17" s="1" t="s">
        <v>284</v>
      </c>
      <c r="FS17" s="1">
        <v>313</v>
      </c>
      <c r="FT17" s="1">
        <v>134</v>
      </c>
      <c r="FU17" s="1">
        <v>313</v>
      </c>
    </row>
    <row r="18" spans="1:177" ht="15" customHeight="1">
      <c r="A18" s="13"/>
      <c r="AC18" s="37"/>
      <c r="AD18" s="37"/>
      <c r="AE18" s="37"/>
      <c r="AF18" s="37"/>
      <c r="AG18" s="37"/>
      <c r="AH18" s="37"/>
      <c r="AI18" s="37"/>
      <c r="BK18" s="29">
        <v>566880664</v>
      </c>
      <c r="BL18" s="1" t="s">
        <v>139</v>
      </c>
      <c r="BM18" s="1">
        <v>157</v>
      </c>
      <c r="BN18" s="1" t="s">
        <v>289</v>
      </c>
      <c r="BO18" s="1" t="s">
        <v>370</v>
      </c>
      <c r="BP18" s="1">
        <v>75</v>
      </c>
      <c r="BQ18" s="1">
        <v>0</v>
      </c>
      <c r="BR18" s="4">
        <v>58.221333333333348</v>
      </c>
      <c r="BS18" s="4">
        <v>34.813333333333325</v>
      </c>
      <c r="BT18" s="4">
        <v>41.06</v>
      </c>
      <c r="BU18" s="4">
        <v>134.09466666666668</v>
      </c>
      <c r="BV18" s="4">
        <v>44.698222222222206</v>
      </c>
      <c r="BW18" s="1">
        <v>14</v>
      </c>
      <c r="BX18" s="1">
        <v>25</v>
      </c>
      <c r="BY18" s="1">
        <v>22</v>
      </c>
      <c r="BZ18" s="1">
        <v>14</v>
      </c>
      <c r="CA18" s="1">
        <v>0</v>
      </c>
      <c r="CB18" s="1">
        <v>1</v>
      </c>
      <c r="CC18" s="1">
        <v>36</v>
      </c>
      <c r="CD18" s="1">
        <v>28</v>
      </c>
      <c r="CE18" s="1">
        <v>7</v>
      </c>
      <c r="CF18" s="1">
        <v>4</v>
      </c>
      <c r="CG18" s="1">
        <v>2</v>
      </c>
      <c r="CH18" s="1">
        <v>0</v>
      </c>
      <c r="CI18" s="1">
        <v>23</v>
      </c>
      <c r="CJ18" s="1">
        <v>39</v>
      </c>
      <c r="CK18" s="1">
        <v>10</v>
      </c>
      <c r="CL18" s="1">
        <v>3</v>
      </c>
      <c r="CM18" s="1">
        <v>0</v>
      </c>
      <c r="CN18" s="1">
        <v>0</v>
      </c>
      <c r="CO18" s="1">
        <v>0</v>
      </c>
      <c r="CP18" s="1">
        <v>0</v>
      </c>
      <c r="CQ18" s="1">
        <v>32</v>
      </c>
      <c r="CR18" s="1">
        <v>0</v>
      </c>
      <c r="CS18" s="4">
        <v>62.468750000000007</v>
      </c>
      <c r="CT18" s="4">
        <v>46.300000000000004</v>
      </c>
      <c r="CU18" s="4">
        <v>49.359374999999993</v>
      </c>
      <c r="CV18" s="4">
        <v>57.1875</v>
      </c>
      <c r="CW18" s="4">
        <v>158.12812500000001</v>
      </c>
      <c r="CX18" s="4">
        <v>52.709375000000001</v>
      </c>
      <c r="CY18" s="4">
        <v>53.828906250000003</v>
      </c>
      <c r="CZ18" s="1">
        <v>5</v>
      </c>
      <c r="DA18" s="1">
        <v>6</v>
      </c>
      <c r="DB18" s="1">
        <v>12</v>
      </c>
      <c r="DC18" s="1">
        <v>9</v>
      </c>
      <c r="DD18" s="1">
        <v>1</v>
      </c>
      <c r="DE18" s="1">
        <v>0</v>
      </c>
      <c r="DF18" s="1">
        <v>7</v>
      </c>
      <c r="DG18" s="1">
        <v>16</v>
      </c>
      <c r="DH18" s="1">
        <v>8</v>
      </c>
      <c r="DI18" s="1">
        <v>1</v>
      </c>
      <c r="DJ18" s="1">
        <v>1</v>
      </c>
      <c r="DK18" s="1">
        <v>0</v>
      </c>
      <c r="DL18" s="1">
        <v>9</v>
      </c>
      <c r="DM18" s="1">
        <v>13</v>
      </c>
      <c r="DN18" s="1">
        <v>3</v>
      </c>
      <c r="DO18" s="1">
        <v>7</v>
      </c>
      <c r="DP18" s="1">
        <v>1</v>
      </c>
      <c r="DQ18" s="1">
        <v>0</v>
      </c>
      <c r="DR18" s="1">
        <v>5</v>
      </c>
      <c r="DS18" s="1">
        <v>10</v>
      </c>
      <c r="DT18" s="1">
        <v>12</v>
      </c>
      <c r="DU18" s="1">
        <v>5</v>
      </c>
      <c r="DV18" s="1">
        <v>0</v>
      </c>
      <c r="DW18" s="1">
        <v>0</v>
      </c>
      <c r="DX18" s="1">
        <v>1</v>
      </c>
      <c r="DY18" s="1">
        <v>0</v>
      </c>
      <c r="DZ18" s="1">
        <v>107</v>
      </c>
      <c r="EA18" s="1">
        <v>0</v>
      </c>
      <c r="EB18" s="4">
        <v>59.49158878504673</v>
      </c>
      <c r="EC18" s="4">
        <v>38.248598130841117</v>
      </c>
      <c r="ED18" s="4">
        <v>43.542056074766371</v>
      </c>
      <c r="EE18" s="4">
        <v>57.1875</v>
      </c>
      <c r="EF18" s="4">
        <v>141.28224299065423</v>
      </c>
      <c r="EG18" s="4">
        <v>47.094080996884735</v>
      </c>
      <c r="EH18" s="4">
        <v>47.428894080996876</v>
      </c>
      <c r="EI18" s="1">
        <v>19</v>
      </c>
      <c r="EJ18" s="1">
        <v>31</v>
      </c>
      <c r="EK18" s="1">
        <v>34</v>
      </c>
      <c r="EL18" s="1">
        <v>23</v>
      </c>
      <c r="EM18" s="1">
        <v>1</v>
      </c>
      <c r="EN18" s="1">
        <v>1</v>
      </c>
      <c r="EO18" s="1">
        <v>43</v>
      </c>
      <c r="EP18" s="1">
        <v>44</v>
      </c>
      <c r="EQ18" s="1">
        <v>15</v>
      </c>
      <c r="ER18" s="1">
        <v>5</v>
      </c>
      <c r="ES18" s="1">
        <v>3</v>
      </c>
      <c r="ET18" s="1">
        <v>0</v>
      </c>
      <c r="EU18" s="1">
        <v>32</v>
      </c>
      <c r="EV18" s="1">
        <v>52</v>
      </c>
      <c r="EW18" s="1">
        <v>13</v>
      </c>
      <c r="EX18" s="1">
        <v>10</v>
      </c>
      <c r="EY18" s="1">
        <v>1</v>
      </c>
      <c r="EZ18" s="1">
        <v>0</v>
      </c>
      <c r="FA18" s="1">
        <v>5</v>
      </c>
      <c r="FB18" s="1">
        <v>10</v>
      </c>
      <c r="FC18" s="1">
        <v>12</v>
      </c>
      <c r="FD18" s="1">
        <v>5</v>
      </c>
      <c r="FE18" s="1">
        <v>0</v>
      </c>
      <c r="FF18" s="1">
        <v>0</v>
      </c>
      <c r="FG18" s="1">
        <v>1</v>
      </c>
      <c r="FH18" s="1">
        <v>0</v>
      </c>
      <c r="FI18" s="1">
        <v>72</v>
      </c>
      <c r="FJ18" s="1">
        <v>33</v>
      </c>
      <c r="FK18" s="1">
        <v>62</v>
      </c>
      <c r="FL18" s="1">
        <v>8</v>
      </c>
      <c r="FM18" s="1">
        <v>3</v>
      </c>
      <c r="FN18" s="1">
        <v>7</v>
      </c>
      <c r="FO18" s="1">
        <v>34</v>
      </c>
      <c r="FP18" s="1">
        <v>19</v>
      </c>
      <c r="FQ18" s="1">
        <v>34</v>
      </c>
      <c r="FR18" s="1" t="s">
        <v>284</v>
      </c>
      <c r="FS18" s="1">
        <v>313</v>
      </c>
      <c r="FT18" s="1">
        <v>134</v>
      </c>
      <c r="FU18" s="1">
        <v>313</v>
      </c>
    </row>
    <row r="19" spans="1:177" ht="15" customHeight="1">
      <c r="A19" s="13"/>
      <c r="AC19" s="37"/>
      <c r="AD19" s="37"/>
      <c r="AE19" s="37"/>
      <c r="AF19" s="37"/>
      <c r="AG19" s="37"/>
      <c r="AH19" s="37"/>
      <c r="AI19" s="37"/>
      <c r="BK19" s="29">
        <v>523653991</v>
      </c>
      <c r="BL19" s="1" t="s">
        <v>140</v>
      </c>
      <c r="BM19" s="1">
        <v>179</v>
      </c>
      <c r="BN19" s="1" t="s">
        <v>289</v>
      </c>
      <c r="BO19" s="1" t="s">
        <v>370</v>
      </c>
      <c r="BP19" s="1">
        <v>222</v>
      </c>
      <c r="BQ19" s="1">
        <v>4</v>
      </c>
      <c r="BR19" s="4">
        <v>45.751376146789013</v>
      </c>
      <c r="BS19" s="4">
        <v>24.71926605504591</v>
      </c>
      <c r="BT19" s="4">
        <v>28.372477064220195</v>
      </c>
      <c r="BU19" s="4">
        <v>98.843119266055012</v>
      </c>
      <c r="BV19" s="4">
        <v>32.947706422018349</v>
      </c>
      <c r="BW19" s="1">
        <v>58</v>
      </c>
      <c r="BX19" s="1">
        <v>110</v>
      </c>
      <c r="BY19" s="1">
        <v>31</v>
      </c>
      <c r="BZ19" s="1">
        <v>19</v>
      </c>
      <c r="CA19" s="1">
        <v>1</v>
      </c>
      <c r="CB19" s="1">
        <v>1</v>
      </c>
      <c r="CC19" s="1">
        <v>154</v>
      </c>
      <c r="CD19" s="1">
        <v>53</v>
      </c>
      <c r="CE19" s="1">
        <v>6</v>
      </c>
      <c r="CF19" s="1">
        <v>5</v>
      </c>
      <c r="CG19" s="1">
        <v>6</v>
      </c>
      <c r="CH19" s="1">
        <v>1</v>
      </c>
      <c r="CI19" s="1">
        <v>140</v>
      </c>
      <c r="CJ19" s="1">
        <v>63</v>
      </c>
      <c r="CK19" s="1">
        <v>12</v>
      </c>
      <c r="CL19" s="1">
        <v>3</v>
      </c>
      <c r="CM19" s="1">
        <v>2</v>
      </c>
      <c r="CN19" s="1">
        <v>0</v>
      </c>
      <c r="CO19" s="1">
        <v>1</v>
      </c>
      <c r="CP19" s="1">
        <v>0</v>
      </c>
      <c r="CQ19" s="1">
        <v>36</v>
      </c>
      <c r="CR19" s="1">
        <v>0</v>
      </c>
      <c r="CS19" s="4">
        <v>49.122222222222234</v>
      </c>
      <c r="CT19" s="4">
        <v>22.561111111111114</v>
      </c>
      <c r="CU19" s="4">
        <v>36.44444444444445</v>
      </c>
      <c r="CV19" s="4">
        <v>55.583333333333336</v>
      </c>
      <c r="CW19" s="4">
        <v>108.12777777777778</v>
      </c>
      <c r="CX19" s="4">
        <v>36.042592592592584</v>
      </c>
      <c r="CY19" s="4">
        <v>40.927777777777777</v>
      </c>
      <c r="CZ19" s="1">
        <v>11</v>
      </c>
      <c r="DA19" s="1">
        <v>11</v>
      </c>
      <c r="DB19" s="1">
        <v>10</v>
      </c>
      <c r="DC19" s="1">
        <v>4</v>
      </c>
      <c r="DD19" s="1">
        <v>0</v>
      </c>
      <c r="DE19" s="1">
        <v>0</v>
      </c>
      <c r="DF19" s="1">
        <v>25</v>
      </c>
      <c r="DG19" s="1">
        <v>11</v>
      </c>
      <c r="DH19" s="1">
        <v>0</v>
      </c>
      <c r="DI19" s="1">
        <v>0</v>
      </c>
      <c r="DJ19" s="1">
        <v>0</v>
      </c>
      <c r="DK19" s="1">
        <v>0</v>
      </c>
      <c r="DL19" s="1">
        <v>16</v>
      </c>
      <c r="DM19" s="1">
        <v>13</v>
      </c>
      <c r="DN19" s="1">
        <v>6</v>
      </c>
      <c r="DO19" s="1">
        <v>1</v>
      </c>
      <c r="DP19" s="1">
        <v>0</v>
      </c>
      <c r="DQ19" s="1">
        <v>0</v>
      </c>
      <c r="DR19" s="1">
        <v>5</v>
      </c>
      <c r="DS19" s="1">
        <v>14</v>
      </c>
      <c r="DT19" s="1">
        <v>15</v>
      </c>
      <c r="DU19" s="1">
        <v>2</v>
      </c>
      <c r="DV19" s="1">
        <v>0</v>
      </c>
      <c r="DW19" s="1">
        <v>0</v>
      </c>
      <c r="DX19" s="1">
        <v>0</v>
      </c>
      <c r="DY19" s="1">
        <v>0</v>
      </c>
      <c r="DZ19" s="1">
        <v>258</v>
      </c>
      <c r="EA19" s="1">
        <v>4</v>
      </c>
      <c r="EB19" s="4">
        <v>46.229133858267765</v>
      </c>
      <c r="EC19" s="4">
        <v>24.413385826771684</v>
      </c>
      <c r="ED19" s="4">
        <v>29.516535433070871</v>
      </c>
      <c r="EE19" s="4">
        <v>55.583333333333336</v>
      </c>
      <c r="EF19" s="4">
        <v>100.15905511811022</v>
      </c>
      <c r="EG19" s="4">
        <v>33.386351706036741</v>
      </c>
      <c r="EH19" s="4">
        <v>34.078740157480318</v>
      </c>
      <c r="EI19" s="1">
        <v>69</v>
      </c>
      <c r="EJ19" s="1">
        <v>121</v>
      </c>
      <c r="EK19" s="1">
        <v>41</v>
      </c>
      <c r="EL19" s="1">
        <v>23</v>
      </c>
      <c r="EM19" s="1">
        <v>1</v>
      </c>
      <c r="EN19" s="1">
        <v>1</v>
      </c>
      <c r="EO19" s="1">
        <v>179</v>
      </c>
      <c r="EP19" s="1">
        <v>64</v>
      </c>
      <c r="EQ19" s="1">
        <v>6</v>
      </c>
      <c r="ER19" s="1">
        <v>5</v>
      </c>
      <c r="ES19" s="1">
        <v>6</v>
      </c>
      <c r="ET19" s="1">
        <v>1</v>
      </c>
      <c r="EU19" s="1">
        <v>156</v>
      </c>
      <c r="EV19" s="1">
        <v>76</v>
      </c>
      <c r="EW19" s="1">
        <v>18</v>
      </c>
      <c r="EX19" s="1">
        <v>4</v>
      </c>
      <c r="EY19" s="1">
        <v>2</v>
      </c>
      <c r="EZ19" s="1">
        <v>0</v>
      </c>
      <c r="FA19" s="1">
        <v>5</v>
      </c>
      <c r="FB19" s="1">
        <v>14</v>
      </c>
      <c r="FC19" s="1">
        <v>15</v>
      </c>
      <c r="FD19" s="1">
        <v>2</v>
      </c>
      <c r="FE19" s="1">
        <v>0</v>
      </c>
      <c r="FF19" s="1">
        <v>0</v>
      </c>
      <c r="FG19" s="1">
        <v>1</v>
      </c>
      <c r="FH19" s="1">
        <v>0</v>
      </c>
      <c r="FI19" s="1">
        <v>268</v>
      </c>
      <c r="FJ19" s="1">
        <v>121</v>
      </c>
      <c r="FK19" s="1">
        <v>268</v>
      </c>
      <c r="FL19" s="1">
        <v>32</v>
      </c>
      <c r="FM19" s="1">
        <v>19</v>
      </c>
      <c r="FN19" s="1">
        <v>32</v>
      </c>
      <c r="FO19" s="1">
        <v>34</v>
      </c>
      <c r="FP19" s="1">
        <v>19</v>
      </c>
      <c r="FQ19" s="1">
        <v>34</v>
      </c>
      <c r="FR19" s="1" t="s">
        <v>284</v>
      </c>
      <c r="FS19" s="1">
        <v>313</v>
      </c>
      <c r="FT19" s="1">
        <v>134</v>
      </c>
      <c r="FU19" s="1">
        <v>313</v>
      </c>
    </row>
    <row r="20" spans="1:177" ht="15" customHeight="1">
      <c r="A20" s="13"/>
      <c r="AC20" s="37"/>
      <c r="AD20" s="37"/>
      <c r="AE20" s="37"/>
      <c r="AF20" s="37"/>
      <c r="AG20" s="37"/>
      <c r="AH20" s="37"/>
      <c r="AI20" s="37"/>
      <c r="BK20" s="29">
        <v>891697193</v>
      </c>
      <c r="BL20" s="1" t="s">
        <v>141</v>
      </c>
      <c r="BM20" s="1">
        <v>182</v>
      </c>
      <c r="BN20" s="1" t="s">
        <v>289</v>
      </c>
      <c r="BO20" s="1" t="s">
        <v>290</v>
      </c>
      <c r="BP20" s="1">
        <v>415</v>
      </c>
      <c r="BQ20" s="1">
        <v>2</v>
      </c>
      <c r="BR20" s="4">
        <v>52.037772397094429</v>
      </c>
      <c r="BS20" s="4">
        <v>29.792009685230038</v>
      </c>
      <c r="BT20" s="4">
        <v>33.639467312348685</v>
      </c>
      <c r="BU20" s="4">
        <v>115.46924939467318</v>
      </c>
      <c r="BV20" s="4">
        <v>38.489749798224345</v>
      </c>
      <c r="BW20" s="1">
        <v>99</v>
      </c>
      <c r="BX20" s="1">
        <v>153</v>
      </c>
      <c r="BY20" s="1">
        <v>85</v>
      </c>
      <c r="BZ20" s="1">
        <v>76</v>
      </c>
      <c r="CA20" s="1">
        <v>6</v>
      </c>
      <c r="CB20" s="1">
        <v>0</v>
      </c>
      <c r="CC20" s="1">
        <v>268</v>
      </c>
      <c r="CD20" s="1">
        <v>88</v>
      </c>
      <c r="CE20" s="1">
        <v>31</v>
      </c>
      <c r="CF20" s="1">
        <v>26</v>
      </c>
      <c r="CG20" s="1">
        <v>12</v>
      </c>
      <c r="CH20" s="1">
        <v>2</v>
      </c>
      <c r="CI20" s="1">
        <v>233</v>
      </c>
      <c r="CJ20" s="1">
        <v>117</v>
      </c>
      <c r="CK20" s="1">
        <v>43</v>
      </c>
      <c r="CL20" s="1">
        <v>20</v>
      </c>
      <c r="CM20" s="1">
        <v>6</v>
      </c>
      <c r="CN20" s="1">
        <v>3</v>
      </c>
      <c r="CO20" s="1">
        <v>6</v>
      </c>
      <c r="CP20" s="1">
        <v>0</v>
      </c>
      <c r="CQ20" s="1">
        <v>0</v>
      </c>
      <c r="CR20" s="1">
        <v>0</v>
      </c>
      <c r="CS20" s="4"/>
      <c r="CT20" s="4"/>
      <c r="CU20" s="4"/>
      <c r="CV20" s="4"/>
      <c r="CW20" s="4"/>
      <c r="CX20" s="4"/>
      <c r="CY20" s="4"/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415</v>
      </c>
      <c r="EA20" s="1">
        <v>2</v>
      </c>
      <c r="EB20" s="4">
        <v>52.037772397094429</v>
      </c>
      <c r="EC20" s="4">
        <v>29.792009685230038</v>
      </c>
      <c r="ED20" s="4">
        <v>33.639467312348685</v>
      </c>
      <c r="EE20" s="4"/>
      <c r="EF20" s="4">
        <v>115.46924939467318</v>
      </c>
      <c r="EG20" s="4">
        <v>38.489749798224345</v>
      </c>
      <c r="EH20" s="4">
        <v>38.489749798224345</v>
      </c>
      <c r="EI20" s="1">
        <v>99</v>
      </c>
      <c r="EJ20" s="1">
        <v>153</v>
      </c>
      <c r="EK20" s="1">
        <v>85</v>
      </c>
      <c r="EL20" s="1">
        <v>76</v>
      </c>
      <c r="EM20" s="1">
        <v>6</v>
      </c>
      <c r="EN20" s="1">
        <v>0</v>
      </c>
      <c r="EO20" s="1">
        <v>268</v>
      </c>
      <c r="EP20" s="1">
        <v>88</v>
      </c>
      <c r="EQ20" s="1">
        <v>31</v>
      </c>
      <c r="ER20" s="1">
        <v>26</v>
      </c>
      <c r="ES20" s="1">
        <v>12</v>
      </c>
      <c r="ET20" s="1">
        <v>2</v>
      </c>
      <c r="EU20" s="1">
        <v>233</v>
      </c>
      <c r="EV20" s="1">
        <v>117</v>
      </c>
      <c r="EW20" s="1">
        <v>43</v>
      </c>
      <c r="EX20" s="1">
        <v>20</v>
      </c>
      <c r="EY20" s="1">
        <v>6</v>
      </c>
      <c r="EZ20" s="1">
        <v>3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6</v>
      </c>
      <c r="FH20" s="1">
        <v>0</v>
      </c>
      <c r="FI20" s="1">
        <v>183</v>
      </c>
      <c r="FJ20" s="1" t="s">
        <v>375</v>
      </c>
      <c r="FK20" s="1">
        <v>195</v>
      </c>
      <c r="FL20" s="1">
        <v>24</v>
      </c>
      <c r="FM20" s="1" t="s">
        <v>375</v>
      </c>
      <c r="FN20" s="1">
        <v>25</v>
      </c>
      <c r="FO20" s="1">
        <v>34</v>
      </c>
      <c r="FP20" s="1">
        <v>19</v>
      </c>
      <c r="FQ20" s="1">
        <v>34</v>
      </c>
      <c r="FR20" s="1" t="s">
        <v>284</v>
      </c>
      <c r="FS20" s="1">
        <v>313</v>
      </c>
      <c r="FT20" s="1">
        <v>134</v>
      </c>
      <c r="FU20" s="1">
        <v>313</v>
      </c>
    </row>
    <row r="21" spans="1:177" ht="15" customHeight="1">
      <c r="A21" s="13"/>
      <c r="AC21" s="37"/>
      <c r="AD21" s="37"/>
      <c r="AE21" s="37"/>
      <c r="AF21" s="37"/>
      <c r="AG21" s="37"/>
      <c r="AH21" s="37"/>
      <c r="AI21" s="37"/>
      <c r="BK21" s="29">
        <v>942021214</v>
      </c>
      <c r="BL21" s="1" t="s">
        <v>142</v>
      </c>
      <c r="BM21" s="1">
        <v>205</v>
      </c>
      <c r="BN21" s="1" t="s">
        <v>289</v>
      </c>
      <c r="BO21" s="1" t="s">
        <v>290</v>
      </c>
      <c r="BP21" s="1">
        <v>115</v>
      </c>
      <c r="BQ21" s="1">
        <v>0</v>
      </c>
      <c r="BR21" s="4">
        <v>50.600869565217373</v>
      </c>
      <c r="BS21" s="4">
        <v>25.63304347826087</v>
      </c>
      <c r="BT21" s="4">
        <v>33.142608695652171</v>
      </c>
      <c r="BU21" s="4">
        <v>109.37652173913045</v>
      </c>
      <c r="BV21" s="4">
        <v>36.458840579710127</v>
      </c>
      <c r="BW21" s="1">
        <v>31</v>
      </c>
      <c r="BX21" s="1">
        <v>38</v>
      </c>
      <c r="BY21" s="1">
        <v>32</v>
      </c>
      <c r="BZ21" s="1">
        <v>14</v>
      </c>
      <c r="CA21" s="1">
        <v>0</v>
      </c>
      <c r="CB21" s="1">
        <v>0</v>
      </c>
      <c r="CC21" s="1">
        <v>78</v>
      </c>
      <c r="CD21" s="1">
        <v>29</v>
      </c>
      <c r="CE21" s="1">
        <v>7</v>
      </c>
      <c r="CF21" s="1">
        <v>1</v>
      </c>
      <c r="CG21" s="1">
        <v>2</v>
      </c>
      <c r="CH21" s="1">
        <v>0</v>
      </c>
      <c r="CI21" s="1">
        <v>63</v>
      </c>
      <c r="CJ21" s="1">
        <v>37</v>
      </c>
      <c r="CK21" s="1">
        <v>12</v>
      </c>
      <c r="CL21" s="1">
        <v>3</v>
      </c>
      <c r="CM21" s="1">
        <v>1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4"/>
      <c r="CT21" s="4"/>
      <c r="CU21" s="4"/>
      <c r="CV21" s="4"/>
      <c r="CW21" s="4"/>
      <c r="CX21" s="4"/>
      <c r="CY21" s="4"/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115</v>
      </c>
      <c r="EA21" s="1">
        <v>0</v>
      </c>
      <c r="EB21" s="4">
        <v>50.600869565217373</v>
      </c>
      <c r="EC21" s="4">
        <v>25.63304347826087</v>
      </c>
      <c r="ED21" s="4">
        <v>33.142608695652171</v>
      </c>
      <c r="EE21" s="4"/>
      <c r="EF21" s="4">
        <v>109.37652173913045</v>
      </c>
      <c r="EG21" s="4">
        <v>36.458840579710127</v>
      </c>
      <c r="EH21" s="4">
        <v>36.458840579710127</v>
      </c>
      <c r="EI21" s="1">
        <v>31</v>
      </c>
      <c r="EJ21" s="1">
        <v>38</v>
      </c>
      <c r="EK21" s="1">
        <v>32</v>
      </c>
      <c r="EL21" s="1">
        <v>14</v>
      </c>
      <c r="EM21" s="1">
        <v>0</v>
      </c>
      <c r="EN21" s="1">
        <v>0</v>
      </c>
      <c r="EO21" s="1">
        <v>78</v>
      </c>
      <c r="EP21" s="1">
        <v>29</v>
      </c>
      <c r="EQ21" s="1">
        <v>7</v>
      </c>
      <c r="ER21" s="1">
        <v>1</v>
      </c>
      <c r="ES21" s="1">
        <v>2</v>
      </c>
      <c r="ET21" s="1">
        <v>0</v>
      </c>
      <c r="EU21" s="1">
        <v>63</v>
      </c>
      <c r="EV21" s="1">
        <v>37</v>
      </c>
      <c r="EW21" s="1">
        <v>12</v>
      </c>
      <c r="EX21" s="1">
        <v>3</v>
      </c>
      <c r="EY21" s="1">
        <v>1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224</v>
      </c>
      <c r="FJ21" s="1" t="s">
        <v>375</v>
      </c>
      <c r="FK21" s="1">
        <v>234</v>
      </c>
      <c r="FL21" s="1">
        <v>26</v>
      </c>
      <c r="FM21" s="1" t="s">
        <v>375</v>
      </c>
      <c r="FN21" s="1">
        <v>27</v>
      </c>
      <c r="FO21" s="1">
        <v>34</v>
      </c>
      <c r="FP21" s="1">
        <v>19</v>
      </c>
      <c r="FQ21" s="1">
        <v>34</v>
      </c>
      <c r="FR21" s="1" t="s">
        <v>284</v>
      </c>
      <c r="FS21" s="1">
        <v>313</v>
      </c>
      <c r="FT21" s="1">
        <v>134</v>
      </c>
      <c r="FU21" s="1">
        <v>313</v>
      </c>
    </row>
    <row r="22" spans="1:177" ht="15" customHeight="1">
      <c r="A22" s="13"/>
      <c r="AC22" s="37"/>
      <c r="AD22" s="37"/>
      <c r="AE22" s="37"/>
      <c r="AF22" s="37"/>
      <c r="AG22" s="37"/>
      <c r="AH22" s="37"/>
      <c r="AI22" s="37"/>
      <c r="BK22" s="29">
        <v>677788676</v>
      </c>
      <c r="BL22" s="1" t="s">
        <v>143</v>
      </c>
      <c r="BM22" s="1">
        <v>217</v>
      </c>
      <c r="BN22" s="1" t="s">
        <v>289</v>
      </c>
      <c r="BO22" s="1" t="s">
        <v>290</v>
      </c>
      <c r="BP22" s="1">
        <v>229</v>
      </c>
      <c r="BQ22" s="1">
        <v>1</v>
      </c>
      <c r="BR22" s="4">
        <v>49.210964912280708</v>
      </c>
      <c r="BS22" s="4">
        <v>26.892982456140327</v>
      </c>
      <c r="BT22" s="4">
        <v>30.735964912280721</v>
      </c>
      <c r="BU22" s="4">
        <v>106.83991228070177</v>
      </c>
      <c r="BV22" s="4">
        <v>35.613304093567237</v>
      </c>
      <c r="BW22" s="1">
        <v>52</v>
      </c>
      <c r="BX22" s="1">
        <v>106</v>
      </c>
      <c r="BY22" s="1">
        <v>47</v>
      </c>
      <c r="BZ22" s="1">
        <v>23</v>
      </c>
      <c r="CA22" s="1">
        <v>2</v>
      </c>
      <c r="CB22" s="1">
        <v>0</v>
      </c>
      <c r="CC22" s="1">
        <v>153</v>
      </c>
      <c r="CD22" s="1">
        <v>55</v>
      </c>
      <c r="CE22" s="1">
        <v>17</v>
      </c>
      <c r="CF22" s="1">
        <v>3</v>
      </c>
      <c r="CG22" s="1">
        <v>3</v>
      </c>
      <c r="CH22" s="1">
        <v>0</v>
      </c>
      <c r="CI22" s="1">
        <v>134</v>
      </c>
      <c r="CJ22" s="1">
        <v>77</v>
      </c>
      <c r="CK22" s="1">
        <v>13</v>
      </c>
      <c r="CL22" s="1">
        <v>4</v>
      </c>
      <c r="CM22" s="1">
        <v>1</v>
      </c>
      <c r="CN22" s="1">
        <v>0</v>
      </c>
      <c r="CO22" s="1">
        <v>1</v>
      </c>
      <c r="CP22" s="1">
        <v>0</v>
      </c>
      <c r="CQ22" s="1">
        <v>0</v>
      </c>
      <c r="CR22" s="1">
        <v>0</v>
      </c>
      <c r="CS22" s="4"/>
      <c r="CT22" s="4"/>
      <c r="CU22" s="4"/>
      <c r="CV22" s="4"/>
      <c r="CW22" s="4"/>
      <c r="CX22" s="4"/>
      <c r="CY22" s="4"/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229</v>
      </c>
      <c r="EA22" s="1">
        <v>1</v>
      </c>
      <c r="EB22" s="4">
        <v>49.210964912280708</v>
      </c>
      <c r="EC22" s="4">
        <v>26.892982456140327</v>
      </c>
      <c r="ED22" s="4">
        <v>30.735964912280721</v>
      </c>
      <c r="EE22" s="4"/>
      <c r="EF22" s="4">
        <v>106.83991228070177</v>
      </c>
      <c r="EG22" s="4">
        <v>35.613304093567237</v>
      </c>
      <c r="EH22" s="4">
        <v>35.613304093567237</v>
      </c>
      <c r="EI22" s="1">
        <v>52</v>
      </c>
      <c r="EJ22" s="1">
        <v>106</v>
      </c>
      <c r="EK22" s="1">
        <v>47</v>
      </c>
      <c r="EL22" s="1">
        <v>23</v>
      </c>
      <c r="EM22" s="1">
        <v>2</v>
      </c>
      <c r="EN22" s="1">
        <v>0</v>
      </c>
      <c r="EO22" s="1">
        <v>153</v>
      </c>
      <c r="EP22" s="1">
        <v>55</v>
      </c>
      <c r="EQ22" s="1">
        <v>17</v>
      </c>
      <c r="ER22" s="1">
        <v>3</v>
      </c>
      <c r="ES22" s="1">
        <v>3</v>
      </c>
      <c r="ET22" s="1">
        <v>0</v>
      </c>
      <c r="EU22" s="1">
        <v>134</v>
      </c>
      <c r="EV22" s="1">
        <v>77</v>
      </c>
      <c r="EW22" s="1">
        <v>13</v>
      </c>
      <c r="EX22" s="1">
        <v>4</v>
      </c>
      <c r="EY22" s="1">
        <v>1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1</v>
      </c>
      <c r="FH22" s="1">
        <v>0</v>
      </c>
      <c r="FI22" s="1">
        <v>238</v>
      </c>
      <c r="FJ22" s="1" t="s">
        <v>375</v>
      </c>
      <c r="FK22" s="1">
        <v>244</v>
      </c>
      <c r="FL22" s="1">
        <v>28</v>
      </c>
      <c r="FM22" s="1" t="s">
        <v>375</v>
      </c>
      <c r="FN22" s="1">
        <v>28</v>
      </c>
      <c r="FO22" s="1">
        <v>34</v>
      </c>
      <c r="FP22" s="1">
        <v>19</v>
      </c>
      <c r="FQ22" s="1">
        <v>34</v>
      </c>
      <c r="FR22" s="1" t="s">
        <v>284</v>
      </c>
      <c r="FS22" s="1">
        <v>313</v>
      </c>
      <c r="FT22" s="1">
        <v>134</v>
      </c>
      <c r="FU22" s="1">
        <v>313</v>
      </c>
    </row>
    <row r="23" spans="1:177" ht="15" customHeight="1">
      <c r="A23" s="13"/>
      <c r="AC23" s="37"/>
      <c r="AD23" s="37"/>
      <c r="AE23" s="37"/>
      <c r="AF23" s="37"/>
      <c r="AG23" s="37"/>
      <c r="AH23" s="37"/>
      <c r="AI23" s="37"/>
      <c r="BK23" s="29">
        <v>783942883</v>
      </c>
      <c r="BL23" s="1" t="s">
        <v>144</v>
      </c>
      <c r="BM23" s="1">
        <v>244</v>
      </c>
      <c r="BN23" s="1" t="s">
        <v>289</v>
      </c>
      <c r="BO23" s="1" t="s">
        <v>370</v>
      </c>
      <c r="BP23" s="1">
        <v>171</v>
      </c>
      <c r="BQ23" s="1">
        <v>0</v>
      </c>
      <c r="BR23" s="4">
        <v>60.074853801169574</v>
      </c>
      <c r="BS23" s="4">
        <v>35.662573099415205</v>
      </c>
      <c r="BT23" s="4">
        <v>41.571345029239772</v>
      </c>
      <c r="BU23" s="4">
        <v>137.30877192982459</v>
      </c>
      <c r="BV23" s="4">
        <v>45.769590643274853</v>
      </c>
      <c r="BW23" s="1">
        <v>25</v>
      </c>
      <c r="BX23" s="1">
        <v>61</v>
      </c>
      <c r="BY23" s="1">
        <v>43</v>
      </c>
      <c r="BZ23" s="1">
        <v>42</v>
      </c>
      <c r="CA23" s="1">
        <v>1</v>
      </c>
      <c r="CB23" s="1">
        <v>4</v>
      </c>
      <c r="CC23" s="1">
        <v>86</v>
      </c>
      <c r="CD23" s="1">
        <v>54</v>
      </c>
      <c r="CE23" s="1">
        <v>21</v>
      </c>
      <c r="CF23" s="1">
        <v>10</v>
      </c>
      <c r="CG23" s="1">
        <v>6</v>
      </c>
      <c r="CH23" s="1">
        <v>1</v>
      </c>
      <c r="CI23" s="1">
        <v>70</v>
      </c>
      <c r="CJ23" s="1">
        <v>59</v>
      </c>
      <c r="CK23" s="1">
        <v>28</v>
      </c>
      <c r="CL23" s="1">
        <v>14</v>
      </c>
      <c r="CM23" s="1">
        <v>1</v>
      </c>
      <c r="CN23" s="1">
        <v>1</v>
      </c>
      <c r="CO23" s="1">
        <v>1</v>
      </c>
      <c r="CP23" s="1">
        <v>0</v>
      </c>
      <c r="CQ23" s="1">
        <v>36</v>
      </c>
      <c r="CR23" s="1">
        <v>0</v>
      </c>
      <c r="CS23" s="4">
        <v>61.788888888888877</v>
      </c>
      <c r="CT23" s="4">
        <v>28.880555555555556</v>
      </c>
      <c r="CU23" s="4">
        <v>44.441666666666663</v>
      </c>
      <c r="CV23" s="4">
        <v>58.611111111111114</v>
      </c>
      <c r="CW23" s="4">
        <v>135.11111111111111</v>
      </c>
      <c r="CX23" s="4">
        <v>45.037037037037031</v>
      </c>
      <c r="CY23" s="4">
        <v>48.430555555555564</v>
      </c>
      <c r="CZ23" s="1">
        <v>3</v>
      </c>
      <c r="DA23" s="1">
        <v>13</v>
      </c>
      <c r="DB23" s="1">
        <v>12</v>
      </c>
      <c r="DC23" s="1">
        <v>8</v>
      </c>
      <c r="DD23" s="1">
        <v>0</v>
      </c>
      <c r="DE23" s="1">
        <v>0</v>
      </c>
      <c r="DF23" s="1">
        <v>22</v>
      </c>
      <c r="DG23" s="1">
        <v>10</v>
      </c>
      <c r="DH23" s="1">
        <v>4</v>
      </c>
      <c r="DI23" s="1">
        <v>0</v>
      </c>
      <c r="DJ23" s="1">
        <v>1</v>
      </c>
      <c r="DK23" s="1">
        <v>0</v>
      </c>
      <c r="DL23" s="1">
        <v>12</v>
      </c>
      <c r="DM23" s="1">
        <v>15</v>
      </c>
      <c r="DN23" s="1">
        <v>8</v>
      </c>
      <c r="DO23" s="1">
        <v>1</v>
      </c>
      <c r="DP23" s="1">
        <v>0</v>
      </c>
      <c r="DQ23" s="1">
        <v>0</v>
      </c>
      <c r="DR23" s="1">
        <v>2</v>
      </c>
      <c r="DS23" s="1">
        <v>19</v>
      </c>
      <c r="DT23" s="1">
        <v>10</v>
      </c>
      <c r="DU23" s="1">
        <v>5</v>
      </c>
      <c r="DV23" s="1">
        <v>0</v>
      </c>
      <c r="DW23" s="1">
        <v>0</v>
      </c>
      <c r="DX23" s="1">
        <v>0</v>
      </c>
      <c r="DY23" s="1">
        <v>0</v>
      </c>
      <c r="DZ23" s="1">
        <v>207</v>
      </c>
      <c r="EA23" s="1">
        <v>0</v>
      </c>
      <c r="EB23" s="4">
        <v>60.372946859903365</v>
      </c>
      <c r="EC23" s="4">
        <v>34.483091787439612</v>
      </c>
      <c r="ED23" s="4">
        <v>42.070531400966182</v>
      </c>
      <c r="EE23" s="4">
        <v>58.611111111111114</v>
      </c>
      <c r="EF23" s="4">
        <v>136.92657004830917</v>
      </c>
      <c r="EG23" s="4">
        <v>45.642190016103058</v>
      </c>
      <c r="EH23" s="4">
        <v>46.232367149758467</v>
      </c>
      <c r="EI23" s="1">
        <v>28</v>
      </c>
      <c r="EJ23" s="1">
        <v>74</v>
      </c>
      <c r="EK23" s="1">
        <v>55</v>
      </c>
      <c r="EL23" s="1">
        <v>50</v>
      </c>
      <c r="EM23" s="1">
        <v>1</v>
      </c>
      <c r="EN23" s="1">
        <v>4</v>
      </c>
      <c r="EO23" s="1">
        <v>108</v>
      </c>
      <c r="EP23" s="1">
        <v>64</v>
      </c>
      <c r="EQ23" s="1">
        <v>25</v>
      </c>
      <c r="ER23" s="1">
        <v>10</v>
      </c>
      <c r="ES23" s="1">
        <v>7</v>
      </c>
      <c r="ET23" s="1">
        <v>1</v>
      </c>
      <c r="EU23" s="1">
        <v>82</v>
      </c>
      <c r="EV23" s="1">
        <v>74</v>
      </c>
      <c r="EW23" s="1">
        <v>36</v>
      </c>
      <c r="EX23" s="1">
        <v>15</v>
      </c>
      <c r="EY23" s="1">
        <v>1</v>
      </c>
      <c r="EZ23" s="1">
        <v>1</v>
      </c>
      <c r="FA23" s="1">
        <v>2</v>
      </c>
      <c r="FB23" s="1">
        <v>19</v>
      </c>
      <c r="FC23" s="1">
        <v>10</v>
      </c>
      <c r="FD23" s="1">
        <v>5</v>
      </c>
      <c r="FE23" s="1">
        <v>0</v>
      </c>
      <c r="FF23" s="1">
        <v>0</v>
      </c>
      <c r="FG23" s="1">
        <v>1</v>
      </c>
      <c r="FH23" s="1">
        <v>0</v>
      </c>
      <c r="FI23" s="1">
        <v>58</v>
      </c>
      <c r="FJ23" s="1">
        <v>89</v>
      </c>
      <c r="FK23" s="1">
        <v>87</v>
      </c>
      <c r="FL23" s="1">
        <v>5</v>
      </c>
      <c r="FM23" s="1">
        <v>12</v>
      </c>
      <c r="FN23" s="1">
        <v>9</v>
      </c>
      <c r="FO23" s="1">
        <v>34</v>
      </c>
      <c r="FP23" s="1">
        <v>19</v>
      </c>
      <c r="FQ23" s="1">
        <v>34</v>
      </c>
      <c r="FR23" s="1" t="s">
        <v>284</v>
      </c>
      <c r="FS23" s="1">
        <v>313</v>
      </c>
      <c r="FT23" s="1">
        <v>134</v>
      </c>
      <c r="FU23" s="1">
        <v>313</v>
      </c>
    </row>
    <row r="24" spans="1:177" ht="15" customHeight="1">
      <c r="A24" s="13"/>
      <c r="AC24" s="37"/>
      <c r="AD24" s="37"/>
      <c r="AE24" s="37"/>
      <c r="AF24" s="37"/>
      <c r="AG24" s="37"/>
      <c r="AH24" s="37"/>
      <c r="AI24" s="37"/>
      <c r="BK24" s="29">
        <v>749261545</v>
      </c>
      <c r="BL24" s="1" t="s">
        <v>295</v>
      </c>
      <c r="BM24" s="1">
        <v>246</v>
      </c>
      <c r="BN24" s="1" t="s">
        <v>292</v>
      </c>
      <c r="BO24" s="1" t="s">
        <v>370</v>
      </c>
      <c r="BP24" s="1">
        <v>110</v>
      </c>
      <c r="BQ24" s="1">
        <v>1</v>
      </c>
      <c r="BR24" s="4">
        <v>59.28715596330278</v>
      </c>
      <c r="BS24" s="4">
        <v>35.561467889908265</v>
      </c>
      <c r="BT24" s="4">
        <v>41.741284403669724</v>
      </c>
      <c r="BU24" s="4">
        <v>136.58990825688079</v>
      </c>
      <c r="BV24" s="4">
        <v>45.529969418960242</v>
      </c>
      <c r="BW24" s="1">
        <v>17</v>
      </c>
      <c r="BX24" s="1">
        <v>33</v>
      </c>
      <c r="BY24" s="1">
        <v>28</v>
      </c>
      <c r="BZ24" s="1">
        <v>31</v>
      </c>
      <c r="CA24" s="1">
        <v>0</v>
      </c>
      <c r="CB24" s="1">
        <v>0</v>
      </c>
      <c r="CC24" s="1">
        <v>51</v>
      </c>
      <c r="CD24" s="1">
        <v>37</v>
      </c>
      <c r="CE24" s="1">
        <v>16</v>
      </c>
      <c r="CF24" s="1">
        <v>5</v>
      </c>
      <c r="CG24" s="1">
        <v>2</v>
      </c>
      <c r="CH24" s="1">
        <v>0</v>
      </c>
      <c r="CI24" s="1">
        <v>43</v>
      </c>
      <c r="CJ24" s="1">
        <v>34</v>
      </c>
      <c r="CK24" s="1">
        <v>23</v>
      </c>
      <c r="CL24" s="1">
        <v>9</v>
      </c>
      <c r="CM24" s="1">
        <v>0</v>
      </c>
      <c r="CN24" s="1">
        <v>0</v>
      </c>
      <c r="CO24" s="1">
        <v>0</v>
      </c>
      <c r="CP24" s="1">
        <v>0</v>
      </c>
      <c r="CQ24" s="1">
        <v>28</v>
      </c>
      <c r="CR24" s="1">
        <v>1</v>
      </c>
      <c r="CS24" s="4">
        <v>62.570370370370355</v>
      </c>
      <c r="CT24" s="4">
        <v>41.296296296296291</v>
      </c>
      <c r="CU24" s="4">
        <v>44.774074074074079</v>
      </c>
      <c r="CV24" s="4">
        <v>59.444444444444443</v>
      </c>
      <c r="CW24" s="4">
        <v>148.64074074074074</v>
      </c>
      <c r="CX24" s="4">
        <v>49.546913580246915</v>
      </c>
      <c r="CY24" s="4">
        <v>52.021296296296292</v>
      </c>
      <c r="CZ24" s="1">
        <v>5</v>
      </c>
      <c r="DA24" s="1">
        <v>4</v>
      </c>
      <c r="DB24" s="1">
        <v>11</v>
      </c>
      <c r="DC24" s="1">
        <v>7</v>
      </c>
      <c r="DD24" s="1">
        <v>0</v>
      </c>
      <c r="DE24" s="1">
        <v>1</v>
      </c>
      <c r="DF24" s="1">
        <v>12</v>
      </c>
      <c r="DG24" s="1">
        <v>9</v>
      </c>
      <c r="DH24" s="1">
        <v>2</v>
      </c>
      <c r="DI24" s="1">
        <v>4</v>
      </c>
      <c r="DJ24" s="1">
        <v>0</v>
      </c>
      <c r="DK24" s="1">
        <v>1</v>
      </c>
      <c r="DL24" s="1">
        <v>10</v>
      </c>
      <c r="DM24" s="1">
        <v>9</v>
      </c>
      <c r="DN24" s="1">
        <v>4</v>
      </c>
      <c r="DO24" s="1">
        <v>4</v>
      </c>
      <c r="DP24" s="1">
        <v>0</v>
      </c>
      <c r="DQ24" s="1">
        <v>0</v>
      </c>
      <c r="DR24" s="1">
        <v>4</v>
      </c>
      <c r="DS24" s="1">
        <v>8</v>
      </c>
      <c r="DT24" s="1">
        <v>10</v>
      </c>
      <c r="DU24" s="1">
        <v>5</v>
      </c>
      <c r="DV24" s="1">
        <v>0</v>
      </c>
      <c r="DW24" s="1">
        <v>1</v>
      </c>
      <c r="DX24" s="1">
        <v>0</v>
      </c>
      <c r="DY24" s="1">
        <v>0</v>
      </c>
      <c r="DZ24" s="1">
        <v>138</v>
      </c>
      <c r="EA24" s="1">
        <v>2</v>
      </c>
      <c r="EB24" s="4">
        <v>59.938970588235335</v>
      </c>
      <c r="EC24" s="4">
        <v>36.70000000000001</v>
      </c>
      <c r="ED24" s="4">
        <v>42.343382352941155</v>
      </c>
      <c r="EE24" s="4">
        <v>59.444444444444443</v>
      </c>
      <c r="EF24" s="4">
        <v>138.98235294117652</v>
      </c>
      <c r="EG24" s="4">
        <v>46.327450980392157</v>
      </c>
      <c r="EH24" s="4">
        <v>46.818688725490176</v>
      </c>
      <c r="EI24" s="1">
        <v>22</v>
      </c>
      <c r="EJ24" s="1">
        <v>37</v>
      </c>
      <c r="EK24" s="1">
        <v>39</v>
      </c>
      <c r="EL24" s="1">
        <v>38</v>
      </c>
      <c r="EM24" s="1">
        <v>0</v>
      </c>
      <c r="EN24" s="1">
        <v>1</v>
      </c>
      <c r="EO24" s="1">
        <v>63</v>
      </c>
      <c r="EP24" s="1">
        <v>46</v>
      </c>
      <c r="EQ24" s="1">
        <v>18</v>
      </c>
      <c r="ER24" s="1">
        <v>9</v>
      </c>
      <c r="ES24" s="1">
        <v>2</v>
      </c>
      <c r="ET24" s="1">
        <v>1</v>
      </c>
      <c r="EU24" s="1">
        <v>53</v>
      </c>
      <c r="EV24" s="1">
        <v>43</v>
      </c>
      <c r="EW24" s="1">
        <v>27</v>
      </c>
      <c r="EX24" s="1">
        <v>13</v>
      </c>
      <c r="EY24" s="1">
        <v>0</v>
      </c>
      <c r="EZ24" s="1">
        <v>0</v>
      </c>
      <c r="FA24" s="1">
        <v>4</v>
      </c>
      <c r="FB24" s="1">
        <v>8</v>
      </c>
      <c r="FC24" s="1">
        <v>10</v>
      </c>
      <c r="FD24" s="1">
        <v>5</v>
      </c>
      <c r="FE24" s="1">
        <v>0</v>
      </c>
      <c r="FF24" s="1">
        <v>1</v>
      </c>
      <c r="FG24" s="1">
        <v>0</v>
      </c>
      <c r="FH24" s="1">
        <v>0</v>
      </c>
      <c r="FI24" s="1">
        <v>62</v>
      </c>
      <c r="FJ24" s="1">
        <v>54</v>
      </c>
      <c r="FK24" s="1">
        <v>74</v>
      </c>
      <c r="FL24" s="1">
        <v>6</v>
      </c>
      <c r="FM24" s="1">
        <v>6</v>
      </c>
      <c r="FN24" s="1">
        <v>8</v>
      </c>
      <c r="FO24" s="1">
        <v>34</v>
      </c>
      <c r="FP24" s="1">
        <v>19</v>
      </c>
      <c r="FQ24" s="1">
        <v>34</v>
      </c>
      <c r="FR24" s="1" t="s">
        <v>284</v>
      </c>
      <c r="FS24" s="1">
        <v>313</v>
      </c>
      <c r="FT24" s="1">
        <v>134</v>
      </c>
      <c r="FU24" s="1">
        <v>313</v>
      </c>
    </row>
    <row r="25" spans="1:177" ht="15" customHeight="1">
      <c r="A25" s="13"/>
      <c r="AC25" s="37"/>
      <c r="AD25" s="37"/>
      <c r="AE25" s="37"/>
      <c r="AF25" s="37"/>
      <c r="AG25" s="37"/>
      <c r="AH25" s="37"/>
      <c r="AI25" s="37"/>
      <c r="BK25" s="29">
        <v>341691360</v>
      </c>
      <c r="BL25" s="1" t="s">
        <v>145</v>
      </c>
      <c r="BM25" s="1">
        <v>248</v>
      </c>
      <c r="BN25" s="1" t="s">
        <v>289</v>
      </c>
      <c r="BO25" s="1" t="s">
        <v>370</v>
      </c>
      <c r="BP25" s="1">
        <v>78</v>
      </c>
      <c r="BQ25" s="1">
        <v>0</v>
      </c>
      <c r="BR25" s="4">
        <v>59.161538461538463</v>
      </c>
      <c r="BS25" s="4">
        <v>35.962820512820521</v>
      </c>
      <c r="BT25" s="4">
        <v>43.402564102564106</v>
      </c>
      <c r="BU25" s="4">
        <v>138.52692307692311</v>
      </c>
      <c r="BV25" s="4">
        <v>46.175641025641049</v>
      </c>
      <c r="BW25" s="1">
        <v>9</v>
      </c>
      <c r="BX25" s="1">
        <v>31</v>
      </c>
      <c r="BY25" s="1">
        <v>18</v>
      </c>
      <c r="BZ25" s="1">
        <v>20</v>
      </c>
      <c r="CA25" s="1">
        <v>0</v>
      </c>
      <c r="CB25" s="1">
        <v>0</v>
      </c>
      <c r="CC25" s="1">
        <v>43</v>
      </c>
      <c r="CD25" s="1">
        <v>20</v>
      </c>
      <c r="CE25" s="1">
        <v>8</v>
      </c>
      <c r="CF25" s="1">
        <v>7</v>
      </c>
      <c r="CG25" s="1">
        <v>0</v>
      </c>
      <c r="CH25" s="1">
        <v>0</v>
      </c>
      <c r="CI25" s="1">
        <v>30</v>
      </c>
      <c r="CJ25" s="1">
        <v>26</v>
      </c>
      <c r="CK25" s="1">
        <v>14</v>
      </c>
      <c r="CL25" s="1">
        <v>8</v>
      </c>
      <c r="CM25" s="1">
        <v>0</v>
      </c>
      <c r="CN25" s="1">
        <v>0</v>
      </c>
      <c r="CO25" s="1">
        <v>0</v>
      </c>
      <c r="CP25" s="1">
        <v>0</v>
      </c>
      <c r="CQ25" s="1">
        <v>67</v>
      </c>
      <c r="CR25" s="1">
        <v>0</v>
      </c>
      <c r="CS25" s="4">
        <v>62.947761194029852</v>
      </c>
      <c r="CT25" s="4">
        <v>36.620895522388054</v>
      </c>
      <c r="CU25" s="4">
        <v>49.308955223880609</v>
      </c>
      <c r="CV25" s="4">
        <v>58.166666666666664</v>
      </c>
      <c r="CW25" s="4">
        <v>148.87761194029849</v>
      </c>
      <c r="CX25" s="4">
        <v>49.62587064676616</v>
      </c>
      <c r="CY25" s="4">
        <v>51.714800995024873</v>
      </c>
      <c r="CZ25" s="1">
        <v>4</v>
      </c>
      <c r="DA25" s="1">
        <v>21</v>
      </c>
      <c r="DB25" s="1">
        <v>31</v>
      </c>
      <c r="DC25" s="1">
        <v>11</v>
      </c>
      <c r="DD25" s="1">
        <v>0</v>
      </c>
      <c r="DE25" s="1">
        <v>0</v>
      </c>
      <c r="DF25" s="1">
        <v>31</v>
      </c>
      <c r="DG25" s="1">
        <v>21</v>
      </c>
      <c r="DH25" s="1">
        <v>11</v>
      </c>
      <c r="DI25" s="1">
        <v>4</v>
      </c>
      <c r="DJ25" s="1">
        <v>1</v>
      </c>
      <c r="DK25" s="1">
        <v>0</v>
      </c>
      <c r="DL25" s="1">
        <v>15</v>
      </c>
      <c r="DM25" s="1">
        <v>29</v>
      </c>
      <c r="DN25" s="1">
        <v>14</v>
      </c>
      <c r="DO25" s="1">
        <v>9</v>
      </c>
      <c r="DP25" s="1">
        <v>0</v>
      </c>
      <c r="DQ25" s="1">
        <v>0</v>
      </c>
      <c r="DR25" s="1">
        <v>7</v>
      </c>
      <c r="DS25" s="1">
        <v>25</v>
      </c>
      <c r="DT25" s="1">
        <v>27</v>
      </c>
      <c r="DU25" s="1">
        <v>7</v>
      </c>
      <c r="DV25" s="1">
        <v>0</v>
      </c>
      <c r="DW25" s="1">
        <v>0</v>
      </c>
      <c r="DX25" s="1">
        <v>0</v>
      </c>
      <c r="DY25" s="1">
        <v>0</v>
      </c>
      <c r="DZ25" s="1">
        <v>145</v>
      </c>
      <c r="EA25" s="1">
        <v>0</v>
      </c>
      <c r="EB25" s="4">
        <v>60.911034482758609</v>
      </c>
      <c r="EC25" s="4">
        <v>36.266896551724173</v>
      </c>
      <c r="ED25" s="4">
        <v>46.131724137931037</v>
      </c>
      <c r="EE25" s="4">
        <v>58.166666666666664</v>
      </c>
      <c r="EF25" s="4">
        <v>143.30965517241384</v>
      </c>
      <c r="EG25" s="4">
        <v>47.769885057471278</v>
      </c>
      <c r="EH25" s="4">
        <v>48.73511494252876</v>
      </c>
      <c r="EI25" s="1">
        <v>13</v>
      </c>
      <c r="EJ25" s="1">
        <v>52</v>
      </c>
      <c r="EK25" s="1">
        <v>49</v>
      </c>
      <c r="EL25" s="1">
        <v>31</v>
      </c>
      <c r="EM25" s="1">
        <v>0</v>
      </c>
      <c r="EN25" s="1">
        <v>0</v>
      </c>
      <c r="EO25" s="1">
        <v>74</v>
      </c>
      <c r="EP25" s="1">
        <v>41</v>
      </c>
      <c r="EQ25" s="1">
        <v>19</v>
      </c>
      <c r="ER25" s="1">
        <v>11</v>
      </c>
      <c r="ES25" s="1">
        <v>1</v>
      </c>
      <c r="ET25" s="1">
        <v>0</v>
      </c>
      <c r="EU25" s="1">
        <v>45</v>
      </c>
      <c r="EV25" s="1">
        <v>55</v>
      </c>
      <c r="EW25" s="1">
        <v>28</v>
      </c>
      <c r="EX25" s="1">
        <v>17</v>
      </c>
      <c r="EY25" s="1">
        <v>0</v>
      </c>
      <c r="EZ25" s="1">
        <v>0</v>
      </c>
      <c r="FA25" s="1">
        <v>7</v>
      </c>
      <c r="FB25" s="1">
        <v>25</v>
      </c>
      <c r="FC25" s="1">
        <v>27</v>
      </c>
      <c r="FD25" s="1">
        <v>7</v>
      </c>
      <c r="FE25" s="1">
        <v>0</v>
      </c>
      <c r="FF25" s="1">
        <v>0</v>
      </c>
      <c r="FG25" s="1">
        <v>0</v>
      </c>
      <c r="FH25" s="1">
        <v>0</v>
      </c>
      <c r="FI25" s="1">
        <v>52</v>
      </c>
      <c r="FJ25" s="1">
        <v>51</v>
      </c>
      <c r="FK25" s="1">
        <v>56</v>
      </c>
      <c r="FL25" s="1">
        <v>4</v>
      </c>
      <c r="FM25" s="1">
        <v>5</v>
      </c>
      <c r="FN25" s="1">
        <v>5</v>
      </c>
      <c r="FO25" s="1">
        <v>34</v>
      </c>
      <c r="FP25" s="1">
        <v>19</v>
      </c>
      <c r="FQ25" s="1">
        <v>34</v>
      </c>
      <c r="FR25" s="1" t="s">
        <v>284</v>
      </c>
      <c r="FS25" s="1">
        <v>313</v>
      </c>
      <c r="FT25" s="1">
        <v>134</v>
      </c>
      <c r="FU25" s="1">
        <v>313</v>
      </c>
    </row>
    <row r="26" spans="1:177">
      <c r="AC26" s="37"/>
      <c r="AD26" s="37"/>
      <c r="AE26" s="37"/>
      <c r="AF26" s="37"/>
      <c r="AG26" s="37"/>
      <c r="AH26" s="37"/>
      <c r="AI26" s="37"/>
      <c r="BK26" s="29">
        <v>227519884</v>
      </c>
      <c r="BL26" s="1" t="s">
        <v>296</v>
      </c>
      <c r="BM26" s="1">
        <v>267</v>
      </c>
      <c r="BN26" s="1" t="s">
        <v>292</v>
      </c>
      <c r="BO26" s="1" t="s">
        <v>370</v>
      </c>
      <c r="BP26" s="1">
        <v>71</v>
      </c>
      <c r="BQ26" s="1">
        <v>0</v>
      </c>
      <c r="BR26" s="4">
        <v>58.352112676056336</v>
      </c>
      <c r="BS26" s="4">
        <v>31.433802816901405</v>
      </c>
      <c r="BT26" s="4">
        <v>38.152112676056333</v>
      </c>
      <c r="BU26" s="4">
        <v>127.93802816901406</v>
      </c>
      <c r="BV26" s="4">
        <v>42.646009389671363</v>
      </c>
      <c r="BW26" s="1">
        <v>7</v>
      </c>
      <c r="BX26" s="1">
        <v>31</v>
      </c>
      <c r="BY26" s="1">
        <v>21</v>
      </c>
      <c r="BZ26" s="1">
        <v>12</v>
      </c>
      <c r="CA26" s="1">
        <v>0</v>
      </c>
      <c r="CB26" s="1">
        <v>0</v>
      </c>
      <c r="CC26" s="1">
        <v>43</v>
      </c>
      <c r="CD26" s="1">
        <v>19</v>
      </c>
      <c r="CE26" s="1">
        <v>8</v>
      </c>
      <c r="CF26" s="1">
        <v>1</v>
      </c>
      <c r="CG26" s="1">
        <v>1</v>
      </c>
      <c r="CH26" s="1">
        <v>0</v>
      </c>
      <c r="CI26" s="1">
        <v>29</v>
      </c>
      <c r="CJ26" s="1">
        <v>26</v>
      </c>
      <c r="CK26" s="1">
        <v>16</v>
      </c>
      <c r="CL26" s="1">
        <v>0</v>
      </c>
      <c r="CM26" s="1">
        <v>1</v>
      </c>
      <c r="CN26" s="1">
        <v>0</v>
      </c>
      <c r="CO26" s="1">
        <v>0</v>
      </c>
      <c r="CP26" s="1">
        <v>0</v>
      </c>
      <c r="CQ26" s="1">
        <v>62</v>
      </c>
      <c r="CR26" s="1">
        <v>0</v>
      </c>
      <c r="CS26" s="4">
        <v>65.290322580645153</v>
      </c>
      <c r="CT26" s="4">
        <v>43.708064516129049</v>
      </c>
      <c r="CU26" s="4">
        <v>52.275806451612894</v>
      </c>
      <c r="CV26" s="4">
        <v>57.435483870967744</v>
      </c>
      <c r="CW26" s="4">
        <v>161.27419354838707</v>
      </c>
      <c r="CX26" s="4">
        <v>53.758064516129032</v>
      </c>
      <c r="CY26" s="4">
        <v>54.677419354838705</v>
      </c>
      <c r="CZ26" s="1">
        <v>5</v>
      </c>
      <c r="DA26" s="1">
        <v>17</v>
      </c>
      <c r="DB26" s="1">
        <v>23</v>
      </c>
      <c r="DC26" s="1">
        <v>17</v>
      </c>
      <c r="DD26" s="1">
        <v>0</v>
      </c>
      <c r="DE26" s="1">
        <v>0</v>
      </c>
      <c r="DF26" s="1">
        <v>25</v>
      </c>
      <c r="DG26" s="1">
        <v>15</v>
      </c>
      <c r="DH26" s="1">
        <v>15</v>
      </c>
      <c r="DI26" s="1">
        <v>7</v>
      </c>
      <c r="DJ26" s="1">
        <v>1</v>
      </c>
      <c r="DK26" s="1">
        <v>0</v>
      </c>
      <c r="DL26" s="1">
        <v>12</v>
      </c>
      <c r="DM26" s="1">
        <v>25</v>
      </c>
      <c r="DN26" s="1">
        <v>18</v>
      </c>
      <c r="DO26" s="1">
        <v>7</v>
      </c>
      <c r="DP26" s="1">
        <v>0</v>
      </c>
      <c r="DQ26" s="1">
        <v>0</v>
      </c>
      <c r="DR26" s="1">
        <v>9</v>
      </c>
      <c r="DS26" s="1">
        <v>20</v>
      </c>
      <c r="DT26" s="1">
        <v>26</v>
      </c>
      <c r="DU26" s="1">
        <v>7</v>
      </c>
      <c r="DV26" s="1">
        <v>0</v>
      </c>
      <c r="DW26" s="1">
        <v>0</v>
      </c>
      <c r="DX26" s="1">
        <v>0</v>
      </c>
      <c r="DY26" s="1">
        <v>0</v>
      </c>
      <c r="DZ26" s="1">
        <v>133</v>
      </c>
      <c r="EA26" s="1">
        <v>0</v>
      </c>
      <c r="EB26" s="4">
        <v>61.586466165413547</v>
      </c>
      <c r="EC26" s="4">
        <v>37.15563909774437</v>
      </c>
      <c r="ED26" s="4">
        <v>44.736090225563935</v>
      </c>
      <c r="EE26" s="4">
        <v>57.435483870967744</v>
      </c>
      <c r="EF26" s="4">
        <v>143.47819548872184</v>
      </c>
      <c r="EG26" s="4">
        <v>47.826065162907256</v>
      </c>
      <c r="EH26" s="4">
        <v>48.254636591478715</v>
      </c>
      <c r="EI26" s="1">
        <v>12</v>
      </c>
      <c r="EJ26" s="1">
        <v>48</v>
      </c>
      <c r="EK26" s="1">
        <v>44</v>
      </c>
      <c r="EL26" s="1">
        <v>29</v>
      </c>
      <c r="EM26" s="1">
        <v>0</v>
      </c>
      <c r="EN26" s="1">
        <v>0</v>
      </c>
      <c r="EO26" s="1">
        <v>68</v>
      </c>
      <c r="EP26" s="1">
        <v>34</v>
      </c>
      <c r="EQ26" s="1">
        <v>23</v>
      </c>
      <c r="ER26" s="1">
        <v>8</v>
      </c>
      <c r="ES26" s="1">
        <v>2</v>
      </c>
      <c r="ET26" s="1">
        <v>0</v>
      </c>
      <c r="EU26" s="1">
        <v>41</v>
      </c>
      <c r="EV26" s="1">
        <v>51</v>
      </c>
      <c r="EW26" s="1">
        <v>34</v>
      </c>
      <c r="EX26" s="1">
        <v>7</v>
      </c>
      <c r="EY26" s="1">
        <v>1</v>
      </c>
      <c r="EZ26" s="1">
        <v>0</v>
      </c>
      <c r="FA26" s="1">
        <v>9</v>
      </c>
      <c r="FB26" s="1">
        <v>20</v>
      </c>
      <c r="FC26" s="1">
        <v>26</v>
      </c>
      <c r="FD26" s="1">
        <v>7</v>
      </c>
      <c r="FE26" s="1">
        <v>0</v>
      </c>
      <c r="FF26" s="1">
        <v>0</v>
      </c>
      <c r="FG26" s="1">
        <v>0</v>
      </c>
      <c r="FH26" s="1">
        <v>0</v>
      </c>
      <c r="FI26" s="1">
        <v>110</v>
      </c>
      <c r="FJ26" s="1">
        <v>22</v>
      </c>
      <c r="FK26" s="1">
        <v>55</v>
      </c>
      <c r="FL26" s="1">
        <v>13</v>
      </c>
      <c r="FM26" s="1">
        <v>2</v>
      </c>
      <c r="FN26" s="1">
        <v>4</v>
      </c>
      <c r="FO26" s="1">
        <v>34</v>
      </c>
      <c r="FP26" s="1">
        <v>19</v>
      </c>
      <c r="FQ26" s="1">
        <v>34</v>
      </c>
      <c r="FR26" s="1" t="s">
        <v>284</v>
      </c>
      <c r="FS26" s="1">
        <v>313</v>
      </c>
      <c r="FT26" s="1">
        <v>134</v>
      </c>
      <c r="FU26" s="1">
        <v>313</v>
      </c>
    </row>
    <row r="27" spans="1:177">
      <c r="AC27" s="37"/>
      <c r="AD27" s="37"/>
      <c r="AE27" s="37"/>
      <c r="AF27" s="37"/>
      <c r="AG27" s="37"/>
      <c r="AH27" s="37"/>
      <c r="AI27" s="37"/>
      <c r="BK27" s="29">
        <v>793385579</v>
      </c>
      <c r="BL27" s="1" t="s">
        <v>146</v>
      </c>
      <c r="BM27" s="1">
        <v>276</v>
      </c>
      <c r="BN27" s="1" t="s">
        <v>289</v>
      </c>
      <c r="BO27" s="1" t="s">
        <v>370</v>
      </c>
      <c r="BP27" s="1">
        <v>87</v>
      </c>
      <c r="BQ27" s="1">
        <v>1</v>
      </c>
      <c r="BR27" s="4">
        <v>57.977906976744187</v>
      </c>
      <c r="BS27" s="4">
        <v>33.802325581395351</v>
      </c>
      <c r="BT27" s="4">
        <v>43.705813953488374</v>
      </c>
      <c r="BU27" s="4">
        <v>135.48604651162793</v>
      </c>
      <c r="BV27" s="4">
        <v>45.162015503875992</v>
      </c>
      <c r="BW27" s="1">
        <v>14</v>
      </c>
      <c r="BX27" s="1">
        <v>29</v>
      </c>
      <c r="BY27" s="1">
        <v>27</v>
      </c>
      <c r="BZ27" s="1">
        <v>16</v>
      </c>
      <c r="CA27" s="1">
        <v>1</v>
      </c>
      <c r="CB27" s="1">
        <v>0</v>
      </c>
      <c r="CC27" s="1">
        <v>42</v>
      </c>
      <c r="CD27" s="1">
        <v>29</v>
      </c>
      <c r="CE27" s="1">
        <v>10</v>
      </c>
      <c r="CF27" s="1">
        <v>5</v>
      </c>
      <c r="CG27" s="1">
        <v>2</v>
      </c>
      <c r="CH27" s="1">
        <v>1</v>
      </c>
      <c r="CI27" s="1">
        <v>32</v>
      </c>
      <c r="CJ27" s="1">
        <v>33</v>
      </c>
      <c r="CK27" s="1">
        <v>11</v>
      </c>
      <c r="CL27" s="1">
        <v>10</v>
      </c>
      <c r="CM27" s="1">
        <v>2</v>
      </c>
      <c r="CN27" s="1">
        <v>1</v>
      </c>
      <c r="CO27" s="1">
        <v>1</v>
      </c>
      <c r="CP27" s="1">
        <v>0</v>
      </c>
      <c r="CQ27" s="1">
        <v>45</v>
      </c>
      <c r="CR27" s="1">
        <v>0</v>
      </c>
      <c r="CS27" s="4">
        <v>62.635555555555541</v>
      </c>
      <c r="CT27" s="4">
        <v>26.395555555555561</v>
      </c>
      <c r="CU27" s="4">
        <v>49.668888888888887</v>
      </c>
      <c r="CV27" s="4">
        <v>54.822222222222223</v>
      </c>
      <c r="CW27" s="4">
        <v>138.70000000000002</v>
      </c>
      <c r="CX27" s="4">
        <v>46.233333333333356</v>
      </c>
      <c r="CY27" s="4">
        <v>48.380555555555553</v>
      </c>
      <c r="CZ27" s="1">
        <v>6</v>
      </c>
      <c r="DA27" s="1">
        <v>9</v>
      </c>
      <c r="DB27" s="1">
        <v>16</v>
      </c>
      <c r="DC27" s="1">
        <v>14</v>
      </c>
      <c r="DD27" s="1">
        <v>1</v>
      </c>
      <c r="DE27" s="1">
        <v>0</v>
      </c>
      <c r="DF27" s="1">
        <v>32</v>
      </c>
      <c r="DG27" s="1">
        <v>10</v>
      </c>
      <c r="DH27" s="1">
        <v>1</v>
      </c>
      <c r="DI27" s="1">
        <v>2</v>
      </c>
      <c r="DJ27" s="1">
        <v>2</v>
      </c>
      <c r="DK27" s="1">
        <v>0</v>
      </c>
      <c r="DL27" s="1">
        <v>13</v>
      </c>
      <c r="DM27" s="1">
        <v>15</v>
      </c>
      <c r="DN27" s="1">
        <v>12</v>
      </c>
      <c r="DO27" s="1">
        <v>5</v>
      </c>
      <c r="DP27" s="1">
        <v>1</v>
      </c>
      <c r="DQ27" s="1">
        <v>1</v>
      </c>
      <c r="DR27" s="1">
        <v>9</v>
      </c>
      <c r="DS27" s="1">
        <v>15</v>
      </c>
      <c r="DT27" s="1">
        <v>12</v>
      </c>
      <c r="DU27" s="1">
        <v>9</v>
      </c>
      <c r="DV27" s="1">
        <v>0</v>
      </c>
      <c r="DW27" s="1">
        <v>1</v>
      </c>
      <c r="DX27" s="1">
        <v>1</v>
      </c>
      <c r="DY27" s="1">
        <v>0</v>
      </c>
      <c r="DZ27" s="1">
        <v>132</v>
      </c>
      <c r="EA27" s="1">
        <v>1</v>
      </c>
      <c r="EB27" s="4">
        <v>59.577862595419852</v>
      </c>
      <c r="EC27" s="4">
        <v>31.258015267175569</v>
      </c>
      <c r="ED27" s="4">
        <v>45.754198473282457</v>
      </c>
      <c r="EE27" s="4">
        <v>54.822222222222223</v>
      </c>
      <c r="EF27" s="4">
        <v>136.59007633587782</v>
      </c>
      <c r="EG27" s="4">
        <v>45.530025445292637</v>
      </c>
      <c r="EH27" s="4">
        <v>46.267620865139932</v>
      </c>
      <c r="EI27" s="1">
        <v>20</v>
      </c>
      <c r="EJ27" s="1">
        <v>38</v>
      </c>
      <c r="EK27" s="1">
        <v>43</v>
      </c>
      <c r="EL27" s="1">
        <v>30</v>
      </c>
      <c r="EM27" s="1">
        <v>2</v>
      </c>
      <c r="EN27" s="1">
        <v>0</v>
      </c>
      <c r="EO27" s="1">
        <v>74</v>
      </c>
      <c r="EP27" s="1">
        <v>39</v>
      </c>
      <c r="EQ27" s="1">
        <v>11</v>
      </c>
      <c r="ER27" s="1">
        <v>7</v>
      </c>
      <c r="ES27" s="1">
        <v>4</v>
      </c>
      <c r="ET27" s="1">
        <v>1</v>
      </c>
      <c r="EU27" s="1">
        <v>45</v>
      </c>
      <c r="EV27" s="1">
        <v>48</v>
      </c>
      <c r="EW27" s="1">
        <v>23</v>
      </c>
      <c r="EX27" s="1">
        <v>15</v>
      </c>
      <c r="EY27" s="1">
        <v>3</v>
      </c>
      <c r="EZ27" s="1">
        <v>2</v>
      </c>
      <c r="FA27" s="1">
        <v>9</v>
      </c>
      <c r="FB27" s="1">
        <v>15</v>
      </c>
      <c r="FC27" s="1">
        <v>12</v>
      </c>
      <c r="FD27" s="1">
        <v>9</v>
      </c>
      <c r="FE27" s="1">
        <v>0</v>
      </c>
      <c r="FF27" s="1">
        <v>1</v>
      </c>
      <c r="FG27" s="1">
        <v>2</v>
      </c>
      <c r="FH27" s="1">
        <v>0</v>
      </c>
      <c r="FI27" s="1">
        <v>66</v>
      </c>
      <c r="FJ27" s="1">
        <v>79</v>
      </c>
      <c r="FK27" s="1">
        <v>90</v>
      </c>
      <c r="FL27" s="1">
        <v>7</v>
      </c>
      <c r="FM27" s="1">
        <v>11</v>
      </c>
      <c r="FN27" s="1">
        <v>10</v>
      </c>
      <c r="FO27" s="1">
        <v>34</v>
      </c>
      <c r="FP27" s="1">
        <v>19</v>
      </c>
      <c r="FQ27" s="1">
        <v>34</v>
      </c>
      <c r="FR27" s="1" t="s">
        <v>284</v>
      </c>
      <c r="FS27" s="1">
        <v>313</v>
      </c>
      <c r="FT27" s="1">
        <v>134</v>
      </c>
      <c r="FU27" s="1">
        <v>313</v>
      </c>
    </row>
    <row r="28" spans="1:177">
      <c r="AC28" s="37"/>
      <c r="AD28" s="37"/>
      <c r="AE28" s="37"/>
      <c r="AF28" s="37"/>
      <c r="AG28" s="37"/>
      <c r="AH28" s="37"/>
      <c r="AI28" s="37"/>
      <c r="BK28" s="29">
        <v>199201762</v>
      </c>
      <c r="BL28" s="1" t="s">
        <v>147</v>
      </c>
      <c r="BM28" s="1">
        <v>283</v>
      </c>
      <c r="BN28" s="1" t="s">
        <v>289</v>
      </c>
      <c r="BO28" s="1" t="s">
        <v>370</v>
      </c>
      <c r="BP28" s="1">
        <v>93</v>
      </c>
      <c r="BQ28" s="1">
        <v>3</v>
      </c>
      <c r="BR28" s="4">
        <v>54.377777777777759</v>
      </c>
      <c r="BS28" s="4">
        <v>34.295555555555559</v>
      </c>
      <c r="BT28" s="4">
        <v>38.984444444444435</v>
      </c>
      <c r="BU28" s="4">
        <v>127.65777777777778</v>
      </c>
      <c r="BV28" s="4">
        <v>42.552592592592617</v>
      </c>
      <c r="BW28" s="1">
        <v>17</v>
      </c>
      <c r="BX28" s="1">
        <v>37</v>
      </c>
      <c r="BY28" s="1">
        <v>19</v>
      </c>
      <c r="BZ28" s="1">
        <v>17</v>
      </c>
      <c r="CA28" s="1">
        <v>0</v>
      </c>
      <c r="CB28" s="1">
        <v>0</v>
      </c>
      <c r="CC28" s="1">
        <v>47</v>
      </c>
      <c r="CD28" s="1">
        <v>27</v>
      </c>
      <c r="CE28" s="1">
        <v>10</v>
      </c>
      <c r="CF28" s="1">
        <v>6</v>
      </c>
      <c r="CG28" s="1">
        <v>2</v>
      </c>
      <c r="CH28" s="1">
        <v>1</v>
      </c>
      <c r="CI28" s="1">
        <v>38</v>
      </c>
      <c r="CJ28" s="1">
        <v>34</v>
      </c>
      <c r="CK28" s="1">
        <v>14</v>
      </c>
      <c r="CL28" s="1">
        <v>4</v>
      </c>
      <c r="CM28" s="1">
        <v>1</v>
      </c>
      <c r="CN28" s="1">
        <v>0</v>
      </c>
      <c r="CO28" s="1">
        <v>0</v>
      </c>
      <c r="CP28" s="1">
        <v>0</v>
      </c>
      <c r="CQ28" s="1">
        <v>14</v>
      </c>
      <c r="CR28" s="1">
        <v>0</v>
      </c>
      <c r="CS28" s="4">
        <v>53.792857142857144</v>
      </c>
      <c r="CT28" s="4">
        <v>26.428571428571423</v>
      </c>
      <c r="CU28" s="4">
        <v>38.221428571428568</v>
      </c>
      <c r="CV28" s="4">
        <v>60.5</v>
      </c>
      <c r="CW28" s="4">
        <v>118.44285714285715</v>
      </c>
      <c r="CX28" s="4">
        <v>39.480952380952381</v>
      </c>
      <c r="CY28" s="4">
        <v>44.735714285714288</v>
      </c>
      <c r="CZ28" s="1">
        <v>1</v>
      </c>
      <c r="DA28" s="1">
        <v>8</v>
      </c>
      <c r="DB28" s="1">
        <v>3</v>
      </c>
      <c r="DC28" s="1">
        <v>2</v>
      </c>
      <c r="DD28" s="1">
        <v>0</v>
      </c>
      <c r="DE28" s="1">
        <v>0</v>
      </c>
      <c r="DF28" s="1">
        <v>11</v>
      </c>
      <c r="DG28" s="1">
        <v>1</v>
      </c>
      <c r="DH28" s="1">
        <v>1</v>
      </c>
      <c r="DI28" s="1">
        <v>1</v>
      </c>
      <c r="DJ28" s="1">
        <v>0</v>
      </c>
      <c r="DK28" s="1">
        <v>0</v>
      </c>
      <c r="DL28" s="1">
        <v>6</v>
      </c>
      <c r="DM28" s="1">
        <v>6</v>
      </c>
      <c r="DN28" s="1">
        <v>2</v>
      </c>
      <c r="DO28" s="1">
        <v>0</v>
      </c>
      <c r="DP28" s="1">
        <v>0</v>
      </c>
      <c r="DQ28" s="1">
        <v>0</v>
      </c>
      <c r="DR28" s="1">
        <v>1</v>
      </c>
      <c r="DS28" s="1">
        <v>5</v>
      </c>
      <c r="DT28" s="1">
        <v>7</v>
      </c>
      <c r="DU28" s="1">
        <v>1</v>
      </c>
      <c r="DV28" s="1">
        <v>0</v>
      </c>
      <c r="DW28" s="1">
        <v>0</v>
      </c>
      <c r="DX28" s="1">
        <v>0</v>
      </c>
      <c r="DY28" s="1">
        <v>0</v>
      </c>
      <c r="DZ28" s="1">
        <v>107</v>
      </c>
      <c r="EA28" s="1">
        <v>3</v>
      </c>
      <c r="EB28" s="4">
        <v>54.299038461538437</v>
      </c>
      <c r="EC28" s="4">
        <v>33.236538461538458</v>
      </c>
      <c r="ED28" s="4">
        <v>38.881730769230757</v>
      </c>
      <c r="EE28" s="4">
        <v>60.5</v>
      </c>
      <c r="EF28" s="4">
        <v>126.41730769230769</v>
      </c>
      <c r="EG28" s="4">
        <v>42.139102564102579</v>
      </c>
      <c r="EH28" s="4">
        <v>42.846474358974383</v>
      </c>
      <c r="EI28" s="1">
        <v>18</v>
      </c>
      <c r="EJ28" s="1">
        <v>45</v>
      </c>
      <c r="EK28" s="1">
        <v>22</v>
      </c>
      <c r="EL28" s="1">
        <v>19</v>
      </c>
      <c r="EM28" s="1">
        <v>0</v>
      </c>
      <c r="EN28" s="1">
        <v>0</v>
      </c>
      <c r="EO28" s="1">
        <v>58</v>
      </c>
      <c r="EP28" s="1">
        <v>28</v>
      </c>
      <c r="EQ28" s="1">
        <v>11</v>
      </c>
      <c r="ER28" s="1">
        <v>7</v>
      </c>
      <c r="ES28" s="1">
        <v>2</v>
      </c>
      <c r="ET28" s="1">
        <v>1</v>
      </c>
      <c r="EU28" s="1">
        <v>44</v>
      </c>
      <c r="EV28" s="1">
        <v>40</v>
      </c>
      <c r="EW28" s="1">
        <v>16</v>
      </c>
      <c r="EX28" s="1">
        <v>4</v>
      </c>
      <c r="EY28" s="1">
        <v>1</v>
      </c>
      <c r="EZ28" s="1">
        <v>0</v>
      </c>
      <c r="FA28" s="1">
        <v>1</v>
      </c>
      <c r="FB28" s="1">
        <v>5</v>
      </c>
      <c r="FC28" s="1">
        <v>7</v>
      </c>
      <c r="FD28" s="1">
        <v>1</v>
      </c>
      <c r="FE28" s="1">
        <v>0</v>
      </c>
      <c r="FF28" s="1">
        <v>0</v>
      </c>
      <c r="FG28" s="1">
        <v>0</v>
      </c>
      <c r="FH28" s="1">
        <v>0</v>
      </c>
      <c r="FI28" s="1">
        <v>112</v>
      </c>
      <c r="FJ28" s="1">
        <v>112</v>
      </c>
      <c r="FK28" s="1">
        <v>131</v>
      </c>
      <c r="FL28" s="1">
        <v>14</v>
      </c>
      <c r="FM28" s="1">
        <v>18</v>
      </c>
      <c r="FN28" s="1">
        <v>17</v>
      </c>
      <c r="FO28" s="1">
        <v>34</v>
      </c>
      <c r="FP28" s="1">
        <v>19</v>
      </c>
      <c r="FQ28" s="1">
        <v>34</v>
      </c>
      <c r="FR28" s="1" t="s">
        <v>284</v>
      </c>
      <c r="FS28" s="1">
        <v>313</v>
      </c>
      <c r="FT28" s="1">
        <v>134</v>
      </c>
      <c r="FU28" s="1">
        <v>313</v>
      </c>
    </row>
    <row r="29" spans="1:177">
      <c r="AC29" s="37"/>
      <c r="AD29" s="37"/>
      <c r="AE29" s="37"/>
      <c r="AF29" s="37"/>
      <c r="AG29" s="37"/>
      <c r="AH29" s="37"/>
      <c r="AI29" s="37"/>
      <c r="BK29" s="29">
        <v>692159867</v>
      </c>
      <c r="BL29" s="1" t="s">
        <v>148</v>
      </c>
      <c r="BM29" s="1">
        <v>284</v>
      </c>
      <c r="BN29" s="1" t="s">
        <v>289</v>
      </c>
      <c r="BO29" s="1" t="s">
        <v>370</v>
      </c>
      <c r="BP29" s="1">
        <v>246</v>
      </c>
      <c r="BQ29" s="1">
        <v>3</v>
      </c>
      <c r="BR29" s="4">
        <v>49.170781893004097</v>
      </c>
      <c r="BS29" s="4">
        <v>28.236213991769549</v>
      </c>
      <c r="BT29" s="4">
        <v>31.495061728395079</v>
      </c>
      <c r="BU29" s="4">
        <v>108.90205761316878</v>
      </c>
      <c r="BV29" s="4">
        <v>36.300685871056231</v>
      </c>
      <c r="BW29" s="1">
        <v>59</v>
      </c>
      <c r="BX29" s="1">
        <v>106</v>
      </c>
      <c r="BY29" s="1">
        <v>45</v>
      </c>
      <c r="BZ29" s="1">
        <v>33</v>
      </c>
      <c r="CA29" s="1">
        <v>1</v>
      </c>
      <c r="CB29" s="1">
        <v>0</v>
      </c>
      <c r="CC29" s="1">
        <v>152</v>
      </c>
      <c r="CD29" s="1">
        <v>69</v>
      </c>
      <c r="CE29" s="1">
        <v>18</v>
      </c>
      <c r="CF29" s="1">
        <v>4</v>
      </c>
      <c r="CG29" s="1">
        <v>6</v>
      </c>
      <c r="CH29" s="1">
        <v>0</v>
      </c>
      <c r="CI29" s="1">
        <v>138</v>
      </c>
      <c r="CJ29" s="1">
        <v>83</v>
      </c>
      <c r="CK29" s="1">
        <v>15</v>
      </c>
      <c r="CL29" s="1">
        <v>7</v>
      </c>
      <c r="CM29" s="1">
        <v>2</v>
      </c>
      <c r="CN29" s="1">
        <v>0</v>
      </c>
      <c r="CO29" s="1">
        <v>0</v>
      </c>
      <c r="CP29" s="1">
        <v>0</v>
      </c>
      <c r="CQ29" s="1">
        <v>38</v>
      </c>
      <c r="CR29" s="1">
        <v>0</v>
      </c>
      <c r="CS29" s="4">
        <v>56.397368421052626</v>
      </c>
      <c r="CT29" s="4">
        <v>25.402631578947364</v>
      </c>
      <c r="CU29" s="4">
        <v>37.460526315789465</v>
      </c>
      <c r="CV29" s="4">
        <v>61.60526315789474</v>
      </c>
      <c r="CW29" s="4">
        <v>119.26052631578949</v>
      </c>
      <c r="CX29" s="4">
        <v>39.75350877192983</v>
      </c>
      <c r="CY29" s="4">
        <v>45.216447368421065</v>
      </c>
      <c r="CZ29" s="1">
        <v>6</v>
      </c>
      <c r="DA29" s="1">
        <v>15</v>
      </c>
      <c r="DB29" s="1">
        <v>10</v>
      </c>
      <c r="DC29" s="1">
        <v>7</v>
      </c>
      <c r="DD29" s="1">
        <v>1</v>
      </c>
      <c r="DE29" s="1">
        <v>0</v>
      </c>
      <c r="DF29" s="1">
        <v>27</v>
      </c>
      <c r="DG29" s="1">
        <v>9</v>
      </c>
      <c r="DH29" s="1">
        <v>2</v>
      </c>
      <c r="DI29" s="1">
        <v>0</v>
      </c>
      <c r="DJ29" s="1">
        <v>2</v>
      </c>
      <c r="DK29" s="1">
        <v>0</v>
      </c>
      <c r="DL29" s="1">
        <v>19</v>
      </c>
      <c r="DM29" s="1">
        <v>13</v>
      </c>
      <c r="DN29" s="1">
        <v>5</v>
      </c>
      <c r="DO29" s="1">
        <v>1</v>
      </c>
      <c r="DP29" s="1">
        <v>0</v>
      </c>
      <c r="DQ29" s="1">
        <v>0</v>
      </c>
      <c r="DR29" s="1">
        <v>5</v>
      </c>
      <c r="DS29" s="1">
        <v>10</v>
      </c>
      <c r="DT29" s="1">
        <v>15</v>
      </c>
      <c r="DU29" s="1">
        <v>8</v>
      </c>
      <c r="DV29" s="1">
        <v>0</v>
      </c>
      <c r="DW29" s="1">
        <v>1</v>
      </c>
      <c r="DX29" s="1">
        <v>0</v>
      </c>
      <c r="DY29" s="1">
        <v>0</v>
      </c>
      <c r="DZ29" s="1">
        <v>284</v>
      </c>
      <c r="EA29" s="1">
        <v>3</v>
      </c>
      <c r="EB29" s="4">
        <v>50.148042704626306</v>
      </c>
      <c r="EC29" s="4">
        <v>27.85302491103203</v>
      </c>
      <c r="ED29" s="4">
        <v>32.301779359430618</v>
      </c>
      <c r="EE29" s="4">
        <v>61.60526315789474</v>
      </c>
      <c r="EF29" s="4">
        <v>110.30284697508898</v>
      </c>
      <c r="EG29" s="4">
        <v>36.767615658362992</v>
      </c>
      <c r="EH29" s="4">
        <v>37.506376037959662</v>
      </c>
      <c r="EI29" s="1">
        <v>65</v>
      </c>
      <c r="EJ29" s="1">
        <v>121</v>
      </c>
      <c r="EK29" s="1">
        <v>55</v>
      </c>
      <c r="EL29" s="1">
        <v>40</v>
      </c>
      <c r="EM29" s="1">
        <v>2</v>
      </c>
      <c r="EN29" s="1">
        <v>0</v>
      </c>
      <c r="EO29" s="1">
        <v>179</v>
      </c>
      <c r="EP29" s="1">
        <v>78</v>
      </c>
      <c r="EQ29" s="1">
        <v>20</v>
      </c>
      <c r="ER29" s="1">
        <v>4</v>
      </c>
      <c r="ES29" s="1">
        <v>8</v>
      </c>
      <c r="ET29" s="1">
        <v>0</v>
      </c>
      <c r="EU29" s="1">
        <v>157</v>
      </c>
      <c r="EV29" s="1">
        <v>96</v>
      </c>
      <c r="EW29" s="1">
        <v>20</v>
      </c>
      <c r="EX29" s="1">
        <v>8</v>
      </c>
      <c r="EY29" s="1">
        <v>2</v>
      </c>
      <c r="EZ29" s="1">
        <v>0</v>
      </c>
      <c r="FA29" s="1">
        <v>5</v>
      </c>
      <c r="FB29" s="1">
        <v>10</v>
      </c>
      <c r="FC29" s="1">
        <v>15</v>
      </c>
      <c r="FD29" s="1">
        <v>8</v>
      </c>
      <c r="FE29" s="1">
        <v>0</v>
      </c>
      <c r="FF29" s="1">
        <v>1</v>
      </c>
      <c r="FG29" s="1">
        <v>0</v>
      </c>
      <c r="FH29" s="1">
        <v>0</v>
      </c>
      <c r="FI29" s="1">
        <v>228</v>
      </c>
      <c r="FJ29" s="1">
        <v>111</v>
      </c>
      <c r="FK29" s="1">
        <v>229</v>
      </c>
      <c r="FL29" s="1">
        <v>27</v>
      </c>
      <c r="FM29" s="1">
        <v>17</v>
      </c>
      <c r="FN29" s="1">
        <v>26</v>
      </c>
      <c r="FO29" s="1">
        <v>34</v>
      </c>
      <c r="FP29" s="1">
        <v>19</v>
      </c>
      <c r="FQ29" s="1">
        <v>34</v>
      </c>
      <c r="FR29" s="1" t="s">
        <v>284</v>
      </c>
      <c r="FS29" s="1">
        <v>313</v>
      </c>
      <c r="FT29" s="1">
        <v>134</v>
      </c>
      <c r="FU29" s="1">
        <v>313</v>
      </c>
    </row>
    <row r="30" spans="1:177">
      <c r="AC30" s="37"/>
      <c r="AD30" s="37"/>
      <c r="AE30" s="37"/>
      <c r="AF30" s="37"/>
      <c r="AG30" s="37"/>
      <c r="AH30" s="37"/>
      <c r="AI30" s="37"/>
      <c r="BK30" s="29">
        <v>407697984</v>
      </c>
      <c r="BL30" s="1" t="s">
        <v>297</v>
      </c>
      <c r="BM30" s="1">
        <v>297</v>
      </c>
      <c r="BN30" s="1" t="s">
        <v>289</v>
      </c>
      <c r="BO30" s="1" t="s">
        <v>370</v>
      </c>
      <c r="BP30" s="1">
        <v>166</v>
      </c>
      <c r="BQ30" s="1">
        <v>0</v>
      </c>
      <c r="BR30" s="4">
        <v>57.981927710843344</v>
      </c>
      <c r="BS30" s="4">
        <v>34.807831325301223</v>
      </c>
      <c r="BT30" s="4">
        <v>37.968674698795141</v>
      </c>
      <c r="BU30" s="4">
        <v>130.75843373493981</v>
      </c>
      <c r="BV30" s="4">
        <v>43.586144578313245</v>
      </c>
      <c r="BW30" s="1">
        <v>24</v>
      </c>
      <c r="BX30" s="1">
        <v>60</v>
      </c>
      <c r="BY30" s="1">
        <v>52</v>
      </c>
      <c r="BZ30" s="1">
        <v>30</v>
      </c>
      <c r="CA30" s="1">
        <v>0</v>
      </c>
      <c r="CB30" s="1">
        <v>2</v>
      </c>
      <c r="CC30" s="1">
        <v>87</v>
      </c>
      <c r="CD30" s="1">
        <v>48</v>
      </c>
      <c r="CE30" s="1">
        <v>25</v>
      </c>
      <c r="CF30" s="1">
        <v>6</v>
      </c>
      <c r="CG30" s="1">
        <v>5</v>
      </c>
      <c r="CH30" s="1">
        <v>0</v>
      </c>
      <c r="CI30" s="1">
        <v>73</v>
      </c>
      <c r="CJ30" s="1">
        <v>63</v>
      </c>
      <c r="CK30" s="1">
        <v>24</v>
      </c>
      <c r="CL30" s="1">
        <v>6</v>
      </c>
      <c r="CM30" s="1">
        <v>1</v>
      </c>
      <c r="CN30" s="1">
        <v>1</v>
      </c>
      <c r="CO30" s="1">
        <v>0</v>
      </c>
      <c r="CP30" s="1">
        <v>0</v>
      </c>
      <c r="CQ30" s="1">
        <v>32</v>
      </c>
      <c r="CR30" s="1">
        <v>0</v>
      </c>
      <c r="CS30" s="4">
        <v>57.993749999999999</v>
      </c>
      <c r="CT30" s="4">
        <v>23.837499999999995</v>
      </c>
      <c r="CU30" s="4">
        <v>39.515625000000007</v>
      </c>
      <c r="CV30" s="4">
        <v>53.59375</v>
      </c>
      <c r="CW30" s="4">
        <v>121.346875</v>
      </c>
      <c r="CX30" s="4">
        <v>40.448958333333344</v>
      </c>
      <c r="CY30" s="4">
        <v>43.735156249999996</v>
      </c>
      <c r="CZ30" s="1">
        <v>3</v>
      </c>
      <c r="DA30" s="1">
        <v>11</v>
      </c>
      <c r="DB30" s="1">
        <v>17</v>
      </c>
      <c r="DC30" s="1">
        <v>1</v>
      </c>
      <c r="DD30" s="1">
        <v>0</v>
      </c>
      <c r="DE30" s="1">
        <v>0</v>
      </c>
      <c r="DF30" s="1">
        <v>27</v>
      </c>
      <c r="DG30" s="1">
        <v>2</v>
      </c>
      <c r="DH30" s="1">
        <v>3</v>
      </c>
      <c r="DI30" s="1">
        <v>0</v>
      </c>
      <c r="DJ30" s="1">
        <v>0</v>
      </c>
      <c r="DK30" s="1">
        <v>0</v>
      </c>
      <c r="DL30" s="1">
        <v>11</v>
      </c>
      <c r="DM30" s="1">
        <v>18</v>
      </c>
      <c r="DN30" s="1">
        <v>2</v>
      </c>
      <c r="DO30" s="1">
        <v>1</v>
      </c>
      <c r="DP30" s="1">
        <v>0</v>
      </c>
      <c r="DQ30" s="1">
        <v>0</v>
      </c>
      <c r="DR30" s="1">
        <v>7</v>
      </c>
      <c r="DS30" s="1">
        <v>9</v>
      </c>
      <c r="DT30" s="1">
        <v>14</v>
      </c>
      <c r="DU30" s="1">
        <v>2</v>
      </c>
      <c r="DV30" s="1">
        <v>0</v>
      </c>
      <c r="DW30" s="1">
        <v>0</v>
      </c>
      <c r="DX30" s="1">
        <v>0</v>
      </c>
      <c r="DY30" s="1">
        <v>0</v>
      </c>
      <c r="DZ30" s="1">
        <v>198</v>
      </c>
      <c r="EA30" s="1">
        <v>0</v>
      </c>
      <c r="EB30" s="4">
        <v>57.983838383838382</v>
      </c>
      <c r="EC30" s="4">
        <v>33.034848484848503</v>
      </c>
      <c r="ED30" s="4">
        <v>38.218686868686831</v>
      </c>
      <c r="EE30" s="4">
        <v>53.59375</v>
      </c>
      <c r="EF30" s="4">
        <v>129.23737373737379</v>
      </c>
      <c r="EG30" s="4">
        <v>43.079124579124567</v>
      </c>
      <c r="EH30" s="4">
        <v>43.610227272727265</v>
      </c>
      <c r="EI30" s="1">
        <v>27</v>
      </c>
      <c r="EJ30" s="1">
        <v>71</v>
      </c>
      <c r="EK30" s="1">
        <v>69</v>
      </c>
      <c r="EL30" s="1">
        <v>31</v>
      </c>
      <c r="EM30" s="1">
        <v>0</v>
      </c>
      <c r="EN30" s="1">
        <v>2</v>
      </c>
      <c r="EO30" s="1">
        <v>114</v>
      </c>
      <c r="EP30" s="1">
        <v>50</v>
      </c>
      <c r="EQ30" s="1">
        <v>28</v>
      </c>
      <c r="ER30" s="1">
        <v>6</v>
      </c>
      <c r="ES30" s="1">
        <v>5</v>
      </c>
      <c r="ET30" s="1">
        <v>0</v>
      </c>
      <c r="EU30" s="1">
        <v>84</v>
      </c>
      <c r="EV30" s="1">
        <v>81</v>
      </c>
      <c r="EW30" s="1">
        <v>26</v>
      </c>
      <c r="EX30" s="1">
        <v>7</v>
      </c>
      <c r="EY30" s="1">
        <v>1</v>
      </c>
      <c r="EZ30" s="1">
        <v>1</v>
      </c>
      <c r="FA30" s="1">
        <v>7</v>
      </c>
      <c r="FB30" s="1">
        <v>9</v>
      </c>
      <c r="FC30" s="1">
        <v>14</v>
      </c>
      <c r="FD30" s="1">
        <v>2</v>
      </c>
      <c r="FE30" s="1">
        <v>0</v>
      </c>
      <c r="FF30" s="1">
        <v>0</v>
      </c>
      <c r="FG30" s="1">
        <v>0</v>
      </c>
      <c r="FH30" s="1">
        <v>0</v>
      </c>
      <c r="FI30" s="1">
        <v>89</v>
      </c>
      <c r="FJ30" s="1">
        <v>110</v>
      </c>
      <c r="FK30" s="1">
        <v>114</v>
      </c>
      <c r="FL30" s="1">
        <v>10</v>
      </c>
      <c r="FM30" s="1">
        <v>16</v>
      </c>
      <c r="FN30" s="1">
        <v>12</v>
      </c>
      <c r="FO30" s="1">
        <v>34</v>
      </c>
      <c r="FP30" s="1">
        <v>19</v>
      </c>
      <c r="FQ30" s="1">
        <v>34</v>
      </c>
      <c r="FR30" s="1" t="s">
        <v>284</v>
      </c>
      <c r="FS30" s="1">
        <v>313</v>
      </c>
      <c r="FT30" s="1">
        <v>134</v>
      </c>
      <c r="FU30" s="1">
        <v>313</v>
      </c>
    </row>
    <row r="31" spans="1:177">
      <c r="AC31" s="37"/>
      <c r="AD31" s="37"/>
      <c r="AE31" s="37"/>
      <c r="AF31" s="37"/>
      <c r="AG31" s="37"/>
      <c r="AH31" s="37"/>
      <c r="AI31" s="37"/>
      <c r="BK31" s="29">
        <v>558335700</v>
      </c>
      <c r="BL31" s="1" t="s">
        <v>149</v>
      </c>
      <c r="BM31" s="1">
        <v>298</v>
      </c>
      <c r="BN31" s="1" t="s">
        <v>289</v>
      </c>
      <c r="BO31" s="1" t="s">
        <v>290</v>
      </c>
      <c r="BP31" s="1">
        <v>77</v>
      </c>
      <c r="BQ31" s="1">
        <v>1</v>
      </c>
      <c r="BR31" s="4">
        <v>57.397368421052626</v>
      </c>
      <c r="BS31" s="4">
        <v>27.443421052631589</v>
      </c>
      <c r="BT31" s="4">
        <v>31.969736842105259</v>
      </c>
      <c r="BU31" s="4">
        <v>116.81052631578947</v>
      </c>
      <c r="BV31" s="4">
        <v>38.936842105263146</v>
      </c>
      <c r="BW31" s="1">
        <v>9</v>
      </c>
      <c r="BX31" s="1">
        <v>31</v>
      </c>
      <c r="BY31" s="1">
        <v>25</v>
      </c>
      <c r="BZ31" s="1">
        <v>11</v>
      </c>
      <c r="CA31" s="1">
        <v>0</v>
      </c>
      <c r="CB31" s="1">
        <v>0</v>
      </c>
      <c r="CC31" s="1">
        <v>46</v>
      </c>
      <c r="CD31" s="1">
        <v>24</v>
      </c>
      <c r="CE31" s="1">
        <v>5</v>
      </c>
      <c r="CF31" s="1">
        <v>1</v>
      </c>
      <c r="CG31" s="1">
        <v>2</v>
      </c>
      <c r="CH31" s="1">
        <v>0</v>
      </c>
      <c r="CI31" s="1">
        <v>45</v>
      </c>
      <c r="CJ31" s="1">
        <v>26</v>
      </c>
      <c r="CK31" s="1">
        <v>2</v>
      </c>
      <c r="CL31" s="1">
        <v>3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4"/>
      <c r="CT31" s="4"/>
      <c r="CU31" s="4"/>
      <c r="CV31" s="4"/>
      <c r="CW31" s="4"/>
      <c r="CX31" s="4"/>
      <c r="CY31" s="4"/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77</v>
      </c>
      <c r="EA31" s="1">
        <v>1</v>
      </c>
      <c r="EB31" s="4">
        <v>57.397368421052626</v>
      </c>
      <c r="EC31" s="4">
        <v>27.443421052631589</v>
      </c>
      <c r="ED31" s="4">
        <v>31.969736842105259</v>
      </c>
      <c r="EE31" s="4"/>
      <c r="EF31" s="4">
        <v>116.81052631578947</v>
      </c>
      <c r="EG31" s="4">
        <v>38.936842105263146</v>
      </c>
      <c r="EH31" s="4">
        <v>38.936842105263146</v>
      </c>
      <c r="EI31" s="1">
        <v>9</v>
      </c>
      <c r="EJ31" s="1">
        <v>31</v>
      </c>
      <c r="EK31" s="1">
        <v>25</v>
      </c>
      <c r="EL31" s="1">
        <v>11</v>
      </c>
      <c r="EM31" s="1">
        <v>0</v>
      </c>
      <c r="EN31" s="1">
        <v>0</v>
      </c>
      <c r="EO31" s="1">
        <v>46</v>
      </c>
      <c r="EP31" s="1">
        <v>24</v>
      </c>
      <c r="EQ31" s="1">
        <v>5</v>
      </c>
      <c r="ER31" s="1">
        <v>1</v>
      </c>
      <c r="ES31" s="1">
        <v>2</v>
      </c>
      <c r="ET31" s="1">
        <v>0</v>
      </c>
      <c r="EU31" s="1">
        <v>45</v>
      </c>
      <c r="EV31" s="1">
        <v>26</v>
      </c>
      <c r="EW31" s="1">
        <v>2</v>
      </c>
      <c r="EX31" s="1">
        <v>3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177</v>
      </c>
      <c r="FJ31" s="1" t="s">
        <v>375</v>
      </c>
      <c r="FK31" s="1">
        <v>188</v>
      </c>
      <c r="FL31" s="1">
        <v>22</v>
      </c>
      <c r="FM31" s="1" t="s">
        <v>375</v>
      </c>
      <c r="FN31" s="1">
        <v>24</v>
      </c>
      <c r="FO31" s="1">
        <v>34</v>
      </c>
      <c r="FP31" s="1">
        <v>19</v>
      </c>
      <c r="FQ31" s="1">
        <v>34</v>
      </c>
      <c r="FR31" s="1" t="s">
        <v>284</v>
      </c>
      <c r="FS31" s="1">
        <v>313</v>
      </c>
      <c r="FT31" s="1">
        <v>134</v>
      </c>
      <c r="FU31" s="1">
        <v>313</v>
      </c>
    </row>
    <row r="32" spans="1:177">
      <c r="AC32" s="37"/>
      <c r="AD32" s="37"/>
      <c r="AE32" s="37"/>
      <c r="AF32" s="37"/>
      <c r="AG32" s="37"/>
      <c r="AH32" s="37"/>
      <c r="AI32" s="37"/>
      <c r="BK32" s="29">
        <v>316299466</v>
      </c>
      <c r="BL32" s="1" t="s">
        <v>298</v>
      </c>
      <c r="BM32" s="1">
        <v>299</v>
      </c>
      <c r="BN32" s="1" t="s">
        <v>292</v>
      </c>
      <c r="BO32" s="1" t="s">
        <v>370</v>
      </c>
      <c r="BP32" s="1">
        <v>162</v>
      </c>
      <c r="BQ32" s="1">
        <v>0</v>
      </c>
      <c r="BR32" s="4">
        <v>61.370987654321013</v>
      </c>
      <c r="BS32" s="4">
        <v>37.877160493827155</v>
      </c>
      <c r="BT32" s="4">
        <v>41.591975308641999</v>
      </c>
      <c r="BU32" s="4">
        <v>140.84012345679008</v>
      </c>
      <c r="BV32" s="4">
        <v>46.946707818930058</v>
      </c>
      <c r="BW32" s="1">
        <v>15</v>
      </c>
      <c r="BX32" s="1">
        <v>58</v>
      </c>
      <c r="BY32" s="1">
        <v>52</v>
      </c>
      <c r="BZ32" s="1">
        <v>37</v>
      </c>
      <c r="CA32" s="1">
        <v>0</v>
      </c>
      <c r="CB32" s="1">
        <v>1</v>
      </c>
      <c r="CC32" s="1">
        <v>67</v>
      </c>
      <c r="CD32" s="1">
        <v>68</v>
      </c>
      <c r="CE32" s="1">
        <v>17</v>
      </c>
      <c r="CF32" s="1">
        <v>10</v>
      </c>
      <c r="CG32" s="1">
        <v>2</v>
      </c>
      <c r="CH32" s="1">
        <v>0</v>
      </c>
      <c r="CI32" s="1">
        <v>62</v>
      </c>
      <c r="CJ32" s="1">
        <v>71</v>
      </c>
      <c r="CK32" s="1">
        <v>18</v>
      </c>
      <c r="CL32" s="1">
        <v>11</v>
      </c>
      <c r="CM32" s="1">
        <v>0</v>
      </c>
      <c r="CN32" s="1">
        <v>1</v>
      </c>
      <c r="CO32" s="1">
        <v>0</v>
      </c>
      <c r="CP32" s="1">
        <v>0</v>
      </c>
      <c r="CQ32" s="1">
        <v>31</v>
      </c>
      <c r="CR32" s="1">
        <v>0</v>
      </c>
      <c r="CS32" s="4">
        <v>71.374193548387098</v>
      </c>
      <c r="CT32" s="4">
        <v>39.70645161290323</v>
      </c>
      <c r="CU32" s="4">
        <v>56.548387096774199</v>
      </c>
      <c r="CV32" s="4">
        <v>65.064516129032256</v>
      </c>
      <c r="CW32" s="4">
        <v>167.62903225806454</v>
      </c>
      <c r="CX32" s="4">
        <v>55.876344086021511</v>
      </c>
      <c r="CY32" s="4">
        <v>58.173387096774185</v>
      </c>
      <c r="CZ32" s="1">
        <v>1</v>
      </c>
      <c r="DA32" s="1">
        <v>6</v>
      </c>
      <c r="DB32" s="1">
        <v>10</v>
      </c>
      <c r="DC32" s="1">
        <v>14</v>
      </c>
      <c r="DD32" s="1">
        <v>0</v>
      </c>
      <c r="DE32" s="1">
        <v>1</v>
      </c>
      <c r="DF32" s="1">
        <v>11</v>
      </c>
      <c r="DG32" s="1">
        <v>15</v>
      </c>
      <c r="DH32" s="1">
        <v>2</v>
      </c>
      <c r="DI32" s="1">
        <v>3</v>
      </c>
      <c r="DJ32" s="1">
        <v>0</v>
      </c>
      <c r="DK32" s="1">
        <v>0</v>
      </c>
      <c r="DL32" s="1">
        <v>8</v>
      </c>
      <c r="DM32" s="1">
        <v>6</v>
      </c>
      <c r="DN32" s="1">
        <v>12</v>
      </c>
      <c r="DO32" s="1">
        <v>5</v>
      </c>
      <c r="DP32" s="1">
        <v>0</v>
      </c>
      <c r="DQ32" s="1">
        <v>0</v>
      </c>
      <c r="DR32" s="1">
        <v>3</v>
      </c>
      <c r="DS32" s="1">
        <v>8</v>
      </c>
      <c r="DT32" s="1">
        <v>10</v>
      </c>
      <c r="DU32" s="1">
        <v>10</v>
      </c>
      <c r="DV32" s="1">
        <v>0</v>
      </c>
      <c r="DW32" s="1">
        <v>0</v>
      </c>
      <c r="DX32" s="1">
        <v>0</v>
      </c>
      <c r="DY32" s="1">
        <v>0</v>
      </c>
      <c r="DZ32" s="1">
        <v>193</v>
      </c>
      <c r="EA32" s="1">
        <v>0</v>
      </c>
      <c r="EB32" s="4">
        <v>62.977720207253917</v>
      </c>
      <c r="EC32" s="4">
        <v>38.170984455958546</v>
      </c>
      <c r="ED32" s="4">
        <v>43.994300518134715</v>
      </c>
      <c r="EE32" s="4">
        <v>65.064516129032256</v>
      </c>
      <c r="EF32" s="4">
        <v>145.14300518134709</v>
      </c>
      <c r="EG32" s="4">
        <v>48.381001727115724</v>
      </c>
      <c r="EH32" s="4">
        <v>48.749956822107102</v>
      </c>
      <c r="EI32" s="1">
        <v>16</v>
      </c>
      <c r="EJ32" s="1">
        <v>64</v>
      </c>
      <c r="EK32" s="1">
        <v>62</v>
      </c>
      <c r="EL32" s="1">
        <v>51</v>
      </c>
      <c r="EM32" s="1">
        <v>0</v>
      </c>
      <c r="EN32" s="1">
        <v>2</v>
      </c>
      <c r="EO32" s="1">
        <v>78</v>
      </c>
      <c r="EP32" s="1">
        <v>83</v>
      </c>
      <c r="EQ32" s="1">
        <v>19</v>
      </c>
      <c r="ER32" s="1">
        <v>13</v>
      </c>
      <c r="ES32" s="1">
        <v>2</v>
      </c>
      <c r="ET32" s="1">
        <v>0</v>
      </c>
      <c r="EU32" s="1">
        <v>70</v>
      </c>
      <c r="EV32" s="1">
        <v>77</v>
      </c>
      <c r="EW32" s="1">
        <v>30</v>
      </c>
      <c r="EX32" s="1">
        <v>16</v>
      </c>
      <c r="EY32" s="1">
        <v>0</v>
      </c>
      <c r="EZ32" s="1">
        <v>1</v>
      </c>
      <c r="FA32" s="1">
        <v>3</v>
      </c>
      <c r="FB32" s="1">
        <v>8</v>
      </c>
      <c r="FC32" s="1">
        <v>10</v>
      </c>
      <c r="FD32" s="1">
        <v>10</v>
      </c>
      <c r="FE32" s="1">
        <v>0</v>
      </c>
      <c r="FF32" s="1">
        <v>0</v>
      </c>
      <c r="FG32" s="1">
        <v>0</v>
      </c>
      <c r="FH32" s="1">
        <v>0</v>
      </c>
      <c r="FI32" s="1">
        <v>46</v>
      </c>
      <c r="FJ32" s="1">
        <v>15</v>
      </c>
      <c r="FK32" s="1">
        <v>48</v>
      </c>
      <c r="FL32" s="1">
        <v>3</v>
      </c>
      <c r="FM32" s="1">
        <v>1</v>
      </c>
      <c r="FN32" s="1">
        <v>3</v>
      </c>
      <c r="FO32" s="1">
        <v>34</v>
      </c>
      <c r="FP32" s="1">
        <v>19</v>
      </c>
      <c r="FQ32" s="1">
        <v>34</v>
      </c>
      <c r="FR32" s="1" t="s">
        <v>284</v>
      </c>
      <c r="FS32" s="1">
        <v>313</v>
      </c>
      <c r="FT32" s="1">
        <v>134</v>
      </c>
      <c r="FU32" s="1">
        <v>313</v>
      </c>
    </row>
    <row r="33" spans="63:177">
      <c r="BK33" s="29">
        <v>896967625</v>
      </c>
      <c r="BL33" s="1" t="s">
        <v>152</v>
      </c>
      <c r="BM33" s="1">
        <v>300</v>
      </c>
      <c r="BN33" s="1" t="s">
        <v>289</v>
      </c>
      <c r="BO33" s="1" t="s">
        <v>370</v>
      </c>
      <c r="BP33" s="1">
        <v>121</v>
      </c>
      <c r="BQ33" s="1">
        <v>1</v>
      </c>
      <c r="BR33" s="4">
        <v>58.127500000000005</v>
      </c>
      <c r="BS33" s="4">
        <v>29.115833333333345</v>
      </c>
      <c r="BT33" s="4">
        <v>36.00333333333333</v>
      </c>
      <c r="BU33" s="4">
        <v>123.24666666666666</v>
      </c>
      <c r="BV33" s="4">
        <v>41.082222222222221</v>
      </c>
      <c r="BW33" s="1">
        <v>17</v>
      </c>
      <c r="BX33" s="1">
        <v>46</v>
      </c>
      <c r="BY33" s="1">
        <v>34</v>
      </c>
      <c r="BZ33" s="1">
        <v>23</v>
      </c>
      <c r="CA33" s="1">
        <v>0</v>
      </c>
      <c r="CB33" s="1">
        <v>0</v>
      </c>
      <c r="CC33" s="1">
        <v>71</v>
      </c>
      <c r="CD33" s="1">
        <v>33</v>
      </c>
      <c r="CE33" s="1">
        <v>12</v>
      </c>
      <c r="CF33" s="1">
        <v>4</v>
      </c>
      <c r="CG33" s="1">
        <v>1</v>
      </c>
      <c r="CH33" s="1">
        <v>0</v>
      </c>
      <c r="CI33" s="1">
        <v>64</v>
      </c>
      <c r="CJ33" s="1">
        <v>38</v>
      </c>
      <c r="CK33" s="1">
        <v>12</v>
      </c>
      <c r="CL33" s="1">
        <v>6</v>
      </c>
      <c r="CM33" s="1">
        <v>0</v>
      </c>
      <c r="CN33" s="1">
        <v>0</v>
      </c>
      <c r="CO33" s="1">
        <v>0</v>
      </c>
      <c r="CP33" s="1">
        <v>0</v>
      </c>
      <c r="CQ33" s="1">
        <v>27</v>
      </c>
      <c r="CR33" s="1">
        <v>0</v>
      </c>
      <c r="CS33" s="4">
        <v>62.596296296296288</v>
      </c>
      <c r="CT33" s="4">
        <v>32.518518518518526</v>
      </c>
      <c r="CU33" s="4">
        <v>53.481481481481488</v>
      </c>
      <c r="CV33" s="4">
        <v>65.925925925925924</v>
      </c>
      <c r="CW33" s="4">
        <v>148.59629629629629</v>
      </c>
      <c r="CX33" s="4">
        <v>49.532098765432096</v>
      </c>
      <c r="CY33" s="4">
        <v>53.630555555555539</v>
      </c>
      <c r="CZ33" s="1">
        <v>2</v>
      </c>
      <c r="DA33" s="1">
        <v>11</v>
      </c>
      <c r="DB33" s="1">
        <v>6</v>
      </c>
      <c r="DC33" s="1">
        <v>8</v>
      </c>
      <c r="DD33" s="1">
        <v>0</v>
      </c>
      <c r="DE33" s="1">
        <v>0</v>
      </c>
      <c r="DF33" s="1">
        <v>16</v>
      </c>
      <c r="DG33" s="1">
        <v>8</v>
      </c>
      <c r="DH33" s="1">
        <v>3</v>
      </c>
      <c r="DI33" s="1">
        <v>0</v>
      </c>
      <c r="DJ33" s="1">
        <v>0</v>
      </c>
      <c r="DK33" s="1">
        <v>0</v>
      </c>
      <c r="DL33" s="1">
        <v>3</v>
      </c>
      <c r="DM33" s="1">
        <v>16</v>
      </c>
      <c r="DN33" s="1">
        <v>4</v>
      </c>
      <c r="DO33" s="1">
        <v>4</v>
      </c>
      <c r="DP33" s="1">
        <v>0</v>
      </c>
      <c r="DQ33" s="1">
        <v>0</v>
      </c>
      <c r="DR33" s="1">
        <v>1</v>
      </c>
      <c r="DS33" s="1">
        <v>5</v>
      </c>
      <c r="DT33" s="1">
        <v>13</v>
      </c>
      <c r="DU33" s="1">
        <v>8</v>
      </c>
      <c r="DV33" s="1">
        <v>0</v>
      </c>
      <c r="DW33" s="1">
        <v>0</v>
      </c>
      <c r="DX33" s="1">
        <v>0</v>
      </c>
      <c r="DY33" s="1">
        <v>0</v>
      </c>
      <c r="DZ33" s="1">
        <v>148</v>
      </c>
      <c r="EA33" s="1">
        <v>1</v>
      </c>
      <c r="EB33" s="4">
        <v>58.948299319727916</v>
      </c>
      <c r="EC33" s="4">
        <v>29.740816326530616</v>
      </c>
      <c r="ED33" s="4">
        <v>39.213605442176878</v>
      </c>
      <c r="EE33" s="4">
        <v>65.925925925925924</v>
      </c>
      <c r="EF33" s="4">
        <v>127.90272108843538</v>
      </c>
      <c r="EG33" s="4">
        <v>42.634240362811795</v>
      </c>
      <c r="EH33" s="4">
        <v>43.387018140589575</v>
      </c>
      <c r="EI33" s="1">
        <v>19</v>
      </c>
      <c r="EJ33" s="1">
        <v>57</v>
      </c>
      <c r="EK33" s="1">
        <v>40</v>
      </c>
      <c r="EL33" s="1">
        <v>31</v>
      </c>
      <c r="EM33" s="1">
        <v>0</v>
      </c>
      <c r="EN33" s="1">
        <v>0</v>
      </c>
      <c r="EO33" s="1">
        <v>87</v>
      </c>
      <c r="EP33" s="1">
        <v>41</v>
      </c>
      <c r="EQ33" s="1">
        <v>15</v>
      </c>
      <c r="ER33" s="1">
        <v>4</v>
      </c>
      <c r="ES33" s="1">
        <v>1</v>
      </c>
      <c r="ET33" s="1">
        <v>0</v>
      </c>
      <c r="EU33" s="1">
        <v>67</v>
      </c>
      <c r="EV33" s="1">
        <v>54</v>
      </c>
      <c r="EW33" s="1">
        <v>16</v>
      </c>
      <c r="EX33" s="1">
        <v>10</v>
      </c>
      <c r="EY33" s="1">
        <v>0</v>
      </c>
      <c r="EZ33" s="1">
        <v>0</v>
      </c>
      <c r="FA33" s="1">
        <v>1</v>
      </c>
      <c r="FB33" s="1">
        <v>5</v>
      </c>
      <c r="FC33" s="1">
        <v>13</v>
      </c>
      <c r="FD33" s="1">
        <v>8</v>
      </c>
      <c r="FE33" s="1">
        <v>0</v>
      </c>
      <c r="FF33" s="1">
        <v>0</v>
      </c>
      <c r="FG33" s="1">
        <v>0</v>
      </c>
      <c r="FH33" s="1">
        <v>0</v>
      </c>
      <c r="FI33" s="1">
        <v>131</v>
      </c>
      <c r="FJ33" s="1">
        <v>55</v>
      </c>
      <c r="FK33" s="1">
        <v>126</v>
      </c>
      <c r="FL33" s="1">
        <v>19</v>
      </c>
      <c r="FM33" s="1">
        <v>7</v>
      </c>
      <c r="FN33" s="1">
        <v>15</v>
      </c>
      <c r="FO33" s="1">
        <v>34</v>
      </c>
      <c r="FP33" s="1">
        <v>19</v>
      </c>
      <c r="FQ33" s="1">
        <v>34</v>
      </c>
      <c r="FR33" s="1" t="s">
        <v>284</v>
      </c>
      <c r="FS33" s="1">
        <v>313</v>
      </c>
      <c r="FT33" s="1">
        <v>134</v>
      </c>
      <c r="FU33" s="1">
        <v>313</v>
      </c>
    </row>
    <row r="34" spans="63:177">
      <c r="BK34" s="29">
        <v>647738207</v>
      </c>
      <c r="BL34" s="1" t="s">
        <v>153</v>
      </c>
      <c r="BM34" s="1">
        <v>301</v>
      </c>
      <c r="BN34" s="1" t="s">
        <v>289</v>
      </c>
      <c r="BO34" s="1" t="s">
        <v>290</v>
      </c>
      <c r="BP34" s="1">
        <v>75</v>
      </c>
      <c r="BQ34" s="1">
        <v>0</v>
      </c>
      <c r="BR34" s="4">
        <v>48.954666666666668</v>
      </c>
      <c r="BS34" s="4">
        <v>24.464000000000006</v>
      </c>
      <c r="BT34" s="4">
        <v>30.15733333333333</v>
      </c>
      <c r="BU34" s="4">
        <v>103.57600000000002</v>
      </c>
      <c r="BV34" s="4">
        <v>34.525333333333322</v>
      </c>
      <c r="BW34" s="1">
        <v>20</v>
      </c>
      <c r="BX34" s="1">
        <v>29</v>
      </c>
      <c r="BY34" s="1">
        <v>19</v>
      </c>
      <c r="BZ34" s="1">
        <v>7</v>
      </c>
      <c r="CA34" s="1">
        <v>0</v>
      </c>
      <c r="CB34" s="1">
        <v>0</v>
      </c>
      <c r="CC34" s="1">
        <v>53</v>
      </c>
      <c r="CD34" s="1">
        <v>16</v>
      </c>
      <c r="CE34" s="1">
        <v>5</v>
      </c>
      <c r="CF34" s="1">
        <v>1</v>
      </c>
      <c r="CG34" s="1">
        <v>4</v>
      </c>
      <c r="CH34" s="1">
        <v>0</v>
      </c>
      <c r="CI34" s="1">
        <v>45</v>
      </c>
      <c r="CJ34" s="1">
        <v>23</v>
      </c>
      <c r="CK34" s="1">
        <v>6</v>
      </c>
      <c r="CL34" s="1">
        <v>1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4"/>
      <c r="CT34" s="4"/>
      <c r="CU34" s="4"/>
      <c r="CV34" s="4"/>
      <c r="CW34" s="4"/>
      <c r="CX34" s="4"/>
      <c r="CY34" s="4"/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75</v>
      </c>
      <c r="EA34" s="1">
        <v>0</v>
      </c>
      <c r="EB34" s="4">
        <v>48.954666666666668</v>
      </c>
      <c r="EC34" s="4">
        <v>24.464000000000006</v>
      </c>
      <c r="ED34" s="4">
        <v>30.15733333333333</v>
      </c>
      <c r="EE34" s="4"/>
      <c r="EF34" s="4">
        <v>103.57600000000002</v>
      </c>
      <c r="EG34" s="4">
        <v>34.525333333333322</v>
      </c>
      <c r="EH34" s="4">
        <v>34.525333333333322</v>
      </c>
      <c r="EI34" s="1">
        <v>20</v>
      </c>
      <c r="EJ34" s="1">
        <v>29</v>
      </c>
      <c r="EK34" s="1">
        <v>19</v>
      </c>
      <c r="EL34" s="1">
        <v>7</v>
      </c>
      <c r="EM34" s="1">
        <v>0</v>
      </c>
      <c r="EN34" s="1">
        <v>0</v>
      </c>
      <c r="EO34" s="1">
        <v>53</v>
      </c>
      <c r="EP34" s="1">
        <v>16</v>
      </c>
      <c r="EQ34" s="1">
        <v>5</v>
      </c>
      <c r="ER34" s="1">
        <v>1</v>
      </c>
      <c r="ES34" s="1">
        <v>4</v>
      </c>
      <c r="ET34" s="1">
        <v>0</v>
      </c>
      <c r="EU34" s="1">
        <v>45</v>
      </c>
      <c r="EV34" s="1">
        <v>23</v>
      </c>
      <c r="EW34" s="1">
        <v>6</v>
      </c>
      <c r="EX34" s="1">
        <v>1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254</v>
      </c>
      <c r="FJ34" s="1" t="s">
        <v>375</v>
      </c>
      <c r="FK34" s="1">
        <v>259</v>
      </c>
      <c r="FL34" s="1">
        <v>29</v>
      </c>
      <c r="FM34" s="1" t="s">
        <v>375</v>
      </c>
      <c r="FN34" s="1">
        <v>29</v>
      </c>
      <c r="FO34" s="1">
        <v>34</v>
      </c>
      <c r="FP34" s="1">
        <v>19</v>
      </c>
      <c r="FQ34" s="1">
        <v>34</v>
      </c>
      <c r="FR34" s="1" t="s">
        <v>284</v>
      </c>
      <c r="FS34" s="1">
        <v>313</v>
      </c>
      <c r="FT34" s="1">
        <v>134</v>
      </c>
      <c r="FU34" s="1">
        <v>313</v>
      </c>
    </row>
    <row r="35" spans="63:177">
      <c r="BK35" s="29">
        <v>415956063</v>
      </c>
      <c r="BL35" s="1" t="s">
        <v>154</v>
      </c>
      <c r="BM35" s="1">
        <v>306</v>
      </c>
      <c r="BN35" s="1" t="s">
        <v>289</v>
      </c>
      <c r="BO35" s="1" t="s">
        <v>290</v>
      </c>
      <c r="BP35" s="1">
        <v>112</v>
      </c>
      <c r="BQ35" s="1">
        <v>0</v>
      </c>
      <c r="BR35" s="4">
        <v>47.203571428571408</v>
      </c>
      <c r="BS35" s="4">
        <v>22.833928571428583</v>
      </c>
      <c r="BT35" s="4">
        <v>30.245535714285712</v>
      </c>
      <c r="BU35" s="4">
        <v>100.28303571428572</v>
      </c>
      <c r="BV35" s="4">
        <v>33.427678571428572</v>
      </c>
      <c r="BW35" s="1">
        <v>33</v>
      </c>
      <c r="BX35" s="1">
        <v>43</v>
      </c>
      <c r="BY35" s="1">
        <v>26</v>
      </c>
      <c r="BZ35" s="1">
        <v>10</v>
      </c>
      <c r="CA35" s="1">
        <v>1</v>
      </c>
      <c r="CB35" s="1">
        <v>0</v>
      </c>
      <c r="CC35" s="1">
        <v>87</v>
      </c>
      <c r="CD35" s="1">
        <v>18</v>
      </c>
      <c r="CE35" s="1">
        <v>5</v>
      </c>
      <c r="CF35" s="1">
        <v>2</v>
      </c>
      <c r="CG35" s="1">
        <v>2</v>
      </c>
      <c r="CH35" s="1">
        <v>0</v>
      </c>
      <c r="CI35" s="1">
        <v>68</v>
      </c>
      <c r="CJ35" s="1">
        <v>35</v>
      </c>
      <c r="CK35" s="1">
        <v>7</v>
      </c>
      <c r="CL35" s="1">
        <v>2</v>
      </c>
      <c r="CM35" s="1">
        <v>1</v>
      </c>
      <c r="CN35" s="1">
        <v>0</v>
      </c>
      <c r="CO35" s="1">
        <v>1</v>
      </c>
      <c r="CP35" s="1">
        <v>0</v>
      </c>
      <c r="CQ35" s="1">
        <v>0</v>
      </c>
      <c r="CR35" s="1">
        <v>0</v>
      </c>
      <c r="CS35" s="4"/>
      <c r="CT35" s="4"/>
      <c r="CU35" s="4"/>
      <c r="CV35" s="4"/>
      <c r="CW35" s="4"/>
      <c r="CX35" s="4"/>
      <c r="CY35" s="4"/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112</v>
      </c>
      <c r="EA35" s="1">
        <v>0</v>
      </c>
      <c r="EB35" s="4">
        <v>47.203571428571408</v>
      </c>
      <c r="EC35" s="4">
        <v>22.833928571428583</v>
      </c>
      <c r="ED35" s="4">
        <v>30.245535714285712</v>
      </c>
      <c r="EE35" s="4"/>
      <c r="EF35" s="4">
        <v>100.28303571428572</v>
      </c>
      <c r="EG35" s="4">
        <v>33.427678571428572</v>
      </c>
      <c r="EH35" s="4">
        <v>33.427678571428572</v>
      </c>
      <c r="EI35" s="1">
        <v>33</v>
      </c>
      <c r="EJ35" s="1">
        <v>43</v>
      </c>
      <c r="EK35" s="1">
        <v>26</v>
      </c>
      <c r="EL35" s="1">
        <v>10</v>
      </c>
      <c r="EM35" s="1">
        <v>1</v>
      </c>
      <c r="EN35" s="1">
        <v>0</v>
      </c>
      <c r="EO35" s="1">
        <v>87</v>
      </c>
      <c r="EP35" s="1">
        <v>18</v>
      </c>
      <c r="EQ35" s="1">
        <v>5</v>
      </c>
      <c r="ER35" s="1">
        <v>2</v>
      </c>
      <c r="ES35" s="1">
        <v>2</v>
      </c>
      <c r="ET35" s="1">
        <v>0</v>
      </c>
      <c r="EU35" s="1">
        <v>68</v>
      </c>
      <c r="EV35" s="1">
        <v>35</v>
      </c>
      <c r="EW35" s="1">
        <v>7</v>
      </c>
      <c r="EX35" s="1">
        <v>2</v>
      </c>
      <c r="EY35" s="1">
        <v>1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1</v>
      </c>
      <c r="FH35" s="1">
        <v>0</v>
      </c>
      <c r="FI35" s="1">
        <v>265</v>
      </c>
      <c r="FJ35" s="1" t="s">
        <v>375</v>
      </c>
      <c r="FK35" s="1">
        <v>267</v>
      </c>
      <c r="FL35" s="1">
        <v>31</v>
      </c>
      <c r="FM35" s="1" t="s">
        <v>375</v>
      </c>
      <c r="FN35" s="1">
        <v>31</v>
      </c>
      <c r="FO35" s="1">
        <v>34</v>
      </c>
      <c r="FP35" s="1">
        <v>19</v>
      </c>
      <c r="FQ35" s="1">
        <v>34</v>
      </c>
      <c r="FR35" s="1" t="s">
        <v>284</v>
      </c>
      <c r="FS35" s="1">
        <v>313</v>
      </c>
      <c r="FT35" s="1">
        <v>134</v>
      </c>
      <c r="FU35" s="1">
        <v>313</v>
      </c>
    </row>
    <row r="36" spans="63:177">
      <c r="BK36" s="29">
        <v>485798325</v>
      </c>
      <c r="BL36" s="1" t="s">
        <v>155</v>
      </c>
      <c r="BM36" s="1">
        <v>313</v>
      </c>
      <c r="BN36" s="1" t="s">
        <v>289</v>
      </c>
      <c r="BO36" s="1" t="s">
        <v>290</v>
      </c>
      <c r="BP36" s="1">
        <v>189</v>
      </c>
      <c r="BQ36" s="1">
        <v>1</v>
      </c>
      <c r="BR36" s="4">
        <v>57.443617021276602</v>
      </c>
      <c r="BS36" s="4">
        <v>31.471808510638287</v>
      </c>
      <c r="BT36" s="4">
        <v>37.264361702127658</v>
      </c>
      <c r="BU36" s="4">
        <v>126.17978723404256</v>
      </c>
      <c r="BV36" s="4">
        <v>42.0599290780142</v>
      </c>
      <c r="BW36" s="1">
        <v>24</v>
      </c>
      <c r="BX36" s="1">
        <v>77</v>
      </c>
      <c r="BY36" s="1">
        <v>53</v>
      </c>
      <c r="BZ36" s="1">
        <v>34</v>
      </c>
      <c r="CA36" s="1">
        <v>0</v>
      </c>
      <c r="CB36" s="1">
        <v>0</v>
      </c>
      <c r="CC36" s="1">
        <v>109</v>
      </c>
      <c r="CD36" s="1">
        <v>56</v>
      </c>
      <c r="CE36" s="1">
        <v>17</v>
      </c>
      <c r="CF36" s="1">
        <v>6</v>
      </c>
      <c r="CG36" s="1">
        <v>2</v>
      </c>
      <c r="CH36" s="1">
        <v>1</v>
      </c>
      <c r="CI36" s="1">
        <v>87</v>
      </c>
      <c r="CJ36" s="1">
        <v>72</v>
      </c>
      <c r="CK36" s="1">
        <v>24</v>
      </c>
      <c r="CL36" s="1">
        <v>5</v>
      </c>
      <c r="CM36" s="1">
        <v>2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4"/>
      <c r="CT36" s="4"/>
      <c r="CU36" s="4"/>
      <c r="CV36" s="4"/>
      <c r="CW36" s="4"/>
      <c r="CX36" s="4"/>
      <c r="CY36" s="4"/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189</v>
      </c>
      <c r="EA36" s="1">
        <v>1</v>
      </c>
      <c r="EB36" s="4">
        <v>57.443617021276602</v>
      </c>
      <c r="EC36" s="4">
        <v>31.471808510638287</v>
      </c>
      <c r="ED36" s="4">
        <v>37.264361702127658</v>
      </c>
      <c r="EE36" s="4"/>
      <c r="EF36" s="4">
        <v>126.17978723404256</v>
      </c>
      <c r="EG36" s="4">
        <v>42.0599290780142</v>
      </c>
      <c r="EH36" s="4">
        <v>42.0599290780142</v>
      </c>
      <c r="EI36" s="1">
        <v>24</v>
      </c>
      <c r="EJ36" s="1">
        <v>77</v>
      </c>
      <c r="EK36" s="1">
        <v>53</v>
      </c>
      <c r="EL36" s="1">
        <v>34</v>
      </c>
      <c r="EM36" s="1">
        <v>0</v>
      </c>
      <c r="EN36" s="1">
        <v>0</v>
      </c>
      <c r="EO36" s="1">
        <v>109</v>
      </c>
      <c r="EP36" s="1">
        <v>56</v>
      </c>
      <c r="EQ36" s="1">
        <v>17</v>
      </c>
      <c r="ER36" s="1">
        <v>6</v>
      </c>
      <c r="ES36" s="1">
        <v>2</v>
      </c>
      <c r="ET36" s="1">
        <v>1</v>
      </c>
      <c r="EU36" s="1">
        <v>87</v>
      </c>
      <c r="EV36" s="1">
        <v>72</v>
      </c>
      <c r="EW36" s="1">
        <v>24</v>
      </c>
      <c r="EX36" s="1">
        <v>5</v>
      </c>
      <c r="EY36" s="1">
        <v>2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117</v>
      </c>
      <c r="FJ36" s="1" t="s">
        <v>375</v>
      </c>
      <c r="FK36" s="1">
        <v>133</v>
      </c>
      <c r="FL36" s="1">
        <v>15</v>
      </c>
      <c r="FM36" s="1" t="s">
        <v>375</v>
      </c>
      <c r="FN36" s="1">
        <v>18</v>
      </c>
      <c r="FO36" s="1">
        <v>34</v>
      </c>
      <c r="FP36" s="1">
        <v>19</v>
      </c>
      <c r="FQ36" s="1">
        <v>34</v>
      </c>
      <c r="FR36" s="1" t="s">
        <v>284</v>
      </c>
      <c r="FS36" s="1">
        <v>313</v>
      </c>
      <c r="FT36" s="1">
        <v>134</v>
      </c>
      <c r="FU36" s="1">
        <v>313</v>
      </c>
    </row>
    <row r="37" spans="63:177">
      <c r="BK37" s="29">
        <v>532167695</v>
      </c>
      <c r="BL37" s="1" t="s">
        <v>156</v>
      </c>
      <c r="BM37" s="1">
        <v>314</v>
      </c>
      <c r="BN37" s="1" t="s">
        <v>289</v>
      </c>
      <c r="BO37" s="1" t="s">
        <v>290</v>
      </c>
      <c r="BP37" s="1">
        <v>175</v>
      </c>
      <c r="BQ37" s="1">
        <v>5</v>
      </c>
      <c r="BR37" s="4">
        <v>55.984117647058874</v>
      </c>
      <c r="BS37" s="4">
        <v>31.771764705882372</v>
      </c>
      <c r="BT37" s="4">
        <v>37.2664705882353</v>
      </c>
      <c r="BU37" s="4">
        <v>125.02235294117645</v>
      </c>
      <c r="BV37" s="4">
        <v>41.674117647058807</v>
      </c>
      <c r="BW37" s="1">
        <v>34</v>
      </c>
      <c r="BX37" s="1">
        <v>57</v>
      </c>
      <c r="BY37" s="1">
        <v>42</v>
      </c>
      <c r="BZ37" s="1">
        <v>37</v>
      </c>
      <c r="CA37" s="1">
        <v>1</v>
      </c>
      <c r="CB37" s="1">
        <v>1</v>
      </c>
      <c r="CC37" s="1">
        <v>100</v>
      </c>
      <c r="CD37" s="1">
        <v>43</v>
      </c>
      <c r="CE37" s="1">
        <v>15</v>
      </c>
      <c r="CF37" s="1">
        <v>12</v>
      </c>
      <c r="CG37" s="1">
        <v>5</v>
      </c>
      <c r="CH37" s="1">
        <v>0</v>
      </c>
      <c r="CI37" s="1">
        <v>83</v>
      </c>
      <c r="CJ37" s="1">
        <v>55</v>
      </c>
      <c r="CK37" s="1">
        <v>20</v>
      </c>
      <c r="CL37" s="1">
        <v>12</v>
      </c>
      <c r="CM37" s="1">
        <v>2</v>
      </c>
      <c r="CN37" s="1">
        <v>0</v>
      </c>
      <c r="CO37" s="1">
        <v>1</v>
      </c>
      <c r="CP37" s="1">
        <v>0</v>
      </c>
      <c r="CQ37" s="1">
        <v>0</v>
      </c>
      <c r="CR37" s="1">
        <v>0</v>
      </c>
      <c r="CS37" s="4"/>
      <c r="CT37" s="4"/>
      <c r="CU37" s="4"/>
      <c r="CV37" s="4"/>
      <c r="CW37" s="4"/>
      <c r="CX37" s="4"/>
      <c r="CY37" s="4"/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175</v>
      </c>
      <c r="EA37" s="1">
        <v>5</v>
      </c>
      <c r="EB37" s="4">
        <v>55.984117647058874</v>
      </c>
      <c r="EC37" s="4">
        <v>31.771764705882372</v>
      </c>
      <c r="ED37" s="4">
        <v>37.2664705882353</v>
      </c>
      <c r="EE37" s="4"/>
      <c r="EF37" s="4">
        <v>125.02235294117645</v>
      </c>
      <c r="EG37" s="4">
        <v>41.674117647058807</v>
      </c>
      <c r="EH37" s="4">
        <v>41.674117647058807</v>
      </c>
      <c r="EI37" s="1">
        <v>34</v>
      </c>
      <c r="EJ37" s="1">
        <v>57</v>
      </c>
      <c r="EK37" s="1">
        <v>42</v>
      </c>
      <c r="EL37" s="1">
        <v>37</v>
      </c>
      <c r="EM37" s="1">
        <v>1</v>
      </c>
      <c r="EN37" s="1">
        <v>1</v>
      </c>
      <c r="EO37" s="1">
        <v>100</v>
      </c>
      <c r="EP37" s="1">
        <v>43</v>
      </c>
      <c r="EQ37" s="1">
        <v>15</v>
      </c>
      <c r="ER37" s="1">
        <v>12</v>
      </c>
      <c r="ES37" s="1">
        <v>5</v>
      </c>
      <c r="ET37" s="1">
        <v>0</v>
      </c>
      <c r="EU37" s="1">
        <v>83</v>
      </c>
      <c r="EV37" s="1">
        <v>55</v>
      </c>
      <c r="EW37" s="1">
        <v>20</v>
      </c>
      <c r="EX37" s="1">
        <v>12</v>
      </c>
      <c r="EY37" s="1">
        <v>2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1</v>
      </c>
      <c r="FH37" s="1">
        <v>0</v>
      </c>
      <c r="FI37" s="1">
        <v>124</v>
      </c>
      <c r="FJ37" s="1" t="s">
        <v>375</v>
      </c>
      <c r="FK37" s="1">
        <v>137</v>
      </c>
      <c r="FL37" s="1">
        <v>16</v>
      </c>
      <c r="FM37" s="1" t="s">
        <v>375</v>
      </c>
      <c r="FN37" s="1">
        <v>19</v>
      </c>
      <c r="FO37" s="1">
        <v>34</v>
      </c>
      <c r="FP37" s="1">
        <v>19</v>
      </c>
      <c r="FQ37" s="1">
        <v>34</v>
      </c>
      <c r="FR37" s="1" t="s">
        <v>284</v>
      </c>
      <c r="FS37" s="1">
        <v>313</v>
      </c>
      <c r="FT37" s="1">
        <v>134</v>
      </c>
      <c r="FU37" s="1">
        <v>313</v>
      </c>
    </row>
    <row r="38" spans="63:177">
      <c r="BK38" s="29">
        <v>618081585</v>
      </c>
      <c r="BL38" s="1" t="s">
        <v>347</v>
      </c>
      <c r="BM38" s="1">
        <v>11</v>
      </c>
      <c r="BN38" s="1" t="s">
        <v>300</v>
      </c>
      <c r="BO38" s="1" t="s">
        <v>290</v>
      </c>
      <c r="BP38" s="1">
        <v>0</v>
      </c>
      <c r="BQ38" s="1">
        <v>0</v>
      </c>
      <c r="BR38" s="4"/>
      <c r="BS38" s="4"/>
      <c r="BT38" s="4"/>
      <c r="BU38" s="4"/>
      <c r="BV38" s="4"/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4"/>
      <c r="CT38" s="4"/>
      <c r="CU38" s="4"/>
      <c r="CV38" s="4"/>
      <c r="CW38" s="4"/>
      <c r="CX38" s="4"/>
      <c r="CY38" s="4"/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4"/>
      <c r="EC38" s="4"/>
      <c r="ED38" s="4"/>
      <c r="EE38" s="4"/>
      <c r="EF38" s="4"/>
      <c r="EG38" s="4"/>
      <c r="EH38" s="4"/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 t="s">
        <v>375</v>
      </c>
      <c r="FJ38" s="1" t="s">
        <v>375</v>
      </c>
      <c r="FK38" s="1" t="s">
        <v>375</v>
      </c>
      <c r="FL38" s="1" t="s">
        <v>375</v>
      </c>
      <c r="FM38" s="1" t="s">
        <v>375</v>
      </c>
      <c r="FN38" s="1" t="s">
        <v>375</v>
      </c>
      <c r="FO38" s="1">
        <v>21</v>
      </c>
      <c r="FP38" s="1">
        <v>10</v>
      </c>
      <c r="FQ38" s="1">
        <v>21</v>
      </c>
      <c r="FR38" s="1" t="s">
        <v>299</v>
      </c>
      <c r="FS38" s="1">
        <v>313</v>
      </c>
      <c r="FT38" s="1">
        <v>134</v>
      </c>
      <c r="FU38" s="1">
        <v>313</v>
      </c>
    </row>
    <row r="39" spans="63:177">
      <c r="BK39" s="29">
        <v>764548582</v>
      </c>
      <c r="BL39" s="1" t="s">
        <v>10</v>
      </c>
      <c r="BM39" s="1">
        <v>34</v>
      </c>
      <c r="BN39" s="1" t="s">
        <v>289</v>
      </c>
      <c r="BO39" s="1" t="s">
        <v>290</v>
      </c>
      <c r="BP39" s="1">
        <v>52</v>
      </c>
      <c r="BQ39" s="1">
        <v>1</v>
      </c>
      <c r="BR39" s="4">
        <v>48.174509803921573</v>
      </c>
      <c r="BS39" s="4">
        <v>37.607843137254896</v>
      </c>
      <c r="BT39" s="4">
        <v>37.190196078431363</v>
      </c>
      <c r="BU39" s="4">
        <v>122.97254901960783</v>
      </c>
      <c r="BV39" s="4">
        <v>40.990849673202604</v>
      </c>
      <c r="BW39" s="1">
        <v>11</v>
      </c>
      <c r="BX39" s="1">
        <v>24</v>
      </c>
      <c r="BY39" s="1">
        <v>11</v>
      </c>
      <c r="BZ39" s="1">
        <v>5</v>
      </c>
      <c r="CA39" s="1">
        <v>0</v>
      </c>
      <c r="CB39" s="1">
        <v>0</v>
      </c>
      <c r="CC39" s="1">
        <v>23</v>
      </c>
      <c r="CD39" s="1">
        <v>19</v>
      </c>
      <c r="CE39" s="1">
        <v>3</v>
      </c>
      <c r="CF39" s="1">
        <v>6</v>
      </c>
      <c r="CG39" s="1">
        <v>1</v>
      </c>
      <c r="CH39" s="1">
        <v>0</v>
      </c>
      <c r="CI39" s="1">
        <v>30</v>
      </c>
      <c r="CJ39" s="1">
        <v>14</v>
      </c>
      <c r="CK39" s="1">
        <v>4</v>
      </c>
      <c r="CL39" s="1">
        <v>3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4"/>
      <c r="CT39" s="4"/>
      <c r="CU39" s="4"/>
      <c r="CV39" s="4"/>
      <c r="CW39" s="4"/>
      <c r="CX39" s="4"/>
      <c r="CY39" s="4"/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52</v>
      </c>
      <c r="EA39" s="1">
        <v>1</v>
      </c>
      <c r="EB39" s="4">
        <v>48.174509803921573</v>
      </c>
      <c r="EC39" s="4">
        <v>37.607843137254896</v>
      </c>
      <c r="ED39" s="4">
        <v>37.190196078431363</v>
      </c>
      <c r="EE39" s="4"/>
      <c r="EF39" s="4">
        <v>122.97254901960783</v>
      </c>
      <c r="EG39" s="4">
        <v>40.990849673202604</v>
      </c>
      <c r="EH39" s="4">
        <v>40.990849673202604</v>
      </c>
      <c r="EI39" s="1">
        <v>11</v>
      </c>
      <c r="EJ39" s="1">
        <v>24</v>
      </c>
      <c r="EK39" s="1">
        <v>11</v>
      </c>
      <c r="EL39" s="1">
        <v>5</v>
      </c>
      <c r="EM39" s="1">
        <v>0</v>
      </c>
      <c r="EN39" s="1">
        <v>0</v>
      </c>
      <c r="EO39" s="1">
        <v>23</v>
      </c>
      <c r="EP39" s="1">
        <v>19</v>
      </c>
      <c r="EQ39" s="1">
        <v>3</v>
      </c>
      <c r="ER39" s="1">
        <v>6</v>
      </c>
      <c r="ES39" s="1">
        <v>1</v>
      </c>
      <c r="ET39" s="1">
        <v>0</v>
      </c>
      <c r="EU39" s="1">
        <v>30</v>
      </c>
      <c r="EV39" s="1">
        <v>14</v>
      </c>
      <c r="EW39" s="1">
        <v>4</v>
      </c>
      <c r="EX39" s="1">
        <v>3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134</v>
      </c>
      <c r="FJ39" s="1" t="s">
        <v>375</v>
      </c>
      <c r="FK39" s="1">
        <v>149</v>
      </c>
      <c r="FL39" s="1">
        <v>8</v>
      </c>
      <c r="FM39" s="1" t="s">
        <v>375</v>
      </c>
      <c r="FN39" s="1">
        <v>10</v>
      </c>
      <c r="FO39" s="1">
        <v>21</v>
      </c>
      <c r="FP39" s="1">
        <v>10</v>
      </c>
      <c r="FQ39" s="1">
        <v>21</v>
      </c>
      <c r="FR39" s="1" t="s">
        <v>299</v>
      </c>
      <c r="FS39" s="1">
        <v>313</v>
      </c>
      <c r="FT39" s="1">
        <v>134</v>
      </c>
      <c r="FU39" s="1">
        <v>313</v>
      </c>
    </row>
    <row r="40" spans="63:177">
      <c r="BK40" s="29">
        <v>310686851</v>
      </c>
      <c r="BL40" s="1" t="s">
        <v>11</v>
      </c>
      <c r="BM40" s="1">
        <v>36</v>
      </c>
      <c r="BN40" s="1" t="s">
        <v>289</v>
      </c>
      <c r="BO40" s="1" t="s">
        <v>290</v>
      </c>
      <c r="BP40" s="1">
        <v>96</v>
      </c>
      <c r="BQ40" s="1">
        <v>5</v>
      </c>
      <c r="BR40" s="4">
        <v>48.021978021978022</v>
      </c>
      <c r="BS40" s="4">
        <v>34.445054945054942</v>
      </c>
      <c r="BT40" s="4">
        <v>36.718681318681327</v>
      </c>
      <c r="BU40" s="4">
        <v>119.18571428571428</v>
      </c>
      <c r="BV40" s="4">
        <v>39.728571428571421</v>
      </c>
      <c r="BW40" s="1">
        <v>23</v>
      </c>
      <c r="BX40" s="1">
        <v>39</v>
      </c>
      <c r="BY40" s="1">
        <v>20</v>
      </c>
      <c r="BZ40" s="1">
        <v>9</v>
      </c>
      <c r="CA40" s="1">
        <v>1</v>
      </c>
      <c r="CB40" s="1">
        <v>0</v>
      </c>
      <c r="CC40" s="1">
        <v>46</v>
      </c>
      <c r="CD40" s="1">
        <v>32</v>
      </c>
      <c r="CE40" s="1">
        <v>8</v>
      </c>
      <c r="CF40" s="1">
        <v>5</v>
      </c>
      <c r="CG40" s="1">
        <v>2</v>
      </c>
      <c r="CH40" s="1">
        <v>1</v>
      </c>
      <c r="CI40" s="1">
        <v>49</v>
      </c>
      <c r="CJ40" s="1">
        <v>20</v>
      </c>
      <c r="CK40" s="1">
        <v>13</v>
      </c>
      <c r="CL40" s="1">
        <v>9</v>
      </c>
      <c r="CM40" s="1">
        <v>1</v>
      </c>
      <c r="CN40" s="1">
        <v>0</v>
      </c>
      <c r="CO40" s="1">
        <v>1</v>
      </c>
      <c r="CP40" s="1">
        <v>0</v>
      </c>
      <c r="CQ40" s="1">
        <v>0</v>
      </c>
      <c r="CR40" s="1">
        <v>0</v>
      </c>
      <c r="CS40" s="4"/>
      <c r="CT40" s="4"/>
      <c r="CU40" s="4"/>
      <c r="CV40" s="4"/>
      <c r="CW40" s="4"/>
      <c r="CX40" s="4"/>
      <c r="CY40" s="4"/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96</v>
      </c>
      <c r="EA40" s="1">
        <v>5</v>
      </c>
      <c r="EB40" s="4">
        <v>48.021978021978022</v>
      </c>
      <c r="EC40" s="4">
        <v>34.445054945054942</v>
      </c>
      <c r="ED40" s="4">
        <v>36.718681318681327</v>
      </c>
      <c r="EE40" s="4"/>
      <c r="EF40" s="4">
        <v>119.18571428571428</v>
      </c>
      <c r="EG40" s="4">
        <v>39.728571428571421</v>
      </c>
      <c r="EH40" s="4">
        <v>39.728571428571421</v>
      </c>
      <c r="EI40" s="1">
        <v>23</v>
      </c>
      <c r="EJ40" s="1">
        <v>39</v>
      </c>
      <c r="EK40" s="1">
        <v>20</v>
      </c>
      <c r="EL40" s="1">
        <v>9</v>
      </c>
      <c r="EM40" s="1">
        <v>1</v>
      </c>
      <c r="EN40" s="1">
        <v>0</v>
      </c>
      <c r="EO40" s="1">
        <v>46</v>
      </c>
      <c r="EP40" s="1">
        <v>32</v>
      </c>
      <c r="EQ40" s="1">
        <v>8</v>
      </c>
      <c r="ER40" s="1">
        <v>5</v>
      </c>
      <c r="ES40" s="1">
        <v>2</v>
      </c>
      <c r="ET40" s="1">
        <v>1</v>
      </c>
      <c r="EU40" s="1">
        <v>49</v>
      </c>
      <c r="EV40" s="1">
        <v>20</v>
      </c>
      <c r="EW40" s="1">
        <v>13</v>
      </c>
      <c r="EX40" s="1">
        <v>9</v>
      </c>
      <c r="EY40" s="1">
        <v>1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1</v>
      </c>
      <c r="FH40" s="1">
        <v>0</v>
      </c>
      <c r="FI40" s="1">
        <v>159</v>
      </c>
      <c r="FJ40" s="1" t="s">
        <v>375</v>
      </c>
      <c r="FK40" s="1">
        <v>170</v>
      </c>
      <c r="FL40" s="1">
        <v>10</v>
      </c>
      <c r="FM40" s="1" t="s">
        <v>375</v>
      </c>
      <c r="FN40" s="1">
        <v>13</v>
      </c>
      <c r="FO40" s="1">
        <v>21</v>
      </c>
      <c r="FP40" s="1">
        <v>10</v>
      </c>
      <c r="FQ40" s="1">
        <v>21</v>
      </c>
      <c r="FR40" s="1" t="s">
        <v>299</v>
      </c>
      <c r="FS40" s="1">
        <v>313</v>
      </c>
      <c r="FT40" s="1">
        <v>134</v>
      </c>
      <c r="FU40" s="1">
        <v>313</v>
      </c>
    </row>
    <row r="41" spans="63:177">
      <c r="BK41" s="29">
        <v>213616556</v>
      </c>
      <c r="BL41" s="1" t="s">
        <v>12</v>
      </c>
      <c r="BM41" s="1">
        <v>37</v>
      </c>
      <c r="BN41" s="1" t="s">
        <v>289</v>
      </c>
      <c r="BO41" s="1" t="s">
        <v>290</v>
      </c>
      <c r="BP41" s="1">
        <v>72</v>
      </c>
      <c r="BQ41" s="1">
        <v>0</v>
      </c>
      <c r="BR41" s="4">
        <v>43.073611111111113</v>
      </c>
      <c r="BS41" s="4">
        <v>29.14027777777779</v>
      </c>
      <c r="BT41" s="4">
        <v>33.98472222222221</v>
      </c>
      <c r="BU41" s="4">
        <v>106.19861111111108</v>
      </c>
      <c r="BV41" s="4">
        <v>35.399537037037035</v>
      </c>
      <c r="BW41" s="1">
        <v>20</v>
      </c>
      <c r="BX41" s="1">
        <v>35</v>
      </c>
      <c r="BY41" s="1">
        <v>11</v>
      </c>
      <c r="BZ41" s="1">
        <v>6</v>
      </c>
      <c r="CA41" s="1">
        <v>1</v>
      </c>
      <c r="CB41" s="1">
        <v>0</v>
      </c>
      <c r="CC41" s="1">
        <v>43</v>
      </c>
      <c r="CD41" s="1">
        <v>22</v>
      </c>
      <c r="CE41" s="1">
        <v>4</v>
      </c>
      <c r="CF41" s="1">
        <v>3</v>
      </c>
      <c r="CG41" s="1">
        <v>1</v>
      </c>
      <c r="CH41" s="1">
        <v>0</v>
      </c>
      <c r="CI41" s="1">
        <v>42</v>
      </c>
      <c r="CJ41" s="1">
        <v>19</v>
      </c>
      <c r="CK41" s="1">
        <v>5</v>
      </c>
      <c r="CL41" s="1">
        <v>6</v>
      </c>
      <c r="CM41" s="1">
        <v>1</v>
      </c>
      <c r="CN41" s="1">
        <v>1</v>
      </c>
      <c r="CO41" s="1">
        <v>0</v>
      </c>
      <c r="CP41" s="1">
        <v>0</v>
      </c>
      <c r="CQ41" s="1">
        <v>0</v>
      </c>
      <c r="CR41" s="1">
        <v>0</v>
      </c>
      <c r="CS41" s="4"/>
      <c r="CT41" s="4"/>
      <c r="CU41" s="4"/>
      <c r="CV41" s="4"/>
      <c r="CW41" s="4"/>
      <c r="CX41" s="4"/>
      <c r="CY41" s="4"/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72</v>
      </c>
      <c r="EA41" s="1">
        <v>0</v>
      </c>
      <c r="EB41" s="4">
        <v>43.073611111111113</v>
      </c>
      <c r="EC41" s="4">
        <v>29.14027777777779</v>
      </c>
      <c r="ED41" s="4">
        <v>33.98472222222221</v>
      </c>
      <c r="EE41" s="4"/>
      <c r="EF41" s="4">
        <v>106.19861111111108</v>
      </c>
      <c r="EG41" s="4">
        <v>35.399537037037035</v>
      </c>
      <c r="EH41" s="4">
        <v>35.399537037037035</v>
      </c>
      <c r="EI41" s="1">
        <v>20</v>
      </c>
      <c r="EJ41" s="1">
        <v>35</v>
      </c>
      <c r="EK41" s="1">
        <v>11</v>
      </c>
      <c r="EL41" s="1">
        <v>6</v>
      </c>
      <c r="EM41" s="1">
        <v>1</v>
      </c>
      <c r="EN41" s="1">
        <v>0</v>
      </c>
      <c r="EO41" s="1">
        <v>43</v>
      </c>
      <c r="EP41" s="1">
        <v>22</v>
      </c>
      <c r="EQ41" s="1">
        <v>4</v>
      </c>
      <c r="ER41" s="1">
        <v>3</v>
      </c>
      <c r="ES41" s="1">
        <v>1</v>
      </c>
      <c r="ET41" s="1">
        <v>0</v>
      </c>
      <c r="EU41" s="1">
        <v>42</v>
      </c>
      <c r="EV41" s="1">
        <v>19</v>
      </c>
      <c r="EW41" s="1">
        <v>5</v>
      </c>
      <c r="EX41" s="1">
        <v>6</v>
      </c>
      <c r="EY41" s="1">
        <v>1</v>
      </c>
      <c r="EZ41" s="1">
        <v>1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241</v>
      </c>
      <c r="FJ41" s="1" t="s">
        <v>375</v>
      </c>
      <c r="FK41" s="1">
        <v>246</v>
      </c>
      <c r="FL41" s="1">
        <v>18</v>
      </c>
      <c r="FM41" s="1" t="s">
        <v>375</v>
      </c>
      <c r="FN41" s="1">
        <v>18</v>
      </c>
      <c r="FO41" s="1">
        <v>21</v>
      </c>
      <c r="FP41" s="1">
        <v>10</v>
      </c>
      <c r="FQ41" s="1">
        <v>21</v>
      </c>
      <c r="FR41" s="1" t="s">
        <v>299</v>
      </c>
      <c r="FS41" s="1">
        <v>313</v>
      </c>
      <c r="FT41" s="1">
        <v>134</v>
      </c>
      <c r="FU41" s="1">
        <v>313</v>
      </c>
    </row>
    <row r="42" spans="63:177">
      <c r="BK42" s="29">
        <v>703873635</v>
      </c>
      <c r="BL42" s="1" t="s">
        <v>13</v>
      </c>
      <c r="BM42" s="1">
        <v>39</v>
      </c>
      <c r="BN42" s="1" t="s">
        <v>289</v>
      </c>
      <c r="BO42" s="1" t="s">
        <v>370</v>
      </c>
      <c r="BP42" s="1">
        <v>47</v>
      </c>
      <c r="BQ42" s="1">
        <v>2</v>
      </c>
      <c r="BR42" s="4">
        <v>48.482222222222219</v>
      </c>
      <c r="BS42" s="4">
        <v>39.562222222222225</v>
      </c>
      <c r="BT42" s="4">
        <v>43.655555555555566</v>
      </c>
      <c r="BU42" s="4">
        <v>131.69999999999999</v>
      </c>
      <c r="BV42" s="4">
        <v>43.900000000000013</v>
      </c>
      <c r="BW42" s="1">
        <v>12</v>
      </c>
      <c r="BX42" s="1">
        <v>19</v>
      </c>
      <c r="BY42" s="1">
        <v>8</v>
      </c>
      <c r="BZ42" s="1">
        <v>6</v>
      </c>
      <c r="CA42" s="1">
        <v>1</v>
      </c>
      <c r="CB42" s="1">
        <v>0</v>
      </c>
      <c r="CC42" s="1">
        <v>22</v>
      </c>
      <c r="CD42" s="1">
        <v>12</v>
      </c>
      <c r="CE42" s="1">
        <v>5</v>
      </c>
      <c r="CF42" s="1">
        <v>6</v>
      </c>
      <c r="CG42" s="1">
        <v>2</v>
      </c>
      <c r="CH42" s="1">
        <v>2</v>
      </c>
      <c r="CI42" s="1">
        <v>16</v>
      </c>
      <c r="CJ42" s="1">
        <v>13</v>
      </c>
      <c r="CK42" s="1">
        <v>11</v>
      </c>
      <c r="CL42" s="1">
        <v>5</v>
      </c>
      <c r="CM42" s="1">
        <v>1</v>
      </c>
      <c r="CN42" s="1">
        <v>0</v>
      </c>
      <c r="CO42" s="1">
        <v>1</v>
      </c>
      <c r="CP42" s="1">
        <v>0</v>
      </c>
      <c r="CQ42" s="1">
        <v>23</v>
      </c>
      <c r="CR42" s="1">
        <v>0</v>
      </c>
      <c r="CS42" s="4">
        <v>72.243478260869566</v>
      </c>
      <c r="CT42" s="4">
        <v>37.082608695652176</v>
      </c>
      <c r="CU42" s="4">
        <v>51.521739130434774</v>
      </c>
      <c r="CV42" s="4">
        <v>69.956521739130437</v>
      </c>
      <c r="CW42" s="4">
        <v>160.8478260869565</v>
      </c>
      <c r="CX42" s="4">
        <v>53.615942028985522</v>
      </c>
      <c r="CY42" s="4">
        <v>57.701086956521749</v>
      </c>
      <c r="CZ42" s="1">
        <v>1</v>
      </c>
      <c r="DA42" s="1">
        <v>3</v>
      </c>
      <c r="DB42" s="1">
        <v>9</v>
      </c>
      <c r="DC42" s="1">
        <v>10</v>
      </c>
      <c r="DD42" s="1">
        <v>1</v>
      </c>
      <c r="DE42" s="1">
        <v>1</v>
      </c>
      <c r="DF42" s="1">
        <v>9</v>
      </c>
      <c r="DG42" s="1">
        <v>11</v>
      </c>
      <c r="DH42" s="1">
        <v>2</v>
      </c>
      <c r="DI42" s="1">
        <v>1</v>
      </c>
      <c r="DJ42" s="1">
        <v>1</v>
      </c>
      <c r="DK42" s="1">
        <v>0</v>
      </c>
      <c r="DL42" s="1">
        <v>7</v>
      </c>
      <c r="DM42" s="1">
        <v>5</v>
      </c>
      <c r="DN42" s="1">
        <v>7</v>
      </c>
      <c r="DO42" s="1">
        <v>4</v>
      </c>
      <c r="DP42" s="1">
        <v>1</v>
      </c>
      <c r="DQ42" s="1">
        <v>0</v>
      </c>
      <c r="DR42" s="1">
        <v>2</v>
      </c>
      <c r="DS42" s="1">
        <v>2</v>
      </c>
      <c r="DT42" s="1">
        <v>11</v>
      </c>
      <c r="DU42" s="1">
        <v>8</v>
      </c>
      <c r="DV42" s="1">
        <v>0</v>
      </c>
      <c r="DW42" s="1">
        <v>0</v>
      </c>
      <c r="DX42" s="1">
        <v>1</v>
      </c>
      <c r="DY42" s="1">
        <v>0</v>
      </c>
      <c r="DZ42" s="1">
        <v>70</v>
      </c>
      <c r="EA42" s="1">
        <v>2</v>
      </c>
      <c r="EB42" s="4">
        <v>56.519117647058827</v>
      </c>
      <c r="EC42" s="4">
        <v>38.723529411764694</v>
      </c>
      <c r="ED42" s="4">
        <v>46.316176470588246</v>
      </c>
      <c r="EE42" s="4">
        <v>69.956521739130437</v>
      </c>
      <c r="EF42" s="4">
        <v>141.5588235294118</v>
      </c>
      <c r="EG42" s="4">
        <v>47.18627450980393</v>
      </c>
      <c r="EH42" s="4">
        <v>48.568014705882355</v>
      </c>
      <c r="EI42" s="1">
        <v>13</v>
      </c>
      <c r="EJ42" s="1">
        <v>22</v>
      </c>
      <c r="EK42" s="1">
        <v>17</v>
      </c>
      <c r="EL42" s="1">
        <v>16</v>
      </c>
      <c r="EM42" s="1">
        <v>2</v>
      </c>
      <c r="EN42" s="1">
        <v>1</v>
      </c>
      <c r="EO42" s="1">
        <v>31</v>
      </c>
      <c r="EP42" s="1">
        <v>23</v>
      </c>
      <c r="EQ42" s="1">
        <v>7</v>
      </c>
      <c r="ER42" s="1">
        <v>7</v>
      </c>
      <c r="ES42" s="1">
        <v>3</v>
      </c>
      <c r="ET42" s="1">
        <v>2</v>
      </c>
      <c r="EU42" s="1">
        <v>23</v>
      </c>
      <c r="EV42" s="1">
        <v>18</v>
      </c>
      <c r="EW42" s="1">
        <v>18</v>
      </c>
      <c r="EX42" s="1">
        <v>9</v>
      </c>
      <c r="EY42" s="1">
        <v>2</v>
      </c>
      <c r="EZ42" s="1">
        <v>0</v>
      </c>
      <c r="FA42" s="1">
        <v>2</v>
      </c>
      <c r="FB42" s="1">
        <v>2</v>
      </c>
      <c r="FC42" s="1">
        <v>11</v>
      </c>
      <c r="FD42" s="1">
        <v>8</v>
      </c>
      <c r="FE42" s="1">
        <v>0</v>
      </c>
      <c r="FF42" s="1">
        <v>0</v>
      </c>
      <c r="FG42" s="1">
        <v>2</v>
      </c>
      <c r="FH42" s="1">
        <v>0</v>
      </c>
      <c r="FI42" s="1">
        <v>83</v>
      </c>
      <c r="FJ42" s="1">
        <v>23</v>
      </c>
      <c r="FK42" s="1">
        <v>61</v>
      </c>
      <c r="FL42" s="1">
        <v>5</v>
      </c>
      <c r="FM42" s="1">
        <v>4</v>
      </c>
      <c r="FN42" s="1">
        <v>5</v>
      </c>
      <c r="FO42" s="1">
        <v>21</v>
      </c>
      <c r="FP42" s="1">
        <v>10</v>
      </c>
      <c r="FQ42" s="1">
        <v>21</v>
      </c>
      <c r="FR42" s="1" t="s">
        <v>299</v>
      </c>
      <c r="FS42" s="1">
        <v>313</v>
      </c>
      <c r="FT42" s="1">
        <v>134</v>
      </c>
      <c r="FU42" s="1">
        <v>313</v>
      </c>
    </row>
    <row r="43" spans="63:177">
      <c r="BK43" s="29">
        <v>864517341</v>
      </c>
      <c r="BL43" s="1" t="s">
        <v>14</v>
      </c>
      <c r="BM43" s="1">
        <v>45</v>
      </c>
      <c r="BN43" s="1" t="s">
        <v>289</v>
      </c>
      <c r="BO43" s="1" t="s">
        <v>290</v>
      </c>
      <c r="BP43" s="1">
        <v>139</v>
      </c>
      <c r="BQ43" s="1">
        <v>0</v>
      </c>
      <c r="BR43" s="4">
        <v>52.353956834532362</v>
      </c>
      <c r="BS43" s="4">
        <v>37.386330935251792</v>
      </c>
      <c r="BT43" s="4">
        <v>40.860431654676255</v>
      </c>
      <c r="BU43" s="4">
        <v>130.60071942446044</v>
      </c>
      <c r="BV43" s="4">
        <v>43.533573141486777</v>
      </c>
      <c r="BW43" s="1">
        <v>22</v>
      </c>
      <c r="BX43" s="1">
        <v>71</v>
      </c>
      <c r="BY43" s="1">
        <v>32</v>
      </c>
      <c r="BZ43" s="1">
        <v>14</v>
      </c>
      <c r="CA43" s="1">
        <v>0</v>
      </c>
      <c r="CB43" s="1">
        <v>0</v>
      </c>
      <c r="CC43" s="1">
        <v>57</v>
      </c>
      <c r="CD43" s="1">
        <v>63</v>
      </c>
      <c r="CE43" s="1">
        <v>11</v>
      </c>
      <c r="CF43" s="1">
        <v>8</v>
      </c>
      <c r="CG43" s="1">
        <v>1</v>
      </c>
      <c r="CH43" s="1">
        <v>0</v>
      </c>
      <c r="CI43" s="1">
        <v>59</v>
      </c>
      <c r="CJ43" s="1">
        <v>47</v>
      </c>
      <c r="CK43" s="1">
        <v>26</v>
      </c>
      <c r="CL43" s="1">
        <v>7</v>
      </c>
      <c r="CM43" s="1">
        <v>1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4"/>
      <c r="CT43" s="4"/>
      <c r="CU43" s="4"/>
      <c r="CV43" s="4"/>
      <c r="CW43" s="4"/>
      <c r="CX43" s="4"/>
      <c r="CY43" s="4"/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139</v>
      </c>
      <c r="EA43" s="1">
        <v>0</v>
      </c>
      <c r="EB43" s="4">
        <v>52.353956834532362</v>
      </c>
      <c r="EC43" s="4">
        <v>37.386330935251792</v>
      </c>
      <c r="ED43" s="4">
        <v>40.860431654676255</v>
      </c>
      <c r="EE43" s="4"/>
      <c r="EF43" s="4">
        <v>130.60071942446044</v>
      </c>
      <c r="EG43" s="4">
        <v>43.533573141486777</v>
      </c>
      <c r="EH43" s="4">
        <v>43.533573141486777</v>
      </c>
      <c r="EI43" s="1">
        <v>22</v>
      </c>
      <c r="EJ43" s="1">
        <v>71</v>
      </c>
      <c r="EK43" s="1">
        <v>32</v>
      </c>
      <c r="EL43" s="1">
        <v>14</v>
      </c>
      <c r="EM43" s="1">
        <v>0</v>
      </c>
      <c r="EN43" s="1">
        <v>0</v>
      </c>
      <c r="EO43" s="1">
        <v>57</v>
      </c>
      <c r="EP43" s="1">
        <v>63</v>
      </c>
      <c r="EQ43" s="1">
        <v>11</v>
      </c>
      <c r="ER43" s="1">
        <v>8</v>
      </c>
      <c r="ES43" s="1">
        <v>1</v>
      </c>
      <c r="ET43" s="1">
        <v>0</v>
      </c>
      <c r="EU43" s="1">
        <v>59</v>
      </c>
      <c r="EV43" s="1">
        <v>47</v>
      </c>
      <c r="EW43" s="1">
        <v>26</v>
      </c>
      <c r="EX43" s="1">
        <v>7</v>
      </c>
      <c r="EY43" s="1">
        <v>1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93</v>
      </c>
      <c r="FJ43" s="1" t="s">
        <v>375</v>
      </c>
      <c r="FK43" s="1">
        <v>107</v>
      </c>
      <c r="FL43" s="1">
        <v>6</v>
      </c>
      <c r="FM43" s="1" t="s">
        <v>375</v>
      </c>
      <c r="FN43" s="1">
        <v>8</v>
      </c>
      <c r="FO43" s="1">
        <v>21</v>
      </c>
      <c r="FP43" s="1">
        <v>10</v>
      </c>
      <c r="FQ43" s="1">
        <v>21</v>
      </c>
      <c r="FR43" s="1" t="s">
        <v>299</v>
      </c>
      <c r="FS43" s="1">
        <v>313</v>
      </c>
      <c r="FT43" s="1">
        <v>134</v>
      </c>
      <c r="FU43" s="1">
        <v>313</v>
      </c>
    </row>
    <row r="44" spans="63:177">
      <c r="BK44" s="29">
        <v>930476253</v>
      </c>
      <c r="BL44" s="1" t="s">
        <v>15</v>
      </c>
      <c r="BM44" s="1">
        <v>47</v>
      </c>
      <c r="BN44" s="1" t="s">
        <v>289</v>
      </c>
      <c r="BO44" s="1" t="s">
        <v>370</v>
      </c>
      <c r="BP44" s="1">
        <v>68</v>
      </c>
      <c r="BQ44" s="1">
        <v>0</v>
      </c>
      <c r="BR44" s="4">
        <v>47.407352941176477</v>
      </c>
      <c r="BS44" s="4">
        <v>31.864705882352951</v>
      </c>
      <c r="BT44" s="4">
        <v>41.17647058823529</v>
      </c>
      <c r="BU44" s="4">
        <v>120.44852941176468</v>
      </c>
      <c r="BV44" s="4">
        <v>40.149509803921568</v>
      </c>
      <c r="BW44" s="1">
        <v>20</v>
      </c>
      <c r="BX44" s="1">
        <v>24</v>
      </c>
      <c r="BY44" s="1">
        <v>23</v>
      </c>
      <c r="BZ44" s="1">
        <v>1</v>
      </c>
      <c r="CA44" s="1">
        <v>1</v>
      </c>
      <c r="CB44" s="1">
        <v>0</v>
      </c>
      <c r="CC44" s="1">
        <v>32</v>
      </c>
      <c r="CD44" s="1">
        <v>32</v>
      </c>
      <c r="CE44" s="1">
        <v>3</v>
      </c>
      <c r="CF44" s="1">
        <v>1</v>
      </c>
      <c r="CG44" s="1">
        <v>1</v>
      </c>
      <c r="CH44" s="1">
        <v>0</v>
      </c>
      <c r="CI44" s="1">
        <v>28</v>
      </c>
      <c r="CJ44" s="1">
        <v>23</v>
      </c>
      <c r="CK44" s="1">
        <v>13</v>
      </c>
      <c r="CL44" s="1">
        <v>4</v>
      </c>
      <c r="CM44" s="1">
        <v>2</v>
      </c>
      <c r="CN44" s="1">
        <v>0</v>
      </c>
      <c r="CO44" s="1">
        <v>1</v>
      </c>
      <c r="CP44" s="1">
        <v>0</v>
      </c>
      <c r="CQ44" s="1">
        <v>74</v>
      </c>
      <c r="CR44" s="1">
        <v>0</v>
      </c>
      <c r="CS44" s="4">
        <v>65.60135135135134</v>
      </c>
      <c r="CT44" s="4">
        <v>37.024324324324326</v>
      </c>
      <c r="CU44" s="4">
        <v>52.741891891891896</v>
      </c>
      <c r="CV44" s="4">
        <v>55.270270270270274</v>
      </c>
      <c r="CW44" s="4">
        <v>155.36756756756753</v>
      </c>
      <c r="CX44" s="4">
        <v>51.789189189189187</v>
      </c>
      <c r="CY44" s="4">
        <v>52.659459459459455</v>
      </c>
      <c r="CZ44" s="1">
        <v>2</v>
      </c>
      <c r="DA44" s="1">
        <v>23</v>
      </c>
      <c r="DB44" s="1">
        <v>34</v>
      </c>
      <c r="DC44" s="1">
        <v>15</v>
      </c>
      <c r="DD44" s="1">
        <v>0</v>
      </c>
      <c r="DE44" s="1">
        <v>0</v>
      </c>
      <c r="DF44" s="1">
        <v>32</v>
      </c>
      <c r="DG44" s="1">
        <v>29</v>
      </c>
      <c r="DH44" s="1">
        <v>8</v>
      </c>
      <c r="DI44" s="1">
        <v>5</v>
      </c>
      <c r="DJ44" s="1">
        <v>1</v>
      </c>
      <c r="DK44" s="1">
        <v>0</v>
      </c>
      <c r="DL44" s="1">
        <v>17</v>
      </c>
      <c r="DM44" s="1">
        <v>26</v>
      </c>
      <c r="DN44" s="1">
        <v>18</v>
      </c>
      <c r="DO44" s="1">
        <v>13</v>
      </c>
      <c r="DP44" s="1">
        <v>0</v>
      </c>
      <c r="DQ44" s="1">
        <v>0</v>
      </c>
      <c r="DR44" s="1">
        <v>11</v>
      </c>
      <c r="DS44" s="1">
        <v>28</v>
      </c>
      <c r="DT44" s="1">
        <v>27</v>
      </c>
      <c r="DU44" s="1">
        <v>8</v>
      </c>
      <c r="DV44" s="1">
        <v>0</v>
      </c>
      <c r="DW44" s="1">
        <v>0</v>
      </c>
      <c r="DX44" s="1">
        <v>0</v>
      </c>
      <c r="DY44" s="1">
        <v>0</v>
      </c>
      <c r="DZ44" s="1">
        <v>142</v>
      </c>
      <c r="EA44" s="1">
        <v>0</v>
      </c>
      <c r="EB44" s="4">
        <v>56.888732394366201</v>
      </c>
      <c r="EC44" s="4">
        <v>34.553521126760565</v>
      </c>
      <c r="ED44" s="4">
        <v>47.203521126760577</v>
      </c>
      <c r="EE44" s="4">
        <v>55.270270270270274</v>
      </c>
      <c r="EF44" s="4">
        <v>138.64577464788729</v>
      </c>
      <c r="EG44" s="4">
        <v>46.21525821596245</v>
      </c>
      <c r="EH44" s="4">
        <v>46.668779342723006</v>
      </c>
      <c r="EI44" s="1">
        <v>22</v>
      </c>
      <c r="EJ44" s="1">
        <v>47</v>
      </c>
      <c r="EK44" s="1">
        <v>57</v>
      </c>
      <c r="EL44" s="1">
        <v>16</v>
      </c>
      <c r="EM44" s="1">
        <v>1</v>
      </c>
      <c r="EN44" s="1">
        <v>0</v>
      </c>
      <c r="EO44" s="1">
        <v>64</v>
      </c>
      <c r="EP44" s="1">
        <v>61</v>
      </c>
      <c r="EQ44" s="1">
        <v>11</v>
      </c>
      <c r="ER44" s="1">
        <v>6</v>
      </c>
      <c r="ES44" s="1">
        <v>2</v>
      </c>
      <c r="ET44" s="1">
        <v>0</v>
      </c>
      <c r="EU44" s="1">
        <v>45</v>
      </c>
      <c r="EV44" s="1">
        <v>49</v>
      </c>
      <c r="EW44" s="1">
        <v>31</v>
      </c>
      <c r="EX44" s="1">
        <v>17</v>
      </c>
      <c r="EY44" s="1">
        <v>2</v>
      </c>
      <c r="EZ44" s="1">
        <v>0</v>
      </c>
      <c r="FA44" s="1">
        <v>11</v>
      </c>
      <c r="FB44" s="1">
        <v>28</v>
      </c>
      <c r="FC44" s="1">
        <v>27</v>
      </c>
      <c r="FD44" s="1">
        <v>8</v>
      </c>
      <c r="FE44" s="1">
        <v>0</v>
      </c>
      <c r="FF44" s="1">
        <v>0</v>
      </c>
      <c r="FG44" s="1">
        <v>1</v>
      </c>
      <c r="FH44" s="1">
        <v>0</v>
      </c>
      <c r="FI44" s="1">
        <v>149</v>
      </c>
      <c r="FJ44" s="1">
        <v>39</v>
      </c>
      <c r="FK44" s="1">
        <v>76</v>
      </c>
      <c r="FL44" s="1">
        <v>9</v>
      </c>
      <c r="FM44" s="1">
        <v>7</v>
      </c>
      <c r="FN44" s="1">
        <v>6</v>
      </c>
      <c r="FO44" s="1">
        <v>21</v>
      </c>
      <c r="FP44" s="1">
        <v>10</v>
      </c>
      <c r="FQ44" s="1">
        <v>21</v>
      </c>
      <c r="FR44" s="1" t="s">
        <v>299</v>
      </c>
      <c r="FS44" s="1">
        <v>313</v>
      </c>
      <c r="FT44" s="1">
        <v>134</v>
      </c>
      <c r="FU44" s="1">
        <v>313</v>
      </c>
    </row>
    <row r="45" spans="63:177">
      <c r="BK45" s="29">
        <v>877558334</v>
      </c>
      <c r="BL45" s="1" t="s">
        <v>16</v>
      </c>
      <c r="BM45" s="1">
        <v>57</v>
      </c>
      <c r="BN45" s="1" t="s">
        <v>289</v>
      </c>
      <c r="BO45" s="1" t="s">
        <v>290</v>
      </c>
      <c r="BP45" s="1">
        <v>75</v>
      </c>
      <c r="BQ45" s="1">
        <v>0</v>
      </c>
      <c r="BR45" s="4">
        <v>44.138666666666666</v>
      </c>
      <c r="BS45" s="4">
        <v>37.986666666666657</v>
      </c>
      <c r="BT45" s="4">
        <v>32.046666666666674</v>
      </c>
      <c r="BU45" s="4">
        <v>114.17199999999997</v>
      </c>
      <c r="BV45" s="4">
        <v>38.057333333333325</v>
      </c>
      <c r="BW45" s="1">
        <v>22</v>
      </c>
      <c r="BX45" s="1">
        <v>39</v>
      </c>
      <c r="BY45" s="1">
        <v>9</v>
      </c>
      <c r="BZ45" s="1">
        <v>5</v>
      </c>
      <c r="CA45" s="1">
        <v>1</v>
      </c>
      <c r="CB45" s="1">
        <v>0</v>
      </c>
      <c r="CC45" s="1">
        <v>27</v>
      </c>
      <c r="CD45" s="1">
        <v>38</v>
      </c>
      <c r="CE45" s="1">
        <v>6</v>
      </c>
      <c r="CF45" s="1">
        <v>4</v>
      </c>
      <c r="CG45" s="1">
        <v>1</v>
      </c>
      <c r="CH45" s="1">
        <v>1</v>
      </c>
      <c r="CI45" s="1">
        <v>45</v>
      </c>
      <c r="CJ45" s="1">
        <v>18</v>
      </c>
      <c r="CK45" s="1">
        <v>9</v>
      </c>
      <c r="CL45" s="1">
        <v>3</v>
      </c>
      <c r="CM45" s="1">
        <v>1</v>
      </c>
      <c r="CN45" s="1">
        <v>0</v>
      </c>
      <c r="CO45" s="1">
        <v>1</v>
      </c>
      <c r="CP45" s="1">
        <v>0</v>
      </c>
      <c r="CQ45" s="1">
        <v>0</v>
      </c>
      <c r="CR45" s="1">
        <v>0</v>
      </c>
      <c r="CS45" s="4"/>
      <c r="CT45" s="4"/>
      <c r="CU45" s="4"/>
      <c r="CV45" s="4"/>
      <c r="CW45" s="4"/>
      <c r="CX45" s="4"/>
      <c r="CY45" s="4"/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75</v>
      </c>
      <c r="EA45" s="1">
        <v>0</v>
      </c>
      <c r="EB45" s="4">
        <v>44.138666666666666</v>
      </c>
      <c r="EC45" s="4">
        <v>37.986666666666657</v>
      </c>
      <c r="ED45" s="4">
        <v>32.046666666666674</v>
      </c>
      <c r="EE45" s="4"/>
      <c r="EF45" s="4">
        <v>114.17199999999997</v>
      </c>
      <c r="EG45" s="4">
        <v>38.057333333333325</v>
      </c>
      <c r="EH45" s="4">
        <v>38.057333333333325</v>
      </c>
      <c r="EI45" s="1">
        <v>22</v>
      </c>
      <c r="EJ45" s="1">
        <v>39</v>
      </c>
      <c r="EK45" s="1">
        <v>9</v>
      </c>
      <c r="EL45" s="1">
        <v>5</v>
      </c>
      <c r="EM45" s="1">
        <v>1</v>
      </c>
      <c r="EN45" s="1">
        <v>0</v>
      </c>
      <c r="EO45" s="1">
        <v>27</v>
      </c>
      <c r="EP45" s="1">
        <v>38</v>
      </c>
      <c r="EQ45" s="1">
        <v>6</v>
      </c>
      <c r="ER45" s="1">
        <v>4</v>
      </c>
      <c r="ES45" s="1">
        <v>1</v>
      </c>
      <c r="ET45" s="1">
        <v>1</v>
      </c>
      <c r="EU45" s="1">
        <v>45</v>
      </c>
      <c r="EV45" s="1">
        <v>18</v>
      </c>
      <c r="EW45" s="1">
        <v>9</v>
      </c>
      <c r="EX45" s="1">
        <v>3</v>
      </c>
      <c r="EY45" s="1">
        <v>1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1</v>
      </c>
      <c r="FH45" s="1">
        <v>0</v>
      </c>
      <c r="FI45" s="1">
        <v>198</v>
      </c>
      <c r="FJ45" s="1" t="s">
        <v>375</v>
      </c>
      <c r="FK45" s="1">
        <v>212</v>
      </c>
      <c r="FL45" s="1">
        <v>16</v>
      </c>
      <c r="FM45" s="1" t="s">
        <v>375</v>
      </c>
      <c r="FN45" s="1">
        <v>17</v>
      </c>
      <c r="FO45" s="1">
        <v>21</v>
      </c>
      <c r="FP45" s="1">
        <v>10</v>
      </c>
      <c r="FQ45" s="1">
        <v>21</v>
      </c>
      <c r="FR45" s="1" t="s">
        <v>299</v>
      </c>
      <c r="FS45" s="1">
        <v>313</v>
      </c>
      <c r="FT45" s="1">
        <v>134</v>
      </c>
      <c r="FU45" s="1">
        <v>313</v>
      </c>
    </row>
    <row r="46" spans="63:177">
      <c r="BK46" s="29">
        <v>988534585</v>
      </c>
      <c r="BL46" s="1" t="s">
        <v>17</v>
      </c>
      <c r="BM46" s="1">
        <v>73</v>
      </c>
      <c r="BN46" s="1" t="s">
        <v>289</v>
      </c>
      <c r="BO46" s="1" t="s">
        <v>290</v>
      </c>
      <c r="BP46" s="1">
        <v>72</v>
      </c>
      <c r="BQ46" s="1">
        <v>0</v>
      </c>
      <c r="BR46" s="4">
        <v>46.843055555555551</v>
      </c>
      <c r="BS46" s="4">
        <v>32.987499999999997</v>
      </c>
      <c r="BT46" s="4">
        <v>34.759722222222209</v>
      </c>
      <c r="BU46" s="4">
        <v>114.5902777777778</v>
      </c>
      <c r="BV46" s="4">
        <v>38.196759259259267</v>
      </c>
      <c r="BW46" s="1">
        <v>20</v>
      </c>
      <c r="BX46" s="1">
        <v>35</v>
      </c>
      <c r="BY46" s="1">
        <v>9</v>
      </c>
      <c r="BZ46" s="1">
        <v>8</v>
      </c>
      <c r="CA46" s="1">
        <v>0</v>
      </c>
      <c r="CB46" s="1">
        <v>0</v>
      </c>
      <c r="CC46" s="1">
        <v>38</v>
      </c>
      <c r="CD46" s="1">
        <v>23</v>
      </c>
      <c r="CE46" s="1">
        <v>7</v>
      </c>
      <c r="CF46" s="1">
        <v>4</v>
      </c>
      <c r="CG46" s="1">
        <v>0</v>
      </c>
      <c r="CH46" s="1">
        <v>0</v>
      </c>
      <c r="CI46" s="1">
        <v>42</v>
      </c>
      <c r="CJ46" s="1">
        <v>20</v>
      </c>
      <c r="CK46" s="1">
        <v>6</v>
      </c>
      <c r="CL46" s="1">
        <v>4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4"/>
      <c r="CT46" s="4"/>
      <c r="CU46" s="4"/>
      <c r="CV46" s="4"/>
      <c r="CW46" s="4"/>
      <c r="CX46" s="4"/>
      <c r="CY46" s="4"/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72</v>
      </c>
      <c r="EA46" s="1">
        <v>0</v>
      </c>
      <c r="EB46" s="4">
        <v>46.843055555555551</v>
      </c>
      <c r="EC46" s="4">
        <v>32.987499999999997</v>
      </c>
      <c r="ED46" s="4">
        <v>34.759722222222209</v>
      </c>
      <c r="EE46" s="4"/>
      <c r="EF46" s="4">
        <v>114.5902777777778</v>
      </c>
      <c r="EG46" s="4">
        <v>38.196759259259267</v>
      </c>
      <c r="EH46" s="4">
        <v>38.196759259259267</v>
      </c>
      <c r="EI46" s="1">
        <v>20</v>
      </c>
      <c r="EJ46" s="1">
        <v>35</v>
      </c>
      <c r="EK46" s="1">
        <v>9</v>
      </c>
      <c r="EL46" s="1">
        <v>8</v>
      </c>
      <c r="EM46" s="1">
        <v>0</v>
      </c>
      <c r="EN46" s="1">
        <v>0</v>
      </c>
      <c r="EO46" s="1">
        <v>38</v>
      </c>
      <c r="EP46" s="1">
        <v>23</v>
      </c>
      <c r="EQ46" s="1">
        <v>7</v>
      </c>
      <c r="ER46" s="1">
        <v>4</v>
      </c>
      <c r="ES46" s="1">
        <v>0</v>
      </c>
      <c r="ET46" s="1">
        <v>0</v>
      </c>
      <c r="EU46" s="1">
        <v>42</v>
      </c>
      <c r="EV46" s="1">
        <v>20</v>
      </c>
      <c r="EW46" s="1">
        <v>6</v>
      </c>
      <c r="EX46" s="1">
        <v>4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194</v>
      </c>
      <c r="FJ46" s="1" t="s">
        <v>375</v>
      </c>
      <c r="FK46" s="1">
        <v>205</v>
      </c>
      <c r="FL46" s="1">
        <v>14</v>
      </c>
      <c r="FM46" s="1" t="s">
        <v>375</v>
      </c>
      <c r="FN46" s="1">
        <v>15</v>
      </c>
      <c r="FO46" s="1">
        <v>21</v>
      </c>
      <c r="FP46" s="1">
        <v>10</v>
      </c>
      <c r="FQ46" s="1">
        <v>21</v>
      </c>
      <c r="FR46" s="1" t="s">
        <v>299</v>
      </c>
      <c r="FS46" s="1">
        <v>313</v>
      </c>
      <c r="FT46" s="1">
        <v>134</v>
      </c>
      <c r="FU46" s="1">
        <v>313</v>
      </c>
    </row>
    <row r="47" spans="63:177">
      <c r="BK47" s="29">
        <v>775151409</v>
      </c>
      <c r="BL47" s="1" t="s">
        <v>18</v>
      </c>
      <c r="BM47" s="1">
        <v>82</v>
      </c>
      <c r="BN47" s="1" t="s">
        <v>289</v>
      </c>
      <c r="BO47" s="1" t="s">
        <v>370</v>
      </c>
      <c r="BP47" s="1">
        <v>67</v>
      </c>
      <c r="BQ47" s="1">
        <v>0</v>
      </c>
      <c r="BR47" s="4">
        <v>59.228358208955193</v>
      </c>
      <c r="BS47" s="4">
        <v>43.846268656716411</v>
      </c>
      <c r="BT47" s="4">
        <v>50.038805970149269</v>
      </c>
      <c r="BU47" s="4">
        <v>153.11343283582082</v>
      </c>
      <c r="BV47" s="4">
        <v>51.037810945273648</v>
      </c>
      <c r="BW47" s="1">
        <v>6</v>
      </c>
      <c r="BX47" s="1">
        <v>29</v>
      </c>
      <c r="BY47" s="1">
        <v>19</v>
      </c>
      <c r="BZ47" s="1">
        <v>13</v>
      </c>
      <c r="CA47" s="1">
        <v>0</v>
      </c>
      <c r="CB47" s="1">
        <v>0</v>
      </c>
      <c r="CC47" s="1">
        <v>27</v>
      </c>
      <c r="CD47" s="1">
        <v>21</v>
      </c>
      <c r="CE47" s="1">
        <v>14</v>
      </c>
      <c r="CF47" s="1">
        <v>5</v>
      </c>
      <c r="CG47" s="1">
        <v>0</v>
      </c>
      <c r="CH47" s="1">
        <v>1</v>
      </c>
      <c r="CI47" s="1">
        <v>16</v>
      </c>
      <c r="CJ47" s="1">
        <v>26</v>
      </c>
      <c r="CK47" s="1">
        <v>19</v>
      </c>
      <c r="CL47" s="1">
        <v>6</v>
      </c>
      <c r="CM47" s="1">
        <v>0</v>
      </c>
      <c r="CN47" s="1">
        <v>1</v>
      </c>
      <c r="CO47" s="1">
        <v>0</v>
      </c>
      <c r="CP47" s="1">
        <v>0</v>
      </c>
      <c r="CQ47" s="1">
        <v>57</v>
      </c>
      <c r="CR47" s="1">
        <v>1</v>
      </c>
      <c r="CS47" s="4">
        <v>72.185714285714283</v>
      </c>
      <c r="CT47" s="4">
        <v>40.966071428571425</v>
      </c>
      <c r="CU47" s="4">
        <v>54.569642857142881</v>
      </c>
      <c r="CV47" s="4">
        <v>56.696428571428569</v>
      </c>
      <c r="CW47" s="4">
        <v>167.72142857142856</v>
      </c>
      <c r="CX47" s="4">
        <v>55.90714285714288</v>
      </c>
      <c r="CY47" s="4">
        <v>56.104464285714286</v>
      </c>
      <c r="CZ47" s="1">
        <v>2</v>
      </c>
      <c r="DA47" s="1">
        <v>8</v>
      </c>
      <c r="DB47" s="1">
        <v>28</v>
      </c>
      <c r="DC47" s="1">
        <v>18</v>
      </c>
      <c r="DD47" s="1">
        <v>0</v>
      </c>
      <c r="DE47" s="1">
        <v>1</v>
      </c>
      <c r="DF47" s="1">
        <v>14</v>
      </c>
      <c r="DG47" s="1">
        <v>34</v>
      </c>
      <c r="DH47" s="1">
        <v>6</v>
      </c>
      <c r="DI47" s="1">
        <v>2</v>
      </c>
      <c r="DJ47" s="1">
        <v>0</v>
      </c>
      <c r="DK47" s="1">
        <v>0</v>
      </c>
      <c r="DL47" s="1">
        <v>12</v>
      </c>
      <c r="DM47" s="1">
        <v>18</v>
      </c>
      <c r="DN47" s="1">
        <v>17</v>
      </c>
      <c r="DO47" s="1">
        <v>9</v>
      </c>
      <c r="DP47" s="1">
        <v>0</v>
      </c>
      <c r="DQ47" s="1">
        <v>0</v>
      </c>
      <c r="DR47" s="1">
        <v>10</v>
      </c>
      <c r="DS47" s="1">
        <v>16</v>
      </c>
      <c r="DT47" s="1">
        <v>22</v>
      </c>
      <c r="DU47" s="1">
        <v>8</v>
      </c>
      <c r="DV47" s="1">
        <v>0</v>
      </c>
      <c r="DW47" s="1">
        <v>0</v>
      </c>
      <c r="DX47" s="1">
        <v>0</v>
      </c>
      <c r="DY47" s="1">
        <v>0</v>
      </c>
      <c r="DZ47" s="1">
        <v>124</v>
      </c>
      <c r="EA47" s="1">
        <v>1</v>
      </c>
      <c r="EB47" s="4">
        <v>65.127642276422776</v>
      </c>
      <c r="EC47" s="4">
        <v>42.534959349593514</v>
      </c>
      <c r="ED47" s="4">
        <v>52.101626016260155</v>
      </c>
      <c r="EE47" s="4">
        <v>56.696428571428569</v>
      </c>
      <c r="EF47" s="4">
        <v>159.76422764227641</v>
      </c>
      <c r="EG47" s="4">
        <v>53.254742547425458</v>
      </c>
      <c r="EH47" s="4">
        <v>53.34457994579946</v>
      </c>
      <c r="EI47" s="1">
        <v>8</v>
      </c>
      <c r="EJ47" s="1">
        <v>37</v>
      </c>
      <c r="EK47" s="1">
        <v>47</v>
      </c>
      <c r="EL47" s="1">
        <v>31</v>
      </c>
      <c r="EM47" s="1">
        <v>0</v>
      </c>
      <c r="EN47" s="1">
        <v>1</v>
      </c>
      <c r="EO47" s="1">
        <v>41</v>
      </c>
      <c r="EP47" s="1">
        <v>55</v>
      </c>
      <c r="EQ47" s="1">
        <v>20</v>
      </c>
      <c r="ER47" s="1">
        <v>7</v>
      </c>
      <c r="ES47" s="1">
        <v>0</v>
      </c>
      <c r="ET47" s="1">
        <v>1</v>
      </c>
      <c r="EU47" s="1">
        <v>28</v>
      </c>
      <c r="EV47" s="1">
        <v>44</v>
      </c>
      <c r="EW47" s="1">
        <v>36</v>
      </c>
      <c r="EX47" s="1">
        <v>15</v>
      </c>
      <c r="EY47" s="1">
        <v>0</v>
      </c>
      <c r="EZ47" s="1">
        <v>1</v>
      </c>
      <c r="FA47" s="1">
        <v>10</v>
      </c>
      <c r="FB47" s="1">
        <v>16</v>
      </c>
      <c r="FC47" s="1">
        <v>22</v>
      </c>
      <c r="FD47" s="1">
        <v>8</v>
      </c>
      <c r="FE47" s="1">
        <v>0</v>
      </c>
      <c r="FF47" s="1">
        <v>0</v>
      </c>
      <c r="FG47" s="1">
        <v>0</v>
      </c>
      <c r="FH47" s="1">
        <v>0</v>
      </c>
      <c r="FI47" s="1">
        <v>24</v>
      </c>
      <c r="FJ47" s="1">
        <v>14</v>
      </c>
      <c r="FK47" s="1">
        <v>17</v>
      </c>
      <c r="FL47" s="1">
        <v>2</v>
      </c>
      <c r="FM47" s="1">
        <v>2</v>
      </c>
      <c r="FN47" s="1">
        <v>2</v>
      </c>
      <c r="FO47" s="1">
        <v>21</v>
      </c>
      <c r="FP47" s="1">
        <v>10</v>
      </c>
      <c r="FQ47" s="1">
        <v>21</v>
      </c>
      <c r="FR47" s="1" t="s">
        <v>299</v>
      </c>
      <c r="FS47" s="1">
        <v>313</v>
      </c>
      <c r="FT47" s="1">
        <v>134</v>
      </c>
      <c r="FU47" s="1">
        <v>313</v>
      </c>
    </row>
    <row r="48" spans="63:177">
      <c r="BK48" s="29">
        <v>171358547</v>
      </c>
      <c r="BL48" s="1" t="s">
        <v>352</v>
      </c>
      <c r="BM48" s="1">
        <v>82</v>
      </c>
      <c r="BN48" s="1" t="s">
        <v>293</v>
      </c>
      <c r="BO48" s="1" t="s">
        <v>370</v>
      </c>
      <c r="BP48" s="1">
        <v>20</v>
      </c>
      <c r="BQ48" s="1">
        <v>2</v>
      </c>
      <c r="BR48" s="4">
        <v>16.327777777777776</v>
      </c>
      <c r="BS48" s="4">
        <v>20.483333333333331</v>
      </c>
      <c r="BT48" s="4">
        <v>15.511111111111111</v>
      </c>
      <c r="BU48" s="4">
        <v>52.322222222222216</v>
      </c>
      <c r="BV48" s="4">
        <v>17.44074074074074</v>
      </c>
      <c r="BW48" s="1">
        <v>18</v>
      </c>
      <c r="BX48" s="1">
        <v>0</v>
      </c>
      <c r="BY48" s="1">
        <v>0</v>
      </c>
      <c r="BZ48" s="1">
        <v>0</v>
      </c>
      <c r="CA48" s="1">
        <v>1</v>
      </c>
      <c r="CB48" s="1">
        <v>0</v>
      </c>
      <c r="CC48" s="1">
        <v>15</v>
      </c>
      <c r="CD48" s="1">
        <v>3</v>
      </c>
      <c r="CE48" s="1">
        <v>0</v>
      </c>
      <c r="CF48" s="1">
        <v>0</v>
      </c>
      <c r="CG48" s="1">
        <v>0</v>
      </c>
      <c r="CH48" s="1">
        <v>0</v>
      </c>
      <c r="CI48" s="1">
        <v>16</v>
      </c>
      <c r="CJ48" s="1">
        <v>2</v>
      </c>
      <c r="CK48" s="1">
        <v>0</v>
      </c>
      <c r="CL48" s="1">
        <v>0</v>
      </c>
      <c r="CM48" s="1">
        <v>1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4"/>
      <c r="CT48" s="4"/>
      <c r="CU48" s="4"/>
      <c r="CV48" s="4"/>
      <c r="CW48" s="4"/>
      <c r="CX48" s="4"/>
      <c r="CY48" s="4"/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20</v>
      </c>
      <c r="EA48" s="1">
        <v>2</v>
      </c>
      <c r="EB48" s="4">
        <v>16.327777777777776</v>
      </c>
      <c r="EC48" s="4">
        <v>20.483333333333331</v>
      </c>
      <c r="ED48" s="4">
        <v>15.511111111111111</v>
      </c>
      <c r="EE48" s="4"/>
      <c r="EF48" s="4">
        <v>52.322222222222216</v>
      </c>
      <c r="EG48" s="4">
        <v>17.44074074074074</v>
      </c>
      <c r="EH48" s="4">
        <v>17.44074074074074</v>
      </c>
      <c r="EI48" s="1">
        <v>18</v>
      </c>
      <c r="EJ48" s="1">
        <v>0</v>
      </c>
      <c r="EK48" s="1">
        <v>0</v>
      </c>
      <c r="EL48" s="1">
        <v>0</v>
      </c>
      <c r="EM48" s="1">
        <v>1</v>
      </c>
      <c r="EN48" s="1">
        <v>0</v>
      </c>
      <c r="EO48" s="1">
        <v>15</v>
      </c>
      <c r="EP48" s="1">
        <v>3</v>
      </c>
      <c r="EQ48" s="1">
        <v>0</v>
      </c>
      <c r="ER48" s="1">
        <v>0</v>
      </c>
      <c r="ES48" s="1">
        <v>0</v>
      </c>
      <c r="ET48" s="1">
        <v>0</v>
      </c>
      <c r="EU48" s="1">
        <v>16</v>
      </c>
      <c r="EV48" s="1">
        <v>2</v>
      </c>
      <c r="EW48" s="1">
        <v>0</v>
      </c>
      <c r="EX48" s="1">
        <v>0</v>
      </c>
      <c r="EY48" s="1">
        <v>1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313</v>
      </c>
      <c r="FJ48" s="1" t="s">
        <v>375</v>
      </c>
      <c r="FK48" s="1">
        <v>314</v>
      </c>
      <c r="FL48" s="1">
        <v>20</v>
      </c>
      <c r="FM48" s="1" t="s">
        <v>375</v>
      </c>
      <c r="FN48" s="1">
        <v>20</v>
      </c>
      <c r="FO48" s="1">
        <v>21</v>
      </c>
      <c r="FP48" s="1">
        <v>10</v>
      </c>
      <c r="FQ48" s="1">
        <v>21</v>
      </c>
      <c r="FR48" s="1" t="s">
        <v>299</v>
      </c>
      <c r="FS48" s="1">
        <v>313</v>
      </c>
      <c r="FT48" s="1">
        <v>134</v>
      </c>
      <c r="FU48" s="1">
        <v>313</v>
      </c>
    </row>
    <row r="49" spans="63:177">
      <c r="BK49" s="29">
        <v>523974163</v>
      </c>
      <c r="BL49" s="1" t="s">
        <v>301</v>
      </c>
      <c r="BM49" s="1">
        <v>93</v>
      </c>
      <c r="BN49" s="1" t="s">
        <v>289</v>
      </c>
      <c r="BO49" s="1" t="s">
        <v>290</v>
      </c>
      <c r="BP49" s="1">
        <v>84</v>
      </c>
      <c r="BQ49" s="1">
        <v>0</v>
      </c>
      <c r="BR49" s="4">
        <v>48.296428571428564</v>
      </c>
      <c r="BS49" s="4">
        <v>35.584523809523809</v>
      </c>
      <c r="BT49" s="4">
        <v>35.292857142857137</v>
      </c>
      <c r="BU49" s="4">
        <v>119.17380952380948</v>
      </c>
      <c r="BV49" s="4">
        <v>39.724603174603168</v>
      </c>
      <c r="BW49" s="1">
        <v>20</v>
      </c>
      <c r="BX49" s="1">
        <v>38</v>
      </c>
      <c r="BY49" s="1">
        <v>19</v>
      </c>
      <c r="BZ49" s="1">
        <v>7</v>
      </c>
      <c r="CA49" s="1">
        <v>0</v>
      </c>
      <c r="CB49" s="1">
        <v>0</v>
      </c>
      <c r="CC49" s="1">
        <v>38</v>
      </c>
      <c r="CD49" s="1">
        <v>34</v>
      </c>
      <c r="CE49" s="1">
        <v>8</v>
      </c>
      <c r="CF49" s="1">
        <v>4</v>
      </c>
      <c r="CG49" s="1">
        <v>3</v>
      </c>
      <c r="CH49" s="1">
        <v>0</v>
      </c>
      <c r="CI49" s="1">
        <v>46</v>
      </c>
      <c r="CJ49" s="1">
        <v>23</v>
      </c>
      <c r="CK49" s="1">
        <v>14</v>
      </c>
      <c r="CL49" s="1">
        <v>1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4"/>
      <c r="CT49" s="4"/>
      <c r="CU49" s="4"/>
      <c r="CV49" s="4"/>
      <c r="CW49" s="4"/>
      <c r="CX49" s="4"/>
      <c r="CY49" s="4"/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84</v>
      </c>
      <c r="EA49" s="1">
        <v>0</v>
      </c>
      <c r="EB49" s="4">
        <v>48.296428571428564</v>
      </c>
      <c r="EC49" s="4">
        <v>35.584523809523809</v>
      </c>
      <c r="ED49" s="4">
        <v>35.292857142857137</v>
      </c>
      <c r="EE49" s="4"/>
      <c r="EF49" s="4">
        <v>119.17380952380948</v>
      </c>
      <c r="EG49" s="4">
        <v>39.724603174603168</v>
      </c>
      <c r="EH49" s="4">
        <v>39.724603174603168</v>
      </c>
      <c r="EI49" s="1">
        <v>20</v>
      </c>
      <c r="EJ49" s="1">
        <v>38</v>
      </c>
      <c r="EK49" s="1">
        <v>19</v>
      </c>
      <c r="EL49" s="1">
        <v>7</v>
      </c>
      <c r="EM49" s="1">
        <v>0</v>
      </c>
      <c r="EN49" s="1">
        <v>0</v>
      </c>
      <c r="EO49" s="1">
        <v>38</v>
      </c>
      <c r="EP49" s="1">
        <v>34</v>
      </c>
      <c r="EQ49" s="1">
        <v>8</v>
      </c>
      <c r="ER49" s="1">
        <v>4</v>
      </c>
      <c r="ES49" s="1">
        <v>3</v>
      </c>
      <c r="ET49" s="1">
        <v>0</v>
      </c>
      <c r="EU49" s="1">
        <v>46</v>
      </c>
      <c r="EV49" s="1">
        <v>23</v>
      </c>
      <c r="EW49" s="1">
        <v>14</v>
      </c>
      <c r="EX49" s="1">
        <v>1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160</v>
      </c>
      <c r="FJ49" s="1" t="s">
        <v>375</v>
      </c>
      <c r="FK49" s="1">
        <v>171</v>
      </c>
      <c r="FL49" s="1">
        <v>11</v>
      </c>
      <c r="FM49" s="1" t="s">
        <v>375</v>
      </c>
      <c r="FN49" s="1">
        <v>14</v>
      </c>
      <c r="FO49" s="1">
        <v>21</v>
      </c>
      <c r="FP49" s="1">
        <v>10</v>
      </c>
      <c r="FQ49" s="1">
        <v>21</v>
      </c>
      <c r="FR49" s="1" t="s">
        <v>299</v>
      </c>
      <c r="FS49" s="1">
        <v>313</v>
      </c>
      <c r="FT49" s="1">
        <v>134</v>
      </c>
      <c r="FU49" s="1">
        <v>313</v>
      </c>
    </row>
    <row r="50" spans="63:177">
      <c r="BK50" s="29">
        <v>872988699</v>
      </c>
      <c r="BL50" s="1" t="s">
        <v>3</v>
      </c>
      <c r="BM50" s="1">
        <v>177</v>
      </c>
      <c r="BN50" s="1" t="s">
        <v>289</v>
      </c>
      <c r="BO50" s="1" t="s">
        <v>370</v>
      </c>
      <c r="BP50" s="1">
        <v>57</v>
      </c>
      <c r="BQ50" s="1">
        <v>0</v>
      </c>
      <c r="BR50" s="4">
        <v>47.31754385964912</v>
      </c>
      <c r="BS50" s="4">
        <v>33.363157894736844</v>
      </c>
      <c r="BT50" s="4">
        <v>38.235087719298242</v>
      </c>
      <c r="BU50" s="4">
        <v>118.91578947368423</v>
      </c>
      <c r="BV50" s="4">
        <v>39.638596491228064</v>
      </c>
      <c r="BW50" s="1">
        <v>14</v>
      </c>
      <c r="BX50" s="1">
        <v>26</v>
      </c>
      <c r="BY50" s="1">
        <v>12</v>
      </c>
      <c r="BZ50" s="1">
        <v>5</v>
      </c>
      <c r="CA50" s="1">
        <v>0</v>
      </c>
      <c r="CB50" s="1">
        <v>0</v>
      </c>
      <c r="CC50" s="1">
        <v>29</v>
      </c>
      <c r="CD50" s="1">
        <v>20</v>
      </c>
      <c r="CE50" s="1">
        <v>6</v>
      </c>
      <c r="CF50" s="1">
        <v>2</v>
      </c>
      <c r="CG50" s="1">
        <v>1</v>
      </c>
      <c r="CH50" s="1">
        <v>0</v>
      </c>
      <c r="CI50" s="1">
        <v>29</v>
      </c>
      <c r="CJ50" s="1">
        <v>14</v>
      </c>
      <c r="CK50" s="1">
        <v>12</v>
      </c>
      <c r="CL50" s="1">
        <v>2</v>
      </c>
      <c r="CM50" s="1">
        <v>0</v>
      </c>
      <c r="CN50" s="1">
        <v>0</v>
      </c>
      <c r="CO50" s="1">
        <v>0</v>
      </c>
      <c r="CP50" s="1">
        <v>0</v>
      </c>
      <c r="CQ50" s="1">
        <v>40</v>
      </c>
      <c r="CR50" s="1">
        <v>0</v>
      </c>
      <c r="CS50" s="4">
        <v>56.237499999999997</v>
      </c>
      <c r="CT50" s="4">
        <v>27.889999999999993</v>
      </c>
      <c r="CU50" s="4">
        <v>38.090000000000003</v>
      </c>
      <c r="CV50" s="4">
        <v>49.15</v>
      </c>
      <c r="CW50" s="4">
        <v>122.2175</v>
      </c>
      <c r="CX50" s="4">
        <v>40.739166666666669</v>
      </c>
      <c r="CY50" s="4">
        <v>42.841875000000002</v>
      </c>
      <c r="CZ50" s="1">
        <v>9</v>
      </c>
      <c r="DA50" s="1">
        <v>12</v>
      </c>
      <c r="DB50" s="1">
        <v>15</v>
      </c>
      <c r="DC50" s="1">
        <v>4</v>
      </c>
      <c r="DD50" s="1">
        <v>1</v>
      </c>
      <c r="DE50" s="1">
        <v>0</v>
      </c>
      <c r="DF50" s="1">
        <v>24</v>
      </c>
      <c r="DG50" s="1">
        <v>13</v>
      </c>
      <c r="DH50" s="1">
        <v>3</v>
      </c>
      <c r="DI50" s="1">
        <v>0</v>
      </c>
      <c r="DJ50" s="1">
        <v>1</v>
      </c>
      <c r="DK50" s="1">
        <v>0</v>
      </c>
      <c r="DL50" s="1">
        <v>19</v>
      </c>
      <c r="DM50" s="1">
        <v>12</v>
      </c>
      <c r="DN50" s="1">
        <v>8</v>
      </c>
      <c r="DO50" s="1">
        <v>1</v>
      </c>
      <c r="DP50" s="1">
        <v>1</v>
      </c>
      <c r="DQ50" s="1">
        <v>0</v>
      </c>
      <c r="DR50" s="1">
        <v>12</v>
      </c>
      <c r="DS50" s="1">
        <v>16</v>
      </c>
      <c r="DT50" s="1">
        <v>10</v>
      </c>
      <c r="DU50" s="1">
        <v>2</v>
      </c>
      <c r="DV50" s="1">
        <v>0</v>
      </c>
      <c r="DW50" s="1">
        <v>0</v>
      </c>
      <c r="DX50" s="1">
        <v>1</v>
      </c>
      <c r="DY50" s="1">
        <v>0</v>
      </c>
      <c r="DZ50" s="1">
        <v>97</v>
      </c>
      <c r="EA50" s="1">
        <v>0</v>
      </c>
      <c r="EB50" s="4">
        <v>50.995876288659801</v>
      </c>
      <c r="EC50" s="4">
        <v>31.106185567010325</v>
      </c>
      <c r="ED50" s="4">
        <v>38.175257731958766</v>
      </c>
      <c r="EE50" s="4">
        <v>49.15</v>
      </c>
      <c r="EF50" s="4">
        <v>120.2773195876289</v>
      </c>
      <c r="EG50" s="4">
        <v>40.09243986254296</v>
      </c>
      <c r="EH50" s="4">
        <v>40.959536082474237</v>
      </c>
      <c r="EI50" s="1">
        <v>23</v>
      </c>
      <c r="EJ50" s="1">
        <v>38</v>
      </c>
      <c r="EK50" s="1">
        <v>27</v>
      </c>
      <c r="EL50" s="1">
        <v>9</v>
      </c>
      <c r="EM50" s="1">
        <v>1</v>
      </c>
      <c r="EN50" s="1">
        <v>0</v>
      </c>
      <c r="EO50" s="1">
        <v>53</v>
      </c>
      <c r="EP50" s="1">
        <v>33</v>
      </c>
      <c r="EQ50" s="1">
        <v>9</v>
      </c>
      <c r="ER50" s="1">
        <v>2</v>
      </c>
      <c r="ES50" s="1">
        <v>2</v>
      </c>
      <c r="ET50" s="1">
        <v>0</v>
      </c>
      <c r="EU50" s="1">
        <v>48</v>
      </c>
      <c r="EV50" s="1">
        <v>26</v>
      </c>
      <c r="EW50" s="1">
        <v>20</v>
      </c>
      <c r="EX50" s="1">
        <v>3</v>
      </c>
      <c r="EY50" s="1">
        <v>1</v>
      </c>
      <c r="EZ50" s="1">
        <v>0</v>
      </c>
      <c r="FA50" s="1">
        <v>12</v>
      </c>
      <c r="FB50" s="1">
        <v>16</v>
      </c>
      <c r="FC50" s="1">
        <v>10</v>
      </c>
      <c r="FD50" s="1">
        <v>2</v>
      </c>
      <c r="FE50" s="1">
        <v>0</v>
      </c>
      <c r="FF50" s="1">
        <v>0</v>
      </c>
      <c r="FG50" s="1">
        <v>1</v>
      </c>
      <c r="FH50" s="1">
        <v>0</v>
      </c>
      <c r="FI50" s="1">
        <v>163</v>
      </c>
      <c r="FJ50" s="1">
        <v>109</v>
      </c>
      <c r="FK50" s="1">
        <v>162</v>
      </c>
      <c r="FL50" s="1">
        <v>12</v>
      </c>
      <c r="FM50" s="1">
        <v>10</v>
      </c>
      <c r="FN50" s="1">
        <v>12</v>
      </c>
      <c r="FO50" s="1">
        <v>21</v>
      </c>
      <c r="FP50" s="1">
        <v>10</v>
      </c>
      <c r="FQ50" s="1">
        <v>21</v>
      </c>
      <c r="FR50" s="1" t="s">
        <v>299</v>
      </c>
      <c r="FS50" s="1">
        <v>313</v>
      </c>
      <c r="FT50" s="1">
        <v>134</v>
      </c>
      <c r="FU50" s="1">
        <v>313</v>
      </c>
    </row>
    <row r="51" spans="63:177">
      <c r="BK51" s="29">
        <v>471170932</v>
      </c>
      <c r="BL51" s="1" t="s">
        <v>4</v>
      </c>
      <c r="BM51" s="1">
        <v>178</v>
      </c>
      <c r="BN51" s="1" t="s">
        <v>289</v>
      </c>
      <c r="BO51" s="1" t="s">
        <v>290</v>
      </c>
      <c r="BP51" s="1">
        <v>84</v>
      </c>
      <c r="BQ51" s="1">
        <v>1</v>
      </c>
      <c r="BR51" s="4">
        <v>36.934939759036155</v>
      </c>
      <c r="BS51" s="4">
        <v>25.379518072289162</v>
      </c>
      <c r="BT51" s="4">
        <v>29.513253012048182</v>
      </c>
      <c r="BU51" s="4">
        <v>91.827710843373509</v>
      </c>
      <c r="BV51" s="4">
        <v>30.609236947791175</v>
      </c>
      <c r="BW51" s="1">
        <v>37</v>
      </c>
      <c r="BX51" s="1">
        <v>34</v>
      </c>
      <c r="BY51" s="1">
        <v>11</v>
      </c>
      <c r="BZ51" s="1">
        <v>1</v>
      </c>
      <c r="CA51" s="1">
        <v>0</v>
      </c>
      <c r="CB51" s="1">
        <v>0</v>
      </c>
      <c r="CC51" s="1">
        <v>54</v>
      </c>
      <c r="CD51" s="1">
        <v>23</v>
      </c>
      <c r="CE51" s="1">
        <v>5</v>
      </c>
      <c r="CF51" s="1">
        <v>1</v>
      </c>
      <c r="CG51" s="1">
        <v>1</v>
      </c>
      <c r="CH51" s="1">
        <v>0</v>
      </c>
      <c r="CI51" s="1">
        <v>54</v>
      </c>
      <c r="CJ51" s="1">
        <v>23</v>
      </c>
      <c r="CK51" s="1">
        <v>6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4"/>
      <c r="CT51" s="4"/>
      <c r="CU51" s="4"/>
      <c r="CV51" s="4"/>
      <c r="CW51" s="4"/>
      <c r="CX51" s="4"/>
      <c r="CY51" s="4"/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84</v>
      </c>
      <c r="EA51" s="1">
        <v>1</v>
      </c>
      <c r="EB51" s="4">
        <v>36.934939759036155</v>
      </c>
      <c r="EC51" s="4">
        <v>25.379518072289162</v>
      </c>
      <c r="ED51" s="4">
        <v>29.513253012048182</v>
      </c>
      <c r="EE51" s="4"/>
      <c r="EF51" s="4">
        <v>91.827710843373509</v>
      </c>
      <c r="EG51" s="4">
        <v>30.609236947791175</v>
      </c>
      <c r="EH51" s="4">
        <v>30.609236947791175</v>
      </c>
      <c r="EI51" s="1">
        <v>37</v>
      </c>
      <c r="EJ51" s="1">
        <v>34</v>
      </c>
      <c r="EK51" s="1">
        <v>11</v>
      </c>
      <c r="EL51" s="1">
        <v>1</v>
      </c>
      <c r="EM51" s="1">
        <v>0</v>
      </c>
      <c r="EN51" s="1">
        <v>0</v>
      </c>
      <c r="EO51" s="1">
        <v>54</v>
      </c>
      <c r="EP51" s="1">
        <v>23</v>
      </c>
      <c r="EQ51" s="1">
        <v>5</v>
      </c>
      <c r="ER51" s="1">
        <v>1</v>
      </c>
      <c r="ES51" s="1">
        <v>1</v>
      </c>
      <c r="ET51" s="1">
        <v>0</v>
      </c>
      <c r="EU51" s="1">
        <v>54</v>
      </c>
      <c r="EV51" s="1">
        <v>23</v>
      </c>
      <c r="EW51" s="1">
        <v>6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284</v>
      </c>
      <c r="FJ51" s="1" t="s">
        <v>375</v>
      </c>
      <c r="FK51" s="1">
        <v>286</v>
      </c>
      <c r="FL51" s="1">
        <v>19</v>
      </c>
      <c r="FM51" s="1" t="s">
        <v>375</v>
      </c>
      <c r="FN51" s="1">
        <v>19</v>
      </c>
      <c r="FO51" s="1">
        <v>21</v>
      </c>
      <c r="FP51" s="1">
        <v>10</v>
      </c>
      <c r="FQ51" s="1">
        <v>21</v>
      </c>
      <c r="FR51" s="1" t="s">
        <v>299</v>
      </c>
      <c r="FS51" s="1">
        <v>313</v>
      </c>
      <c r="FT51" s="1">
        <v>134</v>
      </c>
      <c r="FU51" s="1">
        <v>313</v>
      </c>
    </row>
    <row r="52" spans="63:177">
      <c r="BK52" s="29">
        <v>359553780</v>
      </c>
      <c r="BL52" s="1" t="s">
        <v>5</v>
      </c>
      <c r="BM52" s="1">
        <v>193</v>
      </c>
      <c r="BN52" s="1" t="s">
        <v>289</v>
      </c>
      <c r="BO52" s="1" t="s">
        <v>370</v>
      </c>
      <c r="BP52" s="1">
        <v>66</v>
      </c>
      <c r="BQ52" s="1">
        <v>0</v>
      </c>
      <c r="BR52" s="4">
        <v>40.745454545454542</v>
      </c>
      <c r="BS52" s="4">
        <v>32.839393939393943</v>
      </c>
      <c r="BT52" s="4">
        <v>36.359090909090909</v>
      </c>
      <c r="BU52" s="4">
        <v>109.94393939393935</v>
      </c>
      <c r="BV52" s="4">
        <v>36.647979797979808</v>
      </c>
      <c r="BW52" s="1">
        <v>24</v>
      </c>
      <c r="BX52" s="1">
        <v>29</v>
      </c>
      <c r="BY52" s="1">
        <v>11</v>
      </c>
      <c r="BZ52" s="1">
        <v>2</v>
      </c>
      <c r="CA52" s="1">
        <v>0</v>
      </c>
      <c r="CB52" s="1">
        <v>0</v>
      </c>
      <c r="CC52" s="1">
        <v>33</v>
      </c>
      <c r="CD52" s="1">
        <v>27</v>
      </c>
      <c r="CE52" s="1">
        <v>4</v>
      </c>
      <c r="CF52" s="1">
        <v>2</v>
      </c>
      <c r="CG52" s="1">
        <v>2</v>
      </c>
      <c r="CH52" s="1">
        <v>0</v>
      </c>
      <c r="CI52" s="1">
        <v>35</v>
      </c>
      <c r="CJ52" s="1">
        <v>19</v>
      </c>
      <c r="CK52" s="1">
        <v>10</v>
      </c>
      <c r="CL52" s="1">
        <v>2</v>
      </c>
      <c r="CM52" s="1">
        <v>1</v>
      </c>
      <c r="CN52" s="1">
        <v>0</v>
      </c>
      <c r="CO52" s="1">
        <v>0</v>
      </c>
      <c r="CP52" s="1">
        <v>0</v>
      </c>
      <c r="CQ52" s="1">
        <v>59</v>
      </c>
      <c r="CR52" s="1">
        <v>1</v>
      </c>
      <c r="CS52" s="4">
        <v>67.198275862068954</v>
      </c>
      <c r="CT52" s="4">
        <v>35.582758620689646</v>
      </c>
      <c r="CU52" s="4">
        <v>50.70862068965517</v>
      </c>
      <c r="CV52" s="4">
        <v>55.413793103448278</v>
      </c>
      <c r="CW52" s="4">
        <v>153.48965517241382</v>
      </c>
      <c r="CX52" s="4">
        <v>51.163218390804602</v>
      </c>
      <c r="CY52" s="4">
        <v>52.225862068965519</v>
      </c>
      <c r="CZ52" s="1">
        <v>3</v>
      </c>
      <c r="DA52" s="1">
        <v>11</v>
      </c>
      <c r="DB52" s="1">
        <v>32</v>
      </c>
      <c r="DC52" s="1">
        <v>12</v>
      </c>
      <c r="DD52" s="1">
        <v>0</v>
      </c>
      <c r="DE52" s="1">
        <v>0</v>
      </c>
      <c r="DF52" s="1">
        <v>26</v>
      </c>
      <c r="DG52" s="1">
        <v>24</v>
      </c>
      <c r="DH52" s="1">
        <v>5</v>
      </c>
      <c r="DI52" s="1">
        <v>3</v>
      </c>
      <c r="DJ52" s="1">
        <v>0</v>
      </c>
      <c r="DK52" s="1">
        <v>0</v>
      </c>
      <c r="DL52" s="1">
        <v>17</v>
      </c>
      <c r="DM52" s="1">
        <v>18</v>
      </c>
      <c r="DN52" s="1">
        <v>16</v>
      </c>
      <c r="DO52" s="1">
        <v>7</v>
      </c>
      <c r="DP52" s="1">
        <v>0</v>
      </c>
      <c r="DQ52" s="1">
        <v>0</v>
      </c>
      <c r="DR52" s="1">
        <v>15</v>
      </c>
      <c r="DS52" s="1">
        <v>16</v>
      </c>
      <c r="DT52" s="1">
        <v>14</v>
      </c>
      <c r="DU52" s="1">
        <v>13</v>
      </c>
      <c r="DV52" s="1">
        <v>0</v>
      </c>
      <c r="DW52" s="1">
        <v>1</v>
      </c>
      <c r="DX52" s="1">
        <v>0</v>
      </c>
      <c r="DY52" s="1">
        <v>0</v>
      </c>
      <c r="DZ52" s="1">
        <v>125</v>
      </c>
      <c r="EA52" s="1">
        <v>1</v>
      </c>
      <c r="EB52" s="4">
        <v>53.118548387096794</v>
      </c>
      <c r="EC52" s="4">
        <v>34.1225806451613</v>
      </c>
      <c r="ED52" s="4">
        <v>43.070967741935497</v>
      </c>
      <c r="EE52" s="4">
        <v>55.413793103448278</v>
      </c>
      <c r="EF52" s="4">
        <v>130.31209677419352</v>
      </c>
      <c r="EG52" s="4">
        <v>43.43736559139785</v>
      </c>
      <c r="EH52" s="4">
        <v>43.934408602150555</v>
      </c>
      <c r="EI52" s="1">
        <v>27</v>
      </c>
      <c r="EJ52" s="1">
        <v>40</v>
      </c>
      <c r="EK52" s="1">
        <v>43</v>
      </c>
      <c r="EL52" s="1">
        <v>14</v>
      </c>
      <c r="EM52" s="1">
        <v>0</v>
      </c>
      <c r="EN52" s="1">
        <v>0</v>
      </c>
      <c r="EO52" s="1">
        <v>59</v>
      </c>
      <c r="EP52" s="1">
        <v>51</v>
      </c>
      <c r="EQ52" s="1">
        <v>9</v>
      </c>
      <c r="ER52" s="1">
        <v>5</v>
      </c>
      <c r="ES52" s="1">
        <v>2</v>
      </c>
      <c r="ET52" s="1">
        <v>0</v>
      </c>
      <c r="EU52" s="1">
        <v>52</v>
      </c>
      <c r="EV52" s="1">
        <v>37</v>
      </c>
      <c r="EW52" s="1">
        <v>26</v>
      </c>
      <c r="EX52" s="1">
        <v>9</v>
      </c>
      <c r="EY52" s="1">
        <v>1</v>
      </c>
      <c r="EZ52" s="1">
        <v>0</v>
      </c>
      <c r="FA52" s="1">
        <v>15</v>
      </c>
      <c r="FB52" s="1">
        <v>16</v>
      </c>
      <c r="FC52" s="1">
        <v>14</v>
      </c>
      <c r="FD52" s="1">
        <v>13</v>
      </c>
      <c r="FE52" s="1">
        <v>0</v>
      </c>
      <c r="FF52" s="1">
        <v>1</v>
      </c>
      <c r="FG52" s="1">
        <v>0</v>
      </c>
      <c r="FH52" s="1">
        <v>0</v>
      </c>
      <c r="FI52" s="1">
        <v>221</v>
      </c>
      <c r="FJ52" s="1">
        <v>45</v>
      </c>
      <c r="FK52" s="1">
        <v>108</v>
      </c>
      <c r="FL52" s="1">
        <v>17</v>
      </c>
      <c r="FM52" s="1">
        <v>8</v>
      </c>
      <c r="FN52" s="1">
        <v>9</v>
      </c>
      <c r="FO52" s="1">
        <v>21</v>
      </c>
      <c r="FP52" s="1">
        <v>10</v>
      </c>
      <c r="FQ52" s="1">
        <v>21</v>
      </c>
      <c r="FR52" s="1" t="s">
        <v>299</v>
      </c>
      <c r="FS52" s="1">
        <v>313</v>
      </c>
      <c r="FT52" s="1">
        <v>134</v>
      </c>
      <c r="FU52" s="1">
        <v>313</v>
      </c>
    </row>
    <row r="53" spans="63:177">
      <c r="BK53" s="29">
        <v>779275415</v>
      </c>
      <c r="BL53" s="1" t="s">
        <v>6</v>
      </c>
      <c r="BM53" s="1">
        <v>202</v>
      </c>
      <c r="BN53" s="1" t="s">
        <v>289</v>
      </c>
      <c r="BO53" s="1" t="s">
        <v>290</v>
      </c>
      <c r="BP53" s="1">
        <v>44</v>
      </c>
      <c r="BQ53" s="1">
        <v>1</v>
      </c>
      <c r="BR53" s="4">
        <v>49.046511627906973</v>
      </c>
      <c r="BS53" s="4">
        <v>30.304651162790694</v>
      </c>
      <c r="BT53" s="4">
        <v>34.951162790697666</v>
      </c>
      <c r="BU53" s="4">
        <v>114.30232558139537</v>
      </c>
      <c r="BV53" s="4">
        <v>38.100775193798434</v>
      </c>
      <c r="BW53" s="1">
        <v>10</v>
      </c>
      <c r="BX53" s="1">
        <v>17</v>
      </c>
      <c r="BY53" s="1">
        <v>15</v>
      </c>
      <c r="BZ53" s="1">
        <v>1</v>
      </c>
      <c r="CA53" s="1">
        <v>1</v>
      </c>
      <c r="CB53" s="1">
        <v>0</v>
      </c>
      <c r="CC53" s="1">
        <v>22</v>
      </c>
      <c r="CD53" s="1">
        <v>19</v>
      </c>
      <c r="CE53" s="1">
        <v>1</v>
      </c>
      <c r="CF53" s="1">
        <v>1</v>
      </c>
      <c r="CG53" s="1">
        <v>1</v>
      </c>
      <c r="CH53" s="1">
        <v>0</v>
      </c>
      <c r="CI53" s="1">
        <v>22</v>
      </c>
      <c r="CJ53" s="1">
        <v>13</v>
      </c>
      <c r="CK53" s="1">
        <v>7</v>
      </c>
      <c r="CL53" s="1">
        <v>1</v>
      </c>
      <c r="CM53" s="1">
        <v>1</v>
      </c>
      <c r="CN53" s="1">
        <v>0</v>
      </c>
      <c r="CO53" s="1">
        <v>1</v>
      </c>
      <c r="CP53" s="1">
        <v>0</v>
      </c>
      <c r="CQ53" s="1">
        <v>0</v>
      </c>
      <c r="CR53" s="1">
        <v>0</v>
      </c>
      <c r="CS53" s="4"/>
      <c r="CT53" s="4"/>
      <c r="CU53" s="4"/>
      <c r="CV53" s="4"/>
      <c r="CW53" s="4"/>
      <c r="CX53" s="4"/>
      <c r="CY53" s="4"/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44</v>
      </c>
      <c r="EA53" s="1">
        <v>1</v>
      </c>
      <c r="EB53" s="4">
        <v>49.046511627906973</v>
      </c>
      <c r="EC53" s="4">
        <v>30.304651162790694</v>
      </c>
      <c r="ED53" s="4">
        <v>34.951162790697666</v>
      </c>
      <c r="EE53" s="4"/>
      <c r="EF53" s="4">
        <v>114.30232558139537</v>
      </c>
      <c r="EG53" s="4">
        <v>38.100775193798434</v>
      </c>
      <c r="EH53" s="4">
        <v>38.100775193798434</v>
      </c>
      <c r="EI53" s="1">
        <v>10</v>
      </c>
      <c r="EJ53" s="1">
        <v>17</v>
      </c>
      <c r="EK53" s="1">
        <v>15</v>
      </c>
      <c r="EL53" s="1">
        <v>1</v>
      </c>
      <c r="EM53" s="1">
        <v>1</v>
      </c>
      <c r="EN53" s="1">
        <v>0</v>
      </c>
      <c r="EO53" s="1">
        <v>22</v>
      </c>
      <c r="EP53" s="1">
        <v>19</v>
      </c>
      <c r="EQ53" s="1">
        <v>1</v>
      </c>
      <c r="ER53" s="1">
        <v>1</v>
      </c>
      <c r="ES53" s="1">
        <v>1</v>
      </c>
      <c r="ET53" s="1">
        <v>0</v>
      </c>
      <c r="EU53" s="1">
        <v>22</v>
      </c>
      <c r="EV53" s="1">
        <v>13</v>
      </c>
      <c r="EW53" s="1">
        <v>7</v>
      </c>
      <c r="EX53" s="1">
        <v>1</v>
      </c>
      <c r="EY53" s="1">
        <v>1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1</v>
      </c>
      <c r="FH53" s="1">
        <v>0</v>
      </c>
      <c r="FI53" s="1">
        <v>196</v>
      </c>
      <c r="FJ53" s="1" t="s">
        <v>375</v>
      </c>
      <c r="FK53" s="1">
        <v>207</v>
      </c>
      <c r="FL53" s="1">
        <v>15</v>
      </c>
      <c r="FM53" s="1" t="s">
        <v>375</v>
      </c>
      <c r="FN53" s="1">
        <v>16</v>
      </c>
      <c r="FO53" s="1">
        <v>21</v>
      </c>
      <c r="FP53" s="1">
        <v>10</v>
      </c>
      <c r="FQ53" s="1">
        <v>21</v>
      </c>
      <c r="FR53" s="1" t="s">
        <v>299</v>
      </c>
      <c r="FS53" s="1">
        <v>313</v>
      </c>
      <c r="FT53" s="1">
        <v>134</v>
      </c>
      <c r="FU53" s="1">
        <v>313</v>
      </c>
    </row>
    <row r="54" spans="63:177">
      <c r="BK54" s="29">
        <v>436015358</v>
      </c>
      <c r="BL54" s="1" t="s">
        <v>7</v>
      </c>
      <c r="BM54" s="1">
        <v>207</v>
      </c>
      <c r="BN54" s="1" t="s">
        <v>289</v>
      </c>
      <c r="BO54" s="1" t="s">
        <v>370</v>
      </c>
      <c r="BP54" s="1">
        <v>74</v>
      </c>
      <c r="BQ54" s="1">
        <v>0</v>
      </c>
      <c r="BR54" s="4">
        <v>51.462162162162173</v>
      </c>
      <c r="BS54" s="4">
        <v>39.240540540540529</v>
      </c>
      <c r="BT54" s="4">
        <v>42.21081081081082</v>
      </c>
      <c r="BU54" s="4">
        <v>132.91351351351352</v>
      </c>
      <c r="BV54" s="4">
        <v>44.3045045045045</v>
      </c>
      <c r="BW54" s="1">
        <v>11</v>
      </c>
      <c r="BX54" s="1">
        <v>38</v>
      </c>
      <c r="BY54" s="1">
        <v>22</v>
      </c>
      <c r="BZ54" s="1">
        <v>3</v>
      </c>
      <c r="CA54" s="1">
        <v>1</v>
      </c>
      <c r="CB54" s="1">
        <v>0</v>
      </c>
      <c r="CC54" s="1">
        <v>23</v>
      </c>
      <c r="CD54" s="1">
        <v>40</v>
      </c>
      <c r="CE54" s="1">
        <v>10</v>
      </c>
      <c r="CF54" s="1">
        <v>1</v>
      </c>
      <c r="CG54" s="1">
        <v>1</v>
      </c>
      <c r="CH54" s="1">
        <v>0</v>
      </c>
      <c r="CI54" s="1">
        <v>29</v>
      </c>
      <c r="CJ54" s="1">
        <v>31</v>
      </c>
      <c r="CK54" s="1">
        <v>12</v>
      </c>
      <c r="CL54" s="1">
        <v>2</v>
      </c>
      <c r="CM54" s="1">
        <v>2</v>
      </c>
      <c r="CN54" s="1">
        <v>0</v>
      </c>
      <c r="CO54" s="1">
        <v>1</v>
      </c>
      <c r="CP54" s="1">
        <v>0</v>
      </c>
      <c r="CQ54" s="1">
        <v>32</v>
      </c>
      <c r="CR54" s="1">
        <v>0</v>
      </c>
      <c r="CS54" s="4">
        <v>68.415624999999991</v>
      </c>
      <c r="CT54" s="4">
        <v>40.009375000000013</v>
      </c>
      <c r="CU54" s="4">
        <v>53.209375000000009</v>
      </c>
      <c r="CV54" s="4">
        <v>62.5</v>
      </c>
      <c r="CW54" s="4">
        <v>161.63437500000003</v>
      </c>
      <c r="CX54" s="4">
        <v>53.878124999999997</v>
      </c>
      <c r="CY54" s="4">
        <v>56.033593750000001</v>
      </c>
      <c r="CZ54" s="1">
        <v>1</v>
      </c>
      <c r="DA54" s="1">
        <v>7</v>
      </c>
      <c r="DB54" s="1">
        <v>18</v>
      </c>
      <c r="DC54" s="1">
        <v>6</v>
      </c>
      <c r="DD54" s="1">
        <v>0</v>
      </c>
      <c r="DE54" s="1">
        <v>0</v>
      </c>
      <c r="DF54" s="1">
        <v>11</v>
      </c>
      <c r="DG54" s="1">
        <v>15</v>
      </c>
      <c r="DH54" s="1">
        <v>4</v>
      </c>
      <c r="DI54" s="1">
        <v>2</v>
      </c>
      <c r="DJ54" s="1">
        <v>0</v>
      </c>
      <c r="DK54" s="1">
        <v>0</v>
      </c>
      <c r="DL54" s="1">
        <v>7</v>
      </c>
      <c r="DM54" s="1">
        <v>11</v>
      </c>
      <c r="DN54" s="1">
        <v>13</v>
      </c>
      <c r="DO54" s="1">
        <v>1</v>
      </c>
      <c r="DP54" s="1">
        <v>0</v>
      </c>
      <c r="DQ54" s="1">
        <v>0</v>
      </c>
      <c r="DR54" s="1">
        <v>2</v>
      </c>
      <c r="DS54" s="1">
        <v>11</v>
      </c>
      <c r="DT54" s="1">
        <v>14</v>
      </c>
      <c r="DU54" s="1">
        <v>5</v>
      </c>
      <c r="DV54" s="1">
        <v>0</v>
      </c>
      <c r="DW54" s="1">
        <v>0</v>
      </c>
      <c r="DX54" s="1">
        <v>0</v>
      </c>
      <c r="DY54" s="1">
        <v>0</v>
      </c>
      <c r="DZ54" s="1">
        <v>106</v>
      </c>
      <c r="EA54" s="1">
        <v>0</v>
      </c>
      <c r="EB54" s="4">
        <v>56.58018867924531</v>
      </c>
      <c r="EC54" s="4">
        <v>39.472641509433942</v>
      </c>
      <c r="ED54" s="4">
        <v>45.531132075471703</v>
      </c>
      <c r="EE54" s="4">
        <v>62.5</v>
      </c>
      <c r="EF54" s="4">
        <v>141.58396226415098</v>
      </c>
      <c r="EG54" s="4">
        <v>47.194654088050306</v>
      </c>
      <c r="EH54" s="4">
        <v>47.845361635220122</v>
      </c>
      <c r="EI54" s="1">
        <v>12</v>
      </c>
      <c r="EJ54" s="1">
        <v>45</v>
      </c>
      <c r="EK54" s="1">
        <v>40</v>
      </c>
      <c r="EL54" s="1">
        <v>9</v>
      </c>
      <c r="EM54" s="1">
        <v>1</v>
      </c>
      <c r="EN54" s="1">
        <v>0</v>
      </c>
      <c r="EO54" s="1">
        <v>34</v>
      </c>
      <c r="EP54" s="1">
        <v>55</v>
      </c>
      <c r="EQ54" s="1">
        <v>14</v>
      </c>
      <c r="ER54" s="1">
        <v>3</v>
      </c>
      <c r="ES54" s="1">
        <v>1</v>
      </c>
      <c r="ET54" s="1">
        <v>0</v>
      </c>
      <c r="EU54" s="1">
        <v>36</v>
      </c>
      <c r="EV54" s="1">
        <v>42</v>
      </c>
      <c r="EW54" s="1">
        <v>25</v>
      </c>
      <c r="EX54" s="1">
        <v>3</v>
      </c>
      <c r="EY54" s="1">
        <v>2</v>
      </c>
      <c r="EZ54" s="1">
        <v>0</v>
      </c>
      <c r="FA54" s="1">
        <v>2</v>
      </c>
      <c r="FB54" s="1">
        <v>11</v>
      </c>
      <c r="FC54" s="1">
        <v>14</v>
      </c>
      <c r="FD54" s="1">
        <v>5</v>
      </c>
      <c r="FE54" s="1">
        <v>0</v>
      </c>
      <c r="FF54" s="1">
        <v>0</v>
      </c>
      <c r="FG54" s="1">
        <v>1</v>
      </c>
      <c r="FH54" s="1">
        <v>0</v>
      </c>
      <c r="FI54" s="1">
        <v>77</v>
      </c>
      <c r="FJ54" s="1">
        <v>21</v>
      </c>
      <c r="FK54" s="1">
        <v>60</v>
      </c>
      <c r="FL54" s="1">
        <v>4</v>
      </c>
      <c r="FM54" s="1">
        <v>3</v>
      </c>
      <c r="FN54" s="1">
        <v>4</v>
      </c>
      <c r="FO54" s="1">
        <v>21</v>
      </c>
      <c r="FP54" s="1">
        <v>10</v>
      </c>
      <c r="FQ54" s="1">
        <v>21</v>
      </c>
      <c r="FR54" s="1" t="s">
        <v>299</v>
      </c>
      <c r="FS54" s="1">
        <v>313</v>
      </c>
      <c r="FT54" s="1">
        <v>134</v>
      </c>
      <c r="FU54" s="1">
        <v>313</v>
      </c>
    </row>
    <row r="55" spans="63:177">
      <c r="BK55" s="29">
        <v>952898487</v>
      </c>
      <c r="BL55" s="1" t="s">
        <v>8</v>
      </c>
      <c r="BM55" s="1">
        <v>212</v>
      </c>
      <c r="BN55" s="1" t="s">
        <v>289</v>
      </c>
      <c r="BO55" s="1" t="s">
        <v>370</v>
      </c>
      <c r="BP55" s="1">
        <v>94</v>
      </c>
      <c r="BQ55" s="1">
        <v>0</v>
      </c>
      <c r="BR55" s="4">
        <v>47.444680851063829</v>
      </c>
      <c r="BS55" s="4">
        <v>35.573404255319126</v>
      </c>
      <c r="BT55" s="4">
        <v>35.10638297872341</v>
      </c>
      <c r="BU55" s="4">
        <v>118.12446808510641</v>
      </c>
      <c r="BV55" s="4">
        <v>39.374822695035448</v>
      </c>
      <c r="BW55" s="1">
        <v>26</v>
      </c>
      <c r="BX55" s="1">
        <v>40</v>
      </c>
      <c r="BY55" s="1">
        <v>19</v>
      </c>
      <c r="BZ55" s="1">
        <v>9</v>
      </c>
      <c r="CA55" s="1">
        <v>0</v>
      </c>
      <c r="CB55" s="1">
        <v>0</v>
      </c>
      <c r="CC55" s="1">
        <v>48</v>
      </c>
      <c r="CD55" s="1">
        <v>31</v>
      </c>
      <c r="CE55" s="1">
        <v>8</v>
      </c>
      <c r="CF55" s="1">
        <v>7</v>
      </c>
      <c r="CG55" s="1">
        <v>1</v>
      </c>
      <c r="CH55" s="1">
        <v>0</v>
      </c>
      <c r="CI55" s="1">
        <v>49</v>
      </c>
      <c r="CJ55" s="1">
        <v>31</v>
      </c>
      <c r="CK55" s="1">
        <v>9</v>
      </c>
      <c r="CL55" s="1">
        <v>5</v>
      </c>
      <c r="CM55" s="1">
        <v>1</v>
      </c>
      <c r="CN55" s="1">
        <v>0</v>
      </c>
      <c r="CO55" s="1">
        <v>0</v>
      </c>
      <c r="CP55" s="1">
        <v>0</v>
      </c>
      <c r="CQ55" s="1">
        <v>67</v>
      </c>
      <c r="CR55" s="1">
        <v>1</v>
      </c>
      <c r="CS55" s="4">
        <v>58.421212121212115</v>
      </c>
      <c r="CT55" s="4">
        <v>26.669696969696975</v>
      </c>
      <c r="CU55" s="4">
        <v>41.974242424242419</v>
      </c>
      <c r="CV55" s="4">
        <v>51.402985074626862</v>
      </c>
      <c r="CW55" s="4">
        <v>127.06515151515147</v>
      </c>
      <c r="CX55" s="4">
        <v>42.355050505050492</v>
      </c>
      <c r="CY55" s="4">
        <v>44.811742424242411</v>
      </c>
      <c r="CZ55" s="1">
        <v>9</v>
      </c>
      <c r="DA55" s="1">
        <v>26</v>
      </c>
      <c r="DB55" s="1">
        <v>19</v>
      </c>
      <c r="DC55" s="1">
        <v>12</v>
      </c>
      <c r="DD55" s="1">
        <v>1</v>
      </c>
      <c r="DE55" s="1">
        <v>0</v>
      </c>
      <c r="DF55" s="1">
        <v>42</v>
      </c>
      <c r="DG55" s="1">
        <v>21</v>
      </c>
      <c r="DH55" s="1">
        <v>3</v>
      </c>
      <c r="DI55" s="1">
        <v>0</v>
      </c>
      <c r="DJ55" s="1">
        <v>2</v>
      </c>
      <c r="DK55" s="1">
        <v>0</v>
      </c>
      <c r="DL55" s="1">
        <v>28</v>
      </c>
      <c r="DM55" s="1">
        <v>18</v>
      </c>
      <c r="DN55" s="1">
        <v>13</v>
      </c>
      <c r="DO55" s="1">
        <v>7</v>
      </c>
      <c r="DP55" s="1">
        <v>0</v>
      </c>
      <c r="DQ55" s="1">
        <v>0</v>
      </c>
      <c r="DR55" s="1">
        <v>16</v>
      </c>
      <c r="DS55" s="1">
        <v>26</v>
      </c>
      <c r="DT55" s="1">
        <v>18</v>
      </c>
      <c r="DU55" s="1">
        <v>7</v>
      </c>
      <c r="DV55" s="1">
        <v>1</v>
      </c>
      <c r="DW55" s="1">
        <v>0</v>
      </c>
      <c r="DX55" s="1">
        <v>0</v>
      </c>
      <c r="DY55" s="1">
        <v>0</v>
      </c>
      <c r="DZ55" s="1">
        <v>161</v>
      </c>
      <c r="EA55" s="1">
        <v>1</v>
      </c>
      <c r="EB55" s="4">
        <v>51.972500000000011</v>
      </c>
      <c r="EC55" s="4">
        <v>31.900624999999984</v>
      </c>
      <c r="ED55" s="4">
        <v>37.939375000000013</v>
      </c>
      <c r="EE55" s="4">
        <v>51.402985074626862</v>
      </c>
      <c r="EF55" s="4">
        <v>121.8125</v>
      </c>
      <c r="EG55" s="4">
        <v>40.604166666666671</v>
      </c>
      <c r="EH55" s="4">
        <v>41.617552083333337</v>
      </c>
      <c r="EI55" s="1">
        <v>35</v>
      </c>
      <c r="EJ55" s="1">
        <v>66</v>
      </c>
      <c r="EK55" s="1">
        <v>38</v>
      </c>
      <c r="EL55" s="1">
        <v>21</v>
      </c>
      <c r="EM55" s="1">
        <v>1</v>
      </c>
      <c r="EN55" s="1">
        <v>0</v>
      </c>
      <c r="EO55" s="1">
        <v>90</v>
      </c>
      <c r="EP55" s="1">
        <v>52</v>
      </c>
      <c r="EQ55" s="1">
        <v>11</v>
      </c>
      <c r="ER55" s="1">
        <v>7</v>
      </c>
      <c r="ES55" s="1">
        <v>3</v>
      </c>
      <c r="ET55" s="1">
        <v>0</v>
      </c>
      <c r="EU55" s="1">
        <v>77</v>
      </c>
      <c r="EV55" s="1">
        <v>49</v>
      </c>
      <c r="EW55" s="1">
        <v>22</v>
      </c>
      <c r="EX55" s="1">
        <v>12</v>
      </c>
      <c r="EY55" s="1">
        <v>1</v>
      </c>
      <c r="EZ55" s="1">
        <v>0</v>
      </c>
      <c r="FA55" s="1">
        <v>16</v>
      </c>
      <c r="FB55" s="1">
        <v>26</v>
      </c>
      <c r="FC55" s="1">
        <v>18</v>
      </c>
      <c r="FD55" s="1">
        <v>7</v>
      </c>
      <c r="FE55" s="1">
        <v>1</v>
      </c>
      <c r="FF55" s="1">
        <v>0</v>
      </c>
      <c r="FG55" s="1">
        <v>0</v>
      </c>
      <c r="FH55" s="1">
        <v>0</v>
      </c>
      <c r="FI55" s="1">
        <v>173</v>
      </c>
      <c r="FJ55" s="1">
        <v>98</v>
      </c>
      <c r="FK55" s="1">
        <v>156</v>
      </c>
      <c r="FL55" s="1">
        <v>13</v>
      </c>
      <c r="FM55" s="1">
        <v>9</v>
      </c>
      <c r="FN55" s="1">
        <v>11</v>
      </c>
      <c r="FO55" s="1">
        <v>21</v>
      </c>
      <c r="FP55" s="1">
        <v>10</v>
      </c>
      <c r="FQ55" s="1">
        <v>21</v>
      </c>
      <c r="FR55" s="1" t="s">
        <v>299</v>
      </c>
      <c r="FS55" s="1">
        <v>313</v>
      </c>
      <c r="FT55" s="1">
        <v>134</v>
      </c>
      <c r="FU55" s="1">
        <v>313</v>
      </c>
    </row>
    <row r="56" spans="63:177">
      <c r="BK56" s="29">
        <v>267164543</v>
      </c>
      <c r="BL56" s="1" t="s">
        <v>9</v>
      </c>
      <c r="BM56" s="1">
        <v>258</v>
      </c>
      <c r="BN56" s="1" t="s">
        <v>289</v>
      </c>
      <c r="BO56" s="1" t="s">
        <v>370</v>
      </c>
      <c r="BP56" s="1">
        <v>119</v>
      </c>
      <c r="BQ56" s="1">
        <v>0</v>
      </c>
      <c r="BR56" s="4">
        <v>48.979831932773088</v>
      </c>
      <c r="BS56" s="4">
        <v>37.453781512605048</v>
      </c>
      <c r="BT56" s="4">
        <v>37.963865546218493</v>
      </c>
      <c r="BU56" s="4">
        <v>124.39747899159664</v>
      </c>
      <c r="BV56" s="4">
        <v>41.465826330532195</v>
      </c>
      <c r="BW56" s="1">
        <v>22</v>
      </c>
      <c r="BX56" s="1">
        <v>60</v>
      </c>
      <c r="BY56" s="1">
        <v>31</v>
      </c>
      <c r="BZ56" s="1">
        <v>6</v>
      </c>
      <c r="CA56" s="1">
        <v>0</v>
      </c>
      <c r="CB56" s="1">
        <v>0</v>
      </c>
      <c r="CC56" s="1">
        <v>45</v>
      </c>
      <c r="CD56" s="1">
        <v>55</v>
      </c>
      <c r="CE56" s="1">
        <v>13</v>
      </c>
      <c r="CF56" s="1">
        <v>6</v>
      </c>
      <c r="CG56" s="1">
        <v>0</v>
      </c>
      <c r="CH56" s="1">
        <v>0</v>
      </c>
      <c r="CI56" s="1">
        <v>52</v>
      </c>
      <c r="CJ56" s="1">
        <v>44</v>
      </c>
      <c r="CK56" s="1">
        <v>17</v>
      </c>
      <c r="CL56" s="1">
        <v>6</v>
      </c>
      <c r="CM56" s="1">
        <v>0</v>
      </c>
      <c r="CN56" s="1">
        <v>0</v>
      </c>
      <c r="CO56" s="1">
        <v>0</v>
      </c>
      <c r="CP56" s="1">
        <v>0</v>
      </c>
      <c r="CQ56" s="1">
        <v>56</v>
      </c>
      <c r="CR56" s="1">
        <v>0</v>
      </c>
      <c r="CS56" s="4">
        <v>66.846428571428575</v>
      </c>
      <c r="CT56" s="4">
        <v>37.783928571428568</v>
      </c>
      <c r="CU56" s="4">
        <v>51.992857142857119</v>
      </c>
      <c r="CV56" s="4">
        <v>62.089285714285715</v>
      </c>
      <c r="CW56" s="4">
        <v>156.62321428571428</v>
      </c>
      <c r="CX56" s="4">
        <v>52.207738095238085</v>
      </c>
      <c r="CY56" s="4">
        <v>54.678125000000009</v>
      </c>
      <c r="CZ56" s="1">
        <v>4</v>
      </c>
      <c r="DA56" s="1">
        <v>16</v>
      </c>
      <c r="DB56" s="1">
        <v>15</v>
      </c>
      <c r="DC56" s="1">
        <v>21</v>
      </c>
      <c r="DD56" s="1">
        <v>0</v>
      </c>
      <c r="DE56" s="1">
        <v>0</v>
      </c>
      <c r="DF56" s="1">
        <v>25</v>
      </c>
      <c r="DG56" s="1">
        <v>21</v>
      </c>
      <c r="DH56" s="1">
        <v>5</v>
      </c>
      <c r="DI56" s="1">
        <v>5</v>
      </c>
      <c r="DJ56" s="1">
        <v>1</v>
      </c>
      <c r="DK56" s="1">
        <v>0</v>
      </c>
      <c r="DL56" s="1">
        <v>18</v>
      </c>
      <c r="DM56" s="1">
        <v>14</v>
      </c>
      <c r="DN56" s="1">
        <v>13</v>
      </c>
      <c r="DO56" s="1">
        <v>11</v>
      </c>
      <c r="DP56" s="1">
        <v>1</v>
      </c>
      <c r="DQ56" s="1">
        <v>0</v>
      </c>
      <c r="DR56" s="1">
        <v>7</v>
      </c>
      <c r="DS56" s="1">
        <v>14</v>
      </c>
      <c r="DT56" s="1">
        <v>26</v>
      </c>
      <c r="DU56" s="1">
        <v>9</v>
      </c>
      <c r="DV56" s="1">
        <v>0</v>
      </c>
      <c r="DW56" s="1">
        <v>0</v>
      </c>
      <c r="DX56" s="1">
        <v>0</v>
      </c>
      <c r="DY56" s="1">
        <v>0</v>
      </c>
      <c r="DZ56" s="1">
        <v>175</v>
      </c>
      <c r="EA56" s="1">
        <v>0</v>
      </c>
      <c r="EB56" s="4">
        <v>54.697142857142836</v>
      </c>
      <c r="EC56" s="4">
        <v>37.559428571428583</v>
      </c>
      <c r="ED56" s="4">
        <v>42.453142857142879</v>
      </c>
      <c r="EE56" s="4">
        <v>62.089285714285715</v>
      </c>
      <c r="EF56" s="4">
        <v>134.70971428571426</v>
      </c>
      <c r="EG56" s="4">
        <v>44.903238095238088</v>
      </c>
      <c r="EH56" s="4">
        <v>45.693761904761892</v>
      </c>
      <c r="EI56" s="1">
        <v>26</v>
      </c>
      <c r="EJ56" s="1">
        <v>76</v>
      </c>
      <c r="EK56" s="1">
        <v>46</v>
      </c>
      <c r="EL56" s="1">
        <v>27</v>
      </c>
      <c r="EM56" s="1">
        <v>0</v>
      </c>
      <c r="EN56" s="1">
        <v>0</v>
      </c>
      <c r="EO56" s="1">
        <v>70</v>
      </c>
      <c r="EP56" s="1">
        <v>76</v>
      </c>
      <c r="EQ56" s="1">
        <v>18</v>
      </c>
      <c r="ER56" s="1">
        <v>11</v>
      </c>
      <c r="ES56" s="1">
        <v>1</v>
      </c>
      <c r="ET56" s="1">
        <v>0</v>
      </c>
      <c r="EU56" s="1">
        <v>70</v>
      </c>
      <c r="EV56" s="1">
        <v>58</v>
      </c>
      <c r="EW56" s="1">
        <v>30</v>
      </c>
      <c r="EX56" s="1">
        <v>17</v>
      </c>
      <c r="EY56" s="1">
        <v>1</v>
      </c>
      <c r="EZ56" s="1">
        <v>0</v>
      </c>
      <c r="FA56" s="1">
        <v>7</v>
      </c>
      <c r="FB56" s="1">
        <v>14</v>
      </c>
      <c r="FC56" s="1">
        <v>26</v>
      </c>
      <c r="FD56" s="1">
        <v>9</v>
      </c>
      <c r="FE56" s="1">
        <v>0</v>
      </c>
      <c r="FF56" s="1">
        <v>0</v>
      </c>
      <c r="FG56" s="1">
        <v>0</v>
      </c>
      <c r="FH56" s="1">
        <v>0</v>
      </c>
      <c r="FI56" s="1">
        <v>126</v>
      </c>
      <c r="FJ56" s="1">
        <v>38</v>
      </c>
      <c r="FK56" s="1">
        <v>94</v>
      </c>
      <c r="FL56" s="1">
        <v>7</v>
      </c>
      <c r="FM56" s="1">
        <v>6</v>
      </c>
      <c r="FN56" s="1">
        <v>7</v>
      </c>
      <c r="FO56" s="1">
        <v>21</v>
      </c>
      <c r="FP56" s="1">
        <v>10</v>
      </c>
      <c r="FQ56" s="1">
        <v>21</v>
      </c>
      <c r="FR56" s="1" t="s">
        <v>299</v>
      </c>
      <c r="FS56" s="1">
        <v>313</v>
      </c>
      <c r="FT56" s="1">
        <v>134</v>
      </c>
      <c r="FU56" s="1">
        <v>313</v>
      </c>
    </row>
    <row r="57" spans="63:177">
      <c r="BK57" s="29">
        <v>183973034</v>
      </c>
      <c r="BL57" s="1" t="s">
        <v>344</v>
      </c>
      <c r="BM57" s="1">
        <v>291</v>
      </c>
      <c r="BN57" s="1" t="s">
        <v>302</v>
      </c>
      <c r="BO57" s="1" t="s">
        <v>370</v>
      </c>
      <c r="BP57" s="1">
        <v>52</v>
      </c>
      <c r="BQ57" s="1">
        <v>0</v>
      </c>
      <c r="BR57" s="4">
        <v>72.784615384615407</v>
      </c>
      <c r="BS57" s="4">
        <v>67.494230769230768</v>
      </c>
      <c r="BT57" s="4">
        <v>67.928846153846152</v>
      </c>
      <c r="BU57" s="4">
        <v>208.2076923076923</v>
      </c>
      <c r="BV57" s="4">
        <v>69.402564102564128</v>
      </c>
      <c r="BW57" s="1">
        <v>1</v>
      </c>
      <c r="BX57" s="1">
        <v>10</v>
      </c>
      <c r="BY57" s="1">
        <v>21</v>
      </c>
      <c r="BZ57" s="1">
        <v>20</v>
      </c>
      <c r="CA57" s="1">
        <v>0</v>
      </c>
      <c r="CB57" s="1">
        <v>1</v>
      </c>
      <c r="CC57" s="1">
        <v>2</v>
      </c>
      <c r="CD57" s="1">
        <v>14</v>
      </c>
      <c r="CE57" s="1">
        <v>20</v>
      </c>
      <c r="CF57" s="1">
        <v>16</v>
      </c>
      <c r="CG57" s="1">
        <v>0</v>
      </c>
      <c r="CH57" s="1">
        <v>4</v>
      </c>
      <c r="CI57" s="1">
        <v>2</v>
      </c>
      <c r="CJ57" s="1">
        <v>11</v>
      </c>
      <c r="CK57" s="1">
        <v>29</v>
      </c>
      <c r="CL57" s="1">
        <v>10</v>
      </c>
      <c r="CM57" s="1">
        <v>0</v>
      </c>
      <c r="CN57" s="1">
        <v>0</v>
      </c>
      <c r="CO57" s="1">
        <v>0</v>
      </c>
      <c r="CP57" s="1">
        <v>0</v>
      </c>
      <c r="CQ57" s="1">
        <v>48</v>
      </c>
      <c r="CR57" s="1">
        <v>0</v>
      </c>
      <c r="CS57" s="4">
        <v>83.054166666666674</v>
      </c>
      <c r="CT57" s="4">
        <v>60.783333333333339</v>
      </c>
      <c r="CU57" s="4">
        <v>67.716666666666669</v>
      </c>
      <c r="CV57" s="4">
        <v>72.354166666666671</v>
      </c>
      <c r="CW57" s="4">
        <v>211.55416666666665</v>
      </c>
      <c r="CX57" s="4">
        <v>70.518055555555577</v>
      </c>
      <c r="CY57" s="4">
        <v>70.97708333333334</v>
      </c>
      <c r="CZ57" s="1">
        <v>0</v>
      </c>
      <c r="DA57" s="1">
        <v>0</v>
      </c>
      <c r="DB57" s="1">
        <v>18</v>
      </c>
      <c r="DC57" s="1">
        <v>30</v>
      </c>
      <c r="DD57" s="1">
        <v>0</v>
      </c>
      <c r="DE57" s="1">
        <v>1</v>
      </c>
      <c r="DF57" s="1">
        <v>2</v>
      </c>
      <c r="DG57" s="1">
        <v>20</v>
      </c>
      <c r="DH57" s="1">
        <v>19</v>
      </c>
      <c r="DI57" s="1">
        <v>7</v>
      </c>
      <c r="DJ57" s="1">
        <v>0</v>
      </c>
      <c r="DK57" s="1">
        <v>0</v>
      </c>
      <c r="DL57" s="1">
        <v>1</v>
      </c>
      <c r="DM57" s="1">
        <v>15</v>
      </c>
      <c r="DN57" s="1">
        <v>18</v>
      </c>
      <c r="DO57" s="1">
        <v>14</v>
      </c>
      <c r="DP57" s="1">
        <v>0</v>
      </c>
      <c r="DQ57" s="1">
        <v>1</v>
      </c>
      <c r="DR57" s="1">
        <v>1</v>
      </c>
      <c r="DS57" s="1">
        <v>10</v>
      </c>
      <c r="DT57" s="1">
        <v>18</v>
      </c>
      <c r="DU57" s="1">
        <v>19</v>
      </c>
      <c r="DV57" s="1">
        <v>0</v>
      </c>
      <c r="DW57" s="1">
        <v>1</v>
      </c>
      <c r="DX57" s="1">
        <v>0</v>
      </c>
      <c r="DY57" s="1">
        <v>0</v>
      </c>
      <c r="DZ57" s="1">
        <v>100</v>
      </c>
      <c r="EA57" s="1">
        <v>0</v>
      </c>
      <c r="EB57" s="4">
        <v>77.714000000000013</v>
      </c>
      <c r="EC57" s="4">
        <v>64.27300000000001</v>
      </c>
      <c r="ED57" s="4">
        <v>67.827000000000041</v>
      </c>
      <c r="EE57" s="4">
        <v>72.354166666666671</v>
      </c>
      <c r="EF57" s="4">
        <v>209.81400000000002</v>
      </c>
      <c r="EG57" s="4">
        <v>69.938000000000017</v>
      </c>
      <c r="EH57" s="4">
        <v>70.15833333333336</v>
      </c>
      <c r="EI57" s="1">
        <v>1</v>
      </c>
      <c r="EJ57" s="1">
        <v>10</v>
      </c>
      <c r="EK57" s="1">
        <v>39</v>
      </c>
      <c r="EL57" s="1">
        <v>50</v>
      </c>
      <c r="EM57" s="1">
        <v>0</v>
      </c>
      <c r="EN57" s="1">
        <v>2</v>
      </c>
      <c r="EO57" s="1">
        <v>4</v>
      </c>
      <c r="EP57" s="1">
        <v>34</v>
      </c>
      <c r="EQ57" s="1">
        <v>39</v>
      </c>
      <c r="ER57" s="1">
        <v>23</v>
      </c>
      <c r="ES57" s="1">
        <v>0</v>
      </c>
      <c r="ET57" s="1">
        <v>4</v>
      </c>
      <c r="EU57" s="1">
        <v>3</v>
      </c>
      <c r="EV57" s="1">
        <v>26</v>
      </c>
      <c r="EW57" s="1">
        <v>47</v>
      </c>
      <c r="EX57" s="1">
        <v>24</v>
      </c>
      <c r="EY57" s="1">
        <v>0</v>
      </c>
      <c r="EZ57" s="1">
        <v>1</v>
      </c>
      <c r="FA57" s="1">
        <v>1</v>
      </c>
      <c r="FB57" s="1">
        <v>10</v>
      </c>
      <c r="FC57" s="1">
        <v>18</v>
      </c>
      <c r="FD57" s="1">
        <v>19</v>
      </c>
      <c r="FE57" s="1">
        <v>0</v>
      </c>
      <c r="FF57" s="1">
        <v>1</v>
      </c>
      <c r="FG57" s="1">
        <v>0</v>
      </c>
      <c r="FH57" s="1">
        <v>0</v>
      </c>
      <c r="FI57" s="1">
        <v>1</v>
      </c>
      <c r="FJ57" s="1">
        <v>1</v>
      </c>
      <c r="FK57" s="1">
        <v>1</v>
      </c>
      <c r="FL57" s="1">
        <v>1</v>
      </c>
      <c r="FM57" s="1">
        <v>1</v>
      </c>
      <c r="FN57" s="1">
        <v>1</v>
      </c>
      <c r="FO57" s="1">
        <v>21</v>
      </c>
      <c r="FP57" s="1">
        <v>10</v>
      </c>
      <c r="FQ57" s="1">
        <v>21</v>
      </c>
      <c r="FR57" s="1" t="s">
        <v>299</v>
      </c>
      <c r="FS57" s="1">
        <v>313</v>
      </c>
      <c r="FT57" s="1">
        <v>134</v>
      </c>
      <c r="FU57" s="1">
        <v>313</v>
      </c>
    </row>
    <row r="58" spans="63:177">
      <c r="BK58" s="29">
        <v>451077303</v>
      </c>
      <c r="BL58" s="1" t="s">
        <v>345</v>
      </c>
      <c r="BM58" s="1" t="s">
        <v>303</v>
      </c>
      <c r="BN58" s="1" t="s">
        <v>292</v>
      </c>
      <c r="BO58" s="1" t="s">
        <v>370</v>
      </c>
      <c r="BP58" s="1">
        <v>152</v>
      </c>
      <c r="BQ58" s="1">
        <v>0</v>
      </c>
      <c r="BR58" s="4">
        <v>55.619078947368422</v>
      </c>
      <c r="BS58" s="4">
        <v>37.630263157894746</v>
      </c>
      <c r="BT58" s="4">
        <v>48.841447368421051</v>
      </c>
      <c r="BU58" s="4">
        <v>142.0907894736842</v>
      </c>
      <c r="BV58" s="4">
        <v>47.363596491228066</v>
      </c>
      <c r="BW58" s="1">
        <v>14</v>
      </c>
      <c r="BX58" s="1">
        <v>73</v>
      </c>
      <c r="BY58" s="1">
        <v>49</v>
      </c>
      <c r="BZ58" s="1">
        <v>16</v>
      </c>
      <c r="CA58" s="1">
        <v>0</v>
      </c>
      <c r="CB58" s="1">
        <v>1</v>
      </c>
      <c r="CC58" s="1">
        <v>63</v>
      </c>
      <c r="CD58" s="1">
        <v>67</v>
      </c>
      <c r="CE58" s="1">
        <v>14</v>
      </c>
      <c r="CF58" s="1">
        <v>8</v>
      </c>
      <c r="CG58" s="1">
        <v>1</v>
      </c>
      <c r="CH58" s="1">
        <v>0</v>
      </c>
      <c r="CI58" s="1">
        <v>36</v>
      </c>
      <c r="CJ58" s="1">
        <v>66</v>
      </c>
      <c r="CK58" s="1">
        <v>37</v>
      </c>
      <c r="CL58" s="1">
        <v>13</v>
      </c>
      <c r="CM58" s="1">
        <v>0</v>
      </c>
      <c r="CN58" s="1">
        <v>0</v>
      </c>
      <c r="CO58" s="1">
        <v>0</v>
      </c>
      <c r="CP58" s="1">
        <v>0</v>
      </c>
      <c r="CQ58" s="1">
        <v>117</v>
      </c>
      <c r="CR58" s="1">
        <v>1</v>
      </c>
      <c r="CS58" s="4">
        <v>67.663793103448285</v>
      </c>
      <c r="CT58" s="4">
        <v>36.60689655172412</v>
      </c>
      <c r="CU58" s="4">
        <v>54.612068965517224</v>
      </c>
      <c r="CV58" s="4">
        <v>60.956896551724135</v>
      </c>
      <c r="CW58" s="4">
        <v>158.88275862068969</v>
      </c>
      <c r="CX58" s="4">
        <v>52.960919540229895</v>
      </c>
      <c r="CY58" s="4">
        <v>54.959913793103453</v>
      </c>
      <c r="CZ58" s="1">
        <v>5</v>
      </c>
      <c r="DA58" s="1">
        <v>29</v>
      </c>
      <c r="DB58" s="1">
        <v>56</v>
      </c>
      <c r="DC58" s="1">
        <v>26</v>
      </c>
      <c r="DD58" s="1">
        <v>0</v>
      </c>
      <c r="DE58" s="1">
        <v>1</v>
      </c>
      <c r="DF58" s="1">
        <v>47</v>
      </c>
      <c r="DG58" s="1">
        <v>55</v>
      </c>
      <c r="DH58" s="1">
        <v>11</v>
      </c>
      <c r="DI58" s="1">
        <v>3</v>
      </c>
      <c r="DJ58" s="1">
        <v>0</v>
      </c>
      <c r="DK58" s="1">
        <v>0</v>
      </c>
      <c r="DL58" s="1">
        <v>20</v>
      </c>
      <c r="DM58" s="1">
        <v>49</v>
      </c>
      <c r="DN58" s="1">
        <v>34</v>
      </c>
      <c r="DO58" s="1">
        <v>13</v>
      </c>
      <c r="DP58" s="1">
        <v>0</v>
      </c>
      <c r="DQ58" s="1">
        <v>0</v>
      </c>
      <c r="DR58" s="1">
        <v>10</v>
      </c>
      <c r="DS58" s="1">
        <v>41</v>
      </c>
      <c r="DT58" s="1">
        <v>48</v>
      </c>
      <c r="DU58" s="1">
        <v>17</v>
      </c>
      <c r="DV58" s="1">
        <v>0</v>
      </c>
      <c r="DW58" s="1">
        <v>0</v>
      </c>
      <c r="DX58" s="1">
        <v>0</v>
      </c>
      <c r="DY58" s="1">
        <v>0</v>
      </c>
      <c r="DZ58" s="1">
        <v>269</v>
      </c>
      <c r="EA58" s="1">
        <v>1</v>
      </c>
      <c r="EB58" s="4">
        <v>60.832462686567169</v>
      </c>
      <c r="EC58" s="4">
        <v>37.187313432835857</v>
      </c>
      <c r="ED58" s="4">
        <v>51.339179104477623</v>
      </c>
      <c r="EE58" s="4">
        <v>60.956896551724135</v>
      </c>
      <c r="EF58" s="4">
        <v>149.35895522388051</v>
      </c>
      <c r="EG58" s="4">
        <v>49.786318407960167</v>
      </c>
      <c r="EH58" s="4">
        <v>50.651554726368126</v>
      </c>
      <c r="EI58" s="1">
        <v>19</v>
      </c>
      <c r="EJ58" s="1">
        <v>102</v>
      </c>
      <c r="EK58" s="1">
        <v>105</v>
      </c>
      <c r="EL58" s="1">
        <v>42</v>
      </c>
      <c r="EM58" s="1">
        <v>0</v>
      </c>
      <c r="EN58" s="1">
        <v>2</v>
      </c>
      <c r="EO58" s="1">
        <v>110</v>
      </c>
      <c r="EP58" s="1">
        <v>122</v>
      </c>
      <c r="EQ58" s="1">
        <v>25</v>
      </c>
      <c r="ER58" s="1">
        <v>11</v>
      </c>
      <c r="ES58" s="1">
        <v>1</v>
      </c>
      <c r="ET58" s="1">
        <v>0</v>
      </c>
      <c r="EU58" s="1">
        <v>56</v>
      </c>
      <c r="EV58" s="1">
        <v>115</v>
      </c>
      <c r="EW58" s="1">
        <v>71</v>
      </c>
      <c r="EX58" s="1">
        <v>26</v>
      </c>
      <c r="EY58" s="1">
        <v>0</v>
      </c>
      <c r="EZ58" s="1">
        <v>0</v>
      </c>
      <c r="FA58" s="1">
        <v>10</v>
      </c>
      <c r="FB58" s="1">
        <v>41</v>
      </c>
      <c r="FC58" s="1">
        <v>48</v>
      </c>
      <c r="FD58" s="1">
        <v>17</v>
      </c>
      <c r="FE58" s="1">
        <v>0</v>
      </c>
      <c r="FF58" s="1">
        <v>0</v>
      </c>
      <c r="FG58" s="1">
        <v>0</v>
      </c>
      <c r="FH58" s="1">
        <v>0</v>
      </c>
      <c r="FI58" s="1">
        <v>42</v>
      </c>
      <c r="FJ58" s="1">
        <v>31</v>
      </c>
      <c r="FK58" s="1">
        <v>37</v>
      </c>
      <c r="FL58" s="1">
        <v>3</v>
      </c>
      <c r="FM58" s="1">
        <v>5</v>
      </c>
      <c r="FN58" s="1">
        <v>3</v>
      </c>
      <c r="FO58" s="1">
        <v>21</v>
      </c>
      <c r="FP58" s="1">
        <v>10</v>
      </c>
      <c r="FQ58" s="1">
        <v>21</v>
      </c>
      <c r="FR58" s="1" t="s">
        <v>299</v>
      </c>
      <c r="FS58" s="1">
        <v>313</v>
      </c>
      <c r="FT58" s="1">
        <v>134</v>
      </c>
      <c r="FU58" s="1">
        <v>313</v>
      </c>
    </row>
    <row r="59" spans="63:177">
      <c r="BK59" s="29">
        <v>600607180</v>
      </c>
      <c r="BL59" s="1" t="s">
        <v>353</v>
      </c>
      <c r="BM59" s="1">
        <v>1</v>
      </c>
      <c r="BN59" s="1" t="s">
        <v>289</v>
      </c>
      <c r="BO59" s="1" t="s">
        <v>370</v>
      </c>
      <c r="BP59" s="1">
        <v>13</v>
      </c>
      <c r="BQ59" s="1">
        <v>0</v>
      </c>
      <c r="BR59" s="4">
        <v>48.569230769230757</v>
      </c>
      <c r="BS59" s="4">
        <v>40.846153846153854</v>
      </c>
      <c r="BT59" s="4">
        <v>41.623076923076923</v>
      </c>
      <c r="BU59" s="4">
        <v>131.03846153846155</v>
      </c>
      <c r="BV59" s="4">
        <v>43.679487179487175</v>
      </c>
      <c r="BW59" s="1">
        <v>3</v>
      </c>
      <c r="BX59" s="1">
        <v>7</v>
      </c>
      <c r="BY59" s="1">
        <v>2</v>
      </c>
      <c r="BZ59" s="1">
        <v>1</v>
      </c>
      <c r="CA59" s="1">
        <v>0</v>
      </c>
      <c r="CB59" s="1">
        <v>0</v>
      </c>
      <c r="CC59" s="1">
        <v>4</v>
      </c>
      <c r="CD59" s="1">
        <v>7</v>
      </c>
      <c r="CE59" s="1">
        <v>1</v>
      </c>
      <c r="CF59" s="1">
        <v>1</v>
      </c>
      <c r="CG59" s="1">
        <v>0</v>
      </c>
      <c r="CH59" s="1">
        <v>0</v>
      </c>
      <c r="CI59" s="1">
        <v>5</v>
      </c>
      <c r="CJ59" s="1">
        <v>5</v>
      </c>
      <c r="CK59" s="1">
        <v>2</v>
      </c>
      <c r="CL59" s="1">
        <v>1</v>
      </c>
      <c r="CM59" s="1">
        <v>0</v>
      </c>
      <c r="CN59" s="1">
        <v>0</v>
      </c>
      <c r="CO59" s="1">
        <v>0</v>
      </c>
      <c r="CP59" s="1">
        <v>0</v>
      </c>
      <c r="CQ59" s="1">
        <v>58</v>
      </c>
      <c r="CR59" s="1">
        <v>0</v>
      </c>
      <c r="CS59" s="4">
        <v>68.222413793103442</v>
      </c>
      <c r="CT59" s="4">
        <v>36.677586206896549</v>
      </c>
      <c r="CU59" s="4">
        <v>49.093103448275862</v>
      </c>
      <c r="CV59" s="4">
        <v>47.810344827586206</v>
      </c>
      <c r="CW59" s="4">
        <v>153.99310344827586</v>
      </c>
      <c r="CX59" s="4">
        <v>51.331034482758625</v>
      </c>
      <c r="CY59" s="4">
        <v>50.450862068965527</v>
      </c>
      <c r="CZ59" s="1">
        <v>1</v>
      </c>
      <c r="DA59" s="1">
        <v>18</v>
      </c>
      <c r="DB59" s="1">
        <v>25</v>
      </c>
      <c r="DC59" s="1">
        <v>14</v>
      </c>
      <c r="DD59" s="1">
        <v>0</v>
      </c>
      <c r="DE59" s="1">
        <v>0</v>
      </c>
      <c r="DF59" s="1">
        <v>23</v>
      </c>
      <c r="DG59" s="1">
        <v>29</v>
      </c>
      <c r="DH59" s="1">
        <v>6</v>
      </c>
      <c r="DI59" s="1">
        <v>0</v>
      </c>
      <c r="DJ59" s="1">
        <v>0</v>
      </c>
      <c r="DK59" s="1">
        <v>0</v>
      </c>
      <c r="DL59" s="1">
        <v>14</v>
      </c>
      <c r="DM59" s="1">
        <v>25</v>
      </c>
      <c r="DN59" s="1">
        <v>13</v>
      </c>
      <c r="DO59" s="1">
        <v>6</v>
      </c>
      <c r="DP59" s="1">
        <v>0</v>
      </c>
      <c r="DQ59" s="1">
        <v>0</v>
      </c>
      <c r="DR59" s="1">
        <v>14</v>
      </c>
      <c r="DS59" s="1">
        <v>24</v>
      </c>
      <c r="DT59" s="1">
        <v>15</v>
      </c>
      <c r="DU59" s="1">
        <v>5</v>
      </c>
      <c r="DV59" s="1">
        <v>0</v>
      </c>
      <c r="DW59" s="1">
        <v>0</v>
      </c>
      <c r="DX59" s="1">
        <v>0</v>
      </c>
      <c r="DY59" s="1">
        <v>0</v>
      </c>
      <c r="DZ59" s="1">
        <v>71</v>
      </c>
      <c r="EA59" s="1">
        <v>0</v>
      </c>
      <c r="EB59" s="4">
        <v>64.623943661971808</v>
      </c>
      <c r="EC59" s="4">
        <v>37.440845070422533</v>
      </c>
      <c r="ED59" s="4">
        <v>47.725352112676063</v>
      </c>
      <c r="EE59" s="4">
        <v>47.810344827586206</v>
      </c>
      <c r="EF59" s="4">
        <v>149.79014084507043</v>
      </c>
      <c r="EG59" s="4">
        <v>49.930046948356804</v>
      </c>
      <c r="EH59" s="4">
        <v>49.211032863849766</v>
      </c>
      <c r="EI59" s="1">
        <v>4</v>
      </c>
      <c r="EJ59" s="1">
        <v>25</v>
      </c>
      <c r="EK59" s="1">
        <v>27</v>
      </c>
      <c r="EL59" s="1">
        <v>15</v>
      </c>
      <c r="EM59" s="1">
        <v>0</v>
      </c>
      <c r="EN59" s="1">
        <v>0</v>
      </c>
      <c r="EO59" s="1">
        <v>27</v>
      </c>
      <c r="EP59" s="1">
        <v>36</v>
      </c>
      <c r="EQ59" s="1">
        <v>7</v>
      </c>
      <c r="ER59" s="1">
        <v>1</v>
      </c>
      <c r="ES59" s="1">
        <v>0</v>
      </c>
      <c r="ET59" s="1">
        <v>0</v>
      </c>
      <c r="EU59" s="1">
        <v>19</v>
      </c>
      <c r="EV59" s="1">
        <v>30</v>
      </c>
      <c r="EW59" s="1">
        <v>15</v>
      </c>
      <c r="EX59" s="1">
        <v>7</v>
      </c>
      <c r="EY59" s="1">
        <v>0</v>
      </c>
      <c r="EZ59" s="1">
        <v>0</v>
      </c>
      <c r="FA59" s="1">
        <v>14</v>
      </c>
      <c r="FB59" s="1">
        <v>24</v>
      </c>
      <c r="FC59" s="1">
        <v>15</v>
      </c>
      <c r="FD59" s="1">
        <v>5</v>
      </c>
      <c r="FE59" s="1">
        <v>0</v>
      </c>
      <c r="FF59" s="1">
        <v>0</v>
      </c>
      <c r="FG59" s="1">
        <v>0</v>
      </c>
      <c r="FH59" s="1">
        <v>0</v>
      </c>
      <c r="FI59" s="1">
        <v>87</v>
      </c>
      <c r="FJ59" s="1">
        <v>43</v>
      </c>
      <c r="FK59" s="1">
        <v>36</v>
      </c>
      <c r="FL59" s="1">
        <v>10</v>
      </c>
      <c r="FM59" s="1">
        <v>10</v>
      </c>
      <c r="FN59" s="1">
        <v>6</v>
      </c>
      <c r="FO59" s="1">
        <v>23</v>
      </c>
      <c r="FP59" s="1">
        <v>15</v>
      </c>
      <c r="FQ59" s="1">
        <v>23</v>
      </c>
      <c r="FR59" s="1" t="s">
        <v>304</v>
      </c>
      <c r="FS59" s="1">
        <v>313</v>
      </c>
      <c r="FT59" s="1">
        <v>134</v>
      </c>
      <c r="FU59" s="1">
        <v>313</v>
      </c>
    </row>
    <row r="60" spans="63:177">
      <c r="BK60" s="29">
        <v>427094371</v>
      </c>
      <c r="BL60" s="1" t="s">
        <v>32</v>
      </c>
      <c r="BM60" s="1">
        <v>5</v>
      </c>
      <c r="BN60" s="1" t="s">
        <v>289</v>
      </c>
      <c r="BO60" s="1" t="s">
        <v>370</v>
      </c>
      <c r="BP60" s="1">
        <v>102</v>
      </c>
      <c r="BQ60" s="1">
        <v>1</v>
      </c>
      <c r="BR60" s="4">
        <v>50.591089108910886</v>
      </c>
      <c r="BS60" s="4">
        <v>36.363366336633668</v>
      </c>
      <c r="BT60" s="4">
        <v>43.680198019801971</v>
      </c>
      <c r="BU60" s="4">
        <v>130.63465346534653</v>
      </c>
      <c r="BV60" s="4">
        <v>43.544884488448851</v>
      </c>
      <c r="BW60" s="1">
        <v>21</v>
      </c>
      <c r="BX60" s="1">
        <v>42</v>
      </c>
      <c r="BY60" s="1">
        <v>27</v>
      </c>
      <c r="BZ60" s="1">
        <v>11</v>
      </c>
      <c r="CA60" s="1">
        <v>0</v>
      </c>
      <c r="CB60" s="1">
        <v>0</v>
      </c>
      <c r="CC60" s="1">
        <v>45</v>
      </c>
      <c r="CD60" s="1">
        <v>40</v>
      </c>
      <c r="CE60" s="1">
        <v>10</v>
      </c>
      <c r="CF60" s="1">
        <v>6</v>
      </c>
      <c r="CG60" s="1">
        <v>0</v>
      </c>
      <c r="CH60" s="1">
        <v>0</v>
      </c>
      <c r="CI60" s="1">
        <v>38</v>
      </c>
      <c r="CJ60" s="1">
        <v>33</v>
      </c>
      <c r="CK60" s="1">
        <v>22</v>
      </c>
      <c r="CL60" s="1">
        <v>8</v>
      </c>
      <c r="CM60" s="1">
        <v>1</v>
      </c>
      <c r="CN60" s="1">
        <v>0</v>
      </c>
      <c r="CO60" s="1">
        <v>0</v>
      </c>
      <c r="CP60" s="1">
        <v>0</v>
      </c>
      <c r="CQ60" s="1">
        <v>60</v>
      </c>
      <c r="CR60" s="1">
        <v>0</v>
      </c>
      <c r="CS60" s="4">
        <v>66.335000000000008</v>
      </c>
      <c r="CT60" s="4">
        <v>38.516666666666652</v>
      </c>
      <c r="CU60" s="4">
        <v>50.048333333333339</v>
      </c>
      <c r="CV60" s="4">
        <v>61.783333333333331</v>
      </c>
      <c r="CW60" s="4">
        <v>154.90000000000006</v>
      </c>
      <c r="CX60" s="4">
        <v>51.633333333333326</v>
      </c>
      <c r="CY60" s="4">
        <v>54.170833333333348</v>
      </c>
      <c r="CZ60" s="1">
        <v>6</v>
      </c>
      <c r="DA60" s="1">
        <v>9</v>
      </c>
      <c r="DB60" s="1">
        <v>30</v>
      </c>
      <c r="DC60" s="1">
        <v>15</v>
      </c>
      <c r="DD60" s="1">
        <v>0</v>
      </c>
      <c r="DE60" s="1">
        <v>0</v>
      </c>
      <c r="DF60" s="1">
        <v>23</v>
      </c>
      <c r="DG60" s="1">
        <v>27</v>
      </c>
      <c r="DH60" s="1">
        <v>7</v>
      </c>
      <c r="DI60" s="1">
        <v>3</v>
      </c>
      <c r="DJ60" s="1">
        <v>1</v>
      </c>
      <c r="DK60" s="1">
        <v>0</v>
      </c>
      <c r="DL60" s="1">
        <v>16</v>
      </c>
      <c r="DM60" s="1">
        <v>20</v>
      </c>
      <c r="DN60" s="1">
        <v>16</v>
      </c>
      <c r="DO60" s="1">
        <v>8</v>
      </c>
      <c r="DP60" s="1">
        <v>0</v>
      </c>
      <c r="DQ60" s="1">
        <v>0</v>
      </c>
      <c r="DR60" s="1">
        <v>3</v>
      </c>
      <c r="DS60" s="1">
        <v>20</v>
      </c>
      <c r="DT60" s="1">
        <v>29</v>
      </c>
      <c r="DU60" s="1">
        <v>8</v>
      </c>
      <c r="DV60" s="1">
        <v>1</v>
      </c>
      <c r="DW60" s="1">
        <v>0</v>
      </c>
      <c r="DX60" s="1">
        <v>0</v>
      </c>
      <c r="DY60" s="1">
        <v>0</v>
      </c>
      <c r="DZ60" s="1">
        <v>162</v>
      </c>
      <c r="EA60" s="1">
        <v>1</v>
      </c>
      <c r="EB60" s="4">
        <v>56.458385093167678</v>
      </c>
      <c r="EC60" s="4">
        <v>37.165838509316778</v>
      </c>
      <c r="ED60" s="4">
        <v>46.053416149068347</v>
      </c>
      <c r="EE60" s="4">
        <v>61.783333333333331</v>
      </c>
      <c r="EF60" s="4">
        <v>139.67763975155279</v>
      </c>
      <c r="EG60" s="4">
        <v>46.559213250517615</v>
      </c>
      <c r="EH60" s="4">
        <v>47.504865424430633</v>
      </c>
      <c r="EI60" s="1">
        <v>27</v>
      </c>
      <c r="EJ60" s="1">
        <v>51</v>
      </c>
      <c r="EK60" s="1">
        <v>57</v>
      </c>
      <c r="EL60" s="1">
        <v>26</v>
      </c>
      <c r="EM60" s="1">
        <v>0</v>
      </c>
      <c r="EN60" s="1">
        <v>0</v>
      </c>
      <c r="EO60" s="1">
        <v>68</v>
      </c>
      <c r="EP60" s="1">
        <v>67</v>
      </c>
      <c r="EQ60" s="1">
        <v>17</v>
      </c>
      <c r="ER60" s="1">
        <v>9</v>
      </c>
      <c r="ES60" s="1">
        <v>1</v>
      </c>
      <c r="ET60" s="1">
        <v>0</v>
      </c>
      <c r="EU60" s="1">
        <v>54</v>
      </c>
      <c r="EV60" s="1">
        <v>53</v>
      </c>
      <c r="EW60" s="1">
        <v>38</v>
      </c>
      <c r="EX60" s="1">
        <v>16</v>
      </c>
      <c r="EY60" s="1">
        <v>1</v>
      </c>
      <c r="EZ60" s="1">
        <v>0</v>
      </c>
      <c r="FA60" s="1">
        <v>3</v>
      </c>
      <c r="FB60" s="1">
        <v>20</v>
      </c>
      <c r="FC60" s="1">
        <v>29</v>
      </c>
      <c r="FD60" s="1">
        <v>8</v>
      </c>
      <c r="FE60" s="1">
        <v>1</v>
      </c>
      <c r="FF60" s="1">
        <v>0</v>
      </c>
      <c r="FG60" s="1">
        <v>0</v>
      </c>
      <c r="FH60" s="1">
        <v>0</v>
      </c>
      <c r="FI60" s="1">
        <v>91</v>
      </c>
      <c r="FJ60" s="1">
        <v>40</v>
      </c>
      <c r="FK60" s="1">
        <v>68</v>
      </c>
      <c r="FL60" s="1">
        <v>11</v>
      </c>
      <c r="FM60" s="1">
        <v>9</v>
      </c>
      <c r="FN60" s="1">
        <v>10</v>
      </c>
      <c r="FO60" s="1">
        <v>23</v>
      </c>
      <c r="FP60" s="1">
        <v>15</v>
      </c>
      <c r="FQ60" s="1">
        <v>23</v>
      </c>
      <c r="FR60" s="1" t="s">
        <v>304</v>
      </c>
      <c r="FS60" s="1">
        <v>313</v>
      </c>
      <c r="FT60" s="1">
        <v>134</v>
      </c>
      <c r="FU60" s="1">
        <v>313</v>
      </c>
    </row>
    <row r="61" spans="63:177">
      <c r="BK61" s="29"/>
      <c r="BL61" s="1" t="s">
        <v>350</v>
      </c>
      <c r="BM61" s="1">
        <v>5</v>
      </c>
      <c r="BN61" s="1" t="s">
        <v>291</v>
      </c>
      <c r="BO61" s="1" t="s">
        <v>370</v>
      </c>
      <c r="BP61" s="1">
        <v>0</v>
      </c>
      <c r="BQ61" s="1">
        <v>0</v>
      </c>
      <c r="BR61" s="4"/>
      <c r="BS61" s="4"/>
      <c r="BT61" s="4"/>
      <c r="BU61" s="4"/>
      <c r="BV61" s="4"/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4"/>
      <c r="CT61" s="4"/>
      <c r="CU61" s="4"/>
      <c r="CV61" s="4"/>
      <c r="CW61" s="4"/>
      <c r="CX61" s="4"/>
      <c r="CY61" s="4"/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4"/>
      <c r="EC61" s="4"/>
      <c r="ED61" s="4"/>
      <c r="EE61" s="4"/>
      <c r="EF61" s="4"/>
      <c r="EG61" s="4"/>
      <c r="EH61" s="4"/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 t="s">
        <v>375</v>
      </c>
      <c r="FJ61" s="1" t="s">
        <v>375</v>
      </c>
      <c r="FK61" s="1" t="s">
        <v>375</v>
      </c>
      <c r="FL61" s="1" t="s">
        <v>375</v>
      </c>
      <c r="FM61" s="1" t="s">
        <v>375</v>
      </c>
      <c r="FN61" s="1" t="s">
        <v>375</v>
      </c>
      <c r="FO61" s="1">
        <v>23</v>
      </c>
      <c r="FP61" s="1">
        <v>15</v>
      </c>
      <c r="FQ61" s="1">
        <v>23</v>
      </c>
      <c r="FR61" s="1" t="s">
        <v>304</v>
      </c>
      <c r="FS61" s="1">
        <v>313</v>
      </c>
      <c r="FT61" s="1">
        <v>134</v>
      </c>
      <c r="FU61" s="1">
        <v>313</v>
      </c>
    </row>
    <row r="62" spans="63:177">
      <c r="BK62" s="29">
        <v>451665450</v>
      </c>
      <c r="BL62" s="1" t="s">
        <v>34</v>
      </c>
      <c r="BM62" s="1">
        <v>8</v>
      </c>
      <c r="BN62" s="1" t="s">
        <v>289</v>
      </c>
      <c r="BO62" s="1" t="s">
        <v>370</v>
      </c>
      <c r="BP62" s="1">
        <v>15</v>
      </c>
      <c r="BQ62" s="1">
        <v>0</v>
      </c>
      <c r="BR62" s="4">
        <v>54.253333333333337</v>
      </c>
      <c r="BS62" s="4">
        <v>40.146666666666661</v>
      </c>
      <c r="BT62" s="4">
        <v>37.25333333333333</v>
      </c>
      <c r="BU62" s="4">
        <v>131.65333333333331</v>
      </c>
      <c r="BV62" s="4">
        <v>43.884444444444441</v>
      </c>
      <c r="BW62" s="1">
        <v>1</v>
      </c>
      <c r="BX62" s="1">
        <v>8</v>
      </c>
      <c r="BY62" s="1">
        <v>6</v>
      </c>
      <c r="BZ62" s="1">
        <v>0</v>
      </c>
      <c r="CA62" s="1">
        <v>0</v>
      </c>
      <c r="CB62" s="1">
        <v>0</v>
      </c>
      <c r="CC62" s="1">
        <v>5</v>
      </c>
      <c r="CD62" s="1">
        <v>7</v>
      </c>
      <c r="CE62" s="1">
        <v>3</v>
      </c>
      <c r="CF62" s="1">
        <v>0</v>
      </c>
      <c r="CG62" s="1">
        <v>0</v>
      </c>
      <c r="CH62" s="1">
        <v>0</v>
      </c>
      <c r="CI62" s="1">
        <v>7</v>
      </c>
      <c r="CJ62" s="1">
        <v>5</v>
      </c>
      <c r="CK62" s="1">
        <v>3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64</v>
      </c>
      <c r="CR62" s="1">
        <v>0</v>
      </c>
      <c r="CS62" s="4">
        <v>70.745312499999969</v>
      </c>
      <c r="CT62" s="4">
        <v>34.782812499999991</v>
      </c>
      <c r="CU62" s="4">
        <v>56.803125000000009</v>
      </c>
      <c r="CV62" s="4">
        <v>52.03125</v>
      </c>
      <c r="CW62" s="4">
        <v>162.33124999999995</v>
      </c>
      <c r="CX62" s="4">
        <v>54.110416666666687</v>
      </c>
      <c r="CY62" s="4">
        <v>53.590624999999989</v>
      </c>
      <c r="CZ62" s="1">
        <v>0</v>
      </c>
      <c r="DA62" s="1">
        <v>15</v>
      </c>
      <c r="DB62" s="1">
        <v>31</v>
      </c>
      <c r="DC62" s="1">
        <v>18</v>
      </c>
      <c r="DD62" s="1">
        <v>0</v>
      </c>
      <c r="DE62" s="1">
        <v>0</v>
      </c>
      <c r="DF62" s="1">
        <v>28</v>
      </c>
      <c r="DG62" s="1">
        <v>30</v>
      </c>
      <c r="DH62" s="1">
        <v>4</v>
      </c>
      <c r="DI62" s="1">
        <v>2</v>
      </c>
      <c r="DJ62" s="1">
        <v>0</v>
      </c>
      <c r="DK62" s="1">
        <v>0</v>
      </c>
      <c r="DL62" s="1">
        <v>8</v>
      </c>
      <c r="DM62" s="1">
        <v>23</v>
      </c>
      <c r="DN62" s="1">
        <v>27</v>
      </c>
      <c r="DO62" s="1">
        <v>6</v>
      </c>
      <c r="DP62" s="1">
        <v>0</v>
      </c>
      <c r="DQ62" s="1">
        <v>0</v>
      </c>
      <c r="DR62" s="1">
        <v>14</v>
      </c>
      <c r="DS62" s="1">
        <v>28</v>
      </c>
      <c r="DT62" s="1">
        <v>12</v>
      </c>
      <c r="DU62" s="1">
        <v>10</v>
      </c>
      <c r="DV62" s="1">
        <v>0</v>
      </c>
      <c r="DW62" s="1">
        <v>0</v>
      </c>
      <c r="DX62" s="1">
        <v>0</v>
      </c>
      <c r="DY62" s="1">
        <v>0</v>
      </c>
      <c r="DZ62" s="1">
        <v>79</v>
      </c>
      <c r="EA62" s="1">
        <v>0</v>
      </c>
      <c r="EB62" s="4">
        <v>67.613924050632875</v>
      </c>
      <c r="EC62" s="4">
        <v>35.801265822784814</v>
      </c>
      <c r="ED62" s="4">
        <v>53.091139240506337</v>
      </c>
      <c r="EE62" s="4">
        <v>52.03125</v>
      </c>
      <c r="EF62" s="4">
        <v>156.50632911392404</v>
      </c>
      <c r="EG62" s="4">
        <v>52.168776371308027</v>
      </c>
      <c r="EH62" s="4">
        <v>51.747679324894513</v>
      </c>
      <c r="EI62" s="1">
        <v>1</v>
      </c>
      <c r="EJ62" s="1">
        <v>23</v>
      </c>
      <c r="EK62" s="1">
        <v>37</v>
      </c>
      <c r="EL62" s="1">
        <v>18</v>
      </c>
      <c r="EM62" s="1">
        <v>0</v>
      </c>
      <c r="EN62" s="1">
        <v>0</v>
      </c>
      <c r="EO62" s="1">
        <v>33</v>
      </c>
      <c r="EP62" s="1">
        <v>37</v>
      </c>
      <c r="EQ62" s="1">
        <v>7</v>
      </c>
      <c r="ER62" s="1">
        <v>2</v>
      </c>
      <c r="ES62" s="1">
        <v>0</v>
      </c>
      <c r="ET62" s="1">
        <v>0</v>
      </c>
      <c r="EU62" s="1">
        <v>15</v>
      </c>
      <c r="EV62" s="1">
        <v>28</v>
      </c>
      <c r="EW62" s="1">
        <v>30</v>
      </c>
      <c r="EX62" s="1">
        <v>6</v>
      </c>
      <c r="EY62" s="1">
        <v>0</v>
      </c>
      <c r="EZ62" s="1">
        <v>0</v>
      </c>
      <c r="FA62" s="1">
        <v>14</v>
      </c>
      <c r="FB62" s="1">
        <v>28</v>
      </c>
      <c r="FC62" s="1">
        <v>12</v>
      </c>
      <c r="FD62" s="1">
        <v>10</v>
      </c>
      <c r="FE62" s="1">
        <v>0</v>
      </c>
      <c r="FF62" s="1">
        <v>0</v>
      </c>
      <c r="FG62" s="1">
        <v>0</v>
      </c>
      <c r="FH62" s="1">
        <v>0</v>
      </c>
      <c r="FI62" s="1">
        <v>85</v>
      </c>
      <c r="FJ62" s="1">
        <v>19</v>
      </c>
      <c r="FK62" s="1">
        <v>21</v>
      </c>
      <c r="FL62" s="1">
        <v>9</v>
      </c>
      <c r="FM62" s="1">
        <v>2</v>
      </c>
      <c r="FN62" s="1">
        <v>3</v>
      </c>
      <c r="FO62" s="1">
        <v>23</v>
      </c>
      <c r="FP62" s="1">
        <v>15</v>
      </c>
      <c r="FQ62" s="1">
        <v>23</v>
      </c>
      <c r="FR62" s="1" t="s">
        <v>304</v>
      </c>
      <c r="FS62" s="1">
        <v>313</v>
      </c>
      <c r="FT62" s="1">
        <v>134</v>
      </c>
      <c r="FU62" s="1">
        <v>313</v>
      </c>
    </row>
    <row r="63" spans="63:177">
      <c r="BK63" s="29">
        <v>438201532</v>
      </c>
      <c r="BL63" s="1" t="s">
        <v>35</v>
      </c>
      <c r="BM63" s="1">
        <v>9</v>
      </c>
      <c r="BN63" s="1" t="s">
        <v>289</v>
      </c>
      <c r="BO63" s="1" t="s">
        <v>370</v>
      </c>
      <c r="BP63" s="1">
        <v>45</v>
      </c>
      <c r="BQ63" s="1">
        <v>0</v>
      </c>
      <c r="BR63" s="4">
        <v>47.102222222222217</v>
      </c>
      <c r="BS63" s="4">
        <v>31.25333333333332</v>
      </c>
      <c r="BT63" s="4">
        <v>29.997777777777781</v>
      </c>
      <c r="BU63" s="4">
        <v>108.35333333333332</v>
      </c>
      <c r="BV63" s="4">
        <v>36.117777777777775</v>
      </c>
      <c r="BW63" s="1">
        <v>9</v>
      </c>
      <c r="BX63" s="1">
        <v>23</v>
      </c>
      <c r="BY63" s="1">
        <v>10</v>
      </c>
      <c r="BZ63" s="1">
        <v>3</v>
      </c>
      <c r="CA63" s="1">
        <v>0</v>
      </c>
      <c r="CB63" s="1">
        <v>0</v>
      </c>
      <c r="CC63" s="1">
        <v>25</v>
      </c>
      <c r="CD63" s="1">
        <v>15</v>
      </c>
      <c r="CE63" s="1">
        <v>4</v>
      </c>
      <c r="CF63" s="1">
        <v>1</v>
      </c>
      <c r="CG63" s="1">
        <v>0</v>
      </c>
      <c r="CH63" s="1">
        <v>0</v>
      </c>
      <c r="CI63" s="1">
        <v>29</v>
      </c>
      <c r="CJ63" s="1">
        <v>12</v>
      </c>
      <c r="CK63" s="1">
        <v>1</v>
      </c>
      <c r="CL63" s="1">
        <v>3</v>
      </c>
      <c r="CM63" s="1">
        <v>0</v>
      </c>
      <c r="CN63" s="1">
        <v>0</v>
      </c>
      <c r="CO63" s="1">
        <v>0</v>
      </c>
      <c r="CP63" s="1">
        <v>0</v>
      </c>
      <c r="CQ63" s="1">
        <v>27</v>
      </c>
      <c r="CR63" s="1">
        <v>0</v>
      </c>
      <c r="CS63" s="4">
        <v>53.629629629629626</v>
      </c>
      <c r="CT63" s="4">
        <v>32.181481481481484</v>
      </c>
      <c r="CU63" s="4">
        <v>40.974074074074082</v>
      </c>
      <c r="CV63" s="4">
        <v>54.962962962962962</v>
      </c>
      <c r="CW63" s="4">
        <v>126.78518518518516</v>
      </c>
      <c r="CX63" s="4">
        <v>42.261728395061724</v>
      </c>
      <c r="CY63" s="4">
        <v>45.437037037037037</v>
      </c>
      <c r="CZ63" s="1">
        <v>6</v>
      </c>
      <c r="DA63" s="1">
        <v>10</v>
      </c>
      <c r="DB63" s="1">
        <v>6</v>
      </c>
      <c r="DC63" s="1">
        <v>5</v>
      </c>
      <c r="DD63" s="1">
        <v>0</v>
      </c>
      <c r="DE63" s="1">
        <v>0</v>
      </c>
      <c r="DF63" s="1">
        <v>15</v>
      </c>
      <c r="DG63" s="1">
        <v>9</v>
      </c>
      <c r="DH63" s="1">
        <v>2</v>
      </c>
      <c r="DI63" s="1">
        <v>1</v>
      </c>
      <c r="DJ63" s="1">
        <v>0</v>
      </c>
      <c r="DK63" s="1">
        <v>0</v>
      </c>
      <c r="DL63" s="1">
        <v>12</v>
      </c>
      <c r="DM63" s="1">
        <v>6</v>
      </c>
      <c r="DN63" s="1">
        <v>7</v>
      </c>
      <c r="DO63" s="1">
        <v>2</v>
      </c>
      <c r="DP63" s="1">
        <v>0</v>
      </c>
      <c r="DQ63" s="1">
        <v>0</v>
      </c>
      <c r="DR63" s="1">
        <v>6</v>
      </c>
      <c r="DS63" s="1">
        <v>9</v>
      </c>
      <c r="DT63" s="1">
        <v>7</v>
      </c>
      <c r="DU63" s="1">
        <v>5</v>
      </c>
      <c r="DV63" s="1">
        <v>0</v>
      </c>
      <c r="DW63" s="1">
        <v>0</v>
      </c>
      <c r="DX63" s="1">
        <v>0</v>
      </c>
      <c r="DY63" s="1">
        <v>0</v>
      </c>
      <c r="DZ63" s="1">
        <v>72</v>
      </c>
      <c r="EA63" s="1">
        <v>0</v>
      </c>
      <c r="EB63" s="4">
        <v>49.55</v>
      </c>
      <c r="EC63" s="4">
        <v>31.601388888888884</v>
      </c>
      <c r="ED63" s="4">
        <v>34.113888888888887</v>
      </c>
      <c r="EE63" s="4">
        <v>54.962962962962962</v>
      </c>
      <c r="EF63" s="4">
        <v>115.26527777777775</v>
      </c>
      <c r="EG63" s="4">
        <v>38.421759259259275</v>
      </c>
      <c r="EH63" s="4">
        <v>39.61249999999999</v>
      </c>
      <c r="EI63" s="1">
        <v>15</v>
      </c>
      <c r="EJ63" s="1">
        <v>33</v>
      </c>
      <c r="EK63" s="1">
        <v>16</v>
      </c>
      <c r="EL63" s="1">
        <v>8</v>
      </c>
      <c r="EM63" s="1">
        <v>0</v>
      </c>
      <c r="EN63" s="1">
        <v>0</v>
      </c>
      <c r="EO63" s="1">
        <v>40</v>
      </c>
      <c r="EP63" s="1">
        <v>24</v>
      </c>
      <c r="EQ63" s="1">
        <v>6</v>
      </c>
      <c r="ER63" s="1">
        <v>2</v>
      </c>
      <c r="ES63" s="1">
        <v>0</v>
      </c>
      <c r="ET63" s="1">
        <v>0</v>
      </c>
      <c r="EU63" s="1">
        <v>41</v>
      </c>
      <c r="EV63" s="1">
        <v>18</v>
      </c>
      <c r="EW63" s="1">
        <v>8</v>
      </c>
      <c r="EX63" s="1">
        <v>5</v>
      </c>
      <c r="EY63" s="1">
        <v>0</v>
      </c>
      <c r="EZ63" s="1">
        <v>0</v>
      </c>
      <c r="FA63" s="1">
        <v>6</v>
      </c>
      <c r="FB63" s="1">
        <v>9</v>
      </c>
      <c r="FC63" s="1">
        <v>7</v>
      </c>
      <c r="FD63" s="1">
        <v>5</v>
      </c>
      <c r="FE63" s="1">
        <v>0</v>
      </c>
      <c r="FF63" s="1">
        <v>0</v>
      </c>
      <c r="FG63" s="1">
        <v>0</v>
      </c>
      <c r="FH63" s="1">
        <v>0</v>
      </c>
      <c r="FI63" s="1">
        <v>231</v>
      </c>
      <c r="FJ63" s="1">
        <v>102</v>
      </c>
      <c r="FK63" s="1">
        <v>197</v>
      </c>
      <c r="FL63" s="1">
        <v>19</v>
      </c>
      <c r="FM63" s="1">
        <v>15</v>
      </c>
      <c r="FN63" s="1">
        <v>18</v>
      </c>
      <c r="FO63" s="1">
        <v>23</v>
      </c>
      <c r="FP63" s="1">
        <v>15</v>
      </c>
      <c r="FQ63" s="1">
        <v>23</v>
      </c>
      <c r="FR63" s="1" t="s">
        <v>304</v>
      </c>
      <c r="FS63" s="1">
        <v>313</v>
      </c>
      <c r="FT63" s="1">
        <v>134</v>
      </c>
      <c r="FU63" s="1">
        <v>313</v>
      </c>
    </row>
    <row r="64" spans="63:177">
      <c r="BK64" s="29">
        <v>819115969</v>
      </c>
      <c r="BL64" s="1" t="s">
        <v>20</v>
      </c>
      <c r="BM64" s="1">
        <v>14</v>
      </c>
      <c r="BN64" s="1" t="s">
        <v>289</v>
      </c>
      <c r="BO64" s="1" t="s">
        <v>370</v>
      </c>
      <c r="BP64" s="1">
        <v>78</v>
      </c>
      <c r="BQ64" s="1">
        <v>0</v>
      </c>
      <c r="BR64" s="4">
        <v>52.837179487179455</v>
      </c>
      <c r="BS64" s="4">
        <v>36.671794871794887</v>
      </c>
      <c r="BT64" s="4">
        <v>39.741025641025615</v>
      </c>
      <c r="BU64" s="4">
        <v>129.24999999999997</v>
      </c>
      <c r="BV64" s="4">
        <v>43.083333333333321</v>
      </c>
      <c r="BW64" s="1">
        <v>16</v>
      </c>
      <c r="BX64" s="1">
        <v>29</v>
      </c>
      <c r="BY64" s="1">
        <v>26</v>
      </c>
      <c r="BZ64" s="1">
        <v>7</v>
      </c>
      <c r="CA64" s="1">
        <v>0</v>
      </c>
      <c r="CB64" s="1">
        <v>0</v>
      </c>
      <c r="CC64" s="1">
        <v>31</v>
      </c>
      <c r="CD64" s="1">
        <v>39</v>
      </c>
      <c r="CE64" s="1">
        <v>6</v>
      </c>
      <c r="CF64" s="1">
        <v>2</v>
      </c>
      <c r="CG64" s="1">
        <v>0</v>
      </c>
      <c r="CH64" s="1">
        <v>0</v>
      </c>
      <c r="CI64" s="1">
        <v>31</v>
      </c>
      <c r="CJ64" s="1">
        <v>31</v>
      </c>
      <c r="CK64" s="1">
        <v>12</v>
      </c>
      <c r="CL64" s="1">
        <v>4</v>
      </c>
      <c r="CM64" s="1">
        <v>0</v>
      </c>
      <c r="CN64" s="1">
        <v>0</v>
      </c>
      <c r="CO64" s="1">
        <v>0</v>
      </c>
      <c r="CP64" s="1">
        <v>0</v>
      </c>
      <c r="CQ64" s="1">
        <v>49</v>
      </c>
      <c r="CR64" s="1">
        <v>0</v>
      </c>
      <c r="CS64" s="4">
        <v>65.881632653061217</v>
      </c>
      <c r="CT64" s="4">
        <v>35.293877551020401</v>
      </c>
      <c r="CU64" s="4">
        <v>42.859183673469374</v>
      </c>
      <c r="CV64" s="4">
        <v>61.854166666666664</v>
      </c>
      <c r="CW64" s="4">
        <v>144.03469387755101</v>
      </c>
      <c r="CX64" s="4">
        <v>48.011564625850319</v>
      </c>
      <c r="CY64" s="4">
        <v>51.31122448979594</v>
      </c>
      <c r="CZ64" s="1">
        <v>5</v>
      </c>
      <c r="DA64" s="1">
        <v>10</v>
      </c>
      <c r="DB64" s="1">
        <v>23</v>
      </c>
      <c r="DC64" s="1">
        <v>11</v>
      </c>
      <c r="DD64" s="1">
        <v>0</v>
      </c>
      <c r="DE64" s="1">
        <v>0</v>
      </c>
      <c r="DF64" s="1">
        <v>21</v>
      </c>
      <c r="DG64" s="1">
        <v>24</v>
      </c>
      <c r="DH64" s="1">
        <v>3</v>
      </c>
      <c r="DI64" s="1">
        <v>1</v>
      </c>
      <c r="DJ64" s="1">
        <v>0</v>
      </c>
      <c r="DK64" s="1">
        <v>0</v>
      </c>
      <c r="DL64" s="1">
        <v>13</v>
      </c>
      <c r="DM64" s="1">
        <v>25</v>
      </c>
      <c r="DN64" s="1">
        <v>9</v>
      </c>
      <c r="DO64" s="1">
        <v>2</v>
      </c>
      <c r="DP64" s="1">
        <v>0</v>
      </c>
      <c r="DQ64" s="1">
        <v>0</v>
      </c>
      <c r="DR64" s="1">
        <v>5</v>
      </c>
      <c r="DS64" s="1">
        <v>16</v>
      </c>
      <c r="DT64" s="1">
        <v>19</v>
      </c>
      <c r="DU64" s="1">
        <v>8</v>
      </c>
      <c r="DV64" s="1">
        <v>0</v>
      </c>
      <c r="DW64" s="1">
        <v>0</v>
      </c>
      <c r="DX64" s="1">
        <v>0</v>
      </c>
      <c r="DY64" s="1">
        <v>0</v>
      </c>
      <c r="DZ64" s="1">
        <v>127</v>
      </c>
      <c r="EA64" s="1">
        <v>0</v>
      </c>
      <c r="EB64" s="4">
        <v>57.87007874015746</v>
      </c>
      <c r="EC64" s="4">
        <v>36.140157480314969</v>
      </c>
      <c r="ED64" s="4">
        <v>40.944094488188973</v>
      </c>
      <c r="EE64" s="4">
        <v>61.854166666666664</v>
      </c>
      <c r="EF64" s="4">
        <v>134.95433070866144</v>
      </c>
      <c r="EG64" s="4">
        <v>44.984776902887155</v>
      </c>
      <c r="EH64" s="4">
        <v>46.257874015748015</v>
      </c>
      <c r="EI64" s="1">
        <v>21</v>
      </c>
      <c r="EJ64" s="1">
        <v>39</v>
      </c>
      <c r="EK64" s="1">
        <v>49</v>
      </c>
      <c r="EL64" s="1">
        <v>18</v>
      </c>
      <c r="EM64" s="1">
        <v>0</v>
      </c>
      <c r="EN64" s="1">
        <v>0</v>
      </c>
      <c r="EO64" s="1">
        <v>52</v>
      </c>
      <c r="EP64" s="1">
        <v>63</v>
      </c>
      <c r="EQ64" s="1">
        <v>9</v>
      </c>
      <c r="ER64" s="1">
        <v>3</v>
      </c>
      <c r="ES64" s="1">
        <v>0</v>
      </c>
      <c r="ET64" s="1">
        <v>0</v>
      </c>
      <c r="EU64" s="1">
        <v>44</v>
      </c>
      <c r="EV64" s="1">
        <v>56</v>
      </c>
      <c r="EW64" s="1">
        <v>21</v>
      </c>
      <c r="EX64" s="1">
        <v>6</v>
      </c>
      <c r="EY64" s="1">
        <v>0</v>
      </c>
      <c r="EZ64" s="1">
        <v>0</v>
      </c>
      <c r="FA64" s="1">
        <v>5</v>
      </c>
      <c r="FB64" s="1">
        <v>16</v>
      </c>
      <c r="FC64" s="1">
        <v>19</v>
      </c>
      <c r="FD64" s="1">
        <v>8</v>
      </c>
      <c r="FE64" s="1">
        <v>0</v>
      </c>
      <c r="FF64" s="1">
        <v>0</v>
      </c>
      <c r="FG64" s="1">
        <v>0</v>
      </c>
      <c r="FH64" s="1">
        <v>0</v>
      </c>
      <c r="FI64" s="1">
        <v>98</v>
      </c>
      <c r="FJ64" s="1">
        <v>67</v>
      </c>
      <c r="FK64" s="1">
        <v>93</v>
      </c>
      <c r="FL64" s="1">
        <v>12</v>
      </c>
      <c r="FM64" s="1">
        <v>13</v>
      </c>
      <c r="FN64" s="1">
        <v>12</v>
      </c>
      <c r="FO64" s="1">
        <v>23</v>
      </c>
      <c r="FP64" s="1">
        <v>15</v>
      </c>
      <c r="FQ64" s="1">
        <v>23</v>
      </c>
      <c r="FR64" s="1" t="s">
        <v>304</v>
      </c>
      <c r="FS64" s="1">
        <v>313</v>
      </c>
      <c r="FT64" s="1">
        <v>134</v>
      </c>
      <c r="FU64" s="1">
        <v>313</v>
      </c>
    </row>
    <row r="65" spans="63:177">
      <c r="BK65" s="29">
        <v>146214860</v>
      </c>
      <c r="BL65" s="1" t="s">
        <v>343</v>
      </c>
      <c r="BM65" s="1">
        <v>16</v>
      </c>
      <c r="BN65" s="1" t="s">
        <v>305</v>
      </c>
      <c r="BO65" s="1" t="s">
        <v>370</v>
      </c>
      <c r="BP65" s="1">
        <v>28</v>
      </c>
      <c r="BQ65" s="1">
        <v>0</v>
      </c>
      <c r="BR65" s="4">
        <v>64.328571428571436</v>
      </c>
      <c r="BS65" s="4">
        <v>40.300000000000004</v>
      </c>
      <c r="BT65" s="4">
        <v>51.885714285714286</v>
      </c>
      <c r="BU65" s="4">
        <v>156.51428571428571</v>
      </c>
      <c r="BV65" s="4">
        <v>52.171428571428571</v>
      </c>
      <c r="BW65" s="1">
        <v>1</v>
      </c>
      <c r="BX65" s="1">
        <v>11</v>
      </c>
      <c r="BY65" s="1">
        <v>9</v>
      </c>
      <c r="BZ65" s="1">
        <v>7</v>
      </c>
      <c r="CA65" s="1">
        <v>0</v>
      </c>
      <c r="CB65" s="1">
        <v>0</v>
      </c>
      <c r="CC65" s="1">
        <v>10</v>
      </c>
      <c r="CD65" s="1">
        <v>13</v>
      </c>
      <c r="CE65" s="1">
        <v>3</v>
      </c>
      <c r="CF65" s="1">
        <v>2</v>
      </c>
      <c r="CG65" s="1">
        <v>1</v>
      </c>
      <c r="CH65" s="1">
        <v>0</v>
      </c>
      <c r="CI65" s="1">
        <v>9</v>
      </c>
      <c r="CJ65" s="1">
        <v>7</v>
      </c>
      <c r="CK65" s="1">
        <v>8</v>
      </c>
      <c r="CL65" s="1">
        <v>4</v>
      </c>
      <c r="CM65" s="1">
        <v>0</v>
      </c>
      <c r="CN65" s="1">
        <v>0</v>
      </c>
      <c r="CO65" s="1">
        <v>0</v>
      </c>
      <c r="CP65" s="1">
        <v>0</v>
      </c>
      <c r="CQ65" s="1">
        <v>14</v>
      </c>
      <c r="CR65" s="1">
        <v>0</v>
      </c>
      <c r="CS65" s="4">
        <v>73.385714285714286</v>
      </c>
      <c r="CT65" s="4">
        <v>34.15</v>
      </c>
      <c r="CU65" s="4">
        <v>53.157142857142851</v>
      </c>
      <c r="CV65" s="4">
        <v>48.714285714285715</v>
      </c>
      <c r="CW65" s="4">
        <v>160.69285714285712</v>
      </c>
      <c r="CX65" s="4">
        <v>53.564285714285724</v>
      </c>
      <c r="CY65" s="4">
        <v>52.351785714285711</v>
      </c>
      <c r="CZ65" s="1">
        <v>0</v>
      </c>
      <c r="DA65" s="1">
        <v>2</v>
      </c>
      <c r="DB65" s="1">
        <v>8</v>
      </c>
      <c r="DC65" s="1">
        <v>4</v>
      </c>
      <c r="DD65" s="1">
        <v>0</v>
      </c>
      <c r="DE65" s="1">
        <v>0</v>
      </c>
      <c r="DF65" s="1">
        <v>9</v>
      </c>
      <c r="DG65" s="1">
        <v>3</v>
      </c>
      <c r="DH65" s="1">
        <v>1</v>
      </c>
      <c r="DI65" s="1">
        <v>1</v>
      </c>
      <c r="DJ65" s="1">
        <v>0</v>
      </c>
      <c r="DK65" s="1">
        <v>0</v>
      </c>
      <c r="DL65" s="1">
        <v>4</v>
      </c>
      <c r="DM65" s="1">
        <v>4</v>
      </c>
      <c r="DN65" s="1">
        <v>4</v>
      </c>
      <c r="DO65" s="1">
        <v>2</v>
      </c>
      <c r="DP65" s="1">
        <v>0</v>
      </c>
      <c r="DQ65" s="1">
        <v>1</v>
      </c>
      <c r="DR65" s="1">
        <v>3</v>
      </c>
      <c r="DS65" s="1">
        <v>6</v>
      </c>
      <c r="DT65" s="1">
        <v>4</v>
      </c>
      <c r="DU65" s="1">
        <v>1</v>
      </c>
      <c r="DV65" s="1">
        <v>0</v>
      </c>
      <c r="DW65" s="1">
        <v>0</v>
      </c>
      <c r="DX65" s="1">
        <v>0</v>
      </c>
      <c r="DY65" s="1">
        <v>0</v>
      </c>
      <c r="DZ65" s="1">
        <v>42</v>
      </c>
      <c r="EA65" s="1">
        <v>0</v>
      </c>
      <c r="EB65" s="4">
        <v>67.347619047619048</v>
      </c>
      <c r="EC65" s="4">
        <v>38.250000000000007</v>
      </c>
      <c r="ED65" s="4">
        <v>52.30952380952381</v>
      </c>
      <c r="EE65" s="4">
        <v>48.714285714285715</v>
      </c>
      <c r="EF65" s="4">
        <v>157.90714285714282</v>
      </c>
      <c r="EG65" s="4">
        <v>52.635714285714293</v>
      </c>
      <c r="EH65" s="4">
        <v>52.231547619047618</v>
      </c>
      <c r="EI65" s="1">
        <v>1</v>
      </c>
      <c r="EJ65" s="1">
        <v>13</v>
      </c>
      <c r="EK65" s="1">
        <v>17</v>
      </c>
      <c r="EL65" s="1">
        <v>11</v>
      </c>
      <c r="EM65" s="1">
        <v>0</v>
      </c>
      <c r="EN65" s="1">
        <v>0</v>
      </c>
      <c r="EO65" s="1">
        <v>19</v>
      </c>
      <c r="EP65" s="1">
        <v>16</v>
      </c>
      <c r="EQ65" s="1">
        <v>4</v>
      </c>
      <c r="ER65" s="1">
        <v>3</v>
      </c>
      <c r="ES65" s="1">
        <v>1</v>
      </c>
      <c r="ET65" s="1">
        <v>0</v>
      </c>
      <c r="EU65" s="1">
        <v>13</v>
      </c>
      <c r="EV65" s="1">
        <v>11</v>
      </c>
      <c r="EW65" s="1">
        <v>12</v>
      </c>
      <c r="EX65" s="1">
        <v>6</v>
      </c>
      <c r="EY65" s="1">
        <v>0</v>
      </c>
      <c r="EZ65" s="1">
        <v>1</v>
      </c>
      <c r="FA65" s="1">
        <v>3</v>
      </c>
      <c r="FB65" s="1">
        <v>6</v>
      </c>
      <c r="FC65" s="1">
        <v>4</v>
      </c>
      <c r="FD65" s="1">
        <v>1</v>
      </c>
      <c r="FE65" s="1">
        <v>0</v>
      </c>
      <c r="FF65" s="1">
        <v>0</v>
      </c>
      <c r="FG65" s="1">
        <v>0</v>
      </c>
      <c r="FH65" s="1">
        <v>0</v>
      </c>
      <c r="FI65" s="1">
        <v>18</v>
      </c>
      <c r="FJ65" s="1">
        <v>25</v>
      </c>
      <c r="FK65" s="1">
        <v>18</v>
      </c>
      <c r="FL65" s="1">
        <v>2</v>
      </c>
      <c r="FM65" s="1">
        <v>4</v>
      </c>
      <c r="FN65" s="1">
        <v>2</v>
      </c>
      <c r="FO65" s="1">
        <v>23</v>
      </c>
      <c r="FP65" s="1">
        <v>15</v>
      </c>
      <c r="FQ65" s="1">
        <v>23</v>
      </c>
      <c r="FR65" s="1" t="s">
        <v>304</v>
      </c>
      <c r="FS65" s="1">
        <v>313</v>
      </c>
      <c r="FT65" s="1">
        <v>134</v>
      </c>
      <c r="FU65" s="1">
        <v>313</v>
      </c>
    </row>
    <row r="66" spans="63:177">
      <c r="BK66" s="29">
        <v>935684566</v>
      </c>
      <c r="BL66" s="1" t="s">
        <v>24</v>
      </c>
      <c r="BM66" s="1">
        <v>19</v>
      </c>
      <c r="BN66" s="1" t="s">
        <v>289</v>
      </c>
      <c r="BO66" s="1" t="s">
        <v>290</v>
      </c>
      <c r="BP66" s="1">
        <v>125</v>
      </c>
      <c r="BQ66" s="1">
        <v>2</v>
      </c>
      <c r="BR66" s="4">
        <v>43.161788617886195</v>
      </c>
      <c r="BS66" s="4">
        <v>29.846341463414625</v>
      </c>
      <c r="BT66" s="4">
        <v>29.577235772357721</v>
      </c>
      <c r="BU66" s="4">
        <v>102.58536585365859</v>
      </c>
      <c r="BV66" s="4">
        <v>34.195121951219498</v>
      </c>
      <c r="BW66" s="1">
        <v>38</v>
      </c>
      <c r="BX66" s="1">
        <v>56</v>
      </c>
      <c r="BY66" s="1">
        <v>23</v>
      </c>
      <c r="BZ66" s="1">
        <v>6</v>
      </c>
      <c r="CA66" s="1">
        <v>1</v>
      </c>
      <c r="CB66" s="1">
        <v>0</v>
      </c>
      <c r="CC66" s="1">
        <v>69</v>
      </c>
      <c r="CD66" s="1">
        <v>48</v>
      </c>
      <c r="CE66" s="1">
        <v>5</v>
      </c>
      <c r="CF66" s="1">
        <v>1</v>
      </c>
      <c r="CG66" s="1">
        <v>3</v>
      </c>
      <c r="CH66" s="1">
        <v>0</v>
      </c>
      <c r="CI66" s="1">
        <v>74</v>
      </c>
      <c r="CJ66" s="1">
        <v>39</v>
      </c>
      <c r="CK66" s="1">
        <v>8</v>
      </c>
      <c r="CL66" s="1">
        <v>2</v>
      </c>
      <c r="CM66" s="1">
        <v>1</v>
      </c>
      <c r="CN66" s="1">
        <v>0</v>
      </c>
      <c r="CO66" s="1">
        <v>1</v>
      </c>
      <c r="CP66" s="1">
        <v>0</v>
      </c>
      <c r="CQ66" s="1">
        <v>0</v>
      </c>
      <c r="CR66" s="1">
        <v>0</v>
      </c>
      <c r="CS66" s="4"/>
      <c r="CT66" s="4"/>
      <c r="CU66" s="4"/>
      <c r="CV66" s="4"/>
      <c r="CW66" s="4"/>
      <c r="CX66" s="4"/>
      <c r="CY66" s="4"/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125</v>
      </c>
      <c r="EA66" s="1">
        <v>2</v>
      </c>
      <c r="EB66" s="4">
        <v>43.161788617886195</v>
      </c>
      <c r="EC66" s="4">
        <v>29.846341463414625</v>
      </c>
      <c r="ED66" s="4">
        <v>29.577235772357721</v>
      </c>
      <c r="EE66" s="4"/>
      <c r="EF66" s="4">
        <v>102.58536585365859</v>
      </c>
      <c r="EG66" s="4">
        <v>34.195121951219498</v>
      </c>
      <c r="EH66" s="4">
        <v>34.195121951219498</v>
      </c>
      <c r="EI66" s="1">
        <v>38</v>
      </c>
      <c r="EJ66" s="1">
        <v>56</v>
      </c>
      <c r="EK66" s="1">
        <v>23</v>
      </c>
      <c r="EL66" s="1">
        <v>6</v>
      </c>
      <c r="EM66" s="1">
        <v>1</v>
      </c>
      <c r="EN66" s="1">
        <v>0</v>
      </c>
      <c r="EO66" s="1">
        <v>69</v>
      </c>
      <c r="EP66" s="1">
        <v>48</v>
      </c>
      <c r="EQ66" s="1">
        <v>5</v>
      </c>
      <c r="ER66" s="1">
        <v>1</v>
      </c>
      <c r="ES66" s="1">
        <v>3</v>
      </c>
      <c r="ET66" s="1">
        <v>0</v>
      </c>
      <c r="EU66" s="1">
        <v>74</v>
      </c>
      <c r="EV66" s="1">
        <v>39</v>
      </c>
      <c r="EW66" s="1">
        <v>8</v>
      </c>
      <c r="EX66" s="1">
        <v>2</v>
      </c>
      <c r="EY66" s="1">
        <v>1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1</v>
      </c>
      <c r="FH66" s="1">
        <v>0</v>
      </c>
      <c r="FI66" s="1">
        <v>257</v>
      </c>
      <c r="FJ66" s="1" t="s">
        <v>375</v>
      </c>
      <c r="FK66" s="1">
        <v>262</v>
      </c>
      <c r="FL66" s="1">
        <v>21</v>
      </c>
      <c r="FM66" s="1" t="s">
        <v>375</v>
      </c>
      <c r="FN66" s="1">
        <v>21</v>
      </c>
      <c r="FO66" s="1">
        <v>23</v>
      </c>
      <c r="FP66" s="1">
        <v>15</v>
      </c>
      <c r="FQ66" s="1">
        <v>23</v>
      </c>
      <c r="FR66" s="1" t="s">
        <v>304</v>
      </c>
      <c r="FS66" s="1">
        <v>313</v>
      </c>
      <c r="FT66" s="1">
        <v>134</v>
      </c>
      <c r="FU66" s="1">
        <v>313</v>
      </c>
    </row>
    <row r="67" spans="63:177">
      <c r="BK67" s="29">
        <v>778590205</v>
      </c>
      <c r="BL67" s="1" t="s">
        <v>28</v>
      </c>
      <c r="BM67" s="1">
        <v>35</v>
      </c>
      <c r="BN67" s="1" t="s">
        <v>289</v>
      </c>
      <c r="BO67" s="1" t="s">
        <v>290</v>
      </c>
      <c r="BP67" s="1">
        <v>40</v>
      </c>
      <c r="BQ67" s="1">
        <v>0</v>
      </c>
      <c r="BR67" s="4">
        <v>42.285000000000004</v>
      </c>
      <c r="BS67" s="4">
        <v>33.697499999999991</v>
      </c>
      <c r="BT67" s="4">
        <v>31.902500000000014</v>
      </c>
      <c r="BU67" s="4">
        <v>107.88500000000002</v>
      </c>
      <c r="BV67" s="4">
        <v>35.961666666666666</v>
      </c>
      <c r="BW67" s="1">
        <v>14</v>
      </c>
      <c r="BX67" s="1">
        <v>19</v>
      </c>
      <c r="BY67" s="1">
        <v>6</v>
      </c>
      <c r="BZ67" s="1">
        <v>1</v>
      </c>
      <c r="CA67" s="1">
        <v>0</v>
      </c>
      <c r="CB67" s="1">
        <v>0</v>
      </c>
      <c r="CC67" s="1">
        <v>18</v>
      </c>
      <c r="CD67" s="1">
        <v>19</v>
      </c>
      <c r="CE67" s="1">
        <v>1</v>
      </c>
      <c r="CF67" s="1">
        <v>2</v>
      </c>
      <c r="CG67" s="1">
        <v>0</v>
      </c>
      <c r="CH67" s="1">
        <v>0</v>
      </c>
      <c r="CI67" s="1">
        <v>26</v>
      </c>
      <c r="CJ67" s="1">
        <v>10</v>
      </c>
      <c r="CK67" s="1">
        <v>4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4"/>
      <c r="CT67" s="4"/>
      <c r="CU67" s="4"/>
      <c r="CV67" s="4"/>
      <c r="CW67" s="4"/>
      <c r="CX67" s="4"/>
      <c r="CY67" s="4"/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40</v>
      </c>
      <c r="EA67" s="1">
        <v>0</v>
      </c>
      <c r="EB67" s="4">
        <v>42.285000000000004</v>
      </c>
      <c r="EC67" s="4">
        <v>33.697499999999991</v>
      </c>
      <c r="ED67" s="4">
        <v>31.902500000000014</v>
      </c>
      <c r="EE67" s="4"/>
      <c r="EF67" s="4">
        <v>107.88500000000002</v>
      </c>
      <c r="EG67" s="4">
        <v>35.961666666666666</v>
      </c>
      <c r="EH67" s="4">
        <v>35.961666666666666</v>
      </c>
      <c r="EI67" s="1">
        <v>14</v>
      </c>
      <c r="EJ67" s="1">
        <v>19</v>
      </c>
      <c r="EK67" s="1">
        <v>6</v>
      </c>
      <c r="EL67" s="1">
        <v>1</v>
      </c>
      <c r="EM67" s="1">
        <v>0</v>
      </c>
      <c r="EN67" s="1">
        <v>0</v>
      </c>
      <c r="EO67" s="1">
        <v>18</v>
      </c>
      <c r="EP67" s="1">
        <v>19</v>
      </c>
      <c r="EQ67" s="1">
        <v>1</v>
      </c>
      <c r="ER67" s="1">
        <v>2</v>
      </c>
      <c r="ES67" s="1">
        <v>0</v>
      </c>
      <c r="ET67" s="1">
        <v>0</v>
      </c>
      <c r="EU67" s="1">
        <v>26</v>
      </c>
      <c r="EV67" s="1">
        <v>10</v>
      </c>
      <c r="EW67" s="1">
        <v>4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234</v>
      </c>
      <c r="FJ67" s="1" t="s">
        <v>375</v>
      </c>
      <c r="FK67" s="1">
        <v>240</v>
      </c>
      <c r="FL67" s="1">
        <v>20</v>
      </c>
      <c r="FM67" s="1" t="s">
        <v>375</v>
      </c>
      <c r="FN67" s="1">
        <v>20</v>
      </c>
      <c r="FO67" s="1">
        <v>23</v>
      </c>
      <c r="FP67" s="1">
        <v>15</v>
      </c>
      <c r="FQ67" s="1">
        <v>23</v>
      </c>
      <c r="FR67" s="1" t="s">
        <v>304</v>
      </c>
      <c r="FS67" s="1">
        <v>313</v>
      </c>
      <c r="FT67" s="1">
        <v>134</v>
      </c>
      <c r="FU67" s="1">
        <v>313</v>
      </c>
    </row>
    <row r="68" spans="63:177">
      <c r="BK68" s="29">
        <v>358784818</v>
      </c>
      <c r="BL68" s="1" t="s">
        <v>29</v>
      </c>
      <c r="BM68" s="1">
        <v>42</v>
      </c>
      <c r="BN68" s="1" t="s">
        <v>289</v>
      </c>
      <c r="BO68" s="1" t="s">
        <v>370</v>
      </c>
      <c r="BP68" s="1">
        <v>52</v>
      </c>
      <c r="BQ68" s="1">
        <v>1</v>
      </c>
      <c r="BR68" s="4">
        <v>56.731372549019611</v>
      </c>
      <c r="BS68" s="4">
        <v>36.211764705882345</v>
      </c>
      <c r="BT68" s="4">
        <v>44.398039215686268</v>
      </c>
      <c r="BU68" s="4">
        <v>137.34117647058827</v>
      </c>
      <c r="BV68" s="4">
        <v>45.780392156862739</v>
      </c>
      <c r="BW68" s="1">
        <v>8</v>
      </c>
      <c r="BX68" s="1">
        <v>20</v>
      </c>
      <c r="BY68" s="1">
        <v>16</v>
      </c>
      <c r="BZ68" s="1">
        <v>7</v>
      </c>
      <c r="CA68" s="1">
        <v>0</v>
      </c>
      <c r="CB68" s="1">
        <v>0</v>
      </c>
      <c r="CC68" s="1">
        <v>26</v>
      </c>
      <c r="CD68" s="1">
        <v>17</v>
      </c>
      <c r="CE68" s="1">
        <v>5</v>
      </c>
      <c r="CF68" s="1">
        <v>3</v>
      </c>
      <c r="CG68" s="1">
        <v>2</v>
      </c>
      <c r="CH68" s="1">
        <v>0</v>
      </c>
      <c r="CI68" s="1">
        <v>20</v>
      </c>
      <c r="CJ68" s="1">
        <v>15</v>
      </c>
      <c r="CK68" s="1">
        <v>13</v>
      </c>
      <c r="CL68" s="1">
        <v>3</v>
      </c>
      <c r="CM68" s="1">
        <v>1</v>
      </c>
      <c r="CN68" s="1">
        <v>0</v>
      </c>
      <c r="CO68" s="1">
        <v>0</v>
      </c>
      <c r="CP68" s="1">
        <v>0</v>
      </c>
      <c r="CQ68" s="1">
        <v>40</v>
      </c>
      <c r="CR68" s="1">
        <v>0</v>
      </c>
      <c r="CS68" s="4">
        <v>67.517499999999998</v>
      </c>
      <c r="CT68" s="4">
        <v>40.31</v>
      </c>
      <c r="CU68" s="4">
        <v>51.542499999999983</v>
      </c>
      <c r="CV68" s="4">
        <v>66.875</v>
      </c>
      <c r="CW68" s="4">
        <v>159.36999999999995</v>
      </c>
      <c r="CX68" s="4">
        <v>53.123333333333349</v>
      </c>
      <c r="CY68" s="4">
        <v>56.561250000000008</v>
      </c>
      <c r="CZ68" s="1">
        <v>2</v>
      </c>
      <c r="DA68" s="1">
        <v>13</v>
      </c>
      <c r="DB68" s="1">
        <v>10</v>
      </c>
      <c r="DC68" s="1">
        <v>15</v>
      </c>
      <c r="DD68" s="1">
        <v>0</v>
      </c>
      <c r="DE68" s="1">
        <v>0</v>
      </c>
      <c r="DF68" s="1">
        <v>16</v>
      </c>
      <c r="DG68" s="1">
        <v>17</v>
      </c>
      <c r="DH68" s="1">
        <v>5</v>
      </c>
      <c r="DI68" s="1">
        <v>2</v>
      </c>
      <c r="DJ68" s="1">
        <v>0</v>
      </c>
      <c r="DK68" s="1">
        <v>0</v>
      </c>
      <c r="DL68" s="1">
        <v>13</v>
      </c>
      <c r="DM68" s="1">
        <v>7</v>
      </c>
      <c r="DN68" s="1">
        <v>14</v>
      </c>
      <c r="DO68" s="1">
        <v>6</v>
      </c>
      <c r="DP68" s="1">
        <v>0</v>
      </c>
      <c r="DQ68" s="1">
        <v>0</v>
      </c>
      <c r="DR68" s="1">
        <v>2</v>
      </c>
      <c r="DS68" s="1">
        <v>10</v>
      </c>
      <c r="DT68" s="1">
        <v>20</v>
      </c>
      <c r="DU68" s="1">
        <v>8</v>
      </c>
      <c r="DV68" s="1">
        <v>0</v>
      </c>
      <c r="DW68" s="1">
        <v>0</v>
      </c>
      <c r="DX68" s="1">
        <v>0</v>
      </c>
      <c r="DY68" s="1">
        <v>0</v>
      </c>
      <c r="DZ68" s="1">
        <v>92</v>
      </c>
      <c r="EA68" s="1">
        <v>1</v>
      </c>
      <c r="EB68" s="4">
        <v>61.472527472527496</v>
      </c>
      <c r="EC68" s="4">
        <v>38.013186813186806</v>
      </c>
      <c r="ED68" s="4">
        <v>47.538461538461512</v>
      </c>
      <c r="EE68" s="4">
        <v>66.875</v>
      </c>
      <c r="EF68" s="4">
        <v>147.02417582417579</v>
      </c>
      <c r="EG68" s="4">
        <v>49.008058608058619</v>
      </c>
      <c r="EH68" s="4">
        <v>50.519230769230788</v>
      </c>
      <c r="EI68" s="1">
        <v>10</v>
      </c>
      <c r="EJ68" s="1">
        <v>33</v>
      </c>
      <c r="EK68" s="1">
        <v>26</v>
      </c>
      <c r="EL68" s="1">
        <v>22</v>
      </c>
      <c r="EM68" s="1">
        <v>0</v>
      </c>
      <c r="EN68" s="1">
        <v>0</v>
      </c>
      <c r="EO68" s="1">
        <v>42</v>
      </c>
      <c r="EP68" s="1">
        <v>34</v>
      </c>
      <c r="EQ68" s="1">
        <v>10</v>
      </c>
      <c r="ER68" s="1">
        <v>5</v>
      </c>
      <c r="ES68" s="1">
        <v>2</v>
      </c>
      <c r="ET68" s="1">
        <v>0</v>
      </c>
      <c r="EU68" s="1">
        <v>33</v>
      </c>
      <c r="EV68" s="1">
        <v>22</v>
      </c>
      <c r="EW68" s="1">
        <v>27</v>
      </c>
      <c r="EX68" s="1">
        <v>9</v>
      </c>
      <c r="EY68" s="1">
        <v>1</v>
      </c>
      <c r="EZ68" s="1">
        <v>0</v>
      </c>
      <c r="FA68" s="1">
        <v>2</v>
      </c>
      <c r="FB68" s="1">
        <v>10</v>
      </c>
      <c r="FC68" s="1">
        <v>20</v>
      </c>
      <c r="FD68" s="1">
        <v>8</v>
      </c>
      <c r="FE68" s="1">
        <v>0</v>
      </c>
      <c r="FF68" s="1">
        <v>0</v>
      </c>
      <c r="FG68" s="1">
        <v>0</v>
      </c>
      <c r="FH68" s="1">
        <v>0</v>
      </c>
      <c r="FI68" s="1">
        <v>57</v>
      </c>
      <c r="FJ68" s="1">
        <v>29</v>
      </c>
      <c r="FK68" s="1">
        <v>41</v>
      </c>
      <c r="FL68" s="1">
        <v>4</v>
      </c>
      <c r="FM68" s="1">
        <v>7</v>
      </c>
      <c r="FN68" s="1">
        <v>7</v>
      </c>
      <c r="FO68" s="1">
        <v>23</v>
      </c>
      <c r="FP68" s="1">
        <v>15</v>
      </c>
      <c r="FQ68" s="1">
        <v>23</v>
      </c>
      <c r="FR68" s="1" t="s">
        <v>304</v>
      </c>
      <c r="FS68" s="1">
        <v>313</v>
      </c>
      <c r="FT68" s="1">
        <v>134</v>
      </c>
      <c r="FU68" s="1">
        <v>313</v>
      </c>
    </row>
    <row r="69" spans="63:177">
      <c r="BK69" s="29">
        <v>808556781</v>
      </c>
      <c r="BL69" s="1" t="s">
        <v>30</v>
      </c>
      <c r="BM69" s="1">
        <v>44</v>
      </c>
      <c r="BN69" s="1" t="s">
        <v>289</v>
      </c>
      <c r="BO69" s="1" t="s">
        <v>290</v>
      </c>
      <c r="BP69" s="1">
        <v>32</v>
      </c>
      <c r="BQ69" s="1">
        <v>0</v>
      </c>
      <c r="BR69" s="4">
        <v>51.012499999999996</v>
      </c>
      <c r="BS69" s="4">
        <v>35.518750000000004</v>
      </c>
      <c r="BT69" s="4">
        <v>46.603124999999999</v>
      </c>
      <c r="BU69" s="4">
        <v>133.13437499999998</v>
      </c>
      <c r="BV69" s="4">
        <v>44.378124999999997</v>
      </c>
      <c r="BW69" s="1">
        <v>8</v>
      </c>
      <c r="BX69" s="1">
        <v>12</v>
      </c>
      <c r="BY69" s="1">
        <v>9</v>
      </c>
      <c r="BZ69" s="1">
        <v>3</v>
      </c>
      <c r="CA69" s="1">
        <v>0</v>
      </c>
      <c r="CB69" s="1">
        <v>0</v>
      </c>
      <c r="CC69" s="1">
        <v>12</v>
      </c>
      <c r="CD69" s="1">
        <v>15</v>
      </c>
      <c r="CE69" s="1">
        <v>4</v>
      </c>
      <c r="CF69" s="1">
        <v>1</v>
      </c>
      <c r="CG69" s="1">
        <v>0</v>
      </c>
      <c r="CH69" s="1">
        <v>0</v>
      </c>
      <c r="CI69" s="1">
        <v>11</v>
      </c>
      <c r="CJ69" s="1">
        <v>11</v>
      </c>
      <c r="CK69" s="1">
        <v>7</v>
      </c>
      <c r="CL69" s="1">
        <v>3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4"/>
      <c r="CT69" s="4"/>
      <c r="CU69" s="4"/>
      <c r="CV69" s="4"/>
      <c r="CW69" s="4"/>
      <c r="CX69" s="4"/>
      <c r="CY69" s="4"/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32</v>
      </c>
      <c r="EA69" s="1">
        <v>0</v>
      </c>
      <c r="EB69" s="4">
        <v>51.012499999999996</v>
      </c>
      <c r="EC69" s="4">
        <v>35.518750000000004</v>
      </c>
      <c r="ED69" s="4">
        <v>46.603124999999999</v>
      </c>
      <c r="EE69" s="4"/>
      <c r="EF69" s="4">
        <v>133.13437499999998</v>
      </c>
      <c r="EG69" s="4">
        <v>44.378124999999997</v>
      </c>
      <c r="EH69" s="4">
        <v>44.378124999999997</v>
      </c>
      <c r="EI69" s="1">
        <v>8</v>
      </c>
      <c r="EJ69" s="1">
        <v>12</v>
      </c>
      <c r="EK69" s="1">
        <v>9</v>
      </c>
      <c r="EL69" s="1">
        <v>3</v>
      </c>
      <c r="EM69" s="1">
        <v>0</v>
      </c>
      <c r="EN69" s="1">
        <v>0</v>
      </c>
      <c r="EO69" s="1">
        <v>12</v>
      </c>
      <c r="EP69" s="1">
        <v>15</v>
      </c>
      <c r="EQ69" s="1">
        <v>4</v>
      </c>
      <c r="ER69" s="1">
        <v>1</v>
      </c>
      <c r="ES69" s="1">
        <v>0</v>
      </c>
      <c r="ET69" s="1">
        <v>0</v>
      </c>
      <c r="EU69" s="1">
        <v>11</v>
      </c>
      <c r="EV69" s="1">
        <v>11</v>
      </c>
      <c r="EW69" s="1">
        <v>7</v>
      </c>
      <c r="EX69" s="1">
        <v>3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75</v>
      </c>
      <c r="FJ69" s="1" t="s">
        <v>375</v>
      </c>
      <c r="FK69" s="1">
        <v>99</v>
      </c>
      <c r="FL69" s="1">
        <v>8</v>
      </c>
      <c r="FM69" s="1" t="s">
        <v>375</v>
      </c>
      <c r="FN69" s="1">
        <v>14</v>
      </c>
      <c r="FO69" s="1">
        <v>23</v>
      </c>
      <c r="FP69" s="1">
        <v>15</v>
      </c>
      <c r="FQ69" s="1">
        <v>23</v>
      </c>
      <c r="FR69" s="1" t="s">
        <v>304</v>
      </c>
      <c r="FS69" s="1">
        <v>313</v>
      </c>
      <c r="FT69" s="1">
        <v>134</v>
      </c>
      <c r="FU69" s="1">
        <v>313</v>
      </c>
    </row>
    <row r="70" spans="63:177">
      <c r="BK70" s="29">
        <v>388537788</v>
      </c>
      <c r="BL70" s="1" t="s">
        <v>31</v>
      </c>
      <c r="BM70" s="1">
        <v>46</v>
      </c>
      <c r="BN70" s="1" t="s">
        <v>289</v>
      </c>
      <c r="BO70" s="1" t="s">
        <v>370</v>
      </c>
      <c r="BP70" s="1">
        <v>45</v>
      </c>
      <c r="BQ70" s="1">
        <v>0</v>
      </c>
      <c r="BR70" s="4">
        <v>47.575555555555546</v>
      </c>
      <c r="BS70" s="4">
        <v>35.573333333333331</v>
      </c>
      <c r="BT70" s="4">
        <v>37.842222222222212</v>
      </c>
      <c r="BU70" s="4">
        <v>120.99111111111114</v>
      </c>
      <c r="BV70" s="4">
        <v>40.330370370370375</v>
      </c>
      <c r="BW70" s="1">
        <v>14</v>
      </c>
      <c r="BX70" s="1">
        <v>16</v>
      </c>
      <c r="BY70" s="1">
        <v>11</v>
      </c>
      <c r="BZ70" s="1">
        <v>4</v>
      </c>
      <c r="CA70" s="1">
        <v>1</v>
      </c>
      <c r="CB70" s="1">
        <v>0</v>
      </c>
      <c r="CC70" s="1">
        <v>21</v>
      </c>
      <c r="CD70" s="1">
        <v>17</v>
      </c>
      <c r="CE70" s="1">
        <v>3</v>
      </c>
      <c r="CF70" s="1">
        <v>4</v>
      </c>
      <c r="CG70" s="1">
        <v>2</v>
      </c>
      <c r="CH70" s="1">
        <v>0</v>
      </c>
      <c r="CI70" s="1">
        <v>23</v>
      </c>
      <c r="CJ70" s="1">
        <v>11</v>
      </c>
      <c r="CK70" s="1">
        <v>9</v>
      </c>
      <c r="CL70" s="1">
        <v>2</v>
      </c>
      <c r="CM70" s="1">
        <v>2</v>
      </c>
      <c r="CN70" s="1">
        <v>0</v>
      </c>
      <c r="CO70" s="1">
        <v>1</v>
      </c>
      <c r="CP70" s="1">
        <v>0</v>
      </c>
      <c r="CQ70" s="1">
        <v>66</v>
      </c>
      <c r="CR70" s="1">
        <v>0</v>
      </c>
      <c r="CS70" s="4">
        <v>65.795454545454561</v>
      </c>
      <c r="CT70" s="4">
        <v>41.495454545454542</v>
      </c>
      <c r="CU70" s="4">
        <v>53.518181818181809</v>
      </c>
      <c r="CV70" s="4">
        <v>54.878787878787875</v>
      </c>
      <c r="CW70" s="4">
        <v>160.80909090909086</v>
      </c>
      <c r="CX70" s="4">
        <v>53.603030303030302</v>
      </c>
      <c r="CY70" s="4">
        <v>53.921969696969676</v>
      </c>
      <c r="CZ70" s="1">
        <v>5</v>
      </c>
      <c r="DA70" s="1">
        <v>15</v>
      </c>
      <c r="DB70" s="1">
        <v>30</v>
      </c>
      <c r="DC70" s="1">
        <v>16</v>
      </c>
      <c r="DD70" s="1">
        <v>0</v>
      </c>
      <c r="DE70" s="1">
        <v>0</v>
      </c>
      <c r="DF70" s="1">
        <v>20</v>
      </c>
      <c r="DG70" s="1">
        <v>33</v>
      </c>
      <c r="DH70" s="1">
        <v>8</v>
      </c>
      <c r="DI70" s="1">
        <v>5</v>
      </c>
      <c r="DJ70" s="1">
        <v>0</v>
      </c>
      <c r="DK70" s="1">
        <v>0</v>
      </c>
      <c r="DL70" s="1">
        <v>20</v>
      </c>
      <c r="DM70" s="1">
        <v>13</v>
      </c>
      <c r="DN70" s="1">
        <v>24</v>
      </c>
      <c r="DO70" s="1">
        <v>9</v>
      </c>
      <c r="DP70" s="1">
        <v>1</v>
      </c>
      <c r="DQ70" s="1">
        <v>0</v>
      </c>
      <c r="DR70" s="1">
        <v>16</v>
      </c>
      <c r="DS70" s="1">
        <v>17</v>
      </c>
      <c r="DT70" s="1">
        <v>23</v>
      </c>
      <c r="DU70" s="1">
        <v>10</v>
      </c>
      <c r="DV70" s="1">
        <v>0</v>
      </c>
      <c r="DW70" s="1">
        <v>0</v>
      </c>
      <c r="DX70" s="1">
        <v>0</v>
      </c>
      <c r="DY70" s="1">
        <v>0</v>
      </c>
      <c r="DZ70" s="1">
        <v>111</v>
      </c>
      <c r="EA70" s="1">
        <v>0</v>
      </c>
      <c r="EB70" s="4">
        <v>58.40900900900899</v>
      </c>
      <c r="EC70" s="4">
        <v>39.094594594594604</v>
      </c>
      <c r="ED70" s="4">
        <v>47.163063063063063</v>
      </c>
      <c r="EE70" s="4">
        <v>54.878787878787875</v>
      </c>
      <c r="EF70" s="4">
        <v>144.66666666666663</v>
      </c>
      <c r="EG70" s="4">
        <v>48.222222222222243</v>
      </c>
      <c r="EH70" s="4">
        <v>48.411861861861858</v>
      </c>
      <c r="EI70" s="1">
        <v>19</v>
      </c>
      <c r="EJ70" s="1">
        <v>31</v>
      </c>
      <c r="EK70" s="1">
        <v>41</v>
      </c>
      <c r="EL70" s="1">
        <v>20</v>
      </c>
      <c r="EM70" s="1">
        <v>1</v>
      </c>
      <c r="EN70" s="1">
        <v>0</v>
      </c>
      <c r="EO70" s="1">
        <v>41</v>
      </c>
      <c r="EP70" s="1">
        <v>50</v>
      </c>
      <c r="EQ70" s="1">
        <v>11</v>
      </c>
      <c r="ER70" s="1">
        <v>9</v>
      </c>
      <c r="ES70" s="1">
        <v>2</v>
      </c>
      <c r="ET70" s="1">
        <v>0</v>
      </c>
      <c r="EU70" s="1">
        <v>43</v>
      </c>
      <c r="EV70" s="1">
        <v>24</v>
      </c>
      <c r="EW70" s="1">
        <v>33</v>
      </c>
      <c r="EX70" s="1">
        <v>11</v>
      </c>
      <c r="EY70" s="1">
        <v>3</v>
      </c>
      <c r="EZ70" s="1">
        <v>0</v>
      </c>
      <c r="FA70" s="1">
        <v>16</v>
      </c>
      <c r="FB70" s="1">
        <v>17</v>
      </c>
      <c r="FC70" s="1">
        <v>23</v>
      </c>
      <c r="FD70" s="1">
        <v>10</v>
      </c>
      <c r="FE70" s="1">
        <v>0</v>
      </c>
      <c r="FF70" s="1">
        <v>0</v>
      </c>
      <c r="FG70" s="1">
        <v>1</v>
      </c>
      <c r="FH70" s="1">
        <v>0</v>
      </c>
      <c r="FI70" s="1">
        <v>147</v>
      </c>
      <c r="FJ70" s="1">
        <v>24</v>
      </c>
      <c r="FK70" s="1">
        <v>51</v>
      </c>
      <c r="FL70" s="1">
        <v>15</v>
      </c>
      <c r="FM70" s="1">
        <v>3</v>
      </c>
      <c r="FN70" s="1">
        <v>8</v>
      </c>
      <c r="FO70" s="1">
        <v>23</v>
      </c>
      <c r="FP70" s="1">
        <v>15</v>
      </c>
      <c r="FQ70" s="1">
        <v>23</v>
      </c>
      <c r="FR70" s="1" t="s">
        <v>304</v>
      </c>
      <c r="FS70" s="1">
        <v>313</v>
      </c>
      <c r="FT70" s="1">
        <v>134</v>
      </c>
      <c r="FU70" s="1">
        <v>313</v>
      </c>
    </row>
    <row r="71" spans="63:177">
      <c r="BK71" s="29">
        <v>100682682</v>
      </c>
      <c r="BL71" s="1" t="s">
        <v>33</v>
      </c>
      <c r="BM71" s="1">
        <v>54</v>
      </c>
      <c r="BN71" s="1" t="s">
        <v>289</v>
      </c>
      <c r="BO71" s="1" t="s">
        <v>290</v>
      </c>
      <c r="BP71" s="1">
        <v>106</v>
      </c>
      <c r="BQ71" s="1">
        <v>1</v>
      </c>
      <c r="BR71" s="4">
        <v>52.758095238095244</v>
      </c>
      <c r="BS71" s="4">
        <v>40.545714285714297</v>
      </c>
      <c r="BT71" s="4">
        <v>39.859999999999992</v>
      </c>
      <c r="BU71" s="4">
        <v>133.16380952380948</v>
      </c>
      <c r="BV71" s="4">
        <v>44.387936507936487</v>
      </c>
      <c r="BW71" s="1">
        <v>15</v>
      </c>
      <c r="BX71" s="1">
        <v>52</v>
      </c>
      <c r="BY71" s="1">
        <v>30</v>
      </c>
      <c r="BZ71" s="1">
        <v>8</v>
      </c>
      <c r="CA71" s="1">
        <v>1</v>
      </c>
      <c r="CB71" s="1">
        <v>0</v>
      </c>
      <c r="CC71" s="1">
        <v>31</v>
      </c>
      <c r="CD71" s="1">
        <v>59</v>
      </c>
      <c r="CE71" s="1">
        <v>10</v>
      </c>
      <c r="CF71" s="1">
        <v>5</v>
      </c>
      <c r="CG71" s="1">
        <v>1</v>
      </c>
      <c r="CH71" s="1">
        <v>0</v>
      </c>
      <c r="CI71" s="1">
        <v>50</v>
      </c>
      <c r="CJ71" s="1">
        <v>31</v>
      </c>
      <c r="CK71" s="1">
        <v>17</v>
      </c>
      <c r="CL71" s="1">
        <v>7</v>
      </c>
      <c r="CM71" s="1">
        <v>1</v>
      </c>
      <c r="CN71" s="1">
        <v>0</v>
      </c>
      <c r="CO71" s="1">
        <v>1</v>
      </c>
      <c r="CP71" s="1">
        <v>0</v>
      </c>
      <c r="CQ71" s="1">
        <v>0</v>
      </c>
      <c r="CR71" s="1">
        <v>0</v>
      </c>
      <c r="CS71" s="4"/>
      <c r="CT71" s="4"/>
      <c r="CU71" s="4"/>
      <c r="CV71" s="4"/>
      <c r="CW71" s="4"/>
      <c r="CX71" s="4"/>
      <c r="CY71" s="4"/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106</v>
      </c>
      <c r="EA71" s="1">
        <v>1</v>
      </c>
      <c r="EB71" s="4">
        <v>52.758095238095244</v>
      </c>
      <c r="EC71" s="4">
        <v>40.545714285714297</v>
      </c>
      <c r="ED71" s="4">
        <v>39.859999999999992</v>
      </c>
      <c r="EE71" s="4"/>
      <c r="EF71" s="4">
        <v>133.16380952380948</v>
      </c>
      <c r="EG71" s="4">
        <v>44.387936507936487</v>
      </c>
      <c r="EH71" s="4">
        <v>44.387936507936487</v>
      </c>
      <c r="EI71" s="1">
        <v>15</v>
      </c>
      <c r="EJ71" s="1">
        <v>52</v>
      </c>
      <c r="EK71" s="1">
        <v>30</v>
      </c>
      <c r="EL71" s="1">
        <v>8</v>
      </c>
      <c r="EM71" s="1">
        <v>1</v>
      </c>
      <c r="EN71" s="1">
        <v>0</v>
      </c>
      <c r="EO71" s="1">
        <v>31</v>
      </c>
      <c r="EP71" s="1">
        <v>59</v>
      </c>
      <c r="EQ71" s="1">
        <v>10</v>
      </c>
      <c r="ER71" s="1">
        <v>5</v>
      </c>
      <c r="ES71" s="1">
        <v>1</v>
      </c>
      <c r="ET71" s="1">
        <v>0</v>
      </c>
      <c r="EU71" s="1">
        <v>50</v>
      </c>
      <c r="EV71" s="1">
        <v>31</v>
      </c>
      <c r="EW71" s="1">
        <v>17</v>
      </c>
      <c r="EX71" s="1">
        <v>7</v>
      </c>
      <c r="EY71" s="1">
        <v>1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1</v>
      </c>
      <c r="FH71" s="1">
        <v>0</v>
      </c>
      <c r="FI71" s="1">
        <v>74</v>
      </c>
      <c r="FJ71" s="1" t="s">
        <v>375</v>
      </c>
      <c r="FK71" s="1">
        <v>98</v>
      </c>
      <c r="FL71" s="1">
        <v>7</v>
      </c>
      <c r="FM71" s="1" t="s">
        <v>375</v>
      </c>
      <c r="FN71" s="1">
        <v>13</v>
      </c>
      <c r="FO71" s="1">
        <v>23</v>
      </c>
      <c r="FP71" s="1">
        <v>15</v>
      </c>
      <c r="FQ71" s="1">
        <v>23</v>
      </c>
      <c r="FR71" s="1" t="s">
        <v>304</v>
      </c>
      <c r="FS71" s="1">
        <v>313</v>
      </c>
      <c r="FT71" s="1">
        <v>134</v>
      </c>
      <c r="FU71" s="1">
        <v>313</v>
      </c>
    </row>
    <row r="72" spans="63:177">
      <c r="BK72" s="29">
        <v>449714993</v>
      </c>
      <c r="BL72" s="1" t="s">
        <v>19</v>
      </c>
      <c r="BM72" s="1">
        <v>111</v>
      </c>
      <c r="BN72" s="1" t="s">
        <v>289</v>
      </c>
      <c r="BO72" s="1" t="s">
        <v>370</v>
      </c>
      <c r="BP72" s="1">
        <v>68</v>
      </c>
      <c r="BQ72" s="1">
        <v>2</v>
      </c>
      <c r="BR72" s="4">
        <v>48.857575757575759</v>
      </c>
      <c r="BS72" s="4">
        <v>30.203030303030296</v>
      </c>
      <c r="BT72" s="4">
        <v>34.712121212121204</v>
      </c>
      <c r="BU72" s="4">
        <v>113.77272727272729</v>
      </c>
      <c r="BV72" s="4">
        <v>37.924242424242422</v>
      </c>
      <c r="BW72" s="1">
        <v>13</v>
      </c>
      <c r="BX72" s="1">
        <v>31</v>
      </c>
      <c r="BY72" s="1">
        <v>18</v>
      </c>
      <c r="BZ72" s="1">
        <v>4</v>
      </c>
      <c r="CA72" s="1">
        <v>0</v>
      </c>
      <c r="CB72" s="1">
        <v>0</v>
      </c>
      <c r="CC72" s="1">
        <v>35</v>
      </c>
      <c r="CD72" s="1">
        <v>26</v>
      </c>
      <c r="CE72" s="1">
        <v>5</v>
      </c>
      <c r="CF72" s="1">
        <v>0</v>
      </c>
      <c r="CG72" s="1">
        <v>0</v>
      </c>
      <c r="CH72" s="1">
        <v>0</v>
      </c>
      <c r="CI72" s="1">
        <v>34</v>
      </c>
      <c r="CJ72" s="1">
        <v>23</v>
      </c>
      <c r="CK72" s="1">
        <v>6</v>
      </c>
      <c r="CL72" s="1">
        <v>3</v>
      </c>
      <c r="CM72" s="1">
        <v>0</v>
      </c>
      <c r="CN72" s="1">
        <v>0</v>
      </c>
      <c r="CO72" s="1">
        <v>0</v>
      </c>
      <c r="CP72" s="1">
        <v>0</v>
      </c>
      <c r="CQ72" s="1">
        <v>31</v>
      </c>
      <c r="CR72" s="1">
        <v>1</v>
      </c>
      <c r="CS72" s="4">
        <v>63.666666666666664</v>
      </c>
      <c r="CT72" s="4">
        <v>34.476666666666667</v>
      </c>
      <c r="CU72" s="4">
        <v>43.233333333333327</v>
      </c>
      <c r="CV72" s="4">
        <v>58.833333333333336</v>
      </c>
      <c r="CW72" s="4">
        <v>141.37666666666667</v>
      </c>
      <c r="CX72" s="4">
        <v>47.125555555555565</v>
      </c>
      <c r="CY72" s="4">
        <v>50.052500000000016</v>
      </c>
      <c r="CZ72" s="1">
        <v>1</v>
      </c>
      <c r="DA72" s="1">
        <v>9</v>
      </c>
      <c r="DB72" s="1">
        <v>14</v>
      </c>
      <c r="DC72" s="1">
        <v>6</v>
      </c>
      <c r="DD72" s="1">
        <v>0</v>
      </c>
      <c r="DE72" s="1">
        <v>0</v>
      </c>
      <c r="DF72" s="1">
        <v>14</v>
      </c>
      <c r="DG72" s="1">
        <v>12</v>
      </c>
      <c r="DH72" s="1">
        <v>4</v>
      </c>
      <c r="DI72" s="1">
        <v>0</v>
      </c>
      <c r="DJ72" s="1">
        <v>0</v>
      </c>
      <c r="DK72" s="1">
        <v>0</v>
      </c>
      <c r="DL72" s="1">
        <v>11</v>
      </c>
      <c r="DM72" s="1">
        <v>10</v>
      </c>
      <c r="DN72" s="1">
        <v>8</v>
      </c>
      <c r="DO72" s="1">
        <v>1</v>
      </c>
      <c r="DP72" s="1">
        <v>0</v>
      </c>
      <c r="DQ72" s="1">
        <v>0</v>
      </c>
      <c r="DR72" s="1">
        <v>3</v>
      </c>
      <c r="DS72" s="1">
        <v>12</v>
      </c>
      <c r="DT72" s="1">
        <v>11</v>
      </c>
      <c r="DU72" s="1">
        <v>4</v>
      </c>
      <c r="DV72" s="1">
        <v>0</v>
      </c>
      <c r="DW72" s="1">
        <v>0</v>
      </c>
      <c r="DX72" s="1">
        <v>0</v>
      </c>
      <c r="DY72" s="1">
        <v>0</v>
      </c>
      <c r="DZ72" s="1">
        <v>99</v>
      </c>
      <c r="EA72" s="1">
        <v>3</v>
      </c>
      <c r="EB72" s="4">
        <v>53.485416666666659</v>
      </c>
      <c r="EC72" s="4">
        <v>31.538541666666664</v>
      </c>
      <c r="ED72" s="4">
        <v>37.374999999999993</v>
      </c>
      <c r="EE72" s="4">
        <v>58.833333333333336</v>
      </c>
      <c r="EF72" s="4">
        <v>122.39895833333337</v>
      </c>
      <c r="EG72" s="4">
        <v>40.799652777777773</v>
      </c>
      <c r="EH72" s="4">
        <v>41.714322916666667</v>
      </c>
      <c r="EI72" s="1">
        <v>14</v>
      </c>
      <c r="EJ72" s="1">
        <v>40</v>
      </c>
      <c r="EK72" s="1">
        <v>32</v>
      </c>
      <c r="EL72" s="1">
        <v>10</v>
      </c>
      <c r="EM72" s="1">
        <v>0</v>
      </c>
      <c r="EN72" s="1">
        <v>0</v>
      </c>
      <c r="EO72" s="1">
        <v>49</v>
      </c>
      <c r="EP72" s="1">
        <v>38</v>
      </c>
      <c r="EQ72" s="1">
        <v>9</v>
      </c>
      <c r="ER72" s="1">
        <v>0</v>
      </c>
      <c r="ES72" s="1">
        <v>0</v>
      </c>
      <c r="ET72" s="1">
        <v>0</v>
      </c>
      <c r="EU72" s="1">
        <v>45</v>
      </c>
      <c r="EV72" s="1">
        <v>33</v>
      </c>
      <c r="EW72" s="1">
        <v>14</v>
      </c>
      <c r="EX72" s="1">
        <v>4</v>
      </c>
      <c r="EY72" s="1">
        <v>0</v>
      </c>
      <c r="EZ72" s="1">
        <v>0</v>
      </c>
      <c r="FA72" s="1">
        <v>3</v>
      </c>
      <c r="FB72" s="1">
        <v>12</v>
      </c>
      <c r="FC72" s="1">
        <v>11</v>
      </c>
      <c r="FD72" s="1">
        <v>4</v>
      </c>
      <c r="FE72" s="1">
        <v>0</v>
      </c>
      <c r="FF72" s="1">
        <v>0</v>
      </c>
      <c r="FG72" s="1">
        <v>0</v>
      </c>
      <c r="FH72" s="1">
        <v>0</v>
      </c>
      <c r="FI72" s="1">
        <v>201</v>
      </c>
      <c r="FJ72" s="1">
        <v>72</v>
      </c>
      <c r="FK72" s="1">
        <v>153</v>
      </c>
      <c r="FL72" s="1">
        <v>17</v>
      </c>
      <c r="FM72" s="1">
        <v>14</v>
      </c>
      <c r="FN72" s="1">
        <v>17</v>
      </c>
      <c r="FO72" s="1">
        <v>23</v>
      </c>
      <c r="FP72" s="1">
        <v>15</v>
      </c>
      <c r="FQ72" s="1">
        <v>23</v>
      </c>
      <c r="FR72" s="1" t="s">
        <v>304</v>
      </c>
      <c r="FS72" s="1">
        <v>313</v>
      </c>
      <c r="FT72" s="1">
        <v>134</v>
      </c>
      <c r="FU72" s="1">
        <v>313</v>
      </c>
    </row>
    <row r="73" spans="63:177">
      <c r="BK73" s="29">
        <v>757787527</v>
      </c>
      <c r="BL73" s="1" t="s">
        <v>21</v>
      </c>
      <c r="BM73" s="1">
        <v>151</v>
      </c>
      <c r="BN73" s="1" t="s">
        <v>289</v>
      </c>
      <c r="BO73" s="1" t="s">
        <v>370</v>
      </c>
      <c r="BP73" s="1">
        <v>28</v>
      </c>
      <c r="BQ73" s="1">
        <v>1</v>
      </c>
      <c r="BR73" s="4">
        <v>53.851851851851855</v>
      </c>
      <c r="BS73" s="4">
        <v>34.985185185185181</v>
      </c>
      <c r="BT73" s="4">
        <v>45.529629629629639</v>
      </c>
      <c r="BU73" s="4">
        <v>134.36666666666667</v>
      </c>
      <c r="BV73" s="4">
        <v>44.788888888888877</v>
      </c>
      <c r="BW73" s="1">
        <v>4</v>
      </c>
      <c r="BX73" s="1">
        <v>13</v>
      </c>
      <c r="BY73" s="1">
        <v>7</v>
      </c>
      <c r="BZ73" s="1">
        <v>3</v>
      </c>
      <c r="CA73" s="1">
        <v>0</v>
      </c>
      <c r="CB73" s="1">
        <v>0</v>
      </c>
      <c r="CC73" s="1">
        <v>15</v>
      </c>
      <c r="CD73" s="1">
        <v>6</v>
      </c>
      <c r="CE73" s="1">
        <v>4</v>
      </c>
      <c r="CF73" s="1">
        <v>2</v>
      </c>
      <c r="CG73" s="1">
        <v>0</v>
      </c>
      <c r="CH73" s="1">
        <v>0</v>
      </c>
      <c r="CI73" s="1">
        <v>10</v>
      </c>
      <c r="CJ73" s="1">
        <v>6</v>
      </c>
      <c r="CK73" s="1">
        <v>9</v>
      </c>
      <c r="CL73" s="1">
        <v>2</v>
      </c>
      <c r="CM73" s="1">
        <v>0</v>
      </c>
      <c r="CN73" s="1">
        <v>0</v>
      </c>
      <c r="CO73" s="1">
        <v>0</v>
      </c>
      <c r="CP73" s="1">
        <v>0</v>
      </c>
      <c r="CQ73" s="1">
        <v>39</v>
      </c>
      <c r="CR73" s="1">
        <v>0</v>
      </c>
      <c r="CS73" s="4">
        <v>63.448717948717963</v>
      </c>
      <c r="CT73" s="4">
        <v>34.597435897435901</v>
      </c>
      <c r="CU73" s="4">
        <v>50.830769230769221</v>
      </c>
      <c r="CV73" s="4">
        <v>57.871794871794869</v>
      </c>
      <c r="CW73" s="4">
        <v>148.87692307692305</v>
      </c>
      <c r="CX73" s="4">
        <v>49.625641025641009</v>
      </c>
      <c r="CY73" s="4">
        <v>51.687179487179485</v>
      </c>
      <c r="CZ73" s="1">
        <v>4</v>
      </c>
      <c r="DA73" s="1">
        <v>12</v>
      </c>
      <c r="DB73" s="1">
        <v>14</v>
      </c>
      <c r="DC73" s="1">
        <v>9</v>
      </c>
      <c r="DD73" s="1">
        <v>0</v>
      </c>
      <c r="DE73" s="1">
        <v>0</v>
      </c>
      <c r="DF73" s="1">
        <v>19</v>
      </c>
      <c r="DG73" s="1">
        <v>16</v>
      </c>
      <c r="DH73" s="1">
        <v>2</v>
      </c>
      <c r="DI73" s="1">
        <v>2</v>
      </c>
      <c r="DJ73" s="1">
        <v>0</v>
      </c>
      <c r="DK73" s="1">
        <v>0</v>
      </c>
      <c r="DL73" s="1">
        <v>12</v>
      </c>
      <c r="DM73" s="1">
        <v>10</v>
      </c>
      <c r="DN73" s="1">
        <v>12</v>
      </c>
      <c r="DO73" s="1">
        <v>5</v>
      </c>
      <c r="DP73" s="1">
        <v>0</v>
      </c>
      <c r="DQ73" s="1">
        <v>0</v>
      </c>
      <c r="DR73" s="1">
        <v>4</v>
      </c>
      <c r="DS73" s="1">
        <v>15</v>
      </c>
      <c r="DT73" s="1">
        <v>15</v>
      </c>
      <c r="DU73" s="1">
        <v>5</v>
      </c>
      <c r="DV73" s="1">
        <v>0</v>
      </c>
      <c r="DW73" s="1">
        <v>0</v>
      </c>
      <c r="DX73" s="1">
        <v>0</v>
      </c>
      <c r="DY73" s="1">
        <v>0</v>
      </c>
      <c r="DZ73" s="1">
        <v>67</v>
      </c>
      <c r="EA73" s="1">
        <v>1</v>
      </c>
      <c r="EB73" s="4">
        <v>59.52272727272728</v>
      </c>
      <c r="EC73" s="4">
        <v>34.756060606060608</v>
      </c>
      <c r="ED73" s="4">
        <v>48.6621212121212</v>
      </c>
      <c r="EE73" s="4">
        <v>57.871794871794869</v>
      </c>
      <c r="EF73" s="4">
        <v>142.94090909090906</v>
      </c>
      <c r="EG73" s="4">
        <v>47.646969696969705</v>
      </c>
      <c r="EH73" s="4">
        <v>48.86515151515151</v>
      </c>
      <c r="EI73" s="1">
        <v>8</v>
      </c>
      <c r="EJ73" s="1">
        <v>25</v>
      </c>
      <c r="EK73" s="1">
        <v>21</v>
      </c>
      <c r="EL73" s="1">
        <v>12</v>
      </c>
      <c r="EM73" s="1">
        <v>0</v>
      </c>
      <c r="EN73" s="1">
        <v>0</v>
      </c>
      <c r="EO73" s="1">
        <v>34</v>
      </c>
      <c r="EP73" s="1">
        <v>22</v>
      </c>
      <c r="EQ73" s="1">
        <v>6</v>
      </c>
      <c r="ER73" s="1">
        <v>4</v>
      </c>
      <c r="ES73" s="1">
        <v>0</v>
      </c>
      <c r="ET73" s="1">
        <v>0</v>
      </c>
      <c r="EU73" s="1">
        <v>22</v>
      </c>
      <c r="EV73" s="1">
        <v>16</v>
      </c>
      <c r="EW73" s="1">
        <v>21</v>
      </c>
      <c r="EX73" s="1">
        <v>7</v>
      </c>
      <c r="EY73" s="1">
        <v>0</v>
      </c>
      <c r="EZ73" s="1">
        <v>0</v>
      </c>
      <c r="FA73" s="1">
        <v>4</v>
      </c>
      <c r="FB73" s="1">
        <v>15</v>
      </c>
      <c r="FC73" s="1">
        <v>15</v>
      </c>
      <c r="FD73" s="1">
        <v>5</v>
      </c>
      <c r="FE73" s="1">
        <v>0</v>
      </c>
      <c r="FF73" s="1">
        <v>0</v>
      </c>
      <c r="FG73" s="1">
        <v>0</v>
      </c>
      <c r="FH73" s="1">
        <v>0</v>
      </c>
      <c r="FI73" s="1">
        <v>70</v>
      </c>
      <c r="FJ73" s="1">
        <v>52</v>
      </c>
      <c r="FK73" s="1">
        <v>57</v>
      </c>
      <c r="FL73" s="1">
        <v>6</v>
      </c>
      <c r="FM73" s="1">
        <v>11</v>
      </c>
      <c r="FN73" s="1">
        <v>9</v>
      </c>
      <c r="FO73" s="1">
        <v>23</v>
      </c>
      <c r="FP73" s="1">
        <v>15</v>
      </c>
      <c r="FQ73" s="1">
        <v>23</v>
      </c>
      <c r="FR73" s="1" t="s">
        <v>304</v>
      </c>
      <c r="FS73" s="1">
        <v>313</v>
      </c>
      <c r="FT73" s="1">
        <v>134</v>
      </c>
      <c r="FU73" s="1">
        <v>313</v>
      </c>
    </row>
    <row r="74" spans="63:177">
      <c r="BK74" s="29">
        <v>534244208</v>
      </c>
      <c r="BL74" s="1" t="s">
        <v>22</v>
      </c>
      <c r="BM74" s="1">
        <v>159</v>
      </c>
      <c r="BN74" s="1" t="s">
        <v>289</v>
      </c>
      <c r="BO74" s="1" t="s">
        <v>290</v>
      </c>
      <c r="BP74" s="1">
        <v>88</v>
      </c>
      <c r="BQ74" s="1">
        <v>0</v>
      </c>
      <c r="BR74" s="4">
        <v>50.77272727272728</v>
      </c>
      <c r="BS74" s="4">
        <v>32.396590909090911</v>
      </c>
      <c r="BT74" s="4">
        <v>39.407954545454544</v>
      </c>
      <c r="BU74" s="4">
        <v>122.57727272727271</v>
      </c>
      <c r="BV74" s="4">
        <v>40.859090909090916</v>
      </c>
      <c r="BW74" s="1">
        <v>19</v>
      </c>
      <c r="BX74" s="1">
        <v>40</v>
      </c>
      <c r="BY74" s="1">
        <v>18</v>
      </c>
      <c r="BZ74" s="1">
        <v>11</v>
      </c>
      <c r="CA74" s="1">
        <v>0</v>
      </c>
      <c r="CB74" s="1">
        <v>0</v>
      </c>
      <c r="CC74" s="1">
        <v>45</v>
      </c>
      <c r="CD74" s="1">
        <v>30</v>
      </c>
      <c r="CE74" s="1">
        <v>8</v>
      </c>
      <c r="CF74" s="1">
        <v>5</v>
      </c>
      <c r="CG74" s="1">
        <v>0</v>
      </c>
      <c r="CH74" s="1">
        <v>0</v>
      </c>
      <c r="CI74" s="1">
        <v>38</v>
      </c>
      <c r="CJ74" s="1">
        <v>31</v>
      </c>
      <c r="CK74" s="1">
        <v>13</v>
      </c>
      <c r="CL74" s="1">
        <v>6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4"/>
      <c r="CT74" s="4"/>
      <c r="CU74" s="4"/>
      <c r="CV74" s="4"/>
      <c r="CW74" s="4"/>
      <c r="CX74" s="4"/>
      <c r="CY74" s="4"/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88</v>
      </c>
      <c r="EA74" s="1">
        <v>0</v>
      </c>
      <c r="EB74" s="4">
        <v>50.77272727272728</v>
      </c>
      <c r="EC74" s="4">
        <v>32.396590909090911</v>
      </c>
      <c r="ED74" s="4">
        <v>39.407954545454544</v>
      </c>
      <c r="EE74" s="4"/>
      <c r="EF74" s="4">
        <v>122.57727272727271</v>
      </c>
      <c r="EG74" s="4">
        <v>40.859090909090916</v>
      </c>
      <c r="EH74" s="4">
        <v>40.859090909090916</v>
      </c>
      <c r="EI74" s="1">
        <v>19</v>
      </c>
      <c r="EJ74" s="1">
        <v>40</v>
      </c>
      <c r="EK74" s="1">
        <v>18</v>
      </c>
      <c r="EL74" s="1">
        <v>11</v>
      </c>
      <c r="EM74" s="1">
        <v>0</v>
      </c>
      <c r="EN74" s="1">
        <v>0</v>
      </c>
      <c r="EO74" s="1">
        <v>45</v>
      </c>
      <c r="EP74" s="1">
        <v>30</v>
      </c>
      <c r="EQ74" s="1">
        <v>8</v>
      </c>
      <c r="ER74" s="1">
        <v>5</v>
      </c>
      <c r="ES74" s="1">
        <v>0</v>
      </c>
      <c r="ET74" s="1">
        <v>0</v>
      </c>
      <c r="EU74" s="1">
        <v>38</v>
      </c>
      <c r="EV74" s="1">
        <v>31</v>
      </c>
      <c r="EW74" s="1">
        <v>13</v>
      </c>
      <c r="EX74" s="1">
        <v>6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138</v>
      </c>
      <c r="FJ74" s="1" t="s">
        <v>375</v>
      </c>
      <c r="FK74" s="1">
        <v>150</v>
      </c>
      <c r="FL74" s="1">
        <v>14</v>
      </c>
      <c r="FM74" s="1" t="s">
        <v>375</v>
      </c>
      <c r="FN74" s="1">
        <v>16</v>
      </c>
      <c r="FO74" s="1">
        <v>23</v>
      </c>
      <c r="FP74" s="1">
        <v>15</v>
      </c>
      <c r="FQ74" s="1">
        <v>23</v>
      </c>
      <c r="FR74" s="1" t="s">
        <v>304</v>
      </c>
      <c r="FS74" s="1">
        <v>313</v>
      </c>
      <c r="FT74" s="1">
        <v>134</v>
      </c>
      <c r="FU74" s="1">
        <v>313</v>
      </c>
    </row>
    <row r="75" spans="63:177">
      <c r="BK75" s="29">
        <v>138043367</v>
      </c>
      <c r="BL75" s="1" t="s">
        <v>23</v>
      </c>
      <c r="BM75" s="1">
        <v>164</v>
      </c>
      <c r="BN75" s="1" t="s">
        <v>289</v>
      </c>
      <c r="BO75" s="1" t="s">
        <v>370</v>
      </c>
      <c r="BP75" s="1">
        <v>45</v>
      </c>
      <c r="BQ75" s="1">
        <v>0</v>
      </c>
      <c r="BR75" s="4">
        <v>58.040000000000006</v>
      </c>
      <c r="BS75" s="4">
        <v>37.668888888888894</v>
      </c>
      <c r="BT75" s="4">
        <v>40.913333333333341</v>
      </c>
      <c r="BU75" s="4">
        <v>136.62222222222223</v>
      </c>
      <c r="BV75" s="4">
        <v>45.540740740740731</v>
      </c>
      <c r="BW75" s="1">
        <v>5</v>
      </c>
      <c r="BX75" s="1">
        <v>19</v>
      </c>
      <c r="BY75" s="1">
        <v>10</v>
      </c>
      <c r="BZ75" s="1">
        <v>11</v>
      </c>
      <c r="CA75" s="1">
        <v>0</v>
      </c>
      <c r="CB75" s="1">
        <v>0</v>
      </c>
      <c r="CC75" s="1">
        <v>20</v>
      </c>
      <c r="CD75" s="1">
        <v>17</v>
      </c>
      <c r="CE75" s="1">
        <v>4</v>
      </c>
      <c r="CF75" s="1">
        <v>4</v>
      </c>
      <c r="CG75" s="1">
        <v>0</v>
      </c>
      <c r="CH75" s="1">
        <v>0</v>
      </c>
      <c r="CI75" s="1">
        <v>21</v>
      </c>
      <c r="CJ75" s="1">
        <v>11</v>
      </c>
      <c r="CK75" s="1">
        <v>9</v>
      </c>
      <c r="CL75" s="1">
        <v>4</v>
      </c>
      <c r="CM75" s="1">
        <v>1</v>
      </c>
      <c r="CN75" s="1">
        <v>0</v>
      </c>
      <c r="CO75" s="1">
        <v>0</v>
      </c>
      <c r="CP75" s="1">
        <v>0</v>
      </c>
      <c r="CQ75" s="1">
        <v>80</v>
      </c>
      <c r="CR75" s="1">
        <v>0</v>
      </c>
      <c r="CS75" s="4">
        <v>69.658749999999984</v>
      </c>
      <c r="CT75" s="4">
        <v>34.221250000000005</v>
      </c>
      <c r="CU75" s="4">
        <v>55.363749999999996</v>
      </c>
      <c r="CV75" s="4">
        <v>54.3125</v>
      </c>
      <c r="CW75" s="4">
        <v>159.24375000000001</v>
      </c>
      <c r="CX75" s="4">
        <v>53.081249999999997</v>
      </c>
      <c r="CY75" s="4">
        <v>53.389062500000009</v>
      </c>
      <c r="CZ75" s="1">
        <v>3</v>
      </c>
      <c r="DA75" s="1">
        <v>18</v>
      </c>
      <c r="DB75" s="1">
        <v>29</v>
      </c>
      <c r="DC75" s="1">
        <v>30</v>
      </c>
      <c r="DD75" s="1">
        <v>0</v>
      </c>
      <c r="DE75" s="1">
        <v>0</v>
      </c>
      <c r="DF75" s="1">
        <v>36</v>
      </c>
      <c r="DG75" s="1">
        <v>35</v>
      </c>
      <c r="DH75" s="1">
        <v>8</v>
      </c>
      <c r="DI75" s="1">
        <v>1</v>
      </c>
      <c r="DJ75" s="1">
        <v>0</v>
      </c>
      <c r="DK75" s="1">
        <v>0</v>
      </c>
      <c r="DL75" s="1">
        <v>17</v>
      </c>
      <c r="DM75" s="1">
        <v>31</v>
      </c>
      <c r="DN75" s="1">
        <v>18</v>
      </c>
      <c r="DO75" s="1">
        <v>14</v>
      </c>
      <c r="DP75" s="1">
        <v>0</v>
      </c>
      <c r="DQ75" s="1">
        <v>0</v>
      </c>
      <c r="DR75" s="1">
        <v>13</v>
      </c>
      <c r="DS75" s="1">
        <v>37</v>
      </c>
      <c r="DT75" s="1">
        <v>16</v>
      </c>
      <c r="DU75" s="1">
        <v>14</v>
      </c>
      <c r="DV75" s="1">
        <v>0</v>
      </c>
      <c r="DW75" s="1">
        <v>0</v>
      </c>
      <c r="DX75" s="1">
        <v>0</v>
      </c>
      <c r="DY75" s="1">
        <v>0</v>
      </c>
      <c r="DZ75" s="1">
        <v>125</v>
      </c>
      <c r="EA75" s="1">
        <v>0</v>
      </c>
      <c r="EB75" s="4">
        <v>65.475999999999999</v>
      </c>
      <c r="EC75" s="4">
        <v>35.462400000000009</v>
      </c>
      <c r="ED75" s="4">
        <v>50.161600000000021</v>
      </c>
      <c r="EE75" s="4">
        <v>54.3125</v>
      </c>
      <c r="EF75" s="4">
        <v>151.1</v>
      </c>
      <c r="EG75" s="4">
        <v>50.366666666666696</v>
      </c>
      <c r="EH75" s="4">
        <v>50.563666666666663</v>
      </c>
      <c r="EI75" s="1">
        <v>8</v>
      </c>
      <c r="EJ75" s="1">
        <v>37</v>
      </c>
      <c r="EK75" s="1">
        <v>39</v>
      </c>
      <c r="EL75" s="1">
        <v>41</v>
      </c>
      <c r="EM75" s="1">
        <v>0</v>
      </c>
      <c r="EN75" s="1">
        <v>0</v>
      </c>
      <c r="EO75" s="1">
        <v>56</v>
      </c>
      <c r="EP75" s="1">
        <v>52</v>
      </c>
      <c r="EQ75" s="1">
        <v>12</v>
      </c>
      <c r="ER75" s="1">
        <v>5</v>
      </c>
      <c r="ES75" s="1">
        <v>0</v>
      </c>
      <c r="ET75" s="1">
        <v>0</v>
      </c>
      <c r="EU75" s="1">
        <v>38</v>
      </c>
      <c r="EV75" s="1">
        <v>42</v>
      </c>
      <c r="EW75" s="1">
        <v>27</v>
      </c>
      <c r="EX75" s="1">
        <v>18</v>
      </c>
      <c r="EY75" s="1">
        <v>1</v>
      </c>
      <c r="EZ75" s="1">
        <v>0</v>
      </c>
      <c r="FA75" s="1">
        <v>13</v>
      </c>
      <c r="FB75" s="1">
        <v>37</v>
      </c>
      <c r="FC75" s="1">
        <v>16</v>
      </c>
      <c r="FD75" s="1">
        <v>14</v>
      </c>
      <c r="FE75" s="1">
        <v>0</v>
      </c>
      <c r="FF75" s="1">
        <v>0</v>
      </c>
      <c r="FG75" s="1">
        <v>0</v>
      </c>
      <c r="FH75" s="1">
        <v>0</v>
      </c>
      <c r="FI75" s="1">
        <v>61</v>
      </c>
      <c r="FJ75" s="1">
        <v>30</v>
      </c>
      <c r="FK75" s="1">
        <v>30</v>
      </c>
      <c r="FL75" s="1">
        <v>5</v>
      </c>
      <c r="FM75" s="1">
        <v>8</v>
      </c>
      <c r="FN75" s="1">
        <v>4</v>
      </c>
      <c r="FO75" s="1">
        <v>23</v>
      </c>
      <c r="FP75" s="1">
        <v>15</v>
      </c>
      <c r="FQ75" s="1">
        <v>23</v>
      </c>
      <c r="FR75" s="1" t="s">
        <v>304</v>
      </c>
      <c r="FS75" s="1">
        <v>313</v>
      </c>
      <c r="FT75" s="1">
        <v>134</v>
      </c>
      <c r="FU75" s="1">
        <v>313</v>
      </c>
    </row>
    <row r="76" spans="63:177">
      <c r="BK76" s="29">
        <v>421113845</v>
      </c>
      <c r="BL76" s="1" t="s">
        <v>25</v>
      </c>
      <c r="BM76" s="1">
        <v>211</v>
      </c>
      <c r="BN76" s="1" t="s">
        <v>289</v>
      </c>
      <c r="BO76" s="1" t="s">
        <v>370</v>
      </c>
      <c r="BP76" s="1">
        <v>83</v>
      </c>
      <c r="BQ76" s="1">
        <v>0</v>
      </c>
      <c r="BR76" s="4">
        <v>54.869879518072288</v>
      </c>
      <c r="BS76" s="4">
        <v>37.456626506024101</v>
      </c>
      <c r="BT76" s="4">
        <v>36.036144578313234</v>
      </c>
      <c r="BU76" s="4">
        <v>128.36265060240962</v>
      </c>
      <c r="BV76" s="4">
        <v>42.787550200803224</v>
      </c>
      <c r="BW76" s="1">
        <v>16</v>
      </c>
      <c r="BX76" s="1">
        <v>32</v>
      </c>
      <c r="BY76" s="1">
        <v>24</v>
      </c>
      <c r="BZ76" s="1">
        <v>11</v>
      </c>
      <c r="CA76" s="1">
        <v>0</v>
      </c>
      <c r="CB76" s="1">
        <v>0</v>
      </c>
      <c r="CC76" s="1">
        <v>32</v>
      </c>
      <c r="CD76" s="1">
        <v>39</v>
      </c>
      <c r="CE76" s="1">
        <v>9</v>
      </c>
      <c r="CF76" s="1">
        <v>3</v>
      </c>
      <c r="CG76" s="1">
        <v>0</v>
      </c>
      <c r="CH76" s="1">
        <v>0</v>
      </c>
      <c r="CI76" s="1">
        <v>41</v>
      </c>
      <c r="CJ76" s="1">
        <v>29</v>
      </c>
      <c r="CK76" s="1">
        <v>11</v>
      </c>
      <c r="CL76" s="1">
        <v>2</v>
      </c>
      <c r="CM76" s="1">
        <v>0</v>
      </c>
      <c r="CN76" s="1">
        <v>0</v>
      </c>
      <c r="CO76" s="1">
        <v>0</v>
      </c>
      <c r="CP76" s="1">
        <v>0</v>
      </c>
      <c r="CQ76" s="1">
        <v>45</v>
      </c>
      <c r="CR76" s="1">
        <v>0</v>
      </c>
      <c r="CS76" s="4">
        <v>68.679999999999993</v>
      </c>
      <c r="CT76" s="4">
        <v>38.511111111111113</v>
      </c>
      <c r="CU76" s="4">
        <v>53.335555555555565</v>
      </c>
      <c r="CV76" s="4">
        <v>60.955555555555556</v>
      </c>
      <c r="CW76" s="4">
        <v>160.52666666666667</v>
      </c>
      <c r="CX76" s="4">
        <v>53.50888888888889</v>
      </c>
      <c r="CY76" s="4">
        <v>55.370555555555541</v>
      </c>
      <c r="CZ76" s="1">
        <v>2</v>
      </c>
      <c r="DA76" s="1">
        <v>12</v>
      </c>
      <c r="DB76" s="1">
        <v>14</v>
      </c>
      <c r="DC76" s="1">
        <v>17</v>
      </c>
      <c r="DD76" s="1">
        <v>0</v>
      </c>
      <c r="DE76" s="1">
        <v>0</v>
      </c>
      <c r="DF76" s="1">
        <v>17</v>
      </c>
      <c r="DG76" s="1">
        <v>21</v>
      </c>
      <c r="DH76" s="1">
        <v>4</v>
      </c>
      <c r="DI76" s="1">
        <v>3</v>
      </c>
      <c r="DJ76" s="1">
        <v>0</v>
      </c>
      <c r="DK76" s="1">
        <v>0</v>
      </c>
      <c r="DL76" s="1">
        <v>9</v>
      </c>
      <c r="DM76" s="1">
        <v>17</v>
      </c>
      <c r="DN76" s="1">
        <v>12</v>
      </c>
      <c r="DO76" s="1">
        <v>7</v>
      </c>
      <c r="DP76" s="1">
        <v>0</v>
      </c>
      <c r="DQ76" s="1">
        <v>0</v>
      </c>
      <c r="DR76" s="1">
        <v>6</v>
      </c>
      <c r="DS76" s="1">
        <v>13</v>
      </c>
      <c r="DT76" s="1">
        <v>17</v>
      </c>
      <c r="DU76" s="1">
        <v>9</v>
      </c>
      <c r="DV76" s="1">
        <v>0</v>
      </c>
      <c r="DW76" s="1">
        <v>0</v>
      </c>
      <c r="DX76" s="1">
        <v>0</v>
      </c>
      <c r="DY76" s="1">
        <v>0</v>
      </c>
      <c r="DZ76" s="1">
        <v>128</v>
      </c>
      <c r="EA76" s="1">
        <v>0</v>
      </c>
      <c r="EB76" s="4">
        <v>59.724999999999987</v>
      </c>
      <c r="EC76" s="4">
        <v>37.827343749999997</v>
      </c>
      <c r="ED76" s="4">
        <v>42.117968750000003</v>
      </c>
      <c r="EE76" s="4">
        <v>60.955555555555556</v>
      </c>
      <c r="EF76" s="4">
        <v>139.67031249999997</v>
      </c>
      <c r="EG76" s="4">
        <v>46.55677083333336</v>
      </c>
      <c r="EH76" s="4">
        <v>47.211263020833336</v>
      </c>
      <c r="EI76" s="1">
        <v>18</v>
      </c>
      <c r="EJ76" s="1">
        <v>44</v>
      </c>
      <c r="EK76" s="1">
        <v>38</v>
      </c>
      <c r="EL76" s="1">
        <v>28</v>
      </c>
      <c r="EM76" s="1">
        <v>0</v>
      </c>
      <c r="EN76" s="1">
        <v>0</v>
      </c>
      <c r="EO76" s="1">
        <v>49</v>
      </c>
      <c r="EP76" s="1">
        <v>60</v>
      </c>
      <c r="EQ76" s="1">
        <v>13</v>
      </c>
      <c r="ER76" s="1">
        <v>6</v>
      </c>
      <c r="ES76" s="1">
        <v>0</v>
      </c>
      <c r="ET76" s="1">
        <v>0</v>
      </c>
      <c r="EU76" s="1">
        <v>50</v>
      </c>
      <c r="EV76" s="1">
        <v>46</v>
      </c>
      <c r="EW76" s="1">
        <v>23</v>
      </c>
      <c r="EX76" s="1">
        <v>9</v>
      </c>
      <c r="EY76" s="1">
        <v>0</v>
      </c>
      <c r="EZ76" s="1">
        <v>0</v>
      </c>
      <c r="FA76" s="1">
        <v>6</v>
      </c>
      <c r="FB76" s="1">
        <v>13</v>
      </c>
      <c r="FC76" s="1">
        <v>17</v>
      </c>
      <c r="FD76" s="1">
        <v>9</v>
      </c>
      <c r="FE76" s="1">
        <v>0</v>
      </c>
      <c r="FF76" s="1">
        <v>0</v>
      </c>
      <c r="FG76" s="1">
        <v>0</v>
      </c>
      <c r="FH76" s="1">
        <v>0</v>
      </c>
      <c r="FI76" s="1">
        <v>107</v>
      </c>
      <c r="FJ76" s="1">
        <v>28</v>
      </c>
      <c r="FK76" s="1">
        <v>69</v>
      </c>
      <c r="FL76" s="1">
        <v>13</v>
      </c>
      <c r="FM76" s="1">
        <v>6</v>
      </c>
      <c r="FN76" s="1">
        <v>11</v>
      </c>
      <c r="FO76" s="1">
        <v>23</v>
      </c>
      <c r="FP76" s="1">
        <v>15</v>
      </c>
      <c r="FQ76" s="1">
        <v>23</v>
      </c>
      <c r="FR76" s="1" t="s">
        <v>304</v>
      </c>
      <c r="FS76" s="1">
        <v>313</v>
      </c>
      <c r="FT76" s="1">
        <v>134</v>
      </c>
      <c r="FU76" s="1">
        <v>313</v>
      </c>
    </row>
    <row r="77" spans="63:177">
      <c r="BK77" s="29">
        <v>662937603</v>
      </c>
      <c r="BL77" s="1" t="s">
        <v>26</v>
      </c>
      <c r="BM77" s="1">
        <v>240</v>
      </c>
      <c r="BN77" s="1" t="s">
        <v>289</v>
      </c>
      <c r="BO77" s="1" t="s">
        <v>370</v>
      </c>
      <c r="BP77" s="1">
        <v>101</v>
      </c>
      <c r="BQ77" s="1">
        <v>0</v>
      </c>
      <c r="BR77" s="4">
        <v>60.168316831683178</v>
      </c>
      <c r="BS77" s="4">
        <v>43.562376237623745</v>
      </c>
      <c r="BT77" s="4">
        <v>45.169306930693061</v>
      </c>
      <c r="BU77" s="4">
        <v>148.89999999999998</v>
      </c>
      <c r="BV77" s="4">
        <v>49.633333333333354</v>
      </c>
      <c r="BW77" s="1">
        <v>10</v>
      </c>
      <c r="BX77" s="1">
        <v>36</v>
      </c>
      <c r="BY77" s="1">
        <v>35</v>
      </c>
      <c r="BZ77" s="1">
        <v>20</v>
      </c>
      <c r="CA77" s="1">
        <v>1</v>
      </c>
      <c r="CB77" s="1">
        <v>0</v>
      </c>
      <c r="CC77" s="1">
        <v>28</v>
      </c>
      <c r="CD77" s="1">
        <v>51</v>
      </c>
      <c r="CE77" s="1">
        <v>16</v>
      </c>
      <c r="CF77" s="1">
        <v>6</v>
      </c>
      <c r="CG77" s="1">
        <v>0</v>
      </c>
      <c r="CH77" s="1">
        <v>2</v>
      </c>
      <c r="CI77" s="1">
        <v>30</v>
      </c>
      <c r="CJ77" s="1">
        <v>42</v>
      </c>
      <c r="CK77" s="1">
        <v>24</v>
      </c>
      <c r="CL77" s="1">
        <v>5</v>
      </c>
      <c r="CM77" s="1">
        <v>0</v>
      </c>
      <c r="CN77" s="1">
        <v>0</v>
      </c>
      <c r="CO77" s="1">
        <v>0</v>
      </c>
      <c r="CP77" s="1">
        <v>0</v>
      </c>
      <c r="CQ77" s="1">
        <v>19</v>
      </c>
      <c r="CR77" s="1">
        <v>0</v>
      </c>
      <c r="CS77" s="4">
        <v>71.889473684210529</v>
      </c>
      <c r="CT77" s="4">
        <v>39.263157894736842</v>
      </c>
      <c r="CU77" s="4">
        <v>49.378947368421059</v>
      </c>
      <c r="CV77" s="4">
        <v>54.684210526315788</v>
      </c>
      <c r="CW77" s="4">
        <v>160.53157894736842</v>
      </c>
      <c r="CX77" s="4">
        <v>53.51052631578947</v>
      </c>
      <c r="CY77" s="4">
        <v>53.803947368421049</v>
      </c>
      <c r="CZ77" s="1">
        <v>0</v>
      </c>
      <c r="DA77" s="1">
        <v>5</v>
      </c>
      <c r="DB77" s="1">
        <v>7</v>
      </c>
      <c r="DC77" s="1">
        <v>7</v>
      </c>
      <c r="DD77" s="1">
        <v>0</v>
      </c>
      <c r="DE77" s="1">
        <v>0</v>
      </c>
      <c r="DF77" s="1">
        <v>5</v>
      </c>
      <c r="DG77" s="1">
        <v>13</v>
      </c>
      <c r="DH77" s="1">
        <v>1</v>
      </c>
      <c r="DI77" s="1">
        <v>0</v>
      </c>
      <c r="DJ77" s="1">
        <v>0</v>
      </c>
      <c r="DK77" s="1">
        <v>0</v>
      </c>
      <c r="DL77" s="1">
        <v>4</v>
      </c>
      <c r="DM77" s="1">
        <v>9</v>
      </c>
      <c r="DN77" s="1">
        <v>5</v>
      </c>
      <c r="DO77" s="1">
        <v>1</v>
      </c>
      <c r="DP77" s="1">
        <v>0</v>
      </c>
      <c r="DQ77" s="1">
        <v>0</v>
      </c>
      <c r="DR77" s="1">
        <v>4</v>
      </c>
      <c r="DS77" s="1">
        <v>4</v>
      </c>
      <c r="DT77" s="1">
        <v>9</v>
      </c>
      <c r="DU77" s="1">
        <v>2</v>
      </c>
      <c r="DV77" s="1">
        <v>0</v>
      </c>
      <c r="DW77" s="1">
        <v>0</v>
      </c>
      <c r="DX77" s="1">
        <v>0</v>
      </c>
      <c r="DY77" s="1">
        <v>0</v>
      </c>
      <c r="DZ77" s="1">
        <v>120</v>
      </c>
      <c r="EA77" s="1">
        <v>0</v>
      </c>
      <c r="EB77" s="4">
        <v>62.02416666666668</v>
      </c>
      <c r="EC77" s="4">
        <v>42.881666666666661</v>
      </c>
      <c r="ED77" s="4">
        <v>45.835833333333341</v>
      </c>
      <c r="EE77" s="4">
        <v>54.684210526315788</v>
      </c>
      <c r="EF77" s="4">
        <v>150.74166666666667</v>
      </c>
      <c r="EG77" s="4">
        <v>50.247222222222248</v>
      </c>
      <c r="EH77" s="4">
        <v>50.293680555555575</v>
      </c>
      <c r="EI77" s="1">
        <v>10</v>
      </c>
      <c r="EJ77" s="1">
        <v>41</v>
      </c>
      <c r="EK77" s="1">
        <v>42</v>
      </c>
      <c r="EL77" s="1">
        <v>27</v>
      </c>
      <c r="EM77" s="1">
        <v>1</v>
      </c>
      <c r="EN77" s="1">
        <v>0</v>
      </c>
      <c r="EO77" s="1">
        <v>33</v>
      </c>
      <c r="EP77" s="1">
        <v>64</v>
      </c>
      <c r="EQ77" s="1">
        <v>17</v>
      </c>
      <c r="ER77" s="1">
        <v>6</v>
      </c>
      <c r="ES77" s="1">
        <v>0</v>
      </c>
      <c r="ET77" s="1">
        <v>2</v>
      </c>
      <c r="EU77" s="1">
        <v>34</v>
      </c>
      <c r="EV77" s="1">
        <v>51</v>
      </c>
      <c r="EW77" s="1">
        <v>29</v>
      </c>
      <c r="EX77" s="1">
        <v>6</v>
      </c>
      <c r="EY77" s="1">
        <v>0</v>
      </c>
      <c r="EZ77" s="1">
        <v>0</v>
      </c>
      <c r="FA77" s="1">
        <v>4</v>
      </c>
      <c r="FB77" s="1">
        <v>4</v>
      </c>
      <c r="FC77" s="1">
        <v>9</v>
      </c>
      <c r="FD77" s="1">
        <v>2</v>
      </c>
      <c r="FE77" s="1">
        <v>0</v>
      </c>
      <c r="FF77" s="1">
        <v>0</v>
      </c>
      <c r="FG77" s="1">
        <v>0</v>
      </c>
      <c r="FH77" s="1">
        <v>0</v>
      </c>
      <c r="FI77" s="1">
        <v>28</v>
      </c>
      <c r="FJ77" s="1">
        <v>26</v>
      </c>
      <c r="FK77" s="1">
        <v>32</v>
      </c>
      <c r="FL77" s="1">
        <v>3</v>
      </c>
      <c r="FM77" s="1">
        <v>5</v>
      </c>
      <c r="FN77" s="1">
        <v>5</v>
      </c>
      <c r="FO77" s="1">
        <v>23</v>
      </c>
      <c r="FP77" s="1">
        <v>15</v>
      </c>
      <c r="FQ77" s="1">
        <v>23</v>
      </c>
      <c r="FR77" s="1" t="s">
        <v>304</v>
      </c>
      <c r="FS77" s="1">
        <v>313</v>
      </c>
      <c r="FT77" s="1">
        <v>134</v>
      </c>
      <c r="FU77" s="1">
        <v>313</v>
      </c>
    </row>
    <row r="78" spans="63:177">
      <c r="BK78" s="29">
        <v>687416034</v>
      </c>
      <c r="BL78" s="1" t="s">
        <v>306</v>
      </c>
      <c r="BM78" s="1">
        <v>247</v>
      </c>
      <c r="BN78" s="1" t="s">
        <v>289</v>
      </c>
      <c r="BO78" s="1" t="s">
        <v>370</v>
      </c>
      <c r="BP78" s="1">
        <v>53</v>
      </c>
      <c r="BQ78" s="1">
        <v>0</v>
      </c>
      <c r="BR78" s="4">
        <v>47.194339622641515</v>
      </c>
      <c r="BS78" s="4">
        <v>34.177358490566021</v>
      </c>
      <c r="BT78" s="4">
        <v>36.792452830188672</v>
      </c>
      <c r="BU78" s="4">
        <v>118.16415094339617</v>
      </c>
      <c r="BV78" s="4">
        <v>39.38805031446541</v>
      </c>
      <c r="BW78" s="1">
        <v>11</v>
      </c>
      <c r="BX78" s="1">
        <v>26</v>
      </c>
      <c r="BY78" s="1">
        <v>11</v>
      </c>
      <c r="BZ78" s="1">
        <v>5</v>
      </c>
      <c r="CA78" s="1">
        <v>1</v>
      </c>
      <c r="CB78" s="1">
        <v>0</v>
      </c>
      <c r="CC78" s="1">
        <v>26</v>
      </c>
      <c r="CD78" s="1">
        <v>17</v>
      </c>
      <c r="CE78" s="1">
        <v>8</v>
      </c>
      <c r="CF78" s="1">
        <v>2</v>
      </c>
      <c r="CG78" s="1">
        <v>3</v>
      </c>
      <c r="CH78" s="1">
        <v>0</v>
      </c>
      <c r="CI78" s="1">
        <v>31</v>
      </c>
      <c r="CJ78" s="1">
        <v>9</v>
      </c>
      <c r="CK78" s="1">
        <v>8</v>
      </c>
      <c r="CL78" s="1">
        <v>5</v>
      </c>
      <c r="CM78" s="1">
        <v>1</v>
      </c>
      <c r="CN78" s="1">
        <v>0</v>
      </c>
      <c r="CO78" s="1">
        <v>1</v>
      </c>
      <c r="CP78" s="1">
        <v>0</v>
      </c>
      <c r="CQ78" s="1">
        <v>18</v>
      </c>
      <c r="CR78" s="1">
        <v>0</v>
      </c>
      <c r="CS78" s="4">
        <v>62.677777777777791</v>
      </c>
      <c r="CT78" s="4">
        <v>35.37777777777778</v>
      </c>
      <c r="CU78" s="4">
        <v>46.227777777777789</v>
      </c>
      <c r="CV78" s="4">
        <v>61.5</v>
      </c>
      <c r="CW78" s="4">
        <v>144.28333333333333</v>
      </c>
      <c r="CX78" s="4">
        <v>48.094444444444449</v>
      </c>
      <c r="CY78" s="4">
        <v>51.44583333333334</v>
      </c>
      <c r="CZ78" s="1">
        <v>1</v>
      </c>
      <c r="DA78" s="1">
        <v>4</v>
      </c>
      <c r="DB78" s="1">
        <v>11</v>
      </c>
      <c r="DC78" s="1">
        <v>2</v>
      </c>
      <c r="DD78" s="1">
        <v>0</v>
      </c>
      <c r="DE78" s="1">
        <v>0</v>
      </c>
      <c r="DF78" s="1">
        <v>9</v>
      </c>
      <c r="DG78" s="1">
        <v>7</v>
      </c>
      <c r="DH78" s="1">
        <v>1</v>
      </c>
      <c r="DI78" s="1">
        <v>1</v>
      </c>
      <c r="DJ78" s="1">
        <v>0</v>
      </c>
      <c r="DK78" s="1">
        <v>1</v>
      </c>
      <c r="DL78" s="1">
        <v>4</v>
      </c>
      <c r="DM78" s="1">
        <v>9</v>
      </c>
      <c r="DN78" s="1">
        <v>4</v>
      </c>
      <c r="DO78" s="1">
        <v>1</v>
      </c>
      <c r="DP78" s="1">
        <v>0</v>
      </c>
      <c r="DQ78" s="1">
        <v>0</v>
      </c>
      <c r="DR78" s="1">
        <v>2</v>
      </c>
      <c r="DS78" s="1">
        <v>5</v>
      </c>
      <c r="DT78" s="1">
        <v>9</v>
      </c>
      <c r="DU78" s="1">
        <v>2</v>
      </c>
      <c r="DV78" s="1">
        <v>0</v>
      </c>
      <c r="DW78" s="1">
        <v>0</v>
      </c>
      <c r="DX78" s="1">
        <v>0</v>
      </c>
      <c r="DY78" s="1">
        <v>0</v>
      </c>
      <c r="DZ78" s="1">
        <v>71</v>
      </c>
      <c r="EA78" s="1">
        <v>0</v>
      </c>
      <c r="EB78" s="4">
        <v>51.119718309859145</v>
      </c>
      <c r="EC78" s="4">
        <v>34.481690140845046</v>
      </c>
      <c r="ED78" s="4">
        <v>39.184507042253514</v>
      </c>
      <c r="EE78" s="4">
        <v>61.5</v>
      </c>
      <c r="EF78" s="4">
        <v>124.78591549295768</v>
      </c>
      <c r="EG78" s="4">
        <v>41.595305164319242</v>
      </c>
      <c r="EH78" s="4">
        <v>42.444953051643196</v>
      </c>
      <c r="EI78" s="1">
        <v>12</v>
      </c>
      <c r="EJ78" s="1">
        <v>30</v>
      </c>
      <c r="EK78" s="1">
        <v>22</v>
      </c>
      <c r="EL78" s="1">
        <v>7</v>
      </c>
      <c r="EM78" s="1">
        <v>1</v>
      </c>
      <c r="EN78" s="1">
        <v>0</v>
      </c>
      <c r="EO78" s="1">
        <v>35</v>
      </c>
      <c r="EP78" s="1">
        <v>24</v>
      </c>
      <c r="EQ78" s="1">
        <v>9</v>
      </c>
      <c r="ER78" s="1">
        <v>3</v>
      </c>
      <c r="ES78" s="1">
        <v>3</v>
      </c>
      <c r="ET78" s="1">
        <v>1</v>
      </c>
      <c r="EU78" s="1">
        <v>35</v>
      </c>
      <c r="EV78" s="1">
        <v>18</v>
      </c>
      <c r="EW78" s="1">
        <v>12</v>
      </c>
      <c r="EX78" s="1">
        <v>6</v>
      </c>
      <c r="EY78" s="1">
        <v>1</v>
      </c>
      <c r="EZ78" s="1">
        <v>0</v>
      </c>
      <c r="FA78" s="1">
        <v>2</v>
      </c>
      <c r="FB78" s="1">
        <v>5</v>
      </c>
      <c r="FC78" s="1">
        <v>9</v>
      </c>
      <c r="FD78" s="1">
        <v>2</v>
      </c>
      <c r="FE78" s="1">
        <v>0</v>
      </c>
      <c r="FF78" s="1">
        <v>0</v>
      </c>
      <c r="FG78" s="1">
        <v>1</v>
      </c>
      <c r="FH78" s="1">
        <v>0</v>
      </c>
      <c r="FI78" s="1">
        <v>171</v>
      </c>
      <c r="FJ78" s="1">
        <v>65</v>
      </c>
      <c r="FK78" s="1">
        <v>139</v>
      </c>
      <c r="FL78" s="1">
        <v>16</v>
      </c>
      <c r="FM78" s="1">
        <v>12</v>
      </c>
      <c r="FN78" s="1">
        <v>15</v>
      </c>
      <c r="FO78" s="1">
        <v>23</v>
      </c>
      <c r="FP78" s="1">
        <v>15</v>
      </c>
      <c r="FQ78" s="1">
        <v>23</v>
      </c>
      <c r="FR78" s="1" t="s">
        <v>304</v>
      </c>
      <c r="FS78" s="1">
        <v>313</v>
      </c>
      <c r="FT78" s="1">
        <v>134</v>
      </c>
      <c r="FU78" s="1">
        <v>313</v>
      </c>
    </row>
    <row r="79" spans="63:177">
      <c r="BK79" s="29">
        <v>119723300</v>
      </c>
      <c r="BL79" s="1" t="s">
        <v>27</v>
      </c>
      <c r="BM79" s="1">
        <v>266</v>
      </c>
      <c r="BN79" s="1" t="s">
        <v>289</v>
      </c>
      <c r="BO79" s="1" t="s">
        <v>290</v>
      </c>
      <c r="BP79" s="1">
        <v>51</v>
      </c>
      <c r="BQ79" s="1">
        <v>0</v>
      </c>
      <c r="BR79" s="4">
        <v>43.427450980392166</v>
      </c>
      <c r="BS79" s="4">
        <v>32.23921568627452</v>
      </c>
      <c r="BT79" s="4">
        <v>34.198039215686272</v>
      </c>
      <c r="BU79" s="4">
        <v>109.86470588235296</v>
      </c>
      <c r="BV79" s="4">
        <v>36.621568627450969</v>
      </c>
      <c r="BW79" s="1">
        <v>19</v>
      </c>
      <c r="BX79" s="1">
        <v>19</v>
      </c>
      <c r="BY79" s="1">
        <v>9</v>
      </c>
      <c r="BZ79" s="1">
        <v>4</v>
      </c>
      <c r="CA79" s="1">
        <v>1</v>
      </c>
      <c r="CB79" s="1">
        <v>0</v>
      </c>
      <c r="CC79" s="1">
        <v>27</v>
      </c>
      <c r="CD79" s="1">
        <v>17</v>
      </c>
      <c r="CE79" s="1">
        <v>4</v>
      </c>
      <c r="CF79" s="1">
        <v>3</v>
      </c>
      <c r="CG79" s="1">
        <v>1</v>
      </c>
      <c r="CH79" s="1">
        <v>0</v>
      </c>
      <c r="CI79" s="1">
        <v>28</v>
      </c>
      <c r="CJ79" s="1">
        <v>16</v>
      </c>
      <c r="CK79" s="1">
        <v>5</v>
      </c>
      <c r="CL79" s="1">
        <v>2</v>
      </c>
      <c r="CM79" s="1">
        <v>1</v>
      </c>
      <c r="CN79" s="1">
        <v>0</v>
      </c>
      <c r="CO79" s="1">
        <v>1</v>
      </c>
      <c r="CP79" s="1">
        <v>0</v>
      </c>
      <c r="CQ79" s="1">
        <v>0</v>
      </c>
      <c r="CR79" s="1">
        <v>0</v>
      </c>
      <c r="CS79" s="4"/>
      <c r="CT79" s="4"/>
      <c r="CU79" s="4"/>
      <c r="CV79" s="4"/>
      <c r="CW79" s="4"/>
      <c r="CX79" s="4"/>
      <c r="CY79" s="4"/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51</v>
      </c>
      <c r="EA79" s="1">
        <v>0</v>
      </c>
      <c r="EB79" s="4">
        <v>43.427450980392166</v>
      </c>
      <c r="EC79" s="4">
        <v>32.23921568627452</v>
      </c>
      <c r="ED79" s="4">
        <v>34.198039215686272</v>
      </c>
      <c r="EE79" s="4"/>
      <c r="EF79" s="4">
        <v>109.86470588235296</v>
      </c>
      <c r="EG79" s="4">
        <v>36.621568627450969</v>
      </c>
      <c r="EH79" s="4">
        <v>36.621568627450969</v>
      </c>
      <c r="EI79" s="1">
        <v>19</v>
      </c>
      <c r="EJ79" s="1">
        <v>19</v>
      </c>
      <c r="EK79" s="1">
        <v>9</v>
      </c>
      <c r="EL79" s="1">
        <v>4</v>
      </c>
      <c r="EM79" s="1">
        <v>1</v>
      </c>
      <c r="EN79" s="1">
        <v>0</v>
      </c>
      <c r="EO79" s="1">
        <v>27</v>
      </c>
      <c r="EP79" s="1">
        <v>17</v>
      </c>
      <c r="EQ79" s="1">
        <v>4</v>
      </c>
      <c r="ER79" s="1">
        <v>3</v>
      </c>
      <c r="ES79" s="1">
        <v>1</v>
      </c>
      <c r="ET79" s="1">
        <v>0</v>
      </c>
      <c r="EU79" s="1">
        <v>28</v>
      </c>
      <c r="EV79" s="1">
        <v>16</v>
      </c>
      <c r="EW79" s="1">
        <v>5</v>
      </c>
      <c r="EX79" s="1">
        <v>2</v>
      </c>
      <c r="EY79" s="1">
        <v>1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1</v>
      </c>
      <c r="FH79" s="1">
        <v>0</v>
      </c>
      <c r="FI79" s="1">
        <v>222</v>
      </c>
      <c r="FJ79" s="1" t="s">
        <v>375</v>
      </c>
      <c r="FK79" s="1">
        <v>233</v>
      </c>
      <c r="FL79" s="1">
        <v>18</v>
      </c>
      <c r="FM79" s="1" t="s">
        <v>375</v>
      </c>
      <c r="FN79" s="1">
        <v>19</v>
      </c>
      <c r="FO79" s="1">
        <v>23</v>
      </c>
      <c r="FP79" s="1">
        <v>15</v>
      </c>
      <c r="FQ79" s="1">
        <v>23</v>
      </c>
      <c r="FR79" s="1" t="s">
        <v>304</v>
      </c>
      <c r="FS79" s="1">
        <v>313</v>
      </c>
      <c r="FT79" s="1">
        <v>134</v>
      </c>
      <c r="FU79" s="1">
        <v>313</v>
      </c>
    </row>
    <row r="80" spans="63:177">
      <c r="BK80" s="29">
        <v>814401406</v>
      </c>
      <c r="BL80" s="1" t="s">
        <v>348</v>
      </c>
      <c r="BM80" s="1">
        <v>268</v>
      </c>
      <c r="BN80" s="1" t="s">
        <v>300</v>
      </c>
      <c r="BO80" s="1" t="s">
        <v>370</v>
      </c>
      <c r="BP80" s="1">
        <v>55</v>
      </c>
      <c r="BQ80" s="1">
        <v>55</v>
      </c>
      <c r="BR80" s="4"/>
      <c r="BS80" s="4"/>
      <c r="BT80" s="4"/>
      <c r="BU80" s="4"/>
      <c r="BV80" s="4"/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8</v>
      </c>
      <c r="CR80" s="1">
        <v>8</v>
      </c>
      <c r="CS80" s="4"/>
      <c r="CT80" s="4"/>
      <c r="CU80" s="4"/>
      <c r="CV80" s="4"/>
      <c r="CW80" s="4"/>
      <c r="CX80" s="4"/>
      <c r="CY80" s="4"/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63</v>
      </c>
      <c r="EA80" s="1">
        <v>63</v>
      </c>
      <c r="EB80" s="4"/>
      <c r="EC80" s="4"/>
      <c r="ED80" s="4"/>
      <c r="EE80" s="4"/>
      <c r="EF80" s="4"/>
      <c r="EG80" s="4"/>
      <c r="EH80" s="4"/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 t="s">
        <v>375</v>
      </c>
      <c r="FJ80" s="1" t="s">
        <v>375</v>
      </c>
      <c r="FK80" s="1" t="s">
        <v>375</v>
      </c>
      <c r="FL80" s="1" t="s">
        <v>375</v>
      </c>
      <c r="FM80" s="1" t="s">
        <v>375</v>
      </c>
      <c r="FN80" s="1" t="s">
        <v>375</v>
      </c>
      <c r="FO80" s="1">
        <v>23</v>
      </c>
      <c r="FP80" s="1">
        <v>15</v>
      </c>
      <c r="FQ80" s="1">
        <v>23</v>
      </c>
      <c r="FR80" s="1" t="s">
        <v>304</v>
      </c>
      <c r="FS80" s="1">
        <v>313</v>
      </c>
      <c r="FT80" s="1">
        <v>134</v>
      </c>
      <c r="FU80" s="1">
        <v>313</v>
      </c>
    </row>
    <row r="81" spans="63:177">
      <c r="BK81" s="29">
        <v>920972354</v>
      </c>
      <c r="BL81" s="1" t="s">
        <v>349</v>
      </c>
      <c r="BM81" s="1" t="s">
        <v>305</v>
      </c>
      <c r="BN81" s="1" t="s">
        <v>305</v>
      </c>
      <c r="BO81" s="1" t="s">
        <v>370</v>
      </c>
      <c r="BP81" s="1">
        <v>108</v>
      </c>
      <c r="BQ81" s="1">
        <v>1</v>
      </c>
      <c r="BR81" s="4">
        <v>69.008411214953284</v>
      </c>
      <c r="BS81" s="4">
        <v>58.290654205607453</v>
      </c>
      <c r="BT81" s="4">
        <v>57.557009345794384</v>
      </c>
      <c r="BU81" s="4">
        <v>184.85607476635508</v>
      </c>
      <c r="BV81" s="4">
        <v>61.618691588785047</v>
      </c>
      <c r="BW81" s="1">
        <v>2</v>
      </c>
      <c r="BX81" s="1">
        <v>26</v>
      </c>
      <c r="BY81" s="1">
        <v>49</v>
      </c>
      <c r="BZ81" s="1">
        <v>30</v>
      </c>
      <c r="CA81" s="1">
        <v>0</v>
      </c>
      <c r="CB81" s="1">
        <v>0</v>
      </c>
      <c r="CC81" s="1">
        <v>14</v>
      </c>
      <c r="CD81" s="1">
        <v>43</v>
      </c>
      <c r="CE81" s="1">
        <v>25</v>
      </c>
      <c r="CF81" s="1">
        <v>25</v>
      </c>
      <c r="CG81" s="1">
        <v>0</v>
      </c>
      <c r="CH81" s="1">
        <v>0</v>
      </c>
      <c r="CI81" s="1">
        <v>13</v>
      </c>
      <c r="CJ81" s="1">
        <v>43</v>
      </c>
      <c r="CK81" s="1">
        <v>35</v>
      </c>
      <c r="CL81" s="1">
        <v>16</v>
      </c>
      <c r="CM81" s="1">
        <v>0</v>
      </c>
      <c r="CN81" s="1">
        <v>0</v>
      </c>
      <c r="CO81" s="1">
        <v>0</v>
      </c>
      <c r="CP81" s="1">
        <v>0</v>
      </c>
      <c r="CQ81" s="1">
        <v>27</v>
      </c>
      <c r="CR81" s="1">
        <v>0</v>
      </c>
      <c r="CS81" s="4">
        <v>73.418518518518511</v>
      </c>
      <c r="CT81" s="4">
        <v>60.496296296296293</v>
      </c>
      <c r="CU81" s="4">
        <v>60.025925925925939</v>
      </c>
      <c r="CV81" s="4">
        <v>71.962962962962962</v>
      </c>
      <c r="CW81" s="4">
        <v>193.94074074074072</v>
      </c>
      <c r="CX81" s="4">
        <v>64.646913580246917</v>
      </c>
      <c r="CY81" s="4">
        <v>66.475925925925935</v>
      </c>
      <c r="CZ81" s="1">
        <v>0</v>
      </c>
      <c r="DA81" s="1">
        <v>4</v>
      </c>
      <c r="DB81" s="1">
        <v>14</v>
      </c>
      <c r="DC81" s="1">
        <v>9</v>
      </c>
      <c r="DD81" s="1">
        <v>0</v>
      </c>
      <c r="DE81" s="1">
        <v>0</v>
      </c>
      <c r="DF81" s="1">
        <v>2</v>
      </c>
      <c r="DG81" s="1">
        <v>10</v>
      </c>
      <c r="DH81" s="1">
        <v>8</v>
      </c>
      <c r="DI81" s="1">
        <v>7</v>
      </c>
      <c r="DJ81" s="1">
        <v>0</v>
      </c>
      <c r="DK81" s="1">
        <v>1</v>
      </c>
      <c r="DL81" s="1">
        <v>2</v>
      </c>
      <c r="DM81" s="1">
        <v>7</v>
      </c>
      <c r="DN81" s="1">
        <v>15</v>
      </c>
      <c r="DO81" s="1">
        <v>3</v>
      </c>
      <c r="DP81" s="1">
        <v>0</v>
      </c>
      <c r="DQ81" s="1">
        <v>0</v>
      </c>
      <c r="DR81" s="1">
        <v>0</v>
      </c>
      <c r="DS81" s="1">
        <v>4</v>
      </c>
      <c r="DT81" s="1">
        <v>16</v>
      </c>
      <c r="DU81" s="1">
        <v>7</v>
      </c>
      <c r="DV81" s="1">
        <v>0</v>
      </c>
      <c r="DW81" s="1">
        <v>0</v>
      </c>
      <c r="DX81" s="1">
        <v>0</v>
      </c>
      <c r="DY81" s="1">
        <v>0</v>
      </c>
      <c r="DZ81" s="1">
        <v>135</v>
      </c>
      <c r="EA81" s="1">
        <v>1</v>
      </c>
      <c r="EB81" s="4">
        <v>69.897014925373142</v>
      </c>
      <c r="EC81" s="4">
        <v>58.735074626865661</v>
      </c>
      <c r="ED81" s="4">
        <v>58.0544776119403</v>
      </c>
      <c r="EE81" s="4">
        <v>71.962962962962962</v>
      </c>
      <c r="EF81" s="4">
        <v>186.68656716417905</v>
      </c>
      <c r="EG81" s="4">
        <v>62.228855721393032</v>
      </c>
      <c r="EH81" s="4">
        <v>62.597388059701487</v>
      </c>
      <c r="EI81" s="1">
        <v>2</v>
      </c>
      <c r="EJ81" s="1">
        <v>30</v>
      </c>
      <c r="EK81" s="1">
        <v>63</v>
      </c>
      <c r="EL81" s="1">
        <v>39</v>
      </c>
      <c r="EM81" s="1">
        <v>0</v>
      </c>
      <c r="EN81" s="1">
        <v>0</v>
      </c>
      <c r="EO81" s="1">
        <v>16</v>
      </c>
      <c r="EP81" s="1">
        <v>53</v>
      </c>
      <c r="EQ81" s="1">
        <v>33</v>
      </c>
      <c r="ER81" s="1">
        <v>32</v>
      </c>
      <c r="ES81" s="1">
        <v>0</v>
      </c>
      <c r="ET81" s="1">
        <v>1</v>
      </c>
      <c r="EU81" s="1">
        <v>15</v>
      </c>
      <c r="EV81" s="1">
        <v>50</v>
      </c>
      <c r="EW81" s="1">
        <v>50</v>
      </c>
      <c r="EX81" s="1">
        <v>19</v>
      </c>
      <c r="EY81" s="1">
        <v>0</v>
      </c>
      <c r="EZ81" s="1">
        <v>0</v>
      </c>
      <c r="FA81" s="1">
        <v>0</v>
      </c>
      <c r="FB81" s="1">
        <v>4</v>
      </c>
      <c r="FC81" s="1">
        <v>16</v>
      </c>
      <c r="FD81" s="1">
        <v>7</v>
      </c>
      <c r="FE81" s="1">
        <v>0</v>
      </c>
      <c r="FF81" s="1">
        <v>0</v>
      </c>
      <c r="FG81" s="1">
        <v>0</v>
      </c>
      <c r="FH81" s="1">
        <v>0</v>
      </c>
      <c r="FI81" s="1">
        <v>6</v>
      </c>
      <c r="FJ81" s="1">
        <v>3</v>
      </c>
      <c r="FK81" s="1">
        <v>4</v>
      </c>
      <c r="FL81" s="1">
        <v>1</v>
      </c>
      <c r="FM81" s="1">
        <v>1</v>
      </c>
      <c r="FN81" s="1">
        <v>1</v>
      </c>
      <c r="FO81" s="1">
        <v>23</v>
      </c>
      <c r="FP81" s="1">
        <v>15</v>
      </c>
      <c r="FQ81" s="1">
        <v>23</v>
      </c>
      <c r="FR81" s="1" t="s">
        <v>304</v>
      </c>
      <c r="FS81" s="1">
        <v>313</v>
      </c>
      <c r="FT81" s="1">
        <v>134</v>
      </c>
      <c r="FU81" s="1">
        <v>313</v>
      </c>
    </row>
    <row r="82" spans="63:177">
      <c r="BK82" s="29">
        <v>222994854</v>
      </c>
      <c r="BL82" s="1" t="s">
        <v>308</v>
      </c>
      <c r="BM82" s="1">
        <v>2</v>
      </c>
      <c r="BN82" s="1" t="s">
        <v>293</v>
      </c>
      <c r="BO82" s="1" t="s">
        <v>370</v>
      </c>
      <c r="BP82" s="1">
        <v>10</v>
      </c>
      <c r="BQ82" s="1">
        <v>0</v>
      </c>
      <c r="BR82" s="4">
        <v>27.35</v>
      </c>
      <c r="BS82" s="4">
        <v>26.189999999999998</v>
      </c>
      <c r="BT82" s="4">
        <v>8.81</v>
      </c>
      <c r="BU82" s="4">
        <v>62.350000000000009</v>
      </c>
      <c r="BV82" s="4">
        <v>20.783333333333335</v>
      </c>
      <c r="BW82" s="1">
        <v>8</v>
      </c>
      <c r="BX82" s="1">
        <v>2</v>
      </c>
      <c r="BY82" s="1">
        <v>0</v>
      </c>
      <c r="BZ82" s="1">
        <v>0</v>
      </c>
      <c r="CA82" s="1">
        <v>0</v>
      </c>
      <c r="CB82" s="1">
        <v>0</v>
      </c>
      <c r="CC82" s="1">
        <v>5</v>
      </c>
      <c r="CD82" s="1">
        <v>5</v>
      </c>
      <c r="CE82" s="1">
        <v>0</v>
      </c>
      <c r="CF82" s="1">
        <v>0</v>
      </c>
      <c r="CG82" s="1">
        <v>0</v>
      </c>
      <c r="CH82" s="1">
        <v>0</v>
      </c>
      <c r="CI82" s="1">
        <v>10</v>
      </c>
      <c r="CJ82" s="1">
        <v>0</v>
      </c>
      <c r="CK82" s="1">
        <v>0</v>
      </c>
      <c r="CL82" s="1">
        <v>0</v>
      </c>
      <c r="CM82" s="1">
        <v>2</v>
      </c>
      <c r="CN82" s="1">
        <v>0</v>
      </c>
      <c r="CO82" s="1">
        <v>0</v>
      </c>
      <c r="CP82" s="1">
        <v>0</v>
      </c>
      <c r="CQ82" s="1">
        <v>7</v>
      </c>
      <c r="CR82" s="1">
        <v>0</v>
      </c>
      <c r="CS82" s="4">
        <v>20.6</v>
      </c>
      <c r="CT82" s="4">
        <v>28.057142857142857</v>
      </c>
      <c r="CU82" s="4">
        <v>36.557142857142857</v>
      </c>
      <c r="CV82" s="4">
        <v>20</v>
      </c>
      <c r="CW82" s="4">
        <v>85.214285714285708</v>
      </c>
      <c r="CX82" s="4">
        <v>28.404761904761905</v>
      </c>
      <c r="CY82" s="4">
        <v>26.623809523809523</v>
      </c>
      <c r="CZ82" s="1">
        <v>7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3</v>
      </c>
      <c r="DG82" s="1">
        <v>4</v>
      </c>
      <c r="DH82" s="1">
        <v>0</v>
      </c>
      <c r="DI82" s="1">
        <v>0</v>
      </c>
      <c r="DJ82" s="1">
        <v>0</v>
      </c>
      <c r="DK82" s="1">
        <v>0</v>
      </c>
      <c r="DL82" s="1">
        <v>2</v>
      </c>
      <c r="DM82" s="1">
        <v>5</v>
      </c>
      <c r="DN82" s="1">
        <v>0</v>
      </c>
      <c r="DO82" s="1">
        <v>0</v>
      </c>
      <c r="DP82" s="1">
        <v>0</v>
      </c>
      <c r="DQ82" s="1">
        <v>0</v>
      </c>
      <c r="DR82" s="1">
        <v>5</v>
      </c>
      <c r="DS82" s="1">
        <v>1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17</v>
      </c>
      <c r="EA82" s="1">
        <v>0</v>
      </c>
      <c r="EB82" s="4">
        <v>24.570588235294125</v>
      </c>
      <c r="EC82" s="4">
        <v>26.958823529411767</v>
      </c>
      <c r="ED82" s="4">
        <v>20.235294117647058</v>
      </c>
      <c r="EE82" s="4">
        <v>20</v>
      </c>
      <c r="EF82" s="4">
        <v>71.764705882352956</v>
      </c>
      <c r="EG82" s="4">
        <v>23.921568627450977</v>
      </c>
      <c r="EH82" s="4">
        <v>23.18823529411765</v>
      </c>
      <c r="EI82" s="1">
        <v>15</v>
      </c>
      <c r="EJ82" s="1">
        <v>2</v>
      </c>
      <c r="EK82" s="1">
        <v>0</v>
      </c>
      <c r="EL82" s="1">
        <v>0</v>
      </c>
      <c r="EM82" s="1">
        <v>0</v>
      </c>
      <c r="EN82" s="1">
        <v>0</v>
      </c>
      <c r="EO82" s="1">
        <v>8</v>
      </c>
      <c r="EP82" s="1">
        <v>9</v>
      </c>
      <c r="EQ82" s="1">
        <v>0</v>
      </c>
      <c r="ER82" s="1">
        <v>0</v>
      </c>
      <c r="ES82" s="1">
        <v>0</v>
      </c>
      <c r="ET82" s="1">
        <v>0</v>
      </c>
      <c r="EU82" s="1">
        <v>12</v>
      </c>
      <c r="EV82" s="1">
        <v>5</v>
      </c>
      <c r="EW82" s="1">
        <v>0</v>
      </c>
      <c r="EX82" s="1">
        <v>0</v>
      </c>
      <c r="EY82" s="1">
        <v>2</v>
      </c>
      <c r="EZ82" s="1">
        <v>0</v>
      </c>
      <c r="FA82" s="1">
        <v>5</v>
      </c>
      <c r="FB82" s="1">
        <v>1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308</v>
      </c>
      <c r="FJ82" s="1">
        <v>133</v>
      </c>
      <c r="FK82" s="1">
        <v>309</v>
      </c>
      <c r="FL82" s="1">
        <v>24</v>
      </c>
      <c r="FM82" s="1">
        <v>13</v>
      </c>
      <c r="FN82" s="1">
        <v>24</v>
      </c>
      <c r="FO82" s="1">
        <v>26</v>
      </c>
      <c r="FP82" s="1">
        <v>13</v>
      </c>
      <c r="FQ82" s="1">
        <v>26</v>
      </c>
      <c r="FR82" s="1" t="s">
        <v>307</v>
      </c>
      <c r="FS82" s="1">
        <v>313</v>
      </c>
      <c r="FT82" s="1">
        <v>134</v>
      </c>
      <c r="FU82" s="1">
        <v>313</v>
      </c>
    </row>
    <row r="83" spans="63:177">
      <c r="BK83" s="29">
        <v>521241153</v>
      </c>
      <c r="BL83" s="1" t="s">
        <v>346</v>
      </c>
      <c r="BM83" s="1">
        <v>3</v>
      </c>
      <c r="BN83" s="1" t="s">
        <v>300</v>
      </c>
      <c r="BO83" s="1" t="s">
        <v>370</v>
      </c>
      <c r="BP83" s="1">
        <v>69</v>
      </c>
      <c r="BQ83" s="1">
        <v>69</v>
      </c>
      <c r="BR83" s="4"/>
      <c r="BS83" s="4"/>
      <c r="BT83" s="4"/>
      <c r="BU83" s="4"/>
      <c r="BV83" s="4"/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4"/>
      <c r="CT83" s="4"/>
      <c r="CU83" s="4"/>
      <c r="CV83" s="4"/>
      <c r="CW83" s="4"/>
      <c r="CX83" s="4"/>
      <c r="CY83" s="4"/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69</v>
      </c>
      <c r="EA83" s="1">
        <v>69</v>
      </c>
      <c r="EB83" s="4"/>
      <c r="EC83" s="4"/>
      <c r="ED83" s="4"/>
      <c r="EE83" s="4"/>
      <c r="EF83" s="4"/>
      <c r="EG83" s="4"/>
      <c r="EH83" s="4"/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 t="s">
        <v>375</v>
      </c>
      <c r="FJ83" s="1" t="s">
        <v>375</v>
      </c>
      <c r="FK83" s="1" t="s">
        <v>375</v>
      </c>
      <c r="FL83" s="1" t="s">
        <v>375</v>
      </c>
      <c r="FM83" s="1" t="s">
        <v>375</v>
      </c>
      <c r="FN83" s="1" t="s">
        <v>375</v>
      </c>
      <c r="FO83" s="1">
        <v>26</v>
      </c>
      <c r="FP83" s="1">
        <v>13</v>
      </c>
      <c r="FQ83" s="1">
        <v>26</v>
      </c>
      <c r="FR83" s="1" t="s">
        <v>307</v>
      </c>
      <c r="FS83" s="1">
        <v>313</v>
      </c>
      <c r="FT83" s="1">
        <v>134</v>
      </c>
      <c r="FU83" s="1">
        <v>313</v>
      </c>
    </row>
    <row r="84" spans="63:177">
      <c r="BK84" s="29"/>
      <c r="BL84" s="1" t="s">
        <v>350</v>
      </c>
      <c r="BM84" s="1">
        <v>8</v>
      </c>
      <c r="BN84" s="1" t="s">
        <v>291</v>
      </c>
      <c r="BO84" s="1" t="s">
        <v>370</v>
      </c>
      <c r="BP84" s="1">
        <v>0</v>
      </c>
      <c r="BQ84" s="1">
        <v>0</v>
      </c>
      <c r="BR84" s="4"/>
      <c r="BS84" s="4"/>
      <c r="BT84" s="4"/>
      <c r="BU84" s="4"/>
      <c r="BV84" s="4"/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4"/>
      <c r="CT84" s="4"/>
      <c r="CU84" s="4"/>
      <c r="CV84" s="4"/>
      <c r="CW84" s="4"/>
      <c r="CX84" s="4"/>
      <c r="CY84" s="4"/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4"/>
      <c r="EC84" s="4"/>
      <c r="ED84" s="4"/>
      <c r="EE84" s="4"/>
      <c r="EF84" s="4"/>
      <c r="EG84" s="4"/>
      <c r="EH84" s="4"/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 t="s">
        <v>375</v>
      </c>
      <c r="FJ84" s="1" t="s">
        <v>375</v>
      </c>
      <c r="FK84" s="1" t="s">
        <v>375</v>
      </c>
      <c r="FL84" s="1" t="s">
        <v>375</v>
      </c>
      <c r="FM84" s="1" t="s">
        <v>375</v>
      </c>
      <c r="FN84" s="1" t="s">
        <v>375</v>
      </c>
      <c r="FO84" s="1">
        <v>26</v>
      </c>
      <c r="FP84" s="1">
        <v>13</v>
      </c>
      <c r="FQ84" s="1">
        <v>26</v>
      </c>
      <c r="FR84" s="1" t="s">
        <v>307</v>
      </c>
      <c r="FS84" s="1">
        <v>313</v>
      </c>
      <c r="FT84" s="1">
        <v>134</v>
      </c>
      <c r="FU84" s="1">
        <v>313</v>
      </c>
    </row>
    <row r="85" spans="63:177">
      <c r="BK85" s="29">
        <v>950613140</v>
      </c>
      <c r="BL85" s="1" t="s">
        <v>36</v>
      </c>
      <c r="BM85" s="1">
        <v>10</v>
      </c>
      <c r="BN85" s="1" t="s">
        <v>289</v>
      </c>
      <c r="BO85" s="1" t="s">
        <v>370</v>
      </c>
      <c r="BP85" s="1">
        <v>45</v>
      </c>
      <c r="BQ85" s="1">
        <v>0</v>
      </c>
      <c r="BR85" s="4">
        <v>59.344444444444434</v>
      </c>
      <c r="BS85" s="4">
        <v>45.208888888888893</v>
      </c>
      <c r="BT85" s="4">
        <v>49.017777777777773</v>
      </c>
      <c r="BU85" s="4">
        <v>153.57111111111115</v>
      </c>
      <c r="BV85" s="4">
        <v>51.190370370370367</v>
      </c>
      <c r="BW85" s="1">
        <v>4</v>
      </c>
      <c r="BX85" s="1">
        <v>16</v>
      </c>
      <c r="BY85" s="1">
        <v>19</v>
      </c>
      <c r="BZ85" s="1">
        <v>6</v>
      </c>
      <c r="CA85" s="1">
        <v>0</v>
      </c>
      <c r="CB85" s="1">
        <v>0</v>
      </c>
      <c r="CC85" s="1">
        <v>14</v>
      </c>
      <c r="CD85" s="1">
        <v>16</v>
      </c>
      <c r="CE85" s="1">
        <v>12</v>
      </c>
      <c r="CF85" s="1">
        <v>3</v>
      </c>
      <c r="CG85" s="1">
        <v>0</v>
      </c>
      <c r="CH85" s="1">
        <v>0</v>
      </c>
      <c r="CI85" s="1">
        <v>14</v>
      </c>
      <c r="CJ85" s="1">
        <v>15</v>
      </c>
      <c r="CK85" s="1">
        <v>10</v>
      </c>
      <c r="CL85" s="1">
        <v>6</v>
      </c>
      <c r="CM85" s="1">
        <v>0</v>
      </c>
      <c r="CN85" s="1">
        <v>1</v>
      </c>
      <c r="CO85" s="1">
        <v>0</v>
      </c>
      <c r="CP85" s="1">
        <v>0</v>
      </c>
      <c r="CQ85" s="1">
        <v>37</v>
      </c>
      <c r="CR85" s="1">
        <v>0</v>
      </c>
      <c r="CS85" s="4">
        <v>67.064864864864873</v>
      </c>
      <c r="CT85" s="4">
        <v>31.400000000000006</v>
      </c>
      <c r="CU85" s="4">
        <v>46.981081081081086</v>
      </c>
      <c r="CV85" s="4">
        <v>59.432432432432435</v>
      </c>
      <c r="CW85" s="4">
        <v>145.44594594594597</v>
      </c>
      <c r="CX85" s="4">
        <v>48.481981981981988</v>
      </c>
      <c r="CY85" s="4">
        <v>51.219594594594589</v>
      </c>
      <c r="CZ85" s="1">
        <v>1</v>
      </c>
      <c r="DA85" s="1">
        <v>8</v>
      </c>
      <c r="DB85" s="1">
        <v>21</v>
      </c>
      <c r="DC85" s="1">
        <v>7</v>
      </c>
      <c r="DD85" s="1">
        <v>0</v>
      </c>
      <c r="DE85" s="1">
        <v>0</v>
      </c>
      <c r="DF85" s="1">
        <v>18</v>
      </c>
      <c r="DG85" s="1">
        <v>15</v>
      </c>
      <c r="DH85" s="1">
        <v>4</v>
      </c>
      <c r="DI85" s="1">
        <v>0</v>
      </c>
      <c r="DJ85" s="1">
        <v>0</v>
      </c>
      <c r="DK85" s="1">
        <v>0</v>
      </c>
      <c r="DL85" s="1">
        <v>10</v>
      </c>
      <c r="DM85" s="1">
        <v>16</v>
      </c>
      <c r="DN85" s="1">
        <v>6</v>
      </c>
      <c r="DO85" s="1">
        <v>5</v>
      </c>
      <c r="DP85" s="1">
        <v>0</v>
      </c>
      <c r="DQ85" s="1">
        <v>0</v>
      </c>
      <c r="DR85" s="1">
        <v>2</v>
      </c>
      <c r="DS85" s="1">
        <v>15</v>
      </c>
      <c r="DT85" s="1">
        <v>15</v>
      </c>
      <c r="DU85" s="1">
        <v>5</v>
      </c>
      <c r="DV85" s="1">
        <v>0</v>
      </c>
      <c r="DW85" s="1">
        <v>0</v>
      </c>
      <c r="DX85" s="1">
        <v>0</v>
      </c>
      <c r="DY85" s="1">
        <v>0</v>
      </c>
      <c r="DZ85" s="1">
        <v>82</v>
      </c>
      <c r="EA85" s="1">
        <v>0</v>
      </c>
      <c r="EB85" s="4">
        <v>62.828048780487798</v>
      </c>
      <c r="EC85" s="4">
        <v>38.978048780487811</v>
      </c>
      <c r="ED85" s="4">
        <v>48.098780487804873</v>
      </c>
      <c r="EE85" s="4">
        <v>59.432432432432435</v>
      </c>
      <c r="EF85" s="4">
        <v>149.90487804878052</v>
      </c>
      <c r="EG85" s="4">
        <v>49.968292682926823</v>
      </c>
      <c r="EH85" s="4">
        <v>51.203556910569105</v>
      </c>
      <c r="EI85" s="1">
        <v>5</v>
      </c>
      <c r="EJ85" s="1">
        <v>24</v>
      </c>
      <c r="EK85" s="1">
        <v>40</v>
      </c>
      <c r="EL85" s="1">
        <v>13</v>
      </c>
      <c r="EM85" s="1">
        <v>0</v>
      </c>
      <c r="EN85" s="1">
        <v>0</v>
      </c>
      <c r="EO85" s="1">
        <v>32</v>
      </c>
      <c r="EP85" s="1">
        <v>31</v>
      </c>
      <c r="EQ85" s="1">
        <v>16</v>
      </c>
      <c r="ER85" s="1">
        <v>3</v>
      </c>
      <c r="ES85" s="1">
        <v>0</v>
      </c>
      <c r="ET85" s="1">
        <v>0</v>
      </c>
      <c r="EU85" s="1">
        <v>24</v>
      </c>
      <c r="EV85" s="1">
        <v>31</v>
      </c>
      <c r="EW85" s="1">
        <v>16</v>
      </c>
      <c r="EX85" s="1">
        <v>11</v>
      </c>
      <c r="EY85" s="1">
        <v>0</v>
      </c>
      <c r="EZ85" s="1">
        <v>1</v>
      </c>
      <c r="FA85" s="1">
        <v>2</v>
      </c>
      <c r="FB85" s="1">
        <v>15</v>
      </c>
      <c r="FC85" s="1">
        <v>15</v>
      </c>
      <c r="FD85" s="1">
        <v>5</v>
      </c>
      <c r="FE85" s="1">
        <v>0</v>
      </c>
      <c r="FF85" s="1">
        <v>0</v>
      </c>
      <c r="FG85" s="1">
        <v>0</v>
      </c>
      <c r="FH85" s="1">
        <v>0</v>
      </c>
      <c r="FI85" s="1">
        <v>22</v>
      </c>
      <c r="FJ85" s="1">
        <v>62</v>
      </c>
      <c r="FK85" s="1">
        <v>35</v>
      </c>
      <c r="FL85" s="1">
        <v>6</v>
      </c>
      <c r="FM85" s="1">
        <v>7</v>
      </c>
      <c r="FN85" s="1">
        <v>8</v>
      </c>
      <c r="FO85" s="1">
        <v>26</v>
      </c>
      <c r="FP85" s="1">
        <v>13</v>
      </c>
      <c r="FQ85" s="1">
        <v>26</v>
      </c>
      <c r="FR85" s="1" t="s">
        <v>307</v>
      </c>
      <c r="FS85" s="1">
        <v>313</v>
      </c>
      <c r="FT85" s="1">
        <v>134</v>
      </c>
      <c r="FU85" s="1">
        <v>313</v>
      </c>
    </row>
    <row r="86" spans="63:177">
      <c r="BK86" s="29">
        <v>694329559</v>
      </c>
      <c r="BL86" s="1" t="s">
        <v>339</v>
      </c>
      <c r="BM86" s="1">
        <v>12</v>
      </c>
      <c r="BN86" s="1" t="s">
        <v>289</v>
      </c>
      <c r="BO86" s="1" t="s">
        <v>290</v>
      </c>
      <c r="BP86" s="1">
        <v>126</v>
      </c>
      <c r="BQ86" s="1">
        <v>0</v>
      </c>
      <c r="BR86" s="4">
        <v>53.478571428571442</v>
      </c>
      <c r="BS86" s="4">
        <v>36.223015873015882</v>
      </c>
      <c r="BT86" s="4">
        <v>38.888888888888879</v>
      </c>
      <c r="BU86" s="4">
        <v>128.59047619047618</v>
      </c>
      <c r="BV86" s="4">
        <v>42.86349206349206</v>
      </c>
      <c r="BW86" s="1">
        <v>24</v>
      </c>
      <c r="BX86" s="1">
        <v>49</v>
      </c>
      <c r="BY86" s="1">
        <v>43</v>
      </c>
      <c r="BZ86" s="1">
        <v>10</v>
      </c>
      <c r="CA86" s="1">
        <v>1</v>
      </c>
      <c r="CB86" s="1">
        <v>0</v>
      </c>
      <c r="CC86" s="1">
        <v>66</v>
      </c>
      <c r="CD86" s="1">
        <v>33</v>
      </c>
      <c r="CE86" s="1">
        <v>14</v>
      </c>
      <c r="CF86" s="1">
        <v>13</v>
      </c>
      <c r="CG86" s="1">
        <v>1</v>
      </c>
      <c r="CH86" s="1">
        <v>0</v>
      </c>
      <c r="CI86" s="1">
        <v>60</v>
      </c>
      <c r="CJ86" s="1">
        <v>32</v>
      </c>
      <c r="CK86" s="1">
        <v>26</v>
      </c>
      <c r="CL86" s="1">
        <v>8</v>
      </c>
      <c r="CM86" s="1">
        <v>1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4"/>
      <c r="CT86" s="4"/>
      <c r="CU86" s="4"/>
      <c r="CV86" s="4"/>
      <c r="CW86" s="4"/>
      <c r="CX86" s="4"/>
      <c r="CY86" s="4"/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126</v>
      </c>
      <c r="EA86" s="1">
        <v>0</v>
      </c>
      <c r="EB86" s="4">
        <v>53.478571428571442</v>
      </c>
      <c r="EC86" s="4">
        <v>36.223015873015882</v>
      </c>
      <c r="ED86" s="4">
        <v>38.888888888888879</v>
      </c>
      <c r="EE86" s="4"/>
      <c r="EF86" s="4">
        <v>128.59047619047618</v>
      </c>
      <c r="EG86" s="4">
        <v>42.86349206349206</v>
      </c>
      <c r="EH86" s="4">
        <v>42.86349206349206</v>
      </c>
      <c r="EI86" s="1">
        <v>24</v>
      </c>
      <c r="EJ86" s="1">
        <v>49</v>
      </c>
      <c r="EK86" s="1">
        <v>43</v>
      </c>
      <c r="EL86" s="1">
        <v>10</v>
      </c>
      <c r="EM86" s="1">
        <v>1</v>
      </c>
      <c r="EN86" s="1">
        <v>0</v>
      </c>
      <c r="EO86" s="1">
        <v>66</v>
      </c>
      <c r="EP86" s="1">
        <v>33</v>
      </c>
      <c r="EQ86" s="1">
        <v>14</v>
      </c>
      <c r="ER86" s="1">
        <v>13</v>
      </c>
      <c r="ES86" s="1">
        <v>1</v>
      </c>
      <c r="ET86" s="1">
        <v>0</v>
      </c>
      <c r="EU86" s="1">
        <v>60</v>
      </c>
      <c r="EV86" s="1">
        <v>32</v>
      </c>
      <c r="EW86" s="1">
        <v>26</v>
      </c>
      <c r="EX86" s="1">
        <v>8</v>
      </c>
      <c r="EY86" s="1">
        <v>1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105</v>
      </c>
      <c r="FJ86" s="1" t="s">
        <v>375</v>
      </c>
      <c r="FK86" s="1">
        <v>122</v>
      </c>
      <c r="FL86" s="1">
        <v>16</v>
      </c>
      <c r="FM86" s="1" t="s">
        <v>375</v>
      </c>
      <c r="FN86" s="1">
        <v>19</v>
      </c>
      <c r="FO86" s="1">
        <v>26</v>
      </c>
      <c r="FP86" s="1">
        <v>13</v>
      </c>
      <c r="FQ86" s="1">
        <v>26</v>
      </c>
      <c r="FR86" s="1" t="s">
        <v>307</v>
      </c>
      <c r="FS86" s="1">
        <v>313</v>
      </c>
      <c r="FT86" s="1">
        <v>134</v>
      </c>
      <c r="FU86" s="1">
        <v>313</v>
      </c>
    </row>
    <row r="87" spans="63:177">
      <c r="BK87" s="29">
        <v>818931898</v>
      </c>
      <c r="BL87" s="1" t="s">
        <v>340</v>
      </c>
      <c r="BM87" s="1">
        <v>32</v>
      </c>
      <c r="BN87" s="1" t="s">
        <v>289</v>
      </c>
      <c r="BO87" s="1" t="s">
        <v>370</v>
      </c>
      <c r="BP87" s="1">
        <v>67</v>
      </c>
      <c r="BQ87" s="1">
        <v>0</v>
      </c>
      <c r="BR87" s="4">
        <v>53.198507462686571</v>
      </c>
      <c r="BS87" s="4">
        <v>40.771641791044779</v>
      </c>
      <c r="BT87" s="4">
        <v>44.33432835820895</v>
      </c>
      <c r="BU87" s="4">
        <v>138.30447761194029</v>
      </c>
      <c r="BV87" s="4">
        <v>46.101492537313426</v>
      </c>
      <c r="BW87" s="1">
        <v>16</v>
      </c>
      <c r="BX87" s="1">
        <v>21</v>
      </c>
      <c r="BY87" s="1">
        <v>20</v>
      </c>
      <c r="BZ87" s="1">
        <v>10</v>
      </c>
      <c r="CA87" s="1">
        <v>1</v>
      </c>
      <c r="CB87" s="1">
        <v>0</v>
      </c>
      <c r="CC87" s="1">
        <v>30</v>
      </c>
      <c r="CD87" s="1">
        <v>18</v>
      </c>
      <c r="CE87" s="1">
        <v>8</v>
      </c>
      <c r="CF87" s="1">
        <v>11</v>
      </c>
      <c r="CG87" s="1">
        <v>3</v>
      </c>
      <c r="CH87" s="1">
        <v>1</v>
      </c>
      <c r="CI87" s="1">
        <v>24</v>
      </c>
      <c r="CJ87" s="1">
        <v>21</v>
      </c>
      <c r="CK87" s="1">
        <v>16</v>
      </c>
      <c r="CL87" s="1">
        <v>6</v>
      </c>
      <c r="CM87" s="1">
        <v>1</v>
      </c>
      <c r="CN87" s="1">
        <v>0</v>
      </c>
      <c r="CO87" s="1">
        <v>1</v>
      </c>
      <c r="CP87" s="1">
        <v>0</v>
      </c>
      <c r="CQ87" s="1">
        <v>24</v>
      </c>
      <c r="CR87" s="1">
        <v>0</v>
      </c>
      <c r="CS87" s="4">
        <v>61.516666666666673</v>
      </c>
      <c r="CT87" s="4">
        <v>26.712499999999995</v>
      </c>
      <c r="CU87" s="4">
        <v>50.129166666666663</v>
      </c>
      <c r="CV87" s="4">
        <v>58.666666666666664</v>
      </c>
      <c r="CW87" s="4">
        <v>138.35833333333332</v>
      </c>
      <c r="CX87" s="4">
        <v>46.11944444444444</v>
      </c>
      <c r="CY87" s="4">
        <v>49.256250000000001</v>
      </c>
      <c r="CZ87" s="1">
        <v>1</v>
      </c>
      <c r="DA87" s="1">
        <v>10</v>
      </c>
      <c r="DB87" s="1">
        <v>11</v>
      </c>
      <c r="DC87" s="1">
        <v>2</v>
      </c>
      <c r="DD87" s="1">
        <v>0</v>
      </c>
      <c r="DE87" s="1">
        <v>0</v>
      </c>
      <c r="DF87" s="1">
        <v>13</v>
      </c>
      <c r="DG87" s="1">
        <v>11</v>
      </c>
      <c r="DH87" s="1">
        <v>0</v>
      </c>
      <c r="DI87" s="1">
        <v>0</v>
      </c>
      <c r="DJ87" s="1">
        <v>0</v>
      </c>
      <c r="DK87" s="1">
        <v>0</v>
      </c>
      <c r="DL87" s="1">
        <v>7</v>
      </c>
      <c r="DM87" s="1">
        <v>9</v>
      </c>
      <c r="DN87" s="1">
        <v>5</v>
      </c>
      <c r="DO87" s="1">
        <v>3</v>
      </c>
      <c r="DP87" s="1">
        <v>0</v>
      </c>
      <c r="DQ87" s="1">
        <v>0</v>
      </c>
      <c r="DR87" s="1">
        <v>4</v>
      </c>
      <c r="DS87" s="1">
        <v>5</v>
      </c>
      <c r="DT87" s="1">
        <v>12</v>
      </c>
      <c r="DU87" s="1">
        <v>3</v>
      </c>
      <c r="DV87" s="1">
        <v>0</v>
      </c>
      <c r="DW87" s="1">
        <v>0</v>
      </c>
      <c r="DX87" s="1">
        <v>0</v>
      </c>
      <c r="DY87" s="1">
        <v>0</v>
      </c>
      <c r="DZ87" s="1">
        <v>91</v>
      </c>
      <c r="EA87" s="1">
        <v>0</v>
      </c>
      <c r="EB87" s="4">
        <v>55.392307692307703</v>
      </c>
      <c r="EC87" s="4">
        <v>37.063736263736274</v>
      </c>
      <c r="ED87" s="4">
        <v>45.862637362637365</v>
      </c>
      <c r="EE87" s="4">
        <v>58.666666666666664</v>
      </c>
      <c r="EF87" s="4">
        <v>138.31868131868131</v>
      </c>
      <c r="EG87" s="4">
        <v>46.106227106227109</v>
      </c>
      <c r="EH87" s="4">
        <v>46.933516483516485</v>
      </c>
      <c r="EI87" s="1">
        <v>17</v>
      </c>
      <c r="EJ87" s="1">
        <v>31</v>
      </c>
      <c r="EK87" s="1">
        <v>31</v>
      </c>
      <c r="EL87" s="1">
        <v>12</v>
      </c>
      <c r="EM87" s="1">
        <v>1</v>
      </c>
      <c r="EN87" s="1">
        <v>0</v>
      </c>
      <c r="EO87" s="1">
        <v>43</v>
      </c>
      <c r="EP87" s="1">
        <v>29</v>
      </c>
      <c r="EQ87" s="1">
        <v>8</v>
      </c>
      <c r="ER87" s="1">
        <v>11</v>
      </c>
      <c r="ES87" s="1">
        <v>3</v>
      </c>
      <c r="ET87" s="1">
        <v>1</v>
      </c>
      <c r="EU87" s="1">
        <v>31</v>
      </c>
      <c r="EV87" s="1">
        <v>30</v>
      </c>
      <c r="EW87" s="1">
        <v>21</v>
      </c>
      <c r="EX87" s="1">
        <v>9</v>
      </c>
      <c r="EY87" s="1">
        <v>1</v>
      </c>
      <c r="EZ87" s="1">
        <v>0</v>
      </c>
      <c r="FA87" s="1">
        <v>4</v>
      </c>
      <c r="FB87" s="1">
        <v>5</v>
      </c>
      <c r="FC87" s="1">
        <v>12</v>
      </c>
      <c r="FD87" s="1">
        <v>3</v>
      </c>
      <c r="FE87" s="1">
        <v>0</v>
      </c>
      <c r="FF87" s="1">
        <v>0</v>
      </c>
      <c r="FG87" s="1">
        <v>1</v>
      </c>
      <c r="FH87" s="1">
        <v>0</v>
      </c>
      <c r="FI87" s="1">
        <v>54</v>
      </c>
      <c r="FJ87" s="1">
        <v>80</v>
      </c>
      <c r="FK87" s="1">
        <v>79</v>
      </c>
      <c r="FL87" s="1">
        <v>10</v>
      </c>
      <c r="FM87" s="1">
        <v>9</v>
      </c>
      <c r="FN87" s="1">
        <v>13</v>
      </c>
      <c r="FO87" s="1">
        <v>26</v>
      </c>
      <c r="FP87" s="1">
        <v>13</v>
      </c>
      <c r="FQ87" s="1">
        <v>26</v>
      </c>
      <c r="FR87" s="1" t="s">
        <v>307</v>
      </c>
      <c r="FS87" s="1">
        <v>313</v>
      </c>
      <c r="FT87" s="1">
        <v>134</v>
      </c>
      <c r="FU87" s="1">
        <v>313</v>
      </c>
    </row>
    <row r="88" spans="63:177">
      <c r="BK88" s="29">
        <v>964417898</v>
      </c>
      <c r="BL88" s="1" t="s">
        <v>52</v>
      </c>
      <c r="BM88" s="1">
        <v>61</v>
      </c>
      <c r="BN88" s="1" t="s">
        <v>289</v>
      </c>
      <c r="BO88" s="1" t="s">
        <v>370</v>
      </c>
      <c r="BP88" s="1">
        <v>72</v>
      </c>
      <c r="BQ88" s="1">
        <v>1</v>
      </c>
      <c r="BR88" s="4">
        <v>55.788732394366207</v>
      </c>
      <c r="BS88" s="4">
        <v>38.201408450704243</v>
      </c>
      <c r="BT88" s="4">
        <v>42.2112676056338</v>
      </c>
      <c r="BU88" s="4">
        <v>136.20140845070424</v>
      </c>
      <c r="BV88" s="4">
        <v>45.400469483568074</v>
      </c>
      <c r="BW88" s="1">
        <v>13</v>
      </c>
      <c r="BX88" s="1">
        <v>25</v>
      </c>
      <c r="BY88" s="1">
        <v>24</v>
      </c>
      <c r="BZ88" s="1">
        <v>9</v>
      </c>
      <c r="CA88" s="1">
        <v>0</v>
      </c>
      <c r="CB88" s="1">
        <v>0</v>
      </c>
      <c r="CC88" s="1">
        <v>30</v>
      </c>
      <c r="CD88" s="1">
        <v>25</v>
      </c>
      <c r="CE88" s="1">
        <v>11</v>
      </c>
      <c r="CF88" s="1">
        <v>5</v>
      </c>
      <c r="CG88" s="1">
        <v>1</v>
      </c>
      <c r="CH88" s="1">
        <v>0</v>
      </c>
      <c r="CI88" s="1">
        <v>34</v>
      </c>
      <c r="CJ88" s="1">
        <v>17</v>
      </c>
      <c r="CK88" s="1">
        <v>12</v>
      </c>
      <c r="CL88" s="1">
        <v>8</v>
      </c>
      <c r="CM88" s="1">
        <v>0</v>
      </c>
      <c r="CN88" s="1">
        <v>0</v>
      </c>
      <c r="CO88" s="1">
        <v>0</v>
      </c>
      <c r="CP88" s="1">
        <v>0</v>
      </c>
      <c r="CQ88" s="1">
        <v>20</v>
      </c>
      <c r="CR88" s="1">
        <v>0</v>
      </c>
      <c r="CS88" s="4">
        <v>62.405000000000008</v>
      </c>
      <c r="CT88" s="4">
        <v>36.314999999999998</v>
      </c>
      <c r="CU88" s="4">
        <v>51.61999999999999</v>
      </c>
      <c r="CV88" s="4">
        <v>62.1</v>
      </c>
      <c r="CW88" s="4">
        <v>150.33999999999997</v>
      </c>
      <c r="CX88" s="4">
        <v>50.11333333333333</v>
      </c>
      <c r="CY88" s="4">
        <v>53.109999999999992</v>
      </c>
      <c r="CZ88" s="1">
        <v>2</v>
      </c>
      <c r="DA88" s="1">
        <v>6</v>
      </c>
      <c r="DB88" s="1">
        <v>8</v>
      </c>
      <c r="DC88" s="1">
        <v>4</v>
      </c>
      <c r="DD88" s="1">
        <v>0</v>
      </c>
      <c r="DE88" s="1">
        <v>0</v>
      </c>
      <c r="DF88" s="1">
        <v>11</v>
      </c>
      <c r="DG88" s="1">
        <v>4</v>
      </c>
      <c r="DH88" s="1">
        <v>4</v>
      </c>
      <c r="DI88" s="1">
        <v>1</v>
      </c>
      <c r="DJ88" s="1">
        <v>0</v>
      </c>
      <c r="DK88" s="1">
        <v>0</v>
      </c>
      <c r="DL88" s="1">
        <v>5</v>
      </c>
      <c r="DM88" s="1">
        <v>6</v>
      </c>
      <c r="DN88" s="1">
        <v>7</v>
      </c>
      <c r="DO88" s="1">
        <v>2</v>
      </c>
      <c r="DP88" s="1">
        <v>0</v>
      </c>
      <c r="DQ88" s="1">
        <v>0</v>
      </c>
      <c r="DR88" s="1">
        <v>3</v>
      </c>
      <c r="DS88" s="1">
        <v>5</v>
      </c>
      <c r="DT88" s="1">
        <v>7</v>
      </c>
      <c r="DU88" s="1">
        <v>5</v>
      </c>
      <c r="DV88" s="1">
        <v>0</v>
      </c>
      <c r="DW88" s="1">
        <v>1</v>
      </c>
      <c r="DX88" s="1">
        <v>0</v>
      </c>
      <c r="DY88" s="1">
        <v>0</v>
      </c>
      <c r="DZ88" s="1">
        <v>92</v>
      </c>
      <c r="EA88" s="1">
        <v>1</v>
      </c>
      <c r="EB88" s="4">
        <v>57.242857142857147</v>
      </c>
      <c r="EC88" s="4">
        <v>37.786813186813191</v>
      </c>
      <c r="ED88" s="4">
        <v>44.279120879120882</v>
      </c>
      <c r="EE88" s="4">
        <v>62.1</v>
      </c>
      <c r="EF88" s="4">
        <v>139.30879120879123</v>
      </c>
      <c r="EG88" s="4">
        <v>46.436263736263733</v>
      </c>
      <c r="EH88" s="4">
        <v>47.094871794871807</v>
      </c>
      <c r="EI88" s="1">
        <v>15</v>
      </c>
      <c r="EJ88" s="1">
        <v>31</v>
      </c>
      <c r="EK88" s="1">
        <v>32</v>
      </c>
      <c r="EL88" s="1">
        <v>13</v>
      </c>
      <c r="EM88" s="1">
        <v>0</v>
      </c>
      <c r="EN88" s="1">
        <v>0</v>
      </c>
      <c r="EO88" s="1">
        <v>41</v>
      </c>
      <c r="EP88" s="1">
        <v>29</v>
      </c>
      <c r="EQ88" s="1">
        <v>15</v>
      </c>
      <c r="ER88" s="1">
        <v>6</v>
      </c>
      <c r="ES88" s="1">
        <v>1</v>
      </c>
      <c r="ET88" s="1">
        <v>0</v>
      </c>
      <c r="EU88" s="1">
        <v>39</v>
      </c>
      <c r="EV88" s="1">
        <v>23</v>
      </c>
      <c r="EW88" s="1">
        <v>19</v>
      </c>
      <c r="EX88" s="1">
        <v>10</v>
      </c>
      <c r="EY88" s="1">
        <v>0</v>
      </c>
      <c r="EZ88" s="1">
        <v>0</v>
      </c>
      <c r="FA88" s="1">
        <v>3</v>
      </c>
      <c r="FB88" s="1">
        <v>5</v>
      </c>
      <c r="FC88" s="1">
        <v>7</v>
      </c>
      <c r="FD88" s="1">
        <v>5</v>
      </c>
      <c r="FE88" s="1">
        <v>0</v>
      </c>
      <c r="FF88" s="1">
        <v>1</v>
      </c>
      <c r="FG88" s="1">
        <v>0</v>
      </c>
      <c r="FH88" s="1">
        <v>0</v>
      </c>
      <c r="FI88" s="1">
        <v>64</v>
      </c>
      <c r="FJ88" s="1">
        <v>48</v>
      </c>
      <c r="FK88" s="1">
        <v>71</v>
      </c>
      <c r="FL88" s="1">
        <v>12</v>
      </c>
      <c r="FM88" s="1">
        <v>6</v>
      </c>
      <c r="FN88" s="1">
        <v>12</v>
      </c>
      <c r="FO88" s="1">
        <v>26</v>
      </c>
      <c r="FP88" s="1">
        <v>13</v>
      </c>
      <c r="FQ88" s="1">
        <v>26</v>
      </c>
      <c r="FR88" s="1" t="s">
        <v>307</v>
      </c>
      <c r="FS88" s="1">
        <v>313</v>
      </c>
      <c r="FT88" s="1">
        <v>134</v>
      </c>
      <c r="FU88" s="1">
        <v>313</v>
      </c>
    </row>
    <row r="89" spans="63:177">
      <c r="BK89" s="29">
        <v>125219641</v>
      </c>
      <c r="BL89" s="1" t="s">
        <v>53</v>
      </c>
      <c r="BM89" s="1">
        <v>62</v>
      </c>
      <c r="BN89" s="1" t="s">
        <v>292</v>
      </c>
      <c r="BO89" s="1" t="s">
        <v>290</v>
      </c>
      <c r="BP89" s="1">
        <v>82</v>
      </c>
      <c r="BQ89" s="1">
        <v>0</v>
      </c>
      <c r="BR89" s="4">
        <v>69.778048780487822</v>
      </c>
      <c r="BS89" s="4">
        <v>56.78536585365854</v>
      </c>
      <c r="BT89" s="4">
        <v>55.848780487804895</v>
      </c>
      <c r="BU89" s="4">
        <v>182.41219512195119</v>
      </c>
      <c r="BV89" s="4">
        <v>60.804065040650393</v>
      </c>
      <c r="BW89" s="1">
        <v>1</v>
      </c>
      <c r="BX89" s="1">
        <v>25</v>
      </c>
      <c r="BY89" s="1">
        <v>30</v>
      </c>
      <c r="BZ89" s="1">
        <v>26</v>
      </c>
      <c r="CA89" s="1">
        <v>0</v>
      </c>
      <c r="CB89" s="1">
        <v>1</v>
      </c>
      <c r="CC89" s="1">
        <v>12</v>
      </c>
      <c r="CD89" s="1">
        <v>33</v>
      </c>
      <c r="CE89" s="1">
        <v>20</v>
      </c>
      <c r="CF89" s="1">
        <v>17</v>
      </c>
      <c r="CG89" s="1">
        <v>1</v>
      </c>
      <c r="CH89" s="1">
        <v>2</v>
      </c>
      <c r="CI89" s="1">
        <v>13</v>
      </c>
      <c r="CJ89" s="1">
        <v>30</v>
      </c>
      <c r="CK89" s="1">
        <v>25</v>
      </c>
      <c r="CL89" s="1">
        <v>14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4"/>
      <c r="CT89" s="4"/>
      <c r="CU89" s="4"/>
      <c r="CV89" s="4"/>
      <c r="CW89" s="4"/>
      <c r="CX89" s="4"/>
      <c r="CY89" s="4"/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82</v>
      </c>
      <c r="EA89" s="1">
        <v>0</v>
      </c>
      <c r="EB89" s="4">
        <v>69.778048780487822</v>
      </c>
      <c r="EC89" s="4">
        <v>56.78536585365854</v>
      </c>
      <c r="ED89" s="4">
        <v>55.848780487804895</v>
      </c>
      <c r="EE89" s="4"/>
      <c r="EF89" s="4">
        <v>182.41219512195119</v>
      </c>
      <c r="EG89" s="4">
        <v>60.804065040650393</v>
      </c>
      <c r="EH89" s="4">
        <v>60.804065040650393</v>
      </c>
      <c r="EI89" s="1">
        <v>1</v>
      </c>
      <c r="EJ89" s="1">
        <v>25</v>
      </c>
      <c r="EK89" s="1">
        <v>30</v>
      </c>
      <c r="EL89" s="1">
        <v>26</v>
      </c>
      <c r="EM89" s="1">
        <v>0</v>
      </c>
      <c r="EN89" s="1">
        <v>1</v>
      </c>
      <c r="EO89" s="1">
        <v>12</v>
      </c>
      <c r="EP89" s="1">
        <v>33</v>
      </c>
      <c r="EQ89" s="1">
        <v>20</v>
      </c>
      <c r="ER89" s="1">
        <v>17</v>
      </c>
      <c r="ES89" s="1">
        <v>1</v>
      </c>
      <c r="ET89" s="1">
        <v>2</v>
      </c>
      <c r="EU89" s="1">
        <v>13</v>
      </c>
      <c r="EV89" s="1">
        <v>30</v>
      </c>
      <c r="EW89" s="1">
        <v>25</v>
      </c>
      <c r="EX89" s="1">
        <v>14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7</v>
      </c>
      <c r="FJ89" s="1" t="s">
        <v>375</v>
      </c>
      <c r="FK89" s="1">
        <v>6</v>
      </c>
      <c r="FL89" s="1">
        <v>2</v>
      </c>
      <c r="FM89" s="1" t="s">
        <v>375</v>
      </c>
      <c r="FN89" s="1">
        <v>1</v>
      </c>
      <c r="FO89" s="1">
        <v>26</v>
      </c>
      <c r="FP89" s="1">
        <v>13</v>
      </c>
      <c r="FQ89" s="1">
        <v>26</v>
      </c>
      <c r="FR89" s="1" t="s">
        <v>307</v>
      </c>
      <c r="FS89" s="1">
        <v>313</v>
      </c>
      <c r="FT89" s="1">
        <v>134</v>
      </c>
      <c r="FU89" s="1">
        <v>313</v>
      </c>
    </row>
    <row r="90" spans="63:177">
      <c r="BK90" s="29">
        <v>530509102</v>
      </c>
      <c r="BL90" s="1" t="s">
        <v>54</v>
      </c>
      <c r="BM90" s="1">
        <v>70</v>
      </c>
      <c r="BN90" s="1" t="s">
        <v>292</v>
      </c>
      <c r="BO90" s="1" t="s">
        <v>290</v>
      </c>
      <c r="BP90" s="1">
        <v>140</v>
      </c>
      <c r="BQ90" s="1">
        <v>1</v>
      </c>
      <c r="BR90" s="4">
        <v>60.990647482014367</v>
      </c>
      <c r="BS90" s="4">
        <v>44.594964028776978</v>
      </c>
      <c r="BT90" s="4">
        <v>49.510071942446025</v>
      </c>
      <c r="BU90" s="4">
        <v>155.0956834532374</v>
      </c>
      <c r="BV90" s="4">
        <v>51.698561151079126</v>
      </c>
      <c r="BW90" s="1">
        <v>19</v>
      </c>
      <c r="BX90" s="1">
        <v>41</v>
      </c>
      <c r="BY90" s="1">
        <v>51</v>
      </c>
      <c r="BZ90" s="1">
        <v>28</v>
      </c>
      <c r="CA90" s="1">
        <v>1</v>
      </c>
      <c r="CB90" s="1">
        <v>1</v>
      </c>
      <c r="CC90" s="1">
        <v>42</v>
      </c>
      <c r="CD90" s="1">
        <v>63</v>
      </c>
      <c r="CE90" s="1">
        <v>18</v>
      </c>
      <c r="CF90" s="1">
        <v>16</v>
      </c>
      <c r="CG90" s="1">
        <v>1</v>
      </c>
      <c r="CH90" s="1">
        <v>2</v>
      </c>
      <c r="CI90" s="1">
        <v>42</v>
      </c>
      <c r="CJ90" s="1">
        <v>47</v>
      </c>
      <c r="CK90" s="1">
        <v>31</v>
      </c>
      <c r="CL90" s="1">
        <v>19</v>
      </c>
      <c r="CM90" s="1">
        <v>1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4"/>
      <c r="CT90" s="4"/>
      <c r="CU90" s="4"/>
      <c r="CV90" s="4"/>
      <c r="CW90" s="4"/>
      <c r="CX90" s="4"/>
      <c r="CY90" s="4"/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140</v>
      </c>
      <c r="EA90" s="1">
        <v>1</v>
      </c>
      <c r="EB90" s="4">
        <v>60.990647482014367</v>
      </c>
      <c r="EC90" s="4">
        <v>44.594964028776978</v>
      </c>
      <c r="ED90" s="4">
        <v>49.510071942446025</v>
      </c>
      <c r="EE90" s="4"/>
      <c r="EF90" s="4">
        <v>155.0956834532374</v>
      </c>
      <c r="EG90" s="4">
        <v>51.698561151079126</v>
      </c>
      <c r="EH90" s="4">
        <v>51.698561151079126</v>
      </c>
      <c r="EI90" s="1">
        <v>19</v>
      </c>
      <c r="EJ90" s="1">
        <v>41</v>
      </c>
      <c r="EK90" s="1">
        <v>51</v>
      </c>
      <c r="EL90" s="1">
        <v>28</v>
      </c>
      <c r="EM90" s="1">
        <v>1</v>
      </c>
      <c r="EN90" s="1">
        <v>1</v>
      </c>
      <c r="EO90" s="1">
        <v>42</v>
      </c>
      <c r="EP90" s="1">
        <v>63</v>
      </c>
      <c r="EQ90" s="1">
        <v>18</v>
      </c>
      <c r="ER90" s="1">
        <v>16</v>
      </c>
      <c r="ES90" s="1">
        <v>1</v>
      </c>
      <c r="ET90" s="1">
        <v>2</v>
      </c>
      <c r="EU90" s="1">
        <v>42</v>
      </c>
      <c r="EV90" s="1">
        <v>47</v>
      </c>
      <c r="EW90" s="1">
        <v>31</v>
      </c>
      <c r="EX90" s="1">
        <v>19</v>
      </c>
      <c r="EY90" s="1">
        <v>1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20</v>
      </c>
      <c r="FJ90" s="1" t="s">
        <v>375</v>
      </c>
      <c r="FK90" s="1">
        <v>25</v>
      </c>
      <c r="FL90" s="1">
        <v>5</v>
      </c>
      <c r="FM90" s="1" t="s">
        <v>375</v>
      </c>
      <c r="FN90" s="1">
        <v>5</v>
      </c>
      <c r="FO90" s="1">
        <v>26</v>
      </c>
      <c r="FP90" s="1">
        <v>13</v>
      </c>
      <c r="FQ90" s="1">
        <v>26</v>
      </c>
      <c r="FR90" s="1" t="s">
        <v>307</v>
      </c>
      <c r="FS90" s="1">
        <v>313</v>
      </c>
      <c r="FT90" s="1">
        <v>134</v>
      </c>
      <c r="FU90" s="1">
        <v>313</v>
      </c>
    </row>
    <row r="91" spans="63:177">
      <c r="BK91" s="29">
        <v>770351652</v>
      </c>
      <c r="BL91" s="1" t="s">
        <v>341</v>
      </c>
      <c r="BM91" s="1">
        <v>109</v>
      </c>
      <c r="BN91" s="1" t="s">
        <v>289</v>
      </c>
      <c r="BO91" s="1" t="s">
        <v>290</v>
      </c>
      <c r="BP91" s="1">
        <v>36</v>
      </c>
      <c r="BQ91" s="1">
        <v>1</v>
      </c>
      <c r="BR91" s="4">
        <v>58.797142857142859</v>
      </c>
      <c r="BS91" s="4">
        <v>37.145714285714284</v>
      </c>
      <c r="BT91" s="4">
        <v>33.53142857142857</v>
      </c>
      <c r="BU91" s="4">
        <v>129.47428571428571</v>
      </c>
      <c r="BV91" s="4">
        <v>43.158095238095235</v>
      </c>
      <c r="BW91" s="1">
        <v>4</v>
      </c>
      <c r="BX91" s="1">
        <v>10</v>
      </c>
      <c r="BY91" s="1">
        <v>20</v>
      </c>
      <c r="BZ91" s="1">
        <v>1</v>
      </c>
      <c r="CA91" s="1">
        <v>0</v>
      </c>
      <c r="CB91" s="1">
        <v>0</v>
      </c>
      <c r="CC91" s="1">
        <v>15</v>
      </c>
      <c r="CD91" s="1">
        <v>16</v>
      </c>
      <c r="CE91" s="1">
        <v>3</v>
      </c>
      <c r="CF91" s="1">
        <v>1</v>
      </c>
      <c r="CG91" s="1">
        <v>0</v>
      </c>
      <c r="CH91" s="1">
        <v>0</v>
      </c>
      <c r="CI91" s="1">
        <v>17</v>
      </c>
      <c r="CJ91" s="1">
        <v>16</v>
      </c>
      <c r="CK91" s="1">
        <v>2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4"/>
      <c r="CT91" s="4"/>
      <c r="CU91" s="4"/>
      <c r="CV91" s="4"/>
      <c r="CW91" s="4"/>
      <c r="CX91" s="4"/>
      <c r="CY91" s="4"/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36</v>
      </c>
      <c r="EA91" s="1">
        <v>1</v>
      </c>
      <c r="EB91" s="4">
        <v>58.797142857142859</v>
      </c>
      <c r="EC91" s="4">
        <v>37.145714285714284</v>
      </c>
      <c r="ED91" s="4">
        <v>33.53142857142857</v>
      </c>
      <c r="EE91" s="4"/>
      <c r="EF91" s="4">
        <v>129.47428571428571</v>
      </c>
      <c r="EG91" s="4">
        <v>43.158095238095235</v>
      </c>
      <c r="EH91" s="4">
        <v>43.158095238095235</v>
      </c>
      <c r="EI91" s="1">
        <v>4</v>
      </c>
      <c r="EJ91" s="1">
        <v>10</v>
      </c>
      <c r="EK91" s="1">
        <v>20</v>
      </c>
      <c r="EL91" s="1">
        <v>1</v>
      </c>
      <c r="EM91" s="1">
        <v>0</v>
      </c>
      <c r="EN91" s="1">
        <v>0</v>
      </c>
      <c r="EO91" s="1">
        <v>15</v>
      </c>
      <c r="EP91" s="1">
        <v>16</v>
      </c>
      <c r="EQ91" s="1">
        <v>3</v>
      </c>
      <c r="ER91" s="1">
        <v>1</v>
      </c>
      <c r="ES91" s="1">
        <v>0</v>
      </c>
      <c r="ET91" s="1">
        <v>0</v>
      </c>
      <c r="EU91" s="1">
        <v>17</v>
      </c>
      <c r="EV91" s="1">
        <v>16</v>
      </c>
      <c r="EW91" s="1">
        <v>2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97</v>
      </c>
      <c r="FJ91" s="1" t="s">
        <v>375</v>
      </c>
      <c r="FK91" s="1">
        <v>113</v>
      </c>
      <c r="FL91" s="1">
        <v>15</v>
      </c>
      <c r="FM91" s="1" t="s">
        <v>375</v>
      </c>
      <c r="FN91" s="1">
        <v>18</v>
      </c>
      <c r="FO91" s="1">
        <v>26</v>
      </c>
      <c r="FP91" s="1">
        <v>13</v>
      </c>
      <c r="FQ91" s="1">
        <v>26</v>
      </c>
      <c r="FR91" s="1" t="s">
        <v>307</v>
      </c>
      <c r="FS91" s="1">
        <v>313</v>
      </c>
      <c r="FT91" s="1">
        <v>134</v>
      </c>
      <c r="FU91" s="1">
        <v>313</v>
      </c>
    </row>
    <row r="92" spans="63:177">
      <c r="BK92" s="29">
        <v>553750720</v>
      </c>
      <c r="BL92" s="1" t="s">
        <v>37</v>
      </c>
      <c r="BM92" s="1">
        <v>129</v>
      </c>
      <c r="BN92" s="1" t="s">
        <v>289</v>
      </c>
      <c r="BO92" s="1" t="s">
        <v>290</v>
      </c>
      <c r="BP92" s="1">
        <v>103</v>
      </c>
      <c r="BQ92" s="1">
        <v>0</v>
      </c>
      <c r="BR92" s="4">
        <v>65.819417475728144</v>
      </c>
      <c r="BS92" s="4">
        <v>45.034951456310672</v>
      </c>
      <c r="BT92" s="4">
        <v>49.770873786407734</v>
      </c>
      <c r="BU92" s="4">
        <v>160.62524271844657</v>
      </c>
      <c r="BV92" s="4">
        <v>53.541747572815552</v>
      </c>
      <c r="BW92" s="1">
        <v>8</v>
      </c>
      <c r="BX92" s="1">
        <v>29</v>
      </c>
      <c r="BY92" s="1">
        <v>37</v>
      </c>
      <c r="BZ92" s="1">
        <v>29</v>
      </c>
      <c r="CA92" s="1">
        <v>0</v>
      </c>
      <c r="CB92" s="1">
        <v>1</v>
      </c>
      <c r="CC92" s="1">
        <v>38</v>
      </c>
      <c r="CD92" s="1">
        <v>37</v>
      </c>
      <c r="CE92" s="1">
        <v>13</v>
      </c>
      <c r="CF92" s="1">
        <v>15</v>
      </c>
      <c r="CG92" s="1">
        <v>0</v>
      </c>
      <c r="CH92" s="1">
        <v>0</v>
      </c>
      <c r="CI92" s="1">
        <v>33</v>
      </c>
      <c r="CJ92" s="1">
        <v>36</v>
      </c>
      <c r="CK92" s="1">
        <v>14</v>
      </c>
      <c r="CL92" s="1">
        <v>20</v>
      </c>
      <c r="CM92" s="1">
        <v>0</v>
      </c>
      <c r="CN92" s="1">
        <v>1</v>
      </c>
      <c r="CO92" s="1">
        <v>0</v>
      </c>
      <c r="CP92" s="1">
        <v>0</v>
      </c>
      <c r="CQ92" s="1">
        <v>0</v>
      </c>
      <c r="CR92" s="1">
        <v>0</v>
      </c>
      <c r="CS92" s="4"/>
      <c r="CT92" s="4"/>
      <c r="CU92" s="4"/>
      <c r="CV92" s="4"/>
      <c r="CW92" s="4"/>
      <c r="CX92" s="4"/>
      <c r="CY92" s="4"/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103</v>
      </c>
      <c r="EA92" s="1">
        <v>0</v>
      </c>
      <c r="EB92" s="4">
        <v>65.819417475728144</v>
      </c>
      <c r="EC92" s="4">
        <v>45.034951456310672</v>
      </c>
      <c r="ED92" s="4">
        <v>49.770873786407734</v>
      </c>
      <c r="EE92" s="4"/>
      <c r="EF92" s="4">
        <v>160.62524271844657</v>
      </c>
      <c r="EG92" s="4">
        <v>53.541747572815552</v>
      </c>
      <c r="EH92" s="4">
        <v>53.541747572815552</v>
      </c>
      <c r="EI92" s="1">
        <v>8</v>
      </c>
      <c r="EJ92" s="1">
        <v>29</v>
      </c>
      <c r="EK92" s="1">
        <v>37</v>
      </c>
      <c r="EL92" s="1">
        <v>29</v>
      </c>
      <c r="EM92" s="1">
        <v>0</v>
      </c>
      <c r="EN92" s="1">
        <v>1</v>
      </c>
      <c r="EO92" s="1">
        <v>38</v>
      </c>
      <c r="EP92" s="1">
        <v>37</v>
      </c>
      <c r="EQ92" s="1">
        <v>13</v>
      </c>
      <c r="ER92" s="1">
        <v>15</v>
      </c>
      <c r="ES92" s="1">
        <v>0</v>
      </c>
      <c r="ET92" s="1">
        <v>0</v>
      </c>
      <c r="EU92" s="1">
        <v>33</v>
      </c>
      <c r="EV92" s="1">
        <v>36</v>
      </c>
      <c r="EW92" s="1">
        <v>14</v>
      </c>
      <c r="EX92" s="1">
        <v>20</v>
      </c>
      <c r="EY92" s="1">
        <v>0</v>
      </c>
      <c r="EZ92" s="1">
        <v>1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16</v>
      </c>
      <c r="FJ92" s="1" t="s">
        <v>375</v>
      </c>
      <c r="FK92" s="1">
        <v>15</v>
      </c>
      <c r="FL92" s="1">
        <v>4</v>
      </c>
      <c r="FM92" s="1" t="s">
        <v>375</v>
      </c>
      <c r="FN92" s="1">
        <v>4</v>
      </c>
      <c r="FO92" s="1">
        <v>26</v>
      </c>
      <c r="FP92" s="1">
        <v>13</v>
      </c>
      <c r="FQ92" s="1">
        <v>26</v>
      </c>
      <c r="FR92" s="1" t="s">
        <v>307</v>
      </c>
      <c r="FS92" s="1">
        <v>313</v>
      </c>
      <c r="FT92" s="1">
        <v>134</v>
      </c>
      <c r="FU92" s="1">
        <v>313</v>
      </c>
    </row>
    <row r="93" spans="63:177">
      <c r="BK93" s="29">
        <v>253371454</v>
      </c>
      <c r="BL93" s="1" t="s">
        <v>38</v>
      </c>
      <c r="BM93" s="1">
        <v>145</v>
      </c>
      <c r="BN93" s="1" t="s">
        <v>289</v>
      </c>
      <c r="BO93" s="1" t="s">
        <v>370</v>
      </c>
      <c r="BP93" s="1">
        <v>21</v>
      </c>
      <c r="BQ93" s="1">
        <v>0</v>
      </c>
      <c r="BR93" s="4">
        <v>69.133333333333326</v>
      </c>
      <c r="BS93" s="4">
        <v>58.999999999999986</v>
      </c>
      <c r="BT93" s="4">
        <v>57.280952380952371</v>
      </c>
      <c r="BU93" s="4">
        <v>185.41428571428571</v>
      </c>
      <c r="BV93" s="4">
        <v>61.804761904761911</v>
      </c>
      <c r="BW93" s="1">
        <v>1</v>
      </c>
      <c r="BX93" s="1">
        <v>6</v>
      </c>
      <c r="BY93" s="1">
        <v>6</v>
      </c>
      <c r="BZ93" s="1">
        <v>8</v>
      </c>
      <c r="CA93" s="1">
        <v>0</v>
      </c>
      <c r="CB93" s="1">
        <v>0</v>
      </c>
      <c r="CC93" s="1">
        <v>6</v>
      </c>
      <c r="CD93" s="1">
        <v>2</v>
      </c>
      <c r="CE93" s="1">
        <v>6</v>
      </c>
      <c r="CF93" s="1">
        <v>7</v>
      </c>
      <c r="CG93" s="1">
        <v>0</v>
      </c>
      <c r="CH93" s="1">
        <v>1</v>
      </c>
      <c r="CI93" s="1">
        <v>5</v>
      </c>
      <c r="CJ93" s="1">
        <v>6</v>
      </c>
      <c r="CK93" s="1">
        <v>4</v>
      </c>
      <c r="CL93" s="1">
        <v>6</v>
      </c>
      <c r="CM93" s="1">
        <v>0</v>
      </c>
      <c r="CN93" s="1">
        <v>0</v>
      </c>
      <c r="CO93" s="1">
        <v>0</v>
      </c>
      <c r="CP93" s="1">
        <v>0</v>
      </c>
      <c r="CQ93" s="1">
        <v>182</v>
      </c>
      <c r="CR93" s="1">
        <v>0</v>
      </c>
      <c r="CS93" s="4">
        <v>71.43021978021973</v>
      </c>
      <c r="CT93" s="4">
        <v>41.65164835164834</v>
      </c>
      <c r="CU93" s="4">
        <v>58.367032967032991</v>
      </c>
      <c r="CV93" s="4">
        <v>59.252747252747255</v>
      </c>
      <c r="CW93" s="4">
        <v>171.4489010989011</v>
      </c>
      <c r="CX93" s="4">
        <v>57.149633699633654</v>
      </c>
      <c r="CY93" s="4">
        <v>57.6754120879121</v>
      </c>
      <c r="CZ93" s="1">
        <v>6</v>
      </c>
      <c r="DA93" s="1">
        <v>31</v>
      </c>
      <c r="DB93" s="1">
        <v>81</v>
      </c>
      <c r="DC93" s="1">
        <v>64</v>
      </c>
      <c r="DD93" s="1">
        <v>1</v>
      </c>
      <c r="DE93" s="1">
        <v>0</v>
      </c>
      <c r="DF93" s="1">
        <v>74</v>
      </c>
      <c r="DG93" s="1">
        <v>58</v>
      </c>
      <c r="DH93" s="1">
        <v>36</v>
      </c>
      <c r="DI93" s="1">
        <v>14</v>
      </c>
      <c r="DJ93" s="1">
        <v>2</v>
      </c>
      <c r="DK93" s="1">
        <v>0</v>
      </c>
      <c r="DL93" s="1">
        <v>23</v>
      </c>
      <c r="DM93" s="1">
        <v>65</v>
      </c>
      <c r="DN93" s="1">
        <v>57</v>
      </c>
      <c r="DO93" s="1">
        <v>37</v>
      </c>
      <c r="DP93" s="1">
        <v>1</v>
      </c>
      <c r="DQ93" s="1">
        <v>1</v>
      </c>
      <c r="DR93" s="1">
        <v>23</v>
      </c>
      <c r="DS93" s="1">
        <v>60</v>
      </c>
      <c r="DT93" s="1">
        <v>67</v>
      </c>
      <c r="DU93" s="1">
        <v>32</v>
      </c>
      <c r="DV93" s="1">
        <v>0</v>
      </c>
      <c r="DW93" s="1">
        <v>4</v>
      </c>
      <c r="DX93" s="1">
        <v>1</v>
      </c>
      <c r="DY93" s="1">
        <v>0</v>
      </c>
      <c r="DZ93" s="1">
        <v>203</v>
      </c>
      <c r="EA93" s="1">
        <v>0</v>
      </c>
      <c r="EB93" s="4">
        <v>71.192610837438409</v>
      </c>
      <c r="EC93" s="4">
        <v>43.446305418719213</v>
      </c>
      <c r="ED93" s="4">
        <v>58.254679802955714</v>
      </c>
      <c r="EE93" s="4">
        <v>59.252747252747255</v>
      </c>
      <c r="EF93" s="4">
        <v>172.89359605911335</v>
      </c>
      <c r="EG93" s="4">
        <v>57.631198686371107</v>
      </c>
      <c r="EH93" s="4">
        <v>58.102586206896575</v>
      </c>
      <c r="EI93" s="1">
        <v>7</v>
      </c>
      <c r="EJ93" s="1">
        <v>37</v>
      </c>
      <c r="EK93" s="1">
        <v>87</v>
      </c>
      <c r="EL93" s="1">
        <v>72</v>
      </c>
      <c r="EM93" s="1">
        <v>1</v>
      </c>
      <c r="EN93" s="1">
        <v>0</v>
      </c>
      <c r="EO93" s="1">
        <v>80</v>
      </c>
      <c r="EP93" s="1">
        <v>60</v>
      </c>
      <c r="EQ93" s="1">
        <v>42</v>
      </c>
      <c r="ER93" s="1">
        <v>21</v>
      </c>
      <c r="ES93" s="1">
        <v>2</v>
      </c>
      <c r="ET93" s="1">
        <v>1</v>
      </c>
      <c r="EU93" s="1">
        <v>28</v>
      </c>
      <c r="EV93" s="1">
        <v>71</v>
      </c>
      <c r="EW93" s="1">
        <v>61</v>
      </c>
      <c r="EX93" s="1">
        <v>43</v>
      </c>
      <c r="EY93" s="1">
        <v>1</v>
      </c>
      <c r="EZ93" s="1">
        <v>1</v>
      </c>
      <c r="FA93" s="1">
        <v>23</v>
      </c>
      <c r="FB93" s="1">
        <v>60</v>
      </c>
      <c r="FC93" s="1">
        <v>67</v>
      </c>
      <c r="FD93" s="1">
        <v>32</v>
      </c>
      <c r="FE93" s="1">
        <v>0</v>
      </c>
      <c r="FF93" s="1">
        <v>4</v>
      </c>
      <c r="FG93" s="1">
        <v>1</v>
      </c>
      <c r="FH93" s="1">
        <v>0</v>
      </c>
      <c r="FI93" s="1">
        <v>5</v>
      </c>
      <c r="FJ93" s="1">
        <v>8</v>
      </c>
      <c r="FK93" s="1">
        <v>9</v>
      </c>
      <c r="FL93" s="1">
        <v>1</v>
      </c>
      <c r="FM93" s="1">
        <v>1</v>
      </c>
      <c r="FN93" s="1">
        <v>3</v>
      </c>
      <c r="FO93" s="1">
        <v>26</v>
      </c>
      <c r="FP93" s="1">
        <v>13</v>
      </c>
      <c r="FQ93" s="1">
        <v>26</v>
      </c>
      <c r="FR93" s="1" t="s">
        <v>307</v>
      </c>
      <c r="FS93" s="1">
        <v>313</v>
      </c>
      <c r="FT93" s="1">
        <v>134</v>
      </c>
      <c r="FU93" s="1">
        <v>313</v>
      </c>
    </row>
    <row r="94" spans="63:177">
      <c r="BK94" s="29">
        <v>144738206</v>
      </c>
      <c r="BL94" s="1" t="s">
        <v>342</v>
      </c>
      <c r="BM94" s="1">
        <v>201</v>
      </c>
      <c r="BN94" s="1" t="s">
        <v>289</v>
      </c>
      <c r="BO94" s="1" t="s">
        <v>370</v>
      </c>
      <c r="BP94" s="1">
        <v>99</v>
      </c>
      <c r="BQ94" s="1">
        <v>1</v>
      </c>
      <c r="BR94" s="4">
        <v>48.913265306122469</v>
      </c>
      <c r="BS94" s="4">
        <v>30.642857142857142</v>
      </c>
      <c r="BT94" s="4">
        <v>29.205102040816335</v>
      </c>
      <c r="BU94" s="4">
        <v>108.76122448979592</v>
      </c>
      <c r="BV94" s="4">
        <v>36.25374149659865</v>
      </c>
      <c r="BW94" s="1">
        <v>23</v>
      </c>
      <c r="BX94" s="1">
        <v>44</v>
      </c>
      <c r="BY94" s="1">
        <v>22</v>
      </c>
      <c r="BZ94" s="1">
        <v>9</v>
      </c>
      <c r="CA94" s="1">
        <v>0</v>
      </c>
      <c r="CB94" s="1">
        <v>0</v>
      </c>
      <c r="CC94" s="1">
        <v>53</v>
      </c>
      <c r="CD94" s="1">
        <v>37</v>
      </c>
      <c r="CE94" s="1">
        <v>7</v>
      </c>
      <c r="CF94" s="1">
        <v>1</v>
      </c>
      <c r="CG94" s="1">
        <v>3</v>
      </c>
      <c r="CH94" s="1">
        <v>0</v>
      </c>
      <c r="CI94" s="1">
        <v>67</v>
      </c>
      <c r="CJ94" s="1">
        <v>21</v>
      </c>
      <c r="CK94" s="1">
        <v>9</v>
      </c>
      <c r="CL94" s="1">
        <v>1</v>
      </c>
      <c r="CM94" s="1">
        <v>1</v>
      </c>
      <c r="CN94" s="1">
        <v>0</v>
      </c>
      <c r="CO94" s="1">
        <v>0</v>
      </c>
      <c r="CP94" s="1">
        <v>0</v>
      </c>
      <c r="CQ94" s="1">
        <v>20</v>
      </c>
      <c r="CR94" s="1">
        <v>0</v>
      </c>
      <c r="CS94" s="4">
        <v>64.899999999999991</v>
      </c>
      <c r="CT94" s="4">
        <v>42.245000000000005</v>
      </c>
      <c r="CU94" s="4">
        <v>44.265000000000008</v>
      </c>
      <c r="CV94" s="4">
        <v>65.599999999999994</v>
      </c>
      <c r="CW94" s="4">
        <v>151.41</v>
      </c>
      <c r="CX94" s="4">
        <v>50.47</v>
      </c>
      <c r="CY94" s="4">
        <v>54.252499999999984</v>
      </c>
      <c r="CZ94" s="1">
        <v>2</v>
      </c>
      <c r="DA94" s="1">
        <v>4</v>
      </c>
      <c r="DB94" s="1">
        <v>9</v>
      </c>
      <c r="DC94" s="1">
        <v>5</v>
      </c>
      <c r="DD94" s="1">
        <v>0</v>
      </c>
      <c r="DE94" s="1">
        <v>0</v>
      </c>
      <c r="DF94" s="1">
        <v>7</v>
      </c>
      <c r="DG94" s="1">
        <v>7</v>
      </c>
      <c r="DH94" s="1">
        <v>5</v>
      </c>
      <c r="DI94" s="1">
        <v>1</v>
      </c>
      <c r="DJ94" s="1">
        <v>0</v>
      </c>
      <c r="DK94" s="1">
        <v>0</v>
      </c>
      <c r="DL94" s="1">
        <v>7</v>
      </c>
      <c r="DM94" s="1">
        <v>6</v>
      </c>
      <c r="DN94" s="1">
        <v>6</v>
      </c>
      <c r="DO94" s="1">
        <v>1</v>
      </c>
      <c r="DP94" s="1">
        <v>0</v>
      </c>
      <c r="DQ94" s="1">
        <v>0</v>
      </c>
      <c r="DR94" s="1">
        <v>1</v>
      </c>
      <c r="DS94" s="1">
        <v>6</v>
      </c>
      <c r="DT94" s="1">
        <v>10</v>
      </c>
      <c r="DU94" s="1">
        <v>3</v>
      </c>
      <c r="DV94" s="1">
        <v>0</v>
      </c>
      <c r="DW94" s="1">
        <v>1</v>
      </c>
      <c r="DX94" s="1">
        <v>0</v>
      </c>
      <c r="DY94" s="1">
        <v>0</v>
      </c>
      <c r="DZ94" s="1">
        <v>119</v>
      </c>
      <c r="EA94" s="1">
        <v>1</v>
      </c>
      <c r="EB94" s="4">
        <v>51.622881355932229</v>
      </c>
      <c r="EC94" s="4">
        <v>32.609322033898309</v>
      </c>
      <c r="ED94" s="4">
        <v>31.75762711864407</v>
      </c>
      <c r="EE94" s="4">
        <v>65.599999999999994</v>
      </c>
      <c r="EF94" s="4">
        <v>115.98983050847458</v>
      </c>
      <c r="EG94" s="4">
        <v>38.663276836158204</v>
      </c>
      <c r="EH94" s="4">
        <v>39.304378531073446</v>
      </c>
      <c r="EI94" s="1">
        <v>25</v>
      </c>
      <c r="EJ94" s="1">
        <v>48</v>
      </c>
      <c r="EK94" s="1">
        <v>31</v>
      </c>
      <c r="EL94" s="1">
        <v>14</v>
      </c>
      <c r="EM94" s="1">
        <v>0</v>
      </c>
      <c r="EN94" s="1">
        <v>0</v>
      </c>
      <c r="EO94" s="1">
        <v>60</v>
      </c>
      <c r="EP94" s="1">
        <v>44</v>
      </c>
      <c r="EQ94" s="1">
        <v>12</v>
      </c>
      <c r="ER94" s="1">
        <v>2</v>
      </c>
      <c r="ES94" s="1">
        <v>3</v>
      </c>
      <c r="ET94" s="1">
        <v>0</v>
      </c>
      <c r="EU94" s="1">
        <v>74</v>
      </c>
      <c r="EV94" s="1">
        <v>27</v>
      </c>
      <c r="EW94" s="1">
        <v>15</v>
      </c>
      <c r="EX94" s="1">
        <v>2</v>
      </c>
      <c r="EY94" s="1">
        <v>1</v>
      </c>
      <c r="EZ94" s="1">
        <v>0</v>
      </c>
      <c r="FA94" s="1">
        <v>1</v>
      </c>
      <c r="FB94" s="1">
        <v>6</v>
      </c>
      <c r="FC94" s="1">
        <v>10</v>
      </c>
      <c r="FD94" s="1">
        <v>3</v>
      </c>
      <c r="FE94" s="1">
        <v>0</v>
      </c>
      <c r="FF94" s="1">
        <v>1</v>
      </c>
      <c r="FG94" s="1">
        <v>0</v>
      </c>
      <c r="FH94" s="1">
        <v>0</v>
      </c>
      <c r="FI94" s="1">
        <v>229</v>
      </c>
      <c r="FJ94" s="1">
        <v>47</v>
      </c>
      <c r="FK94" s="1">
        <v>194</v>
      </c>
      <c r="FL94" s="1">
        <v>21</v>
      </c>
      <c r="FM94" s="1">
        <v>5</v>
      </c>
      <c r="FN94" s="1">
        <v>21</v>
      </c>
      <c r="FO94" s="1">
        <v>26</v>
      </c>
      <c r="FP94" s="1">
        <v>13</v>
      </c>
      <c r="FQ94" s="1">
        <v>26</v>
      </c>
      <c r="FR94" s="1" t="s">
        <v>307</v>
      </c>
      <c r="FS94" s="1">
        <v>313</v>
      </c>
      <c r="FT94" s="1">
        <v>134</v>
      </c>
      <c r="FU94" s="1">
        <v>313</v>
      </c>
    </row>
    <row r="95" spans="63:177">
      <c r="BK95" s="29">
        <v>578683257</v>
      </c>
      <c r="BL95" s="1" t="s">
        <v>39</v>
      </c>
      <c r="BM95" s="1">
        <v>210</v>
      </c>
      <c r="BN95" s="1" t="s">
        <v>289</v>
      </c>
      <c r="BO95" s="1" t="s">
        <v>370</v>
      </c>
      <c r="BP95" s="1">
        <v>47</v>
      </c>
      <c r="BQ95" s="1">
        <v>0</v>
      </c>
      <c r="BR95" s="4">
        <v>53.719148936170207</v>
      </c>
      <c r="BS95" s="4">
        <v>39.565957446808518</v>
      </c>
      <c r="BT95" s="4">
        <v>36.921276595744686</v>
      </c>
      <c r="BU95" s="4">
        <v>130.20638297872341</v>
      </c>
      <c r="BV95" s="4">
        <v>43.402127659574468</v>
      </c>
      <c r="BW95" s="1">
        <v>8</v>
      </c>
      <c r="BX95" s="1">
        <v>22</v>
      </c>
      <c r="BY95" s="1">
        <v>10</v>
      </c>
      <c r="BZ95" s="1">
        <v>7</v>
      </c>
      <c r="CA95" s="1">
        <v>1</v>
      </c>
      <c r="CB95" s="1">
        <v>0</v>
      </c>
      <c r="CC95" s="1">
        <v>19</v>
      </c>
      <c r="CD95" s="1">
        <v>14</v>
      </c>
      <c r="CE95" s="1">
        <v>11</v>
      </c>
      <c r="CF95" s="1">
        <v>3</v>
      </c>
      <c r="CG95" s="1">
        <v>3</v>
      </c>
      <c r="CH95" s="1">
        <v>0</v>
      </c>
      <c r="CI95" s="1">
        <v>27</v>
      </c>
      <c r="CJ95" s="1">
        <v>11</v>
      </c>
      <c r="CK95" s="1">
        <v>6</v>
      </c>
      <c r="CL95" s="1">
        <v>3</v>
      </c>
      <c r="CM95" s="1">
        <v>1</v>
      </c>
      <c r="CN95" s="1">
        <v>0</v>
      </c>
      <c r="CO95" s="1">
        <v>1</v>
      </c>
      <c r="CP95" s="1">
        <v>0</v>
      </c>
      <c r="CQ95" s="1">
        <v>55</v>
      </c>
      <c r="CR95" s="1">
        <v>1</v>
      </c>
      <c r="CS95" s="4">
        <v>70.911111111111126</v>
      </c>
      <c r="CT95" s="4">
        <v>47.225925925925942</v>
      </c>
      <c r="CU95" s="4">
        <v>50.814814814814817</v>
      </c>
      <c r="CV95" s="4">
        <v>60.722222222222221</v>
      </c>
      <c r="CW95" s="4">
        <v>168.95185185185187</v>
      </c>
      <c r="CX95" s="4">
        <v>56.317283950617302</v>
      </c>
      <c r="CY95" s="4">
        <v>57.418518518518525</v>
      </c>
      <c r="CZ95" s="1">
        <v>1</v>
      </c>
      <c r="DA95" s="1">
        <v>11</v>
      </c>
      <c r="DB95" s="1">
        <v>28</v>
      </c>
      <c r="DC95" s="1">
        <v>14</v>
      </c>
      <c r="DD95" s="1">
        <v>0</v>
      </c>
      <c r="DE95" s="1">
        <v>0</v>
      </c>
      <c r="DF95" s="1">
        <v>14</v>
      </c>
      <c r="DG95" s="1">
        <v>22</v>
      </c>
      <c r="DH95" s="1">
        <v>11</v>
      </c>
      <c r="DI95" s="1">
        <v>7</v>
      </c>
      <c r="DJ95" s="1">
        <v>0</v>
      </c>
      <c r="DK95" s="1">
        <v>0</v>
      </c>
      <c r="DL95" s="1">
        <v>14</v>
      </c>
      <c r="DM95" s="1">
        <v>20</v>
      </c>
      <c r="DN95" s="1">
        <v>14</v>
      </c>
      <c r="DO95" s="1">
        <v>6</v>
      </c>
      <c r="DP95" s="1">
        <v>0</v>
      </c>
      <c r="DQ95" s="1">
        <v>0</v>
      </c>
      <c r="DR95" s="1">
        <v>5</v>
      </c>
      <c r="DS95" s="1">
        <v>19</v>
      </c>
      <c r="DT95" s="1">
        <v>17</v>
      </c>
      <c r="DU95" s="1">
        <v>13</v>
      </c>
      <c r="DV95" s="1">
        <v>0</v>
      </c>
      <c r="DW95" s="1">
        <v>0</v>
      </c>
      <c r="DX95" s="1">
        <v>0</v>
      </c>
      <c r="DY95" s="1">
        <v>0</v>
      </c>
      <c r="DZ95" s="1">
        <v>102</v>
      </c>
      <c r="EA95" s="1">
        <v>1</v>
      </c>
      <c r="EB95" s="4">
        <v>62.910891089108894</v>
      </c>
      <c r="EC95" s="4">
        <v>43.661386138613864</v>
      </c>
      <c r="ED95" s="4">
        <v>44.34950495049506</v>
      </c>
      <c r="EE95" s="4">
        <v>60.722222222222221</v>
      </c>
      <c r="EF95" s="4">
        <v>150.92178217821785</v>
      </c>
      <c r="EG95" s="4">
        <v>50.307260726072606</v>
      </c>
      <c r="EH95" s="4">
        <v>50.896039603960389</v>
      </c>
      <c r="EI95" s="1">
        <v>9</v>
      </c>
      <c r="EJ95" s="1">
        <v>33</v>
      </c>
      <c r="EK95" s="1">
        <v>38</v>
      </c>
      <c r="EL95" s="1">
        <v>21</v>
      </c>
      <c r="EM95" s="1">
        <v>1</v>
      </c>
      <c r="EN95" s="1">
        <v>0</v>
      </c>
      <c r="EO95" s="1">
        <v>33</v>
      </c>
      <c r="EP95" s="1">
        <v>36</v>
      </c>
      <c r="EQ95" s="1">
        <v>22</v>
      </c>
      <c r="ER95" s="1">
        <v>10</v>
      </c>
      <c r="ES95" s="1">
        <v>3</v>
      </c>
      <c r="ET95" s="1">
        <v>0</v>
      </c>
      <c r="EU95" s="1">
        <v>41</v>
      </c>
      <c r="EV95" s="1">
        <v>31</v>
      </c>
      <c r="EW95" s="1">
        <v>20</v>
      </c>
      <c r="EX95" s="1">
        <v>9</v>
      </c>
      <c r="EY95" s="1">
        <v>1</v>
      </c>
      <c r="EZ95" s="1">
        <v>0</v>
      </c>
      <c r="FA95" s="1">
        <v>5</v>
      </c>
      <c r="FB95" s="1">
        <v>19</v>
      </c>
      <c r="FC95" s="1">
        <v>17</v>
      </c>
      <c r="FD95" s="1">
        <v>13</v>
      </c>
      <c r="FE95" s="1">
        <v>0</v>
      </c>
      <c r="FF95" s="1">
        <v>0</v>
      </c>
      <c r="FG95" s="1">
        <v>1</v>
      </c>
      <c r="FH95" s="1">
        <v>0</v>
      </c>
      <c r="FI95" s="1">
        <v>94</v>
      </c>
      <c r="FJ95" s="1">
        <v>11</v>
      </c>
      <c r="FK95" s="1">
        <v>31</v>
      </c>
      <c r="FL95" s="1">
        <v>13</v>
      </c>
      <c r="FM95" s="1">
        <v>2</v>
      </c>
      <c r="FN95" s="1">
        <v>7</v>
      </c>
      <c r="FO95" s="1">
        <v>26</v>
      </c>
      <c r="FP95" s="1">
        <v>13</v>
      </c>
      <c r="FQ95" s="1">
        <v>26</v>
      </c>
      <c r="FR95" s="1" t="s">
        <v>307</v>
      </c>
      <c r="FS95" s="1">
        <v>313</v>
      </c>
      <c r="FT95" s="1">
        <v>134</v>
      </c>
      <c r="FU95" s="1">
        <v>313</v>
      </c>
    </row>
    <row r="96" spans="63:177">
      <c r="BK96" s="29">
        <v>239649532</v>
      </c>
      <c r="BL96" s="1" t="s">
        <v>40</v>
      </c>
      <c r="BM96" s="1">
        <v>214</v>
      </c>
      <c r="BN96" s="1" t="s">
        <v>289</v>
      </c>
      <c r="BO96" s="1" t="s">
        <v>370</v>
      </c>
      <c r="BP96" s="1">
        <v>73</v>
      </c>
      <c r="BQ96" s="1">
        <v>0</v>
      </c>
      <c r="BR96" s="4">
        <v>51.224657534246589</v>
      </c>
      <c r="BS96" s="4">
        <v>35.308219178082211</v>
      </c>
      <c r="BT96" s="4">
        <v>39.924657534246577</v>
      </c>
      <c r="BU96" s="4">
        <v>126.45753424657541</v>
      </c>
      <c r="BV96" s="4">
        <v>42.152511415525105</v>
      </c>
      <c r="BW96" s="1">
        <v>16</v>
      </c>
      <c r="BX96" s="1">
        <v>25</v>
      </c>
      <c r="BY96" s="1">
        <v>26</v>
      </c>
      <c r="BZ96" s="1">
        <v>6</v>
      </c>
      <c r="CA96" s="1">
        <v>0</v>
      </c>
      <c r="CB96" s="1">
        <v>0</v>
      </c>
      <c r="CC96" s="1">
        <v>30</v>
      </c>
      <c r="CD96" s="1">
        <v>35</v>
      </c>
      <c r="CE96" s="1">
        <v>6</v>
      </c>
      <c r="CF96" s="1">
        <v>2</v>
      </c>
      <c r="CG96" s="1">
        <v>1</v>
      </c>
      <c r="CH96" s="1">
        <v>1</v>
      </c>
      <c r="CI96" s="1">
        <v>31</v>
      </c>
      <c r="CJ96" s="1">
        <v>24</v>
      </c>
      <c r="CK96" s="1">
        <v>14</v>
      </c>
      <c r="CL96" s="1">
        <v>4</v>
      </c>
      <c r="CM96" s="1">
        <v>1</v>
      </c>
      <c r="CN96" s="1">
        <v>0</v>
      </c>
      <c r="CO96" s="1">
        <v>0</v>
      </c>
      <c r="CP96" s="1">
        <v>0</v>
      </c>
      <c r="CQ96" s="1">
        <v>113</v>
      </c>
      <c r="CR96" s="1">
        <v>0</v>
      </c>
      <c r="CS96" s="4">
        <v>69.778761061946923</v>
      </c>
      <c r="CT96" s="4">
        <v>43.322123893805291</v>
      </c>
      <c r="CU96" s="4">
        <v>54.919469026548683</v>
      </c>
      <c r="CV96" s="4">
        <v>55.663716814159294</v>
      </c>
      <c r="CW96" s="4">
        <v>168.02035398230083</v>
      </c>
      <c r="CX96" s="4">
        <v>56.006784660766961</v>
      </c>
      <c r="CY96" s="4">
        <v>55.921017699115033</v>
      </c>
      <c r="CZ96" s="1">
        <v>4</v>
      </c>
      <c r="DA96" s="1">
        <v>24</v>
      </c>
      <c r="DB96" s="1">
        <v>47</v>
      </c>
      <c r="DC96" s="1">
        <v>38</v>
      </c>
      <c r="DD96" s="1">
        <v>0</v>
      </c>
      <c r="DE96" s="1">
        <v>0</v>
      </c>
      <c r="DF96" s="1">
        <v>41</v>
      </c>
      <c r="DG96" s="1">
        <v>39</v>
      </c>
      <c r="DH96" s="1">
        <v>24</v>
      </c>
      <c r="DI96" s="1">
        <v>9</v>
      </c>
      <c r="DJ96" s="1">
        <v>2</v>
      </c>
      <c r="DK96" s="1">
        <v>0</v>
      </c>
      <c r="DL96" s="1">
        <v>28</v>
      </c>
      <c r="DM96" s="1">
        <v>29</v>
      </c>
      <c r="DN96" s="1">
        <v>38</v>
      </c>
      <c r="DO96" s="1">
        <v>18</v>
      </c>
      <c r="DP96" s="1">
        <v>0</v>
      </c>
      <c r="DQ96" s="1">
        <v>0</v>
      </c>
      <c r="DR96" s="1">
        <v>27</v>
      </c>
      <c r="DS96" s="1">
        <v>37</v>
      </c>
      <c r="DT96" s="1">
        <v>30</v>
      </c>
      <c r="DU96" s="1">
        <v>19</v>
      </c>
      <c r="DV96" s="1">
        <v>0</v>
      </c>
      <c r="DW96" s="1">
        <v>0</v>
      </c>
      <c r="DX96" s="1">
        <v>0</v>
      </c>
      <c r="DY96" s="1">
        <v>0</v>
      </c>
      <c r="DZ96" s="1">
        <v>186</v>
      </c>
      <c r="EA96" s="1">
        <v>0</v>
      </c>
      <c r="EB96" s="4">
        <v>62.496774193548347</v>
      </c>
      <c r="EC96" s="4">
        <v>40.176881720430117</v>
      </c>
      <c r="ED96" s="4">
        <v>49.034408602150535</v>
      </c>
      <c r="EE96" s="4">
        <v>55.663716814159294</v>
      </c>
      <c r="EF96" s="4">
        <v>151.7080645161291</v>
      </c>
      <c r="EG96" s="4">
        <v>50.569354838709657</v>
      </c>
      <c r="EH96" s="4">
        <v>50.517249103942653</v>
      </c>
      <c r="EI96" s="1">
        <v>20</v>
      </c>
      <c r="EJ96" s="1">
        <v>49</v>
      </c>
      <c r="EK96" s="1">
        <v>73</v>
      </c>
      <c r="EL96" s="1">
        <v>44</v>
      </c>
      <c r="EM96" s="1">
        <v>0</v>
      </c>
      <c r="EN96" s="1">
        <v>0</v>
      </c>
      <c r="EO96" s="1">
        <v>71</v>
      </c>
      <c r="EP96" s="1">
        <v>74</v>
      </c>
      <c r="EQ96" s="1">
        <v>30</v>
      </c>
      <c r="ER96" s="1">
        <v>11</v>
      </c>
      <c r="ES96" s="1">
        <v>3</v>
      </c>
      <c r="ET96" s="1">
        <v>1</v>
      </c>
      <c r="EU96" s="1">
        <v>59</v>
      </c>
      <c r="EV96" s="1">
        <v>53</v>
      </c>
      <c r="EW96" s="1">
        <v>52</v>
      </c>
      <c r="EX96" s="1">
        <v>22</v>
      </c>
      <c r="EY96" s="1">
        <v>1</v>
      </c>
      <c r="EZ96" s="1">
        <v>0</v>
      </c>
      <c r="FA96" s="1">
        <v>27</v>
      </c>
      <c r="FB96" s="1">
        <v>37</v>
      </c>
      <c r="FC96" s="1">
        <v>30</v>
      </c>
      <c r="FD96" s="1">
        <v>19</v>
      </c>
      <c r="FE96" s="1">
        <v>0</v>
      </c>
      <c r="FF96" s="1">
        <v>0</v>
      </c>
      <c r="FG96" s="1">
        <v>0</v>
      </c>
      <c r="FH96" s="1">
        <v>0</v>
      </c>
      <c r="FI96" s="1">
        <v>115</v>
      </c>
      <c r="FJ96" s="1">
        <v>13</v>
      </c>
      <c r="FK96" s="1">
        <v>29</v>
      </c>
      <c r="FL96" s="1">
        <v>18</v>
      </c>
      <c r="FM96" s="1">
        <v>3</v>
      </c>
      <c r="FN96" s="1">
        <v>6</v>
      </c>
      <c r="FO96" s="1">
        <v>26</v>
      </c>
      <c r="FP96" s="1">
        <v>13</v>
      </c>
      <c r="FQ96" s="1">
        <v>26</v>
      </c>
      <c r="FR96" s="1" t="s">
        <v>307</v>
      </c>
      <c r="FS96" s="1">
        <v>313</v>
      </c>
      <c r="FT96" s="1">
        <v>134</v>
      </c>
      <c r="FU96" s="1">
        <v>313</v>
      </c>
    </row>
    <row r="97" spans="63:177">
      <c r="BK97" s="29">
        <v>977278602</v>
      </c>
      <c r="BL97" s="1" t="s">
        <v>41</v>
      </c>
      <c r="BM97" s="1">
        <v>220</v>
      </c>
      <c r="BN97" s="1" t="s">
        <v>292</v>
      </c>
      <c r="BO97" s="1" t="s">
        <v>290</v>
      </c>
      <c r="BP97" s="1">
        <v>160</v>
      </c>
      <c r="BQ97" s="1">
        <v>0</v>
      </c>
      <c r="BR97" s="4">
        <v>66.133124999999978</v>
      </c>
      <c r="BS97" s="4">
        <v>52.311875000000001</v>
      </c>
      <c r="BT97" s="4">
        <v>54.871250000000032</v>
      </c>
      <c r="BU97" s="4">
        <v>173.31625000000003</v>
      </c>
      <c r="BV97" s="4">
        <v>57.772083333333356</v>
      </c>
      <c r="BW97" s="1">
        <v>7</v>
      </c>
      <c r="BX97" s="1">
        <v>43</v>
      </c>
      <c r="BY97" s="1">
        <v>74</v>
      </c>
      <c r="BZ97" s="1">
        <v>36</v>
      </c>
      <c r="CA97" s="1">
        <v>0</v>
      </c>
      <c r="CB97" s="1">
        <v>0</v>
      </c>
      <c r="CC97" s="1">
        <v>33</v>
      </c>
      <c r="CD97" s="1">
        <v>60</v>
      </c>
      <c r="CE97" s="1">
        <v>41</v>
      </c>
      <c r="CF97" s="1">
        <v>26</v>
      </c>
      <c r="CG97" s="1">
        <v>0</v>
      </c>
      <c r="CH97" s="1">
        <v>1</v>
      </c>
      <c r="CI97" s="1">
        <v>31</v>
      </c>
      <c r="CJ97" s="1">
        <v>62</v>
      </c>
      <c r="CK97" s="1">
        <v>41</v>
      </c>
      <c r="CL97" s="1">
        <v>26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4"/>
      <c r="CT97" s="4"/>
      <c r="CU97" s="4"/>
      <c r="CV97" s="4"/>
      <c r="CW97" s="4"/>
      <c r="CX97" s="4"/>
      <c r="CY97" s="4"/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160</v>
      </c>
      <c r="EA97" s="1">
        <v>0</v>
      </c>
      <c r="EB97" s="4">
        <v>66.133124999999978</v>
      </c>
      <c r="EC97" s="4">
        <v>52.311875000000001</v>
      </c>
      <c r="ED97" s="4">
        <v>54.871250000000032</v>
      </c>
      <c r="EE97" s="4"/>
      <c r="EF97" s="4">
        <v>173.31625000000003</v>
      </c>
      <c r="EG97" s="4">
        <v>57.772083333333356</v>
      </c>
      <c r="EH97" s="4">
        <v>57.772083333333356</v>
      </c>
      <c r="EI97" s="1">
        <v>7</v>
      </c>
      <c r="EJ97" s="1">
        <v>43</v>
      </c>
      <c r="EK97" s="1">
        <v>74</v>
      </c>
      <c r="EL97" s="1">
        <v>36</v>
      </c>
      <c r="EM97" s="1">
        <v>0</v>
      </c>
      <c r="EN97" s="1">
        <v>0</v>
      </c>
      <c r="EO97" s="1">
        <v>33</v>
      </c>
      <c r="EP97" s="1">
        <v>60</v>
      </c>
      <c r="EQ97" s="1">
        <v>41</v>
      </c>
      <c r="ER97" s="1">
        <v>26</v>
      </c>
      <c r="ES97" s="1">
        <v>0</v>
      </c>
      <c r="ET97" s="1">
        <v>1</v>
      </c>
      <c r="EU97" s="1">
        <v>31</v>
      </c>
      <c r="EV97" s="1">
        <v>62</v>
      </c>
      <c r="EW97" s="1">
        <v>41</v>
      </c>
      <c r="EX97" s="1">
        <v>26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10</v>
      </c>
      <c r="FJ97" s="1" t="s">
        <v>375</v>
      </c>
      <c r="FK97" s="1">
        <v>8</v>
      </c>
      <c r="FL97" s="1">
        <v>3</v>
      </c>
      <c r="FM97" s="1" t="s">
        <v>375</v>
      </c>
      <c r="FN97" s="1">
        <v>2</v>
      </c>
      <c r="FO97" s="1">
        <v>26</v>
      </c>
      <c r="FP97" s="1">
        <v>13</v>
      </c>
      <c r="FQ97" s="1">
        <v>26</v>
      </c>
      <c r="FR97" s="1" t="s">
        <v>307</v>
      </c>
      <c r="FS97" s="1">
        <v>313</v>
      </c>
      <c r="FT97" s="1">
        <v>134</v>
      </c>
      <c r="FU97" s="1">
        <v>313</v>
      </c>
    </row>
    <row r="98" spans="63:177">
      <c r="BK98" s="29">
        <v>950322173</v>
      </c>
      <c r="BL98" s="1" t="s">
        <v>42</v>
      </c>
      <c r="BM98" s="1">
        <v>227</v>
      </c>
      <c r="BN98" s="1" t="s">
        <v>289</v>
      </c>
      <c r="BO98" s="1" t="s">
        <v>290</v>
      </c>
      <c r="BP98" s="1">
        <v>82</v>
      </c>
      <c r="BQ98" s="1">
        <v>1</v>
      </c>
      <c r="BR98" s="4">
        <v>52.367901234567896</v>
      </c>
      <c r="BS98" s="4">
        <v>34.295061728395062</v>
      </c>
      <c r="BT98" s="4">
        <v>32.492592592592587</v>
      </c>
      <c r="BU98" s="4">
        <v>119.15555555555557</v>
      </c>
      <c r="BV98" s="4">
        <v>39.718518518518515</v>
      </c>
      <c r="BW98" s="1">
        <v>9</v>
      </c>
      <c r="BX98" s="1">
        <v>40</v>
      </c>
      <c r="BY98" s="1">
        <v>30</v>
      </c>
      <c r="BZ98" s="1">
        <v>2</v>
      </c>
      <c r="CA98" s="1">
        <v>0</v>
      </c>
      <c r="CB98" s="1">
        <v>0</v>
      </c>
      <c r="CC98" s="1">
        <v>43</v>
      </c>
      <c r="CD98" s="1">
        <v>26</v>
      </c>
      <c r="CE98" s="1">
        <v>8</v>
      </c>
      <c r="CF98" s="1">
        <v>4</v>
      </c>
      <c r="CG98" s="1">
        <v>3</v>
      </c>
      <c r="CH98" s="1">
        <v>0</v>
      </c>
      <c r="CI98" s="1">
        <v>43</v>
      </c>
      <c r="CJ98" s="1">
        <v>32</v>
      </c>
      <c r="CK98" s="1">
        <v>6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4"/>
      <c r="CT98" s="4"/>
      <c r="CU98" s="4"/>
      <c r="CV98" s="4"/>
      <c r="CW98" s="4"/>
      <c r="CX98" s="4"/>
      <c r="CY98" s="4"/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82</v>
      </c>
      <c r="EA98" s="1">
        <v>1</v>
      </c>
      <c r="EB98" s="4">
        <v>52.367901234567896</v>
      </c>
      <c r="EC98" s="4">
        <v>34.295061728395062</v>
      </c>
      <c r="ED98" s="4">
        <v>32.492592592592587</v>
      </c>
      <c r="EE98" s="4"/>
      <c r="EF98" s="4">
        <v>119.15555555555557</v>
      </c>
      <c r="EG98" s="4">
        <v>39.718518518518515</v>
      </c>
      <c r="EH98" s="4">
        <v>39.718518518518515</v>
      </c>
      <c r="EI98" s="1">
        <v>9</v>
      </c>
      <c r="EJ98" s="1">
        <v>40</v>
      </c>
      <c r="EK98" s="1">
        <v>30</v>
      </c>
      <c r="EL98" s="1">
        <v>2</v>
      </c>
      <c r="EM98" s="1">
        <v>0</v>
      </c>
      <c r="EN98" s="1">
        <v>0</v>
      </c>
      <c r="EO98" s="1">
        <v>43</v>
      </c>
      <c r="EP98" s="1">
        <v>26</v>
      </c>
      <c r="EQ98" s="1">
        <v>8</v>
      </c>
      <c r="ER98" s="1">
        <v>4</v>
      </c>
      <c r="ES98" s="1">
        <v>3</v>
      </c>
      <c r="ET98" s="1">
        <v>0</v>
      </c>
      <c r="EU98" s="1">
        <v>43</v>
      </c>
      <c r="EV98" s="1">
        <v>32</v>
      </c>
      <c r="EW98" s="1">
        <v>6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161</v>
      </c>
      <c r="FJ98" s="1" t="s">
        <v>375</v>
      </c>
      <c r="FK98" s="1">
        <v>172</v>
      </c>
      <c r="FL98" s="1">
        <v>20</v>
      </c>
      <c r="FM98" s="1" t="s">
        <v>375</v>
      </c>
      <c r="FN98" s="1">
        <v>20</v>
      </c>
      <c r="FO98" s="1">
        <v>26</v>
      </c>
      <c r="FP98" s="1">
        <v>13</v>
      </c>
      <c r="FQ98" s="1">
        <v>26</v>
      </c>
      <c r="FR98" s="1" t="s">
        <v>307</v>
      </c>
      <c r="FS98" s="1">
        <v>313</v>
      </c>
      <c r="FT98" s="1">
        <v>134</v>
      </c>
      <c r="FU98" s="1">
        <v>313</v>
      </c>
    </row>
    <row r="99" spans="63:177">
      <c r="BK99" s="29">
        <v>172576371</v>
      </c>
      <c r="BL99" s="1" t="s">
        <v>43</v>
      </c>
      <c r="BM99" s="1">
        <v>229</v>
      </c>
      <c r="BN99" s="1" t="s">
        <v>289</v>
      </c>
      <c r="BO99" s="1" t="s">
        <v>370</v>
      </c>
      <c r="BP99" s="1">
        <v>81</v>
      </c>
      <c r="BQ99" s="1">
        <v>0</v>
      </c>
      <c r="BR99" s="4">
        <v>61.837037037037042</v>
      </c>
      <c r="BS99" s="4">
        <v>40.320987654321002</v>
      </c>
      <c r="BT99" s="4">
        <v>46.259259259259252</v>
      </c>
      <c r="BU99" s="4">
        <v>148.41728395061727</v>
      </c>
      <c r="BV99" s="4">
        <v>49.472427983539092</v>
      </c>
      <c r="BW99" s="1">
        <v>8</v>
      </c>
      <c r="BX99" s="1">
        <v>26</v>
      </c>
      <c r="BY99" s="1">
        <v>34</v>
      </c>
      <c r="BZ99" s="1">
        <v>13</v>
      </c>
      <c r="CA99" s="1">
        <v>0</v>
      </c>
      <c r="CB99" s="1">
        <v>0</v>
      </c>
      <c r="CC99" s="1">
        <v>30</v>
      </c>
      <c r="CD99" s="1">
        <v>34</v>
      </c>
      <c r="CE99" s="1">
        <v>9</v>
      </c>
      <c r="CF99" s="1">
        <v>8</v>
      </c>
      <c r="CG99" s="1">
        <v>1</v>
      </c>
      <c r="CH99" s="1">
        <v>1</v>
      </c>
      <c r="CI99" s="1">
        <v>22</v>
      </c>
      <c r="CJ99" s="1">
        <v>35</v>
      </c>
      <c r="CK99" s="1">
        <v>17</v>
      </c>
      <c r="CL99" s="1">
        <v>7</v>
      </c>
      <c r="CM99" s="1">
        <v>1</v>
      </c>
      <c r="CN99" s="1">
        <v>0</v>
      </c>
      <c r="CO99" s="1">
        <v>0</v>
      </c>
      <c r="CP99" s="1">
        <v>0</v>
      </c>
      <c r="CQ99" s="1">
        <v>31</v>
      </c>
      <c r="CR99" s="1">
        <v>0</v>
      </c>
      <c r="CS99" s="4">
        <v>60.758064516129032</v>
      </c>
      <c r="CT99" s="4">
        <v>34.029032258064511</v>
      </c>
      <c r="CU99" s="4">
        <v>46.58064516129032</v>
      </c>
      <c r="CV99" s="4">
        <v>57.266666666666666</v>
      </c>
      <c r="CW99" s="4">
        <v>141.36774193548382</v>
      </c>
      <c r="CX99" s="4">
        <v>47.122580645161307</v>
      </c>
      <c r="CY99" s="4">
        <v>49.45456989247311</v>
      </c>
      <c r="CZ99" s="1">
        <v>4</v>
      </c>
      <c r="DA99" s="1">
        <v>8</v>
      </c>
      <c r="DB99" s="1">
        <v>10</v>
      </c>
      <c r="DC99" s="1">
        <v>9</v>
      </c>
      <c r="DD99" s="1">
        <v>1</v>
      </c>
      <c r="DE99" s="1">
        <v>0</v>
      </c>
      <c r="DF99" s="1">
        <v>17</v>
      </c>
      <c r="DG99" s="1">
        <v>9</v>
      </c>
      <c r="DH99" s="1">
        <v>4</v>
      </c>
      <c r="DI99" s="1">
        <v>1</v>
      </c>
      <c r="DJ99" s="1">
        <v>0</v>
      </c>
      <c r="DK99" s="1">
        <v>0</v>
      </c>
      <c r="DL99" s="1">
        <v>11</v>
      </c>
      <c r="DM99" s="1">
        <v>9</v>
      </c>
      <c r="DN99" s="1">
        <v>8</v>
      </c>
      <c r="DO99" s="1">
        <v>3</v>
      </c>
      <c r="DP99" s="1">
        <v>0</v>
      </c>
      <c r="DQ99" s="1">
        <v>1</v>
      </c>
      <c r="DR99" s="1">
        <v>2</v>
      </c>
      <c r="DS99" s="1">
        <v>15</v>
      </c>
      <c r="DT99" s="1">
        <v>8</v>
      </c>
      <c r="DU99" s="1">
        <v>5</v>
      </c>
      <c r="DV99" s="1">
        <v>0</v>
      </c>
      <c r="DW99" s="1">
        <v>0</v>
      </c>
      <c r="DX99" s="1">
        <v>0</v>
      </c>
      <c r="DY99" s="1">
        <v>0</v>
      </c>
      <c r="DZ99" s="1">
        <v>112</v>
      </c>
      <c r="EA99" s="1">
        <v>0</v>
      </c>
      <c r="EB99" s="4">
        <v>61.538392857142831</v>
      </c>
      <c r="EC99" s="4">
        <v>38.579464285714288</v>
      </c>
      <c r="ED99" s="4">
        <v>46.34821428571427</v>
      </c>
      <c r="EE99" s="4">
        <v>57.266666666666666</v>
      </c>
      <c r="EF99" s="4">
        <v>146.46607142857138</v>
      </c>
      <c r="EG99" s="4">
        <v>48.822023809523827</v>
      </c>
      <c r="EH99" s="4">
        <v>49.46748511904763</v>
      </c>
      <c r="EI99" s="1">
        <v>12</v>
      </c>
      <c r="EJ99" s="1">
        <v>34</v>
      </c>
      <c r="EK99" s="1">
        <v>44</v>
      </c>
      <c r="EL99" s="1">
        <v>22</v>
      </c>
      <c r="EM99" s="1">
        <v>1</v>
      </c>
      <c r="EN99" s="1">
        <v>0</v>
      </c>
      <c r="EO99" s="1">
        <v>47</v>
      </c>
      <c r="EP99" s="1">
        <v>43</v>
      </c>
      <c r="EQ99" s="1">
        <v>13</v>
      </c>
      <c r="ER99" s="1">
        <v>9</v>
      </c>
      <c r="ES99" s="1">
        <v>1</v>
      </c>
      <c r="ET99" s="1">
        <v>1</v>
      </c>
      <c r="EU99" s="1">
        <v>33</v>
      </c>
      <c r="EV99" s="1">
        <v>44</v>
      </c>
      <c r="EW99" s="1">
        <v>25</v>
      </c>
      <c r="EX99" s="1">
        <v>10</v>
      </c>
      <c r="EY99" s="1">
        <v>1</v>
      </c>
      <c r="EZ99" s="1">
        <v>1</v>
      </c>
      <c r="FA99" s="1">
        <v>2</v>
      </c>
      <c r="FB99" s="1">
        <v>15</v>
      </c>
      <c r="FC99" s="1">
        <v>8</v>
      </c>
      <c r="FD99" s="1">
        <v>5</v>
      </c>
      <c r="FE99" s="1">
        <v>0</v>
      </c>
      <c r="FF99" s="1">
        <v>0</v>
      </c>
      <c r="FG99" s="1">
        <v>0</v>
      </c>
      <c r="FH99" s="1">
        <v>0</v>
      </c>
      <c r="FI99" s="1">
        <v>30</v>
      </c>
      <c r="FJ99" s="1">
        <v>73</v>
      </c>
      <c r="FK99" s="1">
        <v>44</v>
      </c>
      <c r="FL99" s="1">
        <v>7</v>
      </c>
      <c r="FM99" s="1">
        <v>8</v>
      </c>
      <c r="FN99" s="1">
        <v>10</v>
      </c>
      <c r="FO99" s="1">
        <v>26</v>
      </c>
      <c r="FP99" s="1">
        <v>13</v>
      </c>
      <c r="FQ99" s="1">
        <v>26</v>
      </c>
      <c r="FR99" s="1" t="s">
        <v>307</v>
      </c>
      <c r="FS99" s="1">
        <v>313</v>
      </c>
      <c r="FT99" s="1">
        <v>134</v>
      </c>
      <c r="FU99" s="1">
        <v>313</v>
      </c>
    </row>
    <row r="100" spans="63:177">
      <c r="BK100" s="29">
        <v>641789859</v>
      </c>
      <c r="BL100" s="1" t="s">
        <v>44</v>
      </c>
      <c r="BM100" s="1">
        <v>238</v>
      </c>
      <c r="BN100" s="1" t="s">
        <v>289</v>
      </c>
      <c r="BO100" s="1" t="s">
        <v>290</v>
      </c>
      <c r="BP100" s="1">
        <v>121</v>
      </c>
      <c r="BQ100" s="1">
        <v>0</v>
      </c>
      <c r="BR100" s="4">
        <v>59.788429752066129</v>
      </c>
      <c r="BS100" s="4">
        <v>42.495867768595048</v>
      </c>
      <c r="BT100" s="4">
        <v>44.480165289256192</v>
      </c>
      <c r="BU100" s="4">
        <v>146.76446280991732</v>
      </c>
      <c r="BV100" s="4">
        <v>48.921487603305799</v>
      </c>
      <c r="BW100" s="1">
        <v>10</v>
      </c>
      <c r="BX100" s="1">
        <v>51</v>
      </c>
      <c r="BY100" s="1">
        <v>38</v>
      </c>
      <c r="BZ100" s="1">
        <v>22</v>
      </c>
      <c r="CA100" s="1">
        <v>1</v>
      </c>
      <c r="CB100" s="1">
        <v>1</v>
      </c>
      <c r="CC100" s="1">
        <v>47</v>
      </c>
      <c r="CD100" s="1">
        <v>46</v>
      </c>
      <c r="CE100" s="1">
        <v>16</v>
      </c>
      <c r="CF100" s="1">
        <v>12</v>
      </c>
      <c r="CG100" s="1">
        <v>2</v>
      </c>
      <c r="CH100" s="1">
        <v>0</v>
      </c>
      <c r="CI100" s="1">
        <v>48</v>
      </c>
      <c r="CJ100" s="1">
        <v>43</v>
      </c>
      <c r="CK100" s="1">
        <v>16</v>
      </c>
      <c r="CL100" s="1">
        <v>14</v>
      </c>
      <c r="CM100" s="1">
        <v>1</v>
      </c>
      <c r="CN100" s="1">
        <v>0</v>
      </c>
      <c r="CO100" s="1">
        <v>1</v>
      </c>
      <c r="CP100" s="1">
        <v>0</v>
      </c>
      <c r="CQ100" s="1">
        <v>0</v>
      </c>
      <c r="CR100" s="1">
        <v>0</v>
      </c>
      <c r="CS100" s="4"/>
      <c r="CT100" s="4"/>
      <c r="CU100" s="4"/>
      <c r="CV100" s="4"/>
      <c r="CW100" s="4"/>
      <c r="CX100" s="4"/>
      <c r="CY100" s="4"/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121</v>
      </c>
      <c r="EA100" s="1">
        <v>0</v>
      </c>
      <c r="EB100" s="4">
        <v>59.788429752066129</v>
      </c>
      <c r="EC100" s="4">
        <v>42.495867768595048</v>
      </c>
      <c r="ED100" s="4">
        <v>44.480165289256192</v>
      </c>
      <c r="EE100" s="4"/>
      <c r="EF100" s="4">
        <v>146.76446280991732</v>
      </c>
      <c r="EG100" s="4">
        <v>48.921487603305799</v>
      </c>
      <c r="EH100" s="4">
        <v>48.921487603305799</v>
      </c>
      <c r="EI100" s="1">
        <v>10</v>
      </c>
      <c r="EJ100" s="1">
        <v>51</v>
      </c>
      <c r="EK100" s="1">
        <v>38</v>
      </c>
      <c r="EL100" s="1">
        <v>22</v>
      </c>
      <c r="EM100" s="1">
        <v>1</v>
      </c>
      <c r="EN100" s="1">
        <v>1</v>
      </c>
      <c r="EO100" s="1">
        <v>47</v>
      </c>
      <c r="EP100" s="1">
        <v>46</v>
      </c>
      <c r="EQ100" s="1">
        <v>16</v>
      </c>
      <c r="ER100" s="1">
        <v>12</v>
      </c>
      <c r="ES100" s="1">
        <v>2</v>
      </c>
      <c r="ET100" s="1">
        <v>0</v>
      </c>
      <c r="EU100" s="1">
        <v>48</v>
      </c>
      <c r="EV100" s="1">
        <v>43</v>
      </c>
      <c r="EW100" s="1">
        <v>16</v>
      </c>
      <c r="EX100" s="1">
        <v>14</v>
      </c>
      <c r="EY100" s="1">
        <v>1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1</v>
      </c>
      <c r="FH100" s="1">
        <v>0</v>
      </c>
      <c r="FI100" s="1">
        <v>37</v>
      </c>
      <c r="FJ100" s="1" t="s">
        <v>375</v>
      </c>
      <c r="FK100" s="1">
        <v>43</v>
      </c>
      <c r="FL100" s="1">
        <v>8</v>
      </c>
      <c r="FM100" s="1" t="s">
        <v>375</v>
      </c>
      <c r="FN100" s="1">
        <v>9</v>
      </c>
      <c r="FO100" s="1">
        <v>26</v>
      </c>
      <c r="FP100" s="1">
        <v>13</v>
      </c>
      <c r="FQ100" s="1">
        <v>26</v>
      </c>
      <c r="FR100" s="1" t="s">
        <v>307</v>
      </c>
      <c r="FS100" s="1">
        <v>313</v>
      </c>
      <c r="FT100" s="1">
        <v>134</v>
      </c>
      <c r="FU100" s="1">
        <v>313</v>
      </c>
    </row>
    <row r="101" spans="63:177">
      <c r="BK101" s="29">
        <v>372307501</v>
      </c>
      <c r="BL101" s="1" t="s">
        <v>45</v>
      </c>
      <c r="BM101" s="1">
        <v>242</v>
      </c>
      <c r="BN101" s="1" t="s">
        <v>289</v>
      </c>
      <c r="BO101" s="1" t="s">
        <v>370</v>
      </c>
      <c r="BP101" s="1">
        <v>36</v>
      </c>
      <c r="BQ101" s="1">
        <v>1</v>
      </c>
      <c r="BR101" s="4">
        <v>52.354285714285702</v>
      </c>
      <c r="BS101" s="4">
        <v>35.625714285714281</v>
      </c>
      <c r="BT101" s="4">
        <v>39.239999999999995</v>
      </c>
      <c r="BU101" s="4">
        <v>127.22</v>
      </c>
      <c r="BV101" s="4">
        <v>42.40666666666668</v>
      </c>
      <c r="BW101" s="1">
        <v>8</v>
      </c>
      <c r="BX101" s="1">
        <v>13</v>
      </c>
      <c r="BY101" s="1">
        <v>10</v>
      </c>
      <c r="BZ101" s="1">
        <v>4</v>
      </c>
      <c r="CA101" s="1">
        <v>1</v>
      </c>
      <c r="CB101" s="1">
        <v>0</v>
      </c>
      <c r="CC101" s="1">
        <v>17</v>
      </c>
      <c r="CD101" s="1">
        <v>14</v>
      </c>
      <c r="CE101" s="1">
        <v>2</v>
      </c>
      <c r="CF101" s="1">
        <v>2</v>
      </c>
      <c r="CG101" s="1">
        <v>1</v>
      </c>
      <c r="CH101" s="1">
        <v>1</v>
      </c>
      <c r="CI101" s="1">
        <v>16</v>
      </c>
      <c r="CJ101" s="1">
        <v>11</v>
      </c>
      <c r="CK101" s="1">
        <v>6</v>
      </c>
      <c r="CL101" s="1">
        <v>2</v>
      </c>
      <c r="CM101" s="1">
        <v>1</v>
      </c>
      <c r="CN101" s="1">
        <v>0</v>
      </c>
      <c r="CO101" s="1">
        <v>1</v>
      </c>
      <c r="CP101" s="1">
        <v>0</v>
      </c>
      <c r="CQ101" s="1">
        <v>34</v>
      </c>
      <c r="CR101" s="1">
        <v>0</v>
      </c>
      <c r="CS101" s="4">
        <v>63.3</v>
      </c>
      <c r="CT101" s="4">
        <v>32.241176470588243</v>
      </c>
      <c r="CU101" s="4">
        <v>42.649999999999991</v>
      </c>
      <c r="CV101" s="4">
        <v>54.558823529411768</v>
      </c>
      <c r="CW101" s="4">
        <v>138.19117647058823</v>
      </c>
      <c r="CX101" s="4">
        <v>46.063725490196084</v>
      </c>
      <c r="CY101" s="4">
        <v>48.187500000000014</v>
      </c>
      <c r="CZ101" s="1">
        <v>3</v>
      </c>
      <c r="DA101" s="1">
        <v>11</v>
      </c>
      <c r="DB101" s="1">
        <v>17</v>
      </c>
      <c r="DC101" s="1">
        <v>3</v>
      </c>
      <c r="DD101" s="1">
        <v>0</v>
      </c>
      <c r="DE101" s="1">
        <v>0</v>
      </c>
      <c r="DF101" s="1">
        <v>16</v>
      </c>
      <c r="DG101" s="1">
        <v>16</v>
      </c>
      <c r="DH101" s="1">
        <v>2</v>
      </c>
      <c r="DI101" s="1">
        <v>0</v>
      </c>
      <c r="DJ101" s="1">
        <v>1</v>
      </c>
      <c r="DK101" s="1">
        <v>0</v>
      </c>
      <c r="DL101" s="1">
        <v>9</v>
      </c>
      <c r="DM101" s="1">
        <v>15</v>
      </c>
      <c r="DN101" s="1">
        <v>10</v>
      </c>
      <c r="DO101" s="1">
        <v>0</v>
      </c>
      <c r="DP101" s="1">
        <v>0</v>
      </c>
      <c r="DQ101" s="1">
        <v>0</v>
      </c>
      <c r="DR101" s="1">
        <v>5</v>
      </c>
      <c r="DS101" s="1">
        <v>15</v>
      </c>
      <c r="DT101" s="1">
        <v>10</v>
      </c>
      <c r="DU101" s="1">
        <v>4</v>
      </c>
      <c r="DV101" s="1">
        <v>0</v>
      </c>
      <c r="DW101" s="1">
        <v>0</v>
      </c>
      <c r="DX101" s="1">
        <v>0</v>
      </c>
      <c r="DY101" s="1">
        <v>0</v>
      </c>
      <c r="DZ101" s="1">
        <v>70</v>
      </c>
      <c r="EA101" s="1">
        <v>1</v>
      </c>
      <c r="EB101" s="4">
        <v>57.747826086956522</v>
      </c>
      <c r="EC101" s="4">
        <v>33.957971014492756</v>
      </c>
      <c r="ED101" s="4">
        <v>40.920289855072454</v>
      </c>
      <c r="EE101" s="4">
        <v>54.558823529411768</v>
      </c>
      <c r="EF101" s="4">
        <v>132.62608695652179</v>
      </c>
      <c r="EG101" s="4">
        <v>44.208695652173901</v>
      </c>
      <c r="EH101" s="4">
        <v>45.255193236714987</v>
      </c>
      <c r="EI101" s="1">
        <v>11</v>
      </c>
      <c r="EJ101" s="1">
        <v>24</v>
      </c>
      <c r="EK101" s="1">
        <v>27</v>
      </c>
      <c r="EL101" s="1">
        <v>7</v>
      </c>
      <c r="EM101" s="1">
        <v>1</v>
      </c>
      <c r="EN101" s="1">
        <v>0</v>
      </c>
      <c r="EO101" s="1">
        <v>33</v>
      </c>
      <c r="EP101" s="1">
        <v>30</v>
      </c>
      <c r="EQ101" s="1">
        <v>4</v>
      </c>
      <c r="ER101" s="1">
        <v>2</v>
      </c>
      <c r="ES101" s="1">
        <v>2</v>
      </c>
      <c r="ET101" s="1">
        <v>1</v>
      </c>
      <c r="EU101" s="1">
        <v>25</v>
      </c>
      <c r="EV101" s="1">
        <v>26</v>
      </c>
      <c r="EW101" s="1">
        <v>16</v>
      </c>
      <c r="EX101" s="1">
        <v>2</v>
      </c>
      <c r="EY101" s="1">
        <v>1</v>
      </c>
      <c r="EZ101" s="1">
        <v>0</v>
      </c>
      <c r="FA101" s="1">
        <v>5</v>
      </c>
      <c r="FB101" s="1">
        <v>15</v>
      </c>
      <c r="FC101" s="1">
        <v>10</v>
      </c>
      <c r="FD101" s="1">
        <v>4</v>
      </c>
      <c r="FE101" s="1">
        <v>0</v>
      </c>
      <c r="FF101" s="1">
        <v>0</v>
      </c>
      <c r="FG101" s="1">
        <v>1</v>
      </c>
      <c r="FH101" s="1">
        <v>0</v>
      </c>
      <c r="FI101" s="1">
        <v>113</v>
      </c>
      <c r="FJ101" s="1">
        <v>81</v>
      </c>
      <c r="FK101" s="1">
        <v>100</v>
      </c>
      <c r="FL101" s="1">
        <v>17</v>
      </c>
      <c r="FM101" s="1">
        <v>10</v>
      </c>
      <c r="FN101" s="1">
        <v>16</v>
      </c>
      <c r="FO101" s="1">
        <v>26</v>
      </c>
      <c r="FP101" s="1">
        <v>13</v>
      </c>
      <c r="FQ101" s="1">
        <v>26</v>
      </c>
      <c r="FR101" s="1" t="s">
        <v>307</v>
      </c>
      <c r="FS101" s="1">
        <v>313</v>
      </c>
      <c r="FT101" s="1">
        <v>134</v>
      </c>
      <c r="FU101" s="1">
        <v>313</v>
      </c>
    </row>
    <row r="102" spans="63:177">
      <c r="BK102" s="29">
        <v>663911520</v>
      </c>
      <c r="BL102" s="1" t="s">
        <v>46</v>
      </c>
      <c r="BM102" s="1">
        <v>250</v>
      </c>
      <c r="BN102" s="1" t="s">
        <v>289</v>
      </c>
      <c r="BO102" s="1" t="s">
        <v>290</v>
      </c>
      <c r="BP102" s="1">
        <v>81</v>
      </c>
      <c r="BQ102" s="1">
        <v>1</v>
      </c>
      <c r="BR102" s="4">
        <v>46.052499999999995</v>
      </c>
      <c r="BS102" s="4">
        <v>28.830000000000002</v>
      </c>
      <c r="BT102" s="4">
        <v>33.751250000000006</v>
      </c>
      <c r="BU102" s="4">
        <v>108.63374999999992</v>
      </c>
      <c r="BV102" s="4">
        <v>36.21125</v>
      </c>
      <c r="BW102" s="1">
        <v>27</v>
      </c>
      <c r="BX102" s="1">
        <v>29</v>
      </c>
      <c r="BY102" s="1">
        <v>15</v>
      </c>
      <c r="BZ102" s="1">
        <v>9</v>
      </c>
      <c r="CA102" s="1">
        <v>2</v>
      </c>
      <c r="CB102" s="1">
        <v>0</v>
      </c>
      <c r="CC102" s="1">
        <v>52</v>
      </c>
      <c r="CD102" s="1">
        <v>19</v>
      </c>
      <c r="CE102" s="1">
        <v>6</v>
      </c>
      <c r="CF102" s="1">
        <v>3</v>
      </c>
      <c r="CG102" s="1">
        <v>5</v>
      </c>
      <c r="CH102" s="1">
        <v>0</v>
      </c>
      <c r="CI102" s="1">
        <v>43</v>
      </c>
      <c r="CJ102" s="1">
        <v>23</v>
      </c>
      <c r="CK102" s="1">
        <v>9</v>
      </c>
      <c r="CL102" s="1">
        <v>5</v>
      </c>
      <c r="CM102" s="1">
        <v>2</v>
      </c>
      <c r="CN102" s="1">
        <v>0</v>
      </c>
      <c r="CO102" s="1">
        <v>2</v>
      </c>
      <c r="CP102" s="1">
        <v>0</v>
      </c>
      <c r="CQ102" s="1">
        <v>0</v>
      </c>
      <c r="CR102" s="1">
        <v>0</v>
      </c>
      <c r="CS102" s="4"/>
      <c r="CT102" s="4"/>
      <c r="CU102" s="4"/>
      <c r="CV102" s="4"/>
      <c r="CW102" s="4"/>
      <c r="CX102" s="4"/>
      <c r="CY102" s="4"/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81</v>
      </c>
      <c r="EA102" s="1">
        <v>1</v>
      </c>
      <c r="EB102" s="4">
        <v>46.052499999999995</v>
      </c>
      <c r="EC102" s="4">
        <v>28.830000000000002</v>
      </c>
      <c r="ED102" s="4">
        <v>33.751250000000006</v>
      </c>
      <c r="EE102" s="4"/>
      <c r="EF102" s="4">
        <v>108.63374999999992</v>
      </c>
      <c r="EG102" s="4">
        <v>36.21125</v>
      </c>
      <c r="EH102" s="4">
        <v>36.21125</v>
      </c>
      <c r="EI102" s="1">
        <v>27</v>
      </c>
      <c r="EJ102" s="1">
        <v>29</v>
      </c>
      <c r="EK102" s="1">
        <v>15</v>
      </c>
      <c r="EL102" s="1">
        <v>9</v>
      </c>
      <c r="EM102" s="1">
        <v>2</v>
      </c>
      <c r="EN102" s="1">
        <v>0</v>
      </c>
      <c r="EO102" s="1">
        <v>52</v>
      </c>
      <c r="EP102" s="1">
        <v>19</v>
      </c>
      <c r="EQ102" s="1">
        <v>6</v>
      </c>
      <c r="ER102" s="1">
        <v>3</v>
      </c>
      <c r="ES102" s="1">
        <v>5</v>
      </c>
      <c r="ET102" s="1">
        <v>0</v>
      </c>
      <c r="EU102" s="1">
        <v>43</v>
      </c>
      <c r="EV102" s="1">
        <v>23</v>
      </c>
      <c r="EW102" s="1">
        <v>9</v>
      </c>
      <c r="EX102" s="1">
        <v>5</v>
      </c>
      <c r="EY102" s="1">
        <v>2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2</v>
      </c>
      <c r="FH102" s="1">
        <v>0</v>
      </c>
      <c r="FI102" s="1">
        <v>230</v>
      </c>
      <c r="FJ102" s="1" t="s">
        <v>375</v>
      </c>
      <c r="FK102" s="1">
        <v>236</v>
      </c>
      <c r="FL102" s="1">
        <v>22</v>
      </c>
      <c r="FM102" s="1" t="s">
        <v>375</v>
      </c>
      <c r="FN102" s="1">
        <v>22</v>
      </c>
      <c r="FO102" s="1">
        <v>26</v>
      </c>
      <c r="FP102" s="1">
        <v>13</v>
      </c>
      <c r="FQ102" s="1">
        <v>26</v>
      </c>
      <c r="FR102" s="1" t="s">
        <v>307</v>
      </c>
      <c r="FS102" s="1">
        <v>313</v>
      </c>
      <c r="FT102" s="1">
        <v>134</v>
      </c>
      <c r="FU102" s="1">
        <v>313</v>
      </c>
    </row>
    <row r="103" spans="63:177">
      <c r="BK103" s="29">
        <v>790548173</v>
      </c>
      <c r="BL103" s="1" t="s">
        <v>47</v>
      </c>
      <c r="BM103" s="1">
        <v>251</v>
      </c>
      <c r="BN103" s="1" t="s">
        <v>289</v>
      </c>
      <c r="BO103" s="1" t="s">
        <v>370</v>
      </c>
      <c r="BP103" s="1">
        <v>78</v>
      </c>
      <c r="BQ103" s="1">
        <v>0</v>
      </c>
      <c r="BR103" s="4">
        <v>50.933333333333337</v>
      </c>
      <c r="BS103" s="4">
        <v>34.310256410256422</v>
      </c>
      <c r="BT103" s="4">
        <v>34.496153846153852</v>
      </c>
      <c r="BU103" s="4">
        <v>119.73974358974363</v>
      </c>
      <c r="BV103" s="4">
        <v>39.913247863247847</v>
      </c>
      <c r="BW103" s="1">
        <v>18</v>
      </c>
      <c r="BX103" s="1">
        <v>35</v>
      </c>
      <c r="BY103" s="1">
        <v>15</v>
      </c>
      <c r="BZ103" s="1">
        <v>10</v>
      </c>
      <c r="CA103" s="1">
        <v>0</v>
      </c>
      <c r="CB103" s="1">
        <v>0</v>
      </c>
      <c r="CC103" s="1">
        <v>39</v>
      </c>
      <c r="CD103" s="1">
        <v>27</v>
      </c>
      <c r="CE103" s="1">
        <v>8</v>
      </c>
      <c r="CF103" s="1">
        <v>4</v>
      </c>
      <c r="CG103" s="1">
        <v>0</v>
      </c>
      <c r="CH103" s="1">
        <v>0</v>
      </c>
      <c r="CI103" s="1">
        <v>43</v>
      </c>
      <c r="CJ103" s="1">
        <v>20</v>
      </c>
      <c r="CK103" s="1">
        <v>13</v>
      </c>
      <c r="CL103" s="1">
        <v>2</v>
      </c>
      <c r="CM103" s="1">
        <v>0</v>
      </c>
      <c r="CN103" s="1">
        <v>1</v>
      </c>
      <c r="CO103" s="1">
        <v>0</v>
      </c>
      <c r="CP103" s="1">
        <v>0</v>
      </c>
      <c r="CQ103" s="1">
        <v>49</v>
      </c>
      <c r="CR103" s="1">
        <v>0</v>
      </c>
      <c r="CS103" s="4">
        <v>66.824489795918353</v>
      </c>
      <c r="CT103" s="4">
        <v>35.17755102040816</v>
      </c>
      <c r="CU103" s="4">
        <v>52.761224489795929</v>
      </c>
      <c r="CV103" s="4">
        <v>63.102040816326529</v>
      </c>
      <c r="CW103" s="4">
        <v>154.76326530612246</v>
      </c>
      <c r="CX103" s="4">
        <v>51.587755102040838</v>
      </c>
      <c r="CY103" s="4">
        <v>54.466326530612243</v>
      </c>
      <c r="CZ103" s="1">
        <v>3</v>
      </c>
      <c r="DA103" s="1">
        <v>13</v>
      </c>
      <c r="DB103" s="1">
        <v>16</v>
      </c>
      <c r="DC103" s="1">
        <v>17</v>
      </c>
      <c r="DD103" s="1">
        <v>0</v>
      </c>
      <c r="DE103" s="1">
        <v>0</v>
      </c>
      <c r="DF103" s="1">
        <v>23</v>
      </c>
      <c r="DG103" s="1">
        <v>20</v>
      </c>
      <c r="DH103" s="1">
        <v>3</v>
      </c>
      <c r="DI103" s="1">
        <v>3</v>
      </c>
      <c r="DJ103" s="1">
        <v>1</v>
      </c>
      <c r="DK103" s="1">
        <v>0</v>
      </c>
      <c r="DL103" s="1">
        <v>13</v>
      </c>
      <c r="DM103" s="1">
        <v>12</v>
      </c>
      <c r="DN103" s="1">
        <v>13</v>
      </c>
      <c r="DO103" s="1">
        <v>11</v>
      </c>
      <c r="DP103" s="1">
        <v>0</v>
      </c>
      <c r="DQ103" s="1">
        <v>0</v>
      </c>
      <c r="DR103" s="1">
        <v>5</v>
      </c>
      <c r="DS103" s="1">
        <v>15</v>
      </c>
      <c r="DT103" s="1">
        <v>18</v>
      </c>
      <c r="DU103" s="1">
        <v>11</v>
      </c>
      <c r="DV103" s="1">
        <v>0</v>
      </c>
      <c r="DW103" s="1">
        <v>0</v>
      </c>
      <c r="DX103" s="1">
        <v>0</v>
      </c>
      <c r="DY103" s="1">
        <v>0</v>
      </c>
      <c r="DZ103" s="1">
        <v>127</v>
      </c>
      <c r="EA103" s="1">
        <v>0</v>
      </c>
      <c r="EB103" s="4">
        <v>57.064566929133861</v>
      </c>
      <c r="EC103" s="4">
        <v>34.644881889763802</v>
      </c>
      <c r="ED103" s="4">
        <v>41.543307086614178</v>
      </c>
      <c r="EE103" s="4">
        <v>63.102040816326529</v>
      </c>
      <c r="EF103" s="4">
        <v>133.25275590551183</v>
      </c>
      <c r="EG103" s="4">
        <v>44.417585301837256</v>
      </c>
      <c r="EH103" s="4">
        <v>45.528215223097114</v>
      </c>
      <c r="EI103" s="1">
        <v>21</v>
      </c>
      <c r="EJ103" s="1">
        <v>48</v>
      </c>
      <c r="EK103" s="1">
        <v>31</v>
      </c>
      <c r="EL103" s="1">
        <v>27</v>
      </c>
      <c r="EM103" s="1">
        <v>0</v>
      </c>
      <c r="EN103" s="1">
        <v>0</v>
      </c>
      <c r="EO103" s="1">
        <v>62</v>
      </c>
      <c r="EP103" s="1">
        <v>47</v>
      </c>
      <c r="EQ103" s="1">
        <v>11</v>
      </c>
      <c r="ER103" s="1">
        <v>7</v>
      </c>
      <c r="ES103" s="1">
        <v>1</v>
      </c>
      <c r="ET103" s="1">
        <v>0</v>
      </c>
      <c r="EU103" s="1">
        <v>56</v>
      </c>
      <c r="EV103" s="1">
        <v>32</v>
      </c>
      <c r="EW103" s="1">
        <v>26</v>
      </c>
      <c r="EX103" s="1">
        <v>13</v>
      </c>
      <c r="EY103" s="1">
        <v>0</v>
      </c>
      <c r="EZ103" s="1">
        <v>1</v>
      </c>
      <c r="FA103" s="1">
        <v>5</v>
      </c>
      <c r="FB103" s="1">
        <v>15</v>
      </c>
      <c r="FC103" s="1">
        <v>18</v>
      </c>
      <c r="FD103" s="1">
        <v>11</v>
      </c>
      <c r="FE103" s="1">
        <v>0</v>
      </c>
      <c r="FF103" s="1">
        <v>0</v>
      </c>
      <c r="FG103" s="1">
        <v>0</v>
      </c>
      <c r="FH103" s="1">
        <v>0</v>
      </c>
      <c r="FI103" s="1">
        <v>151</v>
      </c>
      <c r="FJ103" s="1">
        <v>41</v>
      </c>
      <c r="FK103" s="1">
        <v>97</v>
      </c>
      <c r="FL103" s="1">
        <v>19</v>
      </c>
      <c r="FM103" s="1">
        <v>4</v>
      </c>
      <c r="FN103" s="1">
        <v>15</v>
      </c>
      <c r="FO103" s="1">
        <v>26</v>
      </c>
      <c r="FP103" s="1">
        <v>13</v>
      </c>
      <c r="FQ103" s="1">
        <v>26</v>
      </c>
      <c r="FR103" s="1" t="s">
        <v>307</v>
      </c>
      <c r="FS103" s="1">
        <v>313</v>
      </c>
      <c r="FT103" s="1">
        <v>134</v>
      </c>
      <c r="FU103" s="1">
        <v>313</v>
      </c>
    </row>
    <row r="104" spans="63:177">
      <c r="BK104" s="29">
        <v>871711855</v>
      </c>
      <c r="BL104" s="1" t="s">
        <v>48</v>
      </c>
      <c r="BM104" s="1">
        <v>272</v>
      </c>
      <c r="BN104" s="1" t="s">
        <v>289</v>
      </c>
      <c r="BO104" s="1" t="s">
        <v>370</v>
      </c>
      <c r="BP104" s="1">
        <v>129</v>
      </c>
      <c r="BQ104" s="1">
        <v>0</v>
      </c>
      <c r="BR104" s="4">
        <v>57.92093023255817</v>
      </c>
      <c r="BS104" s="4">
        <v>39.644961240310067</v>
      </c>
      <c r="BT104" s="4">
        <v>44.209302325581397</v>
      </c>
      <c r="BU104" s="4">
        <v>141.77519379844955</v>
      </c>
      <c r="BV104" s="4">
        <v>47.258397932816514</v>
      </c>
      <c r="BW104" s="1">
        <v>17</v>
      </c>
      <c r="BX104" s="1">
        <v>49</v>
      </c>
      <c r="BY104" s="1">
        <v>37</v>
      </c>
      <c r="BZ104" s="1">
        <v>26</v>
      </c>
      <c r="CA104" s="1">
        <v>2</v>
      </c>
      <c r="CB104" s="1">
        <v>0</v>
      </c>
      <c r="CC104" s="1">
        <v>55</v>
      </c>
      <c r="CD104" s="1">
        <v>44</v>
      </c>
      <c r="CE104" s="1">
        <v>17</v>
      </c>
      <c r="CF104" s="1">
        <v>13</v>
      </c>
      <c r="CG104" s="1">
        <v>4</v>
      </c>
      <c r="CH104" s="1">
        <v>0</v>
      </c>
      <c r="CI104" s="1">
        <v>52</v>
      </c>
      <c r="CJ104" s="1">
        <v>35</v>
      </c>
      <c r="CK104" s="1">
        <v>31</v>
      </c>
      <c r="CL104" s="1">
        <v>11</v>
      </c>
      <c r="CM104" s="1">
        <v>2</v>
      </c>
      <c r="CN104" s="1">
        <v>2</v>
      </c>
      <c r="CO104" s="1">
        <v>0</v>
      </c>
      <c r="CP104" s="1">
        <v>0</v>
      </c>
      <c r="CQ104" s="1">
        <v>29</v>
      </c>
      <c r="CR104" s="1">
        <v>1</v>
      </c>
      <c r="CS104" s="4">
        <v>63.2</v>
      </c>
      <c r="CT104" s="4">
        <v>26.421428571428571</v>
      </c>
      <c r="CU104" s="4">
        <v>46.217857142857142</v>
      </c>
      <c r="CV104" s="4">
        <v>59.964285714285715</v>
      </c>
      <c r="CW104" s="4">
        <v>135.83928571428572</v>
      </c>
      <c r="CX104" s="4">
        <v>45.279761904761912</v>
      </c>
      <c r="CY104" s="4">
        <v>48.950892857142847</v>
      </c>
      <c r="CZ104" s="1">
        <v>3</v>
      </c>
      <c r="DA104" s="1">
        <v>8</v>
      </c>
      <c r="DB104" s="1">
        <v>13</v>
      </c>
      <c r="DC104" s="1">
        <v>4</v>
      </c>
      <c r="DD104" s="1">
        <v>0</v>
      </c>
      <c r="DE104" s="1">
        <v>0</v>
      </c>
      <c r="DF104" s="1">
        <v>18</v>
      </c>
      <c r="DG104" s="1">
        <v>8</v>
      </c>
      <c r="DH104" s="1">
        <v>2</v>
      </c>
      <c r="DI104" s="1">
        <v>0</v>
      </c>
      <c r="DJ104" s="1">
        <v>0</v>
      </c>
      <c r="DK104" s="1">
        <v>0</v>
      </c>
      <c r="DL104" s="1">
        <v>14</v>
      </c>
      <c r="DM104" s="1">
        <v>4</v>
      </c>
      <c r="DN104" s="1">
        <v>4</v>
      </c>
      <c r="DO104" s="1">
        <v>6</v>
      </c>
      <c r="DP104" s="1">
        <v>0</v>
      </c>
      <c r="DQ104" s="1">
        <v>0</v>
      </c>
      <c r="DR104" s="1">
        <v>2</v>
      </c>
      <c r="DS104" s="1">
        <v>12</v>
      </c>
      <c r="DT104" s="1">
        <v>12</v>
      </c>
      <c r="DU104" s="1">
        <v>2</v>
      </c>
      <c r="DV104" s="1">
        <v>0</v>
      </c>
      <c r="DW104" s="1">
        <v>0</v>
      </c>
      <c r="DX104" s="1">
        <v>0</v>
      </c>
      <c r="DY104" s="1">
        <v>0</v>
      </c>
      <c r="DZ104" s="1">
        <v>158</v>
      </c>
      <c r="EA104" s="1">
        <v>1</v>
      </c>
      <c r="EB104" s="4">
        <v>58.862420382165624</v>
      </c>
      <c r="EC104" s="4">
        <v>37.286624203821638</v>
      </c>
      <c r="ED104" s="4">
        <v>44.567515923566901</v>
      </c>
      <c r="EE104" s="4">
        <v>59.964285714285715</v>
      </c>
      <c r="EF104" s="4">
        <v>140.71656050955411</v>
      </c>
      <c r="EG104" s="4">
        <v>46.905520169851364</v>
      </c>
      <c r="EH104" s="4">
        <v>47.560244161358789</v>
      </c>
      <c r="EI104" s="1">
        <v>20</v>
      </c>
      <c r="EJ104" s="1">
        <v>57</v>
      </c>
      <c r="EK104" s="1">
        <v>50</v>
      </c>
      <c r="EL104" s="1">
        <v>30</v>
      </c>
      <c r="EM104" s="1">
        <v>2</v>
      </c>
      <c r="EN104" s="1">
        <v>0</v>
      </c>
      <c r="EO104" s="1">
        <v>73</v>
      </c>
      <c r="EP104" s="1">
        <v>52</v>
      </c>
      <c r="EQ104" s="1">
        <v>19</v>
      </c>
      <c r="ER104" s="1">
        <v>13</v>
      </c>
      <c r="ES104" s="1">
        <v>4</v>
      </c>
      <c r="ET104" s="1">
        <v>0</v>
      </c>
      <c r="EU104" s="1">
        <v>66</v>
      </c>
      <c r="EV104" s="1">
        <v>39</v>
      </c>
      <c r="EW104" s="1">
        <v>35</v>
      </c>
      <c r="EX104" s="1">
        <v>17</v>
      </c>
      <c r="EY104" s="1">
        <v>2</v>
      </c>
      <c r="EZ104" s="1">
        <v>2</v>
      </c>
      <c r="FA104" s="1">
        <v>2</v>
      </c>
      <c r="FB104" s="1">
        <v>12</v>
      </c>
      <c r="FC104" s="1">
        <v>12</v>
      </c>
      <c r="FD104" s="1">
        <v>2</v>
      </c>
      <c r="FE104" s="1">
        <v>0</v>
      </c>
      <c r="FF104" s="1">
        <v>0</v>
      </c>
      <c r="FG104" s="1">
        <v>0</v>
      </c>
      <c r="FH104" s="1">
        <v>0</v>
      </c>
      <c r="FI104" s="1">
        <v>43</v>
      </c>
      <c r="FJ104" s="1">
        <v>87</v>
      </c>
      <c r="FK104" s="1">
        <v>64</v>
      </c>
      <c r="FL104" s="1">
        <v>9</v>
      </c>
      <c r="FM104" s="1">
        <v>11</v>
      </c>
      <c r="FN104" s="1">
        <v>11</v>
      </c>
      <c r="FO104" s="1">
        <v>26</v>
      </c>
      <c r="FP104" s="1">
        <v>13</v>
      </c>
      <c r="FQ104" s="1">
        <v>26</v>
      </c>
      <c r="FR104" s="1" t="s">
        <v>307</v>
      </c>
      <c r="FS104" s="1">
        <v>313</v>
      </c>
      <c r="FT104" s="1">
        <v>134</v>
      </c>
      <c r="FU104" s="1">
        <v>313</v>
      </c>
    </row>
    <row r="105" spans="63:177">
      <c r="BK105" s="29">
        <v>369654617</v>
      </c>
      <c r="BL105" s="1" t="s">
        <v>49</v>
      </c>
      <c r="BM105" s="1">
        <v>277</v>
      </c>
      <c r="BN105" s="1" t="s">
        <v>294</v>
      </c>
      <c r="BO105" s="1" t="s">
        <v>370</v>
      </c>
      <c r="BP105" s="1">
        <v>54</v>
      </c>
      <c r="BQ105" s="1">
        <v>0</v>
      </c>
      <c r="BR105" s="4">
        <v>32.433333333333337</v>
      </c>
      <c r="BS105" s="4">
        <v>15.649999999999991</v>
      </c>
      <c r="BT105" s="4">
        <v>22.001851851851853</v>
      </c>
      <c r="BU105" s="4">
        <v>70.085185185185182</v>
      </c>
      <c r="BV105" s="4">
        <v>23.361728395061728</v>
      </c>
      <c r="BW105" s="1">
        <v>27</v>
      </c>
      <c r="BX105" s="1">
        <v>25</v>
      </c>
      <c r="BY105" s="1">
        <v>2</v>
      </c>
      <c r="BZ105" s="1">
        <v>0</v>
      </c>
      <c r="CA105" s="1">
        <v>0</v>
      </c>
      <c r="CB105" s="1">
        <v>0</v>
      </c>
      <c r="CC105" s="1">
        <v>46</v>
      </c>
      <c r="CD105" s="1">
        <v>8</v>
      </c>
      <c r="CE105" s="1">
        <v>0</v>
      </c>
      <c r="CF105" s="1">
        <v>0</v>
      </c>
      <c r="CG105" s="1">
        <v>2</v>
      </c>
      <c r="CH105" s="1">
        <v>0</v>
      </c>
      <c r="CI105" s="1">
        <v>45</v>
      </c>
      <c r="CJ105" s="1">
        <v>8</v>
      </c>
      <c r="CK105" s="1">
        <v>1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42</v>
      </c>
      <c r="CR105" s="1">
        <v>1</v>
      </c>
      <c r="CS105" s="4">
        <v>46.436585365853652</v>
      </c>
      <c r="CT105" s="4">
        <v>18.595121951219507</v>
      </c>
      <c r="CU105" s="4">
        <v>31.707317073170731</v>
      </c>
      <c r="CV105" s="4">
        <v>39.731707317073173</v>
      </c>
      <c r="CW105" s="4">
        <v>96.739024390243898</v>
      </c>
      <c r="CX105" s="4">
        <v>32.246341463414637</v>
      </c>
      <c r="CY105" s="4">
        <v>34.117682926829261</v>
      </c>
      <c r="CZ105" s="1">
        <v>13</v>
      </c>
      <c r="DA105" s="1">
        <v>15</v>
      </c>
      <c r="DB105" s="1">
        <v>10</v>
      </c>
      <c r="DC105" s="1">
        <v>3</v>
      </c>
      <c r="DD105" s="1">
        <v>2</v>
      </c>
      <c r="DE105" s="1">
        <v>0</v>
      </c>
      <c r="DF105" s="1">
        <v>33</v>
      </c>
      <c r="DG105" s="1">
        <v>8</v>
      </c>
      <c r="DH105" s="1">
        <v>0</v>
      </c>
      <c r="DI105" s="1">
        <v>0</v>
      </c>
      <c r="DJ105" s="1">
        <v>3</v>
      </c>
      <c r="DK105" s="1">
        <v>0</v>
      </c>
      <c r="DL105" s="1">
        <v>27</v>
      </c>
      <c r="DM105" s="1">
        <v>9</v>
      </c>
      <c r="DN105" s="1">
        <v>2</v>
      </c>
      <c r="DO105" s="1">
        <v>3</v>
      </c>
      <c r="DP105" s="1">
        <v>2</v>
      </c>
      <c r="DQ105" s="1">
        <v>0</v>
      </c>
      <c r="DR105" s="1">
        <v>16</v>
      </c>
      <c r="DS105" s="1">
        <v>20</v>
      </c>
      <c r="DT105" s="1">
        <v>5</v>
      </c>
      <c r="DU105" s="1">
        <v>0</v>
      </c>
      <c r="DV105" s="1">
        <v>0</v>
      </c>
      <c r="DW105" s="1">
        <v>0</v>
      </c>
      <c r="DX105" s="1">
        <v>2</v>
      </c>
      <c r="DY105" s="1">
        <v>0</v>
      </c>
      <c r="DZ105" s="1">
        <v>96</v>
      </c>
      <c r="EA105" s="1">
        <v>1</v>
      </c>
      <c r="EB105" s="4">
        <v>38.476842105263167</v>
      </c>
      <c r="EC105" s="4">
        <v>16.921052631578945</v>
      </c>
      <c r="ED105" s="4">
        <v>26.190526315789477</v>
      </c>
      <c r="EE105" s="4">
        <v>39.731707317073173</v>
      </c>
      <c r="EF105" s="4">
        <v>81.588421052631574</v>
      </c>
      <c r="EG105" s="4">
        <v>27.196140350877187</v>
      </c>
      <c r="EH105" s="4">
        <v>28.00377192982457</v>
      </c>
      <c r="EI105" s="1">
        <v>40</v>
      </c>
      <c r="EJ105" s="1">
        <v>40</v>
      </c>
      <c r="EK105" s="1">
        <v>12</v>
      </c>
      <c r="EL105" s="1">
        <v>3</v>
      </c>
      <c r="EM105" s="1">
        <v>2</v>
      </c>
      <c r="EN105" s="1">
        <v>0</v>
      </c>
      <c r="EO105" s="1">
        <v>79</v>
      </c>
      <c r="EP105" s="1">
        <v>16</v>
      </c>
      <c r="EQ105" s="1">
        <v>0</v>
      </c>
      <c r="ER105" s="1">
        <v>0</v>
      </c>
      <c r="ES105" s="1">
        <v>5</v>
      </c>
      <c r="ET105" s="1">
        <v>0</v>
      </c>
      <c r="EU105" s="1">
        <v>72</v>
      </c>
      <c r="EV105" s="1">
        <v>17</v>
      </c>
      <c r="EW105" s="1">
        <v>3</v>
      </c>
      <c r="EX105" s="1">
        <v>3</v>
      </c>
      <c r="EY105" s="1">
        <v>2</v>
      </c>
      <c r="EZ105" s="1">
        <v>0</v>
      </c>
      <c r="FA105" s="1">
        <v>16</v>
      </c>
      <c r="FB105" s="1">
        <v>20</v>
      </c>
      <c r="FC105" s="1">
        <v>5</v>
      </c>
      <c r="FD105" s="1">
        <v>0</v>
      </c>
      <c r="FE105" s="1">
        <v>0</v>
      </c>
      <c r="FF105" s="1">
        <v>0</v>
      </c>
      <c r="FG105" s="1">
        <v>2</v>
      </c>
      <c r="FH105" s="1">
        <v>0</v>
      </c>
      <c r="FI105" s="1">
        <v>307</v>
      </c>
      <c r="FJ105" s="1">
        <v>131</v>
      </c>
      <c r="FK105" s="1">
        <v>299</v>
      </c>
      <c r="FL105" s="1">
        <v>23</v>
      </c>
      <c r="FM105" s="1">
        <v>12</v>
      </c>
      <c r="FN105" s="1">
        <v>23</v>
      </c>
      <c r="FO105" s="1">
        <v>26</v>
      </c>
      <c r="FP105" s="1">
        <v>13</v>
      </c>
      <c r="FQ105" s="1">
        <v>26</v>
      </c>
      <c r="FR105" s="1" t="s">
        <v>307</v>
      </c>
      <c r="FS105" s="1">
        <v>313</v>
      </c>
      <c r="FT105" s="1">
        <v>134</v>
      </c>
      <c r="FU105" s="1">
        <v>313</v>
      </c>
    </row>
    <row r="106" spans="63:177">
      <c r="BK106" s="29">
        <v>885185622</v>
      </c>
      <c r="BL106" s="1" t="s">
        <v>50</v>
      </c>
      <c r="BM106" s="1">
        <v>312</v>
      </c>
      <c r="BN106" s="1" t="s">
        <v>289</v>
      </c>
      <c r="BO106" s="1" t="s">
        <v>290</v>
      </c>
      <c r="BP106" s="1">
        <v>37</v>
      </c>
      <c r="BQ106" s="1">
        <v>0</v>
      </c>
      <c r="BR106" s="4">
        <v>56.070270270270271</v>
      </c>
      <c r="BS106" s="4">
        <v>39.732432432432432</v>
      </c>
      <c r="BT106" s="4">
        <v>33.699999999999989</v>
      </c>
      <c r="BU106" s="4">
        <v>129.50270270270263</v>
      </c>
      <c r="BV106" s="4">
        <v>43.167567567567573</v>
      </c>
      <c r="BW106" s="1">
        <v>8</v>
      </c>
      <c r="BX106" s="1">
        <v>8</v>
      </c>
      <c r="BY106" s="1">
        <v>18</v>
      </c>
      <c r="BZ106" s="1">
        <v>3</v>
      </c>
      <c r="CA106" s="1">
        <v>0</v>
      </c>
      <c r="CB106" s="1">
        <v>0</v>
      </c>
      <c r="CC106" s="1">
        <v>14</v>
      </c>
      <c r="CD106" s="1">
        <v>16</v>
      </c>
      <c r="CE106" s="1">
        <v>3</v>
      </c>
      <c r="CF106" s="1">
        <v>4</v>
      </c>
      <c r="CG106" s="1">
        <v>0</v>
      </c>
      <c r="CH106" s="1">
        <v>0</v>
      </c>
      <c r="CI106" s="1">
        <v>18</v>
      </c>
      <c r="CJ106" s="1">
        <v>15</v>
      </c>
      <c r="CK106" s="1">
        <v>4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4"/>
      <c r="CT106" s="4"/>
      <c r="CU106" s="4"/>
      <c r="CV106" s="4"/>
      <c r="CW106" s="4"/>
      <c r="CX106" s="4"/>
      <c r="CY106" s="4"/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37</v>
      </c>
      <c r="EA106" s="1">
        <v>0</v>
      </c>
      <c r="EB106" s="4">
        <v>56.070270270270271</v>
      </c>
      <c r="EC106" s="4">
        <v>39.732432432432432</v>
      </c>
      <c r="ED106" s="4">
        <v>33.699999999999989</v>
      </c>
      <c r="EE106" s="4"/>
      <c r="EF106" s="4">
        <v>129.50270270270263</v>
      </c>
      <c r="EG106" s="4">
        <v>43.167567567567573</v>
      </c>
      <c r="EH106" s="4">
        <v>43.167567567567573</v>
      </c>
      <c r="EI106" s="1">
        <v>8</v>
      </c>
      <c r="EJ106" s="1">
        <v>8</v>
      </c>
      <c r="EK106" s="1">
        <v>18</v>
      </c>
      <c r="EL106" s="1">
        <v>3</v>
      </c>
      <c r="EM106" s="1">
        <v>0</v>
      </c>
      <c r="EN106" s="1">
        <v>0</v>
      </c>
      <c r="EO106" s="1">
        <v>14</v>
      </c>
      <c r="EP106" s="1">
        <v>16</v>
      </c>
      <c r="EQ106" s="1">
        <v>3</v>
      </c>
      <c r="ER106" s="1">
        <v>4</v>
      </c>
      <c r="ES106" s="1">
        <v>0</v>
      </c>
      <c r="ET106" s="1">
        <v>0</v>
      </c>
      <c r="EU106" s="1">
        <v>18</v>
      </c>
      <c r="EV106" s="1">
        <v>15</v>
      </c>
      <c r="EW106" s="1">
        <v>4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96</v>
      </c>
      <c r="FJ106" s="1" t="s">
        <v>375</v>
      </c>
      <c r="FK106" s="1">
        <v>112</v>
      </c>
      <c r="FL106" s="1">
        <v>14</v>
      </c>
      <c r="FM106" s="1" t="s">
        <v>375</v>
      </c>
      <c r="FN106" s="1">
        <v>17</v>
      </c>
      <c r="FO106" s="1">
        <v>26</v>
      </c>
      <c r="FP106" s="1">
        <v>13</v>
      </c>
      <c r="FQ106" s="1">
        <v>26</v>
      </c>
      <c r="FR106" s="1" t="s">
        <v>307</v>
      </c>
      <c r="FS106" s="1">
        <v>313</v>
      </c>
      <c r="FT106" s="1">
        <v>134</v>
      </c>
      <c r="FU106" s="1">
        <v>313</v>
      </c>
    </row>
    <row r="107" spans="63:177">
      <c r="BK107" s="29">
        <v>334030022</v>
      </c>
      <c r="BL107" s="1" t="s">
        <v>51</v>
      </c>
      <c r="BM107" s="1">
        <v>328</v>
      </c>
      <c r="BN107" s="1" t="s">
        <v>289</v>
      </c>
      <c r="BO107" s="1" t="s">
        <v>290</v>
      </c>
      <c r="BP107" s="1">
        <v>85</v>
      </c>
      <c r="BQ107" s="1">
        <v>0</v>
      </c>
      <c r="BR107" s="4">
        <v>55.696470588235293</v>
      </c>
      <c r="BS107" s="4">
        <v>39.520000000000003</v>
      </c>
      <c r="BT107" s="4">
        <v>41.727058823529418</v>
      </c>
      <c r="BU107" s="4">
        <v>136.9435294117647</v>
      </c>
      <c r="BV107" s="4">
        <v>45.647843137254881</v>
      </c>
      <c r="BW107" s="1">
        <v>16</v>
      </c>
      <c r="BX107" s="1">
        <v>26</v>
      </c>
      <c r="BY107" s="1">
        <v>32</v>
      </c>
      <c r="BZ107" s="1">
        <v>11</v>
      </c>
      <c r="CA107" s="1">
        <v>0</v>
      </c>
      <c r="CB107" s="1">
        <v>0</v>
      </c>
      <c r="CC107" s="1">
        <v>39</v>
      </c>
      <c r="CD107" s="1">
        <v>28</v>
      </c>
      <c r="CE107" s="1">
        <v>11</v>
      </c>
      <c r="CF107" s="1">
        <v>7</v>
      </c>
      <c r="CG107" s="1">
        <v>2</v>
      </c>
      <c r="CH107" s="1">
        <v>1</v>
      </c>
      <c r="CI107" s="1">
        <v>31</v>
      </c>
      <c r="CJ107" s="1">
        <v>34</v>
      </c>
      <c r="CK107" s="1">
        <v>15</v>
      </c>
      <c r="CL107" s="1">
        <v>5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4"/>
      <c r="CT107" s="4"/>
      <c r="CU107" s="4"/>
      <c r="CV107" s="4"/>
      <c r="CW107" s="4"/>
      <c r="CX107" s="4"/>
      <c r="CY107" s="4"/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85</v>
      </c>
      <c r="EA107" s="1">
        <v>0</v>
      </c>
      <c r="EB107" s="4">
        <v>55.696470588235293</v>
      </c>
      <c r="EC107" s="4">
        <v>39.520000000000003</v>
      </c>
      <c r="ED107" s="4">
        <v>41.727058823529418</v>
      </c>
      <c r="EE107" s="4"/>
      <c r="EF107" s="4">
        <v>136.9435294117647</v>
      </c>
      <c r="EG107" s="4">
        <v>45.647843137254881</v>
      </c>
      <c r="EH107" s="4">
        <v>45.647843137254881</v>
      </c>
      <c r="EI107" s="1">
        <v>16</v>
      </c>
      <c r="EJ107" s="1">
        <v>26</v>
      </c>
      <c r="EK107" s="1">
        <v>32</v>
      </c>
      <c r="EL107" s="1">
        <v>11</v>
      </c>
      <c r="EM107" s="1">
        <v>0</v>
      </c>
      <c r="EN107" s="1">
        <v>0</v>
      </c>
      <c r="EO107" s="1">
        <v>39</v>
      </c>
      <c r="EP107" s="1">
        <v>28</v>
      </c>
      <c r="EQ107" s="1">
        <v>11</v>
      </c>
      <c r="ER107" s="1">
        <v>7</v>
      </c>
      <c r="ES107" s="1">
        <v>2</v>
      </c>
      <c r="ET107" s="1">
        <v>1</v>
      </c>
      <c r="EU107" s="1">
        <v>31</v>
      </c>
      <c r="EV107" s="1">
        <v>34</v>
      </c>
      <c r="EW107" s="1">
        <v>15</v>
      </c>
      <c r="EX107" s="1">
        <v>5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59</v>
      </c>
      <c r="FJ107" s="1" t="s">
        <v>375</v>
      </c>
      <c r="FK107" s="1">
        <v>86</v>
      </c>
      <c r="FL107" s="1">
        <v>11</v>
      </c>
      <c r="FM107" s="1" t="s">
        <v>375</v>
      </c>
      <c r="FN107" s="1">
        <v>14</v>
      </c>
      <c r="FO107" s="1">
        <v>26</v>
      </c>
      <c r="FP107" s="1">
        <v>13</v>
      </c>
      <c r="FQ107" s="1">
        <v>26</v>
      </c>
      <c r="FR107" s="1" t="s">
        <v>307</v>
      </c>
      <c r="FS107" s="1">
        <v>313</v>
      </c>
      <c r="FT107" s="1">
        <v>134</v>
      </c>
      <c r="FU107" s="1">
        <v>313</v>
      </c>
    </row>
    <row r="108" spans="63:177">
      <c r="BK108" s="29">
        <v>543437996</v>
      </c>
      <c r="BL108" s="1" t="s">
        <v>310</v>
      </c>
      <c r="BM108" s="1">
        <v>131</v>
      </c>
      <c r="BN108" s="1" t="s">
        <v>289</v>
      </c>
      <c r="BO108" s="1" t="s">
        <v>290</v>
      </c>
      <c r="BP108" s="1">
        <v>10</v>
      </c>
      <c r="BQ108" s="1">
        <v>0</v>
      </c>
      <c r="BR108" s="4">
        <v>33.74</v>
      </c>
      <c r="BS108" s="4">
        <v>26.419999999999998</v>
      </c>
      <c r="BT108" s="4">
        <v>26.459999999999997</v>
      </c>
      <c r="BU108" s="4">
        <v>86.62</v>
      </c>
      <c r="BV108" s="4">
        <v>28.873333333333335</v>
      </c>
      <c r="BW108" s="1">
        <v>5</v>
      </c>
      <c r="BX108" s="1">
        <v>3</v>
      </c>
      <c r="BY108" s="1">
        <v>2</v>
      </c>
      <c r="BZ108" s="1">
        <v>0</v>
      </c>
      <c r="CA108" s="1">
        <v>1</v>
      </c>
      <c r="CB108" s="1">
        <v>0</v>
      </c>
      <c r="CC108" s="1">
        <v>7</v>
      </c>
      <c r="CD108" s="1">
        <v>2</v>
      </c>
      <c r="CE108" s="1">
        <v>1</v>
      </c>
      <c r="CF108" s="1">
        <v>0</v>
      </c>
      <c r="CG108" s="1">
        <v>1</v>
      </c>
      <c r="CH108" s="1">
        <v>0</v>
      </c>
      <c r="CI108" s="1">
        <v>7</v>
      </c>
      <c r="CJ108" s="1">
        <v>3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4"/>
      <c r="CT108" s="4"/>
      <c r="CU108" s="4"/>
      <c r="CV108" s="4"/>
      <c r="CW108" s="4"/>
      <c r="CX108" s="4"/>
      <c r="CY108" s="4"/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10</v>
      </c>
      <c r="EA108" s="1">
        <v>0</v>
      </c>
      <c r="EB108" s="4">
        <v>33.74</v>
      </c>
      <c r="EC108" s="4">
        <v>26.419999999999998</v>
      </c>
      <c r="ED108" s="4">
        <v>26.459999999999997</v>
      </c>
      <c r="EE108" s="4"/>
      <c r="EF108" s="4">
        <v>86.62</v>
      </c>
      <c r="EG108" s="4">
        <v>28.873333333333335</v>
      </c>
      <c r="EH108" s="4">
        <v>28.873333333333335</v>
      </c>
      <c r="EI108" s="1">
        <v>5</v>
      </c>
      <c r="EJ108" s="1">
        <v>3</v>
      </c>
      <c r="EK108" s="1">
        <v>2</v>
      </c>
      <c r="EL108" s="1">
        <v>0</v>
      </c>
      <c r="EM108" s="1">
        <v>1</v>
      </c>
      <c r="EN108" s="1">
        <v>0</v>
      </c>
      <c r="EO108" s="1">
        <v>7</v>
      </c>
      <c r="EP108" s="1">
        <v>2</v>
      </c>
      <c r="EQ108" s="1">
        <v>1</v>
      </c>
      <c r="ER108" s="1">
        <v>0</v>
      </c>
      <c r="ES108" s="1">
        <v>1</v>
      </c>
      <c r="ET108" s="1">
        <v>0</v>
      </c>
      <c r="EU108" s="1">
        <v>7</v>
      </c>
      <c r="EV108" s="1">
        <v>3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290</v>
      </c>
      <c r="FJ108" s="1" t="s">
        <v>375</v>
      </c>
      <c r="FK108" s="1">
        <v>292</v>
      </c>
      <c r="FL108" s="1">
        <v>5</v>
      </c>
      <c r="FM108" s="1" t="s">
        <v>375</v>
      </c>
      <c r="FN108" s="1">
        <v>5</v>
      </c>
      <c r="FO108" s="1">
        <v>6</v>
      </c>
      <c r="FP108" s="1">
        <v>3</v>
      </c>
      <c r="FQ108" s="1">
        <v>6</v>
      </c>
      <c r="FR108" s="1" t="s">
        <v>309</v>
      </c>
      <c r="FS108" s="1">
        <v>313</v>
      </c>
      <c r="FT108" s="1">
        <v>134</v>
      </c>
      <c r="FU108" s="1">
        <v>313</v>
      </c>
    </row>
    <row r="109" spans="63:177">
      <c r="BK109" s="29">
        <v>433275994</v>
      </c>
      <c r="BL109" s="1" t="s">
        <v>55</v>
      </c>
      <c r="BM109" s="1">
        <v>168</v>
      </c>
      <c r="BN109" s="1" t="s">
        <v>289</v>
      </c>
      <c r="BO109" s="1" t="s">
        <v>290</v>
      </c>
      <c r="BP109" s="1">
        <v>53</v>
      </c>
      <c r="BQ109" s="1">
        <v>0</v>
      </c>
      <c r="BR109" s="4">
        <v>44.652830188679253</v>
      </c>
      <c r="BS109" s="4">
        <v>24.773584905660378</v>
      </c>
      <c r="BT109" s="4">
        <v>30.907547169811306</v>
      </c>
      <c r="BU109" s="4">
        <v>100.33396226415095</v>
      </c>
      <c r="BV109" s="4">
        <v>33.444654088050314</v>
      </c>
      <c r="BW109" s="1">
        <v>15</v>
      </c>
      <c r="BX109" s="1">
        <v>26</v>
      </c>
      <c r="BY109" s="1">
        <v>11</v>
      </c>
      <c r="BZ109" s="1">
        <v>1</v>
      </c>
      <c r="CA109" s="1">
        <v>0</v>
      </c>
      <c r="CB109" s="1">
        <v>0</v>
      </c>
      <c r="CC109" s="1">
        <v>39</v>
      </c>
      <c r="CD109" s="1">
        <v>11</v>
      </c>
      <c r="CE109" s="1">
        <v>2</v>
      </c>
      <c r="CF109" s="1">
        <v>1</v>
      </c>
      <c r="CG109" s="1">
        <v>2</v>
      </c>
      <c r="CH109" s="1">
        <v>0</v>
      </c>
      <c r="CI109" s="1">
        <v>32</v>
      </c>
      <c r="CJ109" s="1">
        <v>15</v>
      </c>
      <c r="CK109" s="1">
        <v>6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4"/>
      <c r="CT109" s="4"/>
      <c r="CU109" s="4"/>
      <c r="CV109" s="4"/>
      <c r="CW109" s="4"/>
      <c r="CX109" s="4"/>
      <c r="CY109" s="4"/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53</v>
      </c>
      <c r="EA109" s="1">
        <v>0</v>
      </c>
      <c r="EB109" s="4">
        <v>44.652830188679253</v>
      </c>
      <c r="EC109" s="4">
        <v>24.773584905660378</v>
      </c>
      <c r="ED109" s="4">
        <v>30.907547169811306</v>
      </c>
      <c r="EE109" s="4"/>
      <c r="EF109" s="4">
        <v>100.33396226415095</v>
      </c>
      <c r="EG109" s="4">
        <v>33.444654088050314</v>
      </c>
      <c r="EH109" s="4">
        <v>33.444654088050314</v>
      </c>
      <c r="EI109" s="1">
        <v>15</v>
      </c>
      <c r="EJ109" s="1">
        <v>26</v>
      </c>
      <c r="EK109" s="1">
        <v>11</v>
      </c>
      <c r="EL109" s="1">
        <v>1</v>
      </c>
      <c r="EM109" s="1">
        <v>0</v>
      </c>
      <c r="EN109" s="1">
        <v>0</v>
      </c>
      <c r="EO109" s="1">
        <v>39</v>
      </c>
      <c r="EP109" s="1">
        <v>11</v>
      </c>
      <c r="EQ109" s="1">
        <v>2</v>
      </c>
      <c r="ER109" s="1">
        <v>1</v>
      </c>
      <c r="ES109" s="1">
        <v>2</v>
      </c>
      <c r="ET109" s="1">
        <v>0</v>
      </c>
      <c r="EU109" s="1">
        <v>32</v>
      </c>
      <c r="EV109" s="1">
        <v>15</v>
      </c>
      <c r="EW109" s="1">
        <v>6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264</v>
      </c>
      <c r="FJ109" s="1" t="s">
        <v>375</v>
      </c>
      <c r="FK109" s="1">
        <v>266</v>
      </c>
      <c r="FL109" s="1">
        <v>4</v>
      </c>
      <c r="FM109" s="1" t="s">
        <v>375</v>
      </c>
      <c r="FN109" s="1">
        <v>4</v>
      </c>
      <c r="FO109" s="1">
        <v>6</v>
      </c>
      <c r="FP109" s="1">
        <v>3</v>
      </c>
      <c r="FQ109" s="1">
        <v>6</v>
      </c>
      <c r="FR109" s="1" t="s">
        <v>309</v>
      </c>
      <c r="FS109" s="1">
        <v>313</v>
      </c>
      <c r="FT109" s="1">
        <v>134</v>
      </c>
      <c r="FU109" s="1">
        <v>313</v>
      </c>
    </row>
    <row r="110" spans="63:177">
      <c r="BK110" s="29">
        <v>240332213</v>
      </c>
      <c r="BL110" s="1" t="s">
        <v>56</v>
      </c>
      <c r="BM110" s="1">
        <v>186</v>
      </c>
      <c r="BN110" s="1" t="s">
        <v>289</v>
      </c>
      <c r="BO110" s="1" t="s">
        <v>370</v>
      </c>
      <c r="BP110" s="1">
        <v>36</v>
      </c>
      <c r="BQ110" s="1">
        <v>0</v>
      </c>
      <c r="BR110" s="4">
        <v>58.444444444444429</v>
      </c>
      <c r="BS110" s="4">
        <v>33.969444444444441</v>
      </c>
      <c r="BT110" s="4">
        <v>33.088888888888881</v>
      </c>
      <c r="BU110" s="4">
        <v>125.50277777777779</v>
      </c>
      <c r="BV110" s="4">
        <v>41.834259259259255</v>
      </c>
      <c r="BW110" s="1">
        <v>5</v>
      </c>
      <c r="BX110" s="1">
        <v>13</v>
      </c>
      <c r="BY110" s="1">
        <v>10</v>
      </c>
      <c r="BZ110" s="1">
        <v>8</v>
      </c>
      <c r="CA110" s="1">
        <v>0</v>
      </c>
      <c r="CB110" s="1">
        <v>0</v>
      </c>
      <c r="CC110" s="1">
        <v>19</v>
      </c>
      <c r="CD110" s="1">
        <v>12</v>
      </c>
      <c r="CE110" s="1">
        <v>3</v>
      </c>
      <c r="CF110" s="1">
        <v>2</v>
      </c>
      <c r="CG110" s="1">
        <v>0</v>
      </c>
      <c r="CH110" s="1">
        <v>0</v>
      </c>
      <c r="CI110" s="1">
        <v>19</v>
      </c>
      <c r="CJ110" s="1">
        <v>13</v>
      </c>
      <c r="CK110" s="1">
        <v>3</v>
      </c>
      <c r="CL110" s="1">
        <v>1</v>
      </c>
      <c r="CM110" s="1">
        <v>0</v>
      </c>
      <c r="CN110" s="1">
        <v>0</v>
      </c>
      <c r="CO110" s="1">
        <v>0</v>
      </c>
      <c r="CP110" s="1">
        <v>0</v>
      </c>
      <c r="CQ110" s="1">
        <v>10</v>
      </c>
      <c r="CR110" s="1">
        <v>1</v>
      </c>
      <c r="CS110" s="4">
        <v>66.655555555555566</v>
      </c>
      <c r="CT110" s="4">
        <v>34.599999999999994</v>
      </c>
      <c r="CU110" s="4">
        <v>47.055555555555557</v>
      </c>
      <c r="CV110" s="4">
        <v>51.777777777777779</v>
      </c>
      <c r="CW110" s="4">
        <v>148.3111111111111</v>
      </c>
      <c r="CX110" s="4">
        <v>49.437037037037037</v>
      </c>
      <c r="CY110" s="4">
        <v>50.022222222222219</v>
      </c>
      <c r="CZ110" s="1">
        <v>0</v>
      </c>
      <c r="DA110" s="1">
        <v>2</v>
      </c>
      <c r="DB110" s="1">
        <v>5</v>
      </c>
      <c r="DC110" s="1">
        <v>2</v>
      </c>
      <c r="DD110" s="1">
        <v>0</v>
      </c>
      <c r="DE110" s="1">
        <v>0</v>
      </c>
      <c r="DF110" s="1">
        <v>6</v>
      </c>
      <c r="DG110" s="1">
        <v>1</v>
      </c>
      <c r="DH110" s="1">
        <v>1</v>
      </c>
      <c r="DI110" s="1">
        <v>1</v>
      </c>
      <c r="DJ110" s="1">
        <v>0</v>
      </c>
      <c r="DK110" s="1">
        <v>0</v>
      </c>
      <c r="DL110" s="1">
        <v>3</v>
      </c>
      <c r="DM110" s="1">
        <v>3</v>
      </c>
      <c r="DN110" s="1">
        <v>3</v>
      </c>
      <c r="DO110" s="1">
        <v>0</v>
      </c>
      <c r="DP110" s="1">
        <v>0</v>
      </c>
      <c r="DQ110" s="1">
        <v>0</v>
      </c>
      <c r="DR110" s="1">
        <v>2</v>
      </c>
      <c r="DS110" s="1">
        <v>2</v>
      </c>
      <c r="DT110" s="1">
        <v>5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46</v>
      </c>
      <c r="EA110" s="1">
        <v>1</v>
      </c>
      <c r="EB110" s="4">
        <v>60.086666666666659</v>
      </c>
      <c r="EC110" s="4">
        <v>34.095555555555549</v>
      </c>
      <c r="ED110" s="4">
        <v>35.882222222222225</v>
      </c>
      <c r="EE110" s="4">
        <v>51.777777777777779</v>
      </c>
      <c r="EF110" s="4">
        <v>130.06444444444443</v>
      </c>
      <c r="EG110" s="4">
        <v>43.354814814814816</v>
      </c>
      <c r="EH110" s="4">
        <v>43.471851851851845</v>
      </c>
      <c r="EI110" s="1">
        <v>5</v>
      </c>
      <c r="EJ110" s="1">
        <v>15</v>
      </c>
      <c r="EK110" s="1">
        <v>15</v>
      </c>
      <c r="EL110" s="1">
        <v>10</v>
      </c>
      <c r="EM110" s="1">
        <v>0</v>
      </c>
      <c r="EN110" s="1">
        <v>0</v>
      </c>
      <c r="EO110" s="1">
        <v>25</v>
      </c>
      <c r="EP110" s="1">
        <v>13</v>
      </c>
      <c r="EQ110" s="1">
        <v>4</v>
      </c>
      <c r="ER110" s="1">
        <v>3</v>
      </c>
      <c r="ES110" s="1">
        <v>0</v>
      </c>
      <c r="ET110" s="1">
        <v>0</v>
      </c>
      <c r="EU110" s="1">
        <v>22</v>
      </c>
      <c r="EV110" s="1">
        <v>16</v>
      </c>
      <c r="EW110" s="1">
        <v>6</v>
      </c>
      <c r="EX110" s="1">
        <v>1</v>
      </c>
      <c r="EY110" s="1">
        <v>0</v>
      </c>
      <c r="EZ110" s="1">
        <v>0</v>
      </c>
      <c r="FA110" s="1">
        <v>2</v>
      </c>
      <c r="FB110" s="1">
        <v>2</v>
      </c>
      <c r="FC110" s="1">
        <v>5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119</v>
      </c>
      <c r="FJ110" s="1">
        <v>56</v>
      </c>
      <c r="FK110" s="1">
        <v>109</v>
      </c>
      <c r="FL110" s="1">
        <v>1</v>
      </c>
      <c r="FM110" s="1">
        <v>1</v>
      </c>
      <c r="FN110" s="1">
        <v>1</v>
      </c>
      <c r="FO110" s="1">
        <v>6</v>
      </c>
      <c r="FP110" s="1">
        <v>3</v>
      </c>
      <c r="FQ110" s="1">
        <v>6</v>
      </c>
      <c r="FR110" s="1" t="s">
        <v>309</v>
      </c>
      <c r="FS110" s="1">
        <v>313</v>
      </c>
      <c r="FT110" s="1">
        <v>134</v>
      </c>
      <c r="FU110" s="1">
        <v>313</v>
      </c>
    </row>
    <row r="111" spans="63:177">
      <c r="BK111" s="29">
        <v>239610496</v>
      </c>
      <c r="BL111" s="1" t="s">
        <v>57</v>
      </c>
      <c r="BM111" s="1">
        <v>231</v>
      </c>
      <c r="BN111" s="1" t="s">
        <v>289</v>
      </c>
      <c r="BO111" s="1" t="s">
        <v>290</v>
      </c>
      <c r="BP111" s="1">
        <v>18</v>
      </c>
      <c r="BQ111" s="1">
        <v>0</v>
      </c>
      <c r="BR111" s="4">
        <v>42.638888888888886</v>
      </c>
      <c r="BS111" s="4">
        <v>31.983333333333334</v>
      </c>
      <c r="BT111" s="4">
        <v>29.405555555555551</v>
      </c>
      <c r="BU111" s="4">
        <v>104.02777777777777</v>
      </c>
      <c r="BV111" s="4">
        <v>34.675925925925931</v>
      </c>
      <c r="BW111" s="1">
        <v>6</v>
      </c>
      <c r="BX111" s="1">
        <v>9</v>
      </c>
      <c r="BY111" s="1">
        <v>2</v>
      </c>
      <c r="BZ111" s="1">
        <v>1</v>
      </c>
      <c r="CA111" s="1">
        <v>1</v>
      </c>
      <c r="CB111" s="1">
        <v>0</v>
      </c>
      <c r="CC111" s="1">
        <v>8</v>
      </c>
      <c r="CD111" s="1">
        <v>8</v>
      </c>
      <c r="CE111" s="1">
        <v>2</v>
      </c>
      <c r="CF111" s="1">
        <v>0</v>
      </c>
      <c r="CG111" s="1">
        <v>1</v>
      </c>
      <c r="CH111" s="1">
        <v>0</v>
      </c>
      <c r="CI111" s="1">
        <v>10</v>
      </c>
      <c r="CJ111" s="1">
        <v>6</v>
      </c>
      <c r="CK111" s="1">
        <v>2</v>
      </c>
      <c r="CL111" s="1">
        <v>0</v>
      </c>
      <c r="CM111" s="1">
        <v>1</v>
      </c>
      <c r="CN111" s="1">
        <v>0</v>
      </c>
      <c r="CO111" s="1">
        <v>1</v>
      </c>
      <c r="CP111" s="1">
        <v>0</v>
      </c>
      <c r="CQ111" s="1">
        <v>0</v>
      </c>
      <c r="CR111" s="1">
        <v>0</v>
      </c>
      <c r="CS111" s="4"/>
      <c r="CT111" s="4"/>
      <c r="CU111" s="4"/>
      <c r="CV111" s="4"/>
      <c r="CW111" s="4"/>
      <c r="CX111" s="4"/>
      <c r="CY111" s="4"/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18</v>
      </c>
      <c r="EA111" s="1">
        <v>0</v>
      </c>
      <c r="EB111" s="4">
        <v>42.638888888888886</v>
      </c>
      <c r="EC111" s="4">
        <v>31.983333333333334</v>
      </c>
      <c r="ED111" s="4">
        <v>29.405555555555551</v>
      </c>
      <c r="EE111" s="4"/>
      <c r="EF111" s="4">
        <v>104.02777777777777</v>
      </c>
      <c r="EG111" s="4">
        <v>34.675925925925931</v>
      </c>
      <c r="EH111" s="4">
        <v>34.675925925925931</v>
      </c>
      <c r="EI111" s="1">
        <v>6</v>
      </c>
      <c r="EJ111" s="1">
        <v>9</v>
      </c>
      <c r="EK111" s="1">
        <v>2</v>
      </c>
      <c r="EL111" s="1">
        <v>1</v>
      </c>
      <c r="EM111" s="1">
        <v>1</v>
      </c>
      <c r="EN111" s="1">
        <v>0</v>
      </c>
      <c r="EO111" s="1">
        <v>8</v>
      </c>
      <c r="EP111" s="1">
        <v>8</v>
      </c>
      <c r="EQ111" s="1">
        <v>2</v>
      </c>
      <c r="ER111" s="1">
        <v>0</v>
      </c>
      <c r="ES111" s="1">
        <v>1</v>
      </c>
      <c r="ET111" s="1">
        <v>0</v>
      </c>
      <c r="EU111" s="1">
        <v>10</v>
      </c>
      <c r="EV111" s="1">
        <v>6</v>
      </c>
      <c r="EW111" s="1">
        <v>2</v>
      </c>
      <c r="EX111" s="1">
        <v>0</v>
      </c>
      <c r="EY111" s="1">
        <v>1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1</v>
      </c>
      <c r="FH111" s="1">
        <v>0</v>
      </c>
      <c r="FI111" s="1">
        <v>251</v>
      </c>
      <c r="FJ111" s="1" t="s">
        <v>375</v>
      </c>
      <c r="FK111" s="1">
        <v>256</v>
      </c>
      <c r="FL111" s="1">
        <v>3</v>
      </c>
      <c r="FM111" s="1" t="s">
        <v>375</v>
      </c>
      <c r="FN111" s="1">
        <v>3</v>
      </c>
      <c r="FO111" s="1">
        <v>6</v>
      </c>
      <c r="FP111" s="1">
        <v>3</v>
      </c>
      <c r="FQ111" s="1">
        <v>6</v>
      </c>
      <c r="FR111" s="1" t="s">
        <v>309</v>
      </c>
      <c r="FS111" s="1">
        <v>313</v>
      </c>
      <c r="FT111" s="1">
        <v>134</v>
      </c>
      <c r="FU111" s="1">
        <v>313</v>
      </c>
    </row>
    <row r="112" spans="63:177">
      <c r="BK112" s="29">
        <v>962618910</v>
      </c>
      <c r="BL112" s="1" t="s">
        <v>58</v>
      </c>
      <c r="BM112" s="1">
        <v>235</v>
      </c>
      <c r="BN112" s="1" t="s">
        <v>289</v>
      </c>
      <c r="BO112" s="1" t="s">
        <v>370</v>
      </c>
      <c r="BP112" s="1">
        <v>43</v>
      </c>
      <c r="BQ112" s="1">
        <v>0</v>
      </c>
      <c r="BR112" s="4">
        <v>48.741860465116282</v>
      </c>
      <c r="BS112" s="4">
        <v>29.072093023255807</v>
      </c>
      <c r="BT112" s="4">
        <v>28.723255813953486</v>
      </c>
      <c r="BU112" s="4">
        <v>106.53720930232559</v>
      </c>
      <c r="BV112" s="4">
        <v>35.512403100775202</v>
      </c>
      <c r="BW112" s="1">
        <v>8</v>
      </c>
      <c r="BX112" s="1">
        <v>22</v>
      </c>
      <c r="BY112" s="1">
        <v>10</v>
      </c>
      <c r="BZ112" s="1">
        <v>3</v>
      </c>
      <c r="CA112" s="1">
        <v>0</v>
      </c>
      <c r="CB112" s="1">
        <v>0</v>
      </c>
      <c r="CC112" s="1">
        <v>28</v>
      </c>
      <c r="CD112" s="1">
        <v>11</v>
      </c>
      <c r="CE112" s="1">
        <v>3</v>
      </c>
      <c r="CF112" s="1">
        <v>1</v>
      </c>
      <c r="CG112" s="1">
        <v>1</v>
      </c>
      <c r="CH112" s="1">
        <v>0</v>
      </c>
      <c r="CI112" s="1">
        <v>28</v>
      </c>
      <c r="CJ112" s="1">
        <v>11</v>
      </c>
      <c r="CK112" s="1">
        <v>4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13</v>
      </c>
      <c r="CR112" s="1">
        <v>0</v>
      </c>
      <c r="CS112" s="4">
        <v>66.669230769230765</v>
      </c>
      <c r="CT112" s="4">
        <v>35.184615384615377</v>
      </c>
      <c r="CU112" s="4">
        <v>37.784615384615385</v>
      </c>
      <c r="CV112" s="4">
        <v>46.153846153846153</v>
      </c>
      <c r="CW112" s="4">
        <v>139.63846153846154</v>
      </c>
      <c r="CX112" s="4">
        <v>46.54615384615385</v>
      </c>
      <c r="CY112" s="4">
        <v>46.448076923076925</v>
      </c>
      <c r="CZ112" s="1">
        <v>1</v>
      </c>
      <c r="DA112" s="1">
        <v>3</v>
      </c>
      <c r="DB112" s="1">
        <v>5</v>
      </c>
      <c r="DC112" s="1">
        <v>4</v>
      </c>
      <c r="DD112" s="1">
        <v>0</v>
      </c>
      <c r="DE112" s="1">
        <v>0</v>
      </c>
      <c r="DF112" s="1">
        <v>6</v>
      </c>
      <c r="DG112" s="1">
        <v>6</v>
      </c>
      <c r="DH112" s="1">
        <v>0</v>
      </c>
      <c r="DI112" s="1">
        <v>1</v>
      </c>
      <c r="DJ112" s="1">
        <v>0</v>
      </c>
      <c r="DK112" s="1">
        <v>0</v>
      </c>
      <c r="DL112" s="1">
        <v>5</v>
      </c>
      <c r="DM112" s="1">
        <v>6</v>
      </c>
      <c r="DN112" s="1">
        <v>1</v>
      </c>
      <c r="DO112" s="1">
        <v>1</v>
      </c>
      <c r="DP112" s="1">
        <v>0</v>
      </c>
      <c r="DQ112" s="1">
        <v>0</v>
      </c>
      <c r="DR112" s="1">
        <v>6</v>
      </c>
      <c r="DS112" s="1">
        <v>3</v>
      </c>
      <c r="DT112" s="1">
        <v>2</v>
      </c>
      <c r="DU112" s="1">
        <v>2</v>
      </c>
      <c r="DV112" s="1">
        <v>0</v>
      </c>
      <c r="DW112" s="1">
        <v>0</v>
      </c>
      <c r="DX112" s="1">
        <v>0</v>
      </c>
      <c r="DY112" s="1">
        <v>0</v>
      </c>
      <c r="DZ112" s="1">
        <v>56</v>
      </c>
      <c r="EA112" s="1">
        <v>0</v>
      </c>
      <c r="EB112" s="4">
        <v>52.903571428571425</v>
      </c>
      <c r="EC112" s="4">
        <v>30.491071428571423</v>
      </c>
      <c r="ED112" s="4">
        <v>30.826785714285712</v>
      </c>
      <c r="EE112" s="4">
        <v>46.153846153846153</v>
      </c>
      <c r="EF112" s="4">
        <v>114.22142857142856</v>
      </c>
      <c r="EG112" s="4">
        <v>38.073809523809523</v>
      </c>
      <c r="EH112" s="4">
        <v>38.05104166666667</v>
      </c>
      <c r="EI112" s="1">
        <v>9</v>
      </c>
      <c r="EJ112" s="1">
        <v>25</v>
      </c>
      <c r="EK112" s="1">
        <v>15</v>
      </c>
      <c r="EL112" s="1">
        <v>7</v>
      </c>
      <c r="EM112" s="1">
        <v>0</v>
      </c>
      <c r="EN112" s="1">
        <v>0</v>
      </c>
      <c r="EO112" s="1">
        <v>34</v>
      </c>
      <c r="EP112" s="1">
        <v>17</v>
      </c>
      <c r="EQ112" s="1">
        <v>3</v>
      </c>
      <c r="ER112" s="1">
        <v>2</v>
      </c>
      <c r="ES112" s="1">
        <v>1</v>
      </c>
      <c r="ET112" s="1">
        <v>0</v>
      </c>
      <c r="EU112" s="1">
        <v>33</v>
      </c>
      <c r="EV112" s="1">
        <v>17</v>
      </c>
      <c r="EW112" s="1">
        <v>5</v>
      </c>
      <c r="EX112" s="1">
        <v>1</v>
      </c>
      <c r="EY112" s="1">
        <v>0</v>
      </c>
      <c r="EZ112" s="1">
        <v>0</v>
      </c>
      <c r="FA112" s="1">
        <v>6</v>
      </c>
      <c r="FB112" s="1">
        <v>3</v>
      </c>
      <c r="FC112" s="1">
        <v>2</v>
      </c>
      <c r="FD112" s="1">
        <v>2</v>
      </c>
      <c r="FE112" s="1">
        <v>0</v>
      </c>
      <c r="FF112" s="1">
        <v>0</v>
      </c>
      <c r="FG112" s="1">
        <v>0</v>
      </c>
      <c r="FH112" s="1">
        <v>0</v>
      </c>
      <c r="FI112" s="1">
        <v>239</v>
      </c>
      <c r="FJ112" s="1">
        <v>77</v>
      </c>
      <c r="FK112" s="1">
        <v>211</v>
      </c>
      <c r="FL112" s="1">
        <v>2</v>
      </c>
      <c r="FM112" s="1">
        <v>2</v>
      </c>
      <c r="FN112" s="1">
        <v>2</v>
      </c>
      <c r="FO112" s="1">
        <v>6</v>
      </c>
      <c r="FP112" s="1">
        <v>3</v>
      </c>
      <c r="FQ112" s="1">
        <v>6</v>
      </c>
      <c r="FR112" s="1" t="s">
        <v>309</v>
      </c>
      <c r="FS112" s="1">
        <v>313</v>
      </c>
      <c r="FT112" s="1">
        <v>134</v>
      </c>
      <c r="FU112" s="1">
        <v>313</v>
      </c>
    </row>
    <row r="113" spans="63:177">
      <c r="BK113" s="29">
        <v>101504852</v>
      </c>
      <c r="BL113" s="1" t="s">
        <v>59</v>
      </c>
      <c r="BM113" s="1">
        <v>243</v>
      </c>
      <c r="BN113" s="1" t="s">
        <v>289</v>
      </c>
      <c r="BO113" s="1" t="s">
        <v>370</v>
      </c>
      <c r="BP113" s="1">
        <v>10</v>
      </c>
      <c r="BQ113" s="1">
        <v>0</v>
      </c>
      <c r="BR113" s="4">
        <v>34.42</v>
      </c>
      <c r="BS113" s="4">
        <v>20.79</v>
      </c>
      <c r="BT113" s="4">
        <v>16.759999999999998</v>
      </c>
      <c r="BU113" s="4">
        <v>71.97</v>
      </c>
      <c r="BV113" s="4">
        <v>23.990000000000002</v>
      </c>
      <c r="BW113" s="1">
        <v>4</v>
      </c>
      <c r="BX113" s="1">
        <v>6</v>
      </c>
      <c r="BY113" s="1">
        <v>0</v>
      </c>
      <c r="BZ113" s="1">
        <v>0</v>
      </c>
      <c r="CA113" s="1">
        <v>1</v>
      </c>
      <c r="CB113" s="1">
        <v>0</v>
      </c>
      <c r="CC113" s="1">
        <v>8</v>
      </c>
      <c r="CD113" s="1">
        <v>1</v>
      </c>
      <c r="CE113" s="1">
        <v>1</v>
      </c>
      <c r="CF113" s="1">
        <v>0</v>
      </c>
      <c r="CG113" s="1">
        <v>1</v>
      </c>
      <c r="CH113" s="1">
        <v>0</v>
      </c>
      <c r="CI113" s="1">
        <v>10</v>
      </c>
      <c r="CJ113" s="1">
        <v>0</v>
      </c>
      <c r="CK113" s="1">
        <v>0</v>
      </c>
      <c r="CL113" s="1">
        <v>0</v>
      </c>
      <c r="CM113" s="1">
        <v>1</v>
      </c>
      <c r="CN113" s="1">
        <v>0</v>
      </c>
      <c r="CO113" s="1">
        <v>1</v>
      </c>
      <c r="CP113" s="1">
        <v>0</v>
      </c>
      <c r="CQ113" s="1">
        <v>7</v>
      </c>
      <c r="CR113" s="1">
        <v>0</v>
      </c>
      <c r="CS113" s="4">
        <v>45.114285714285714</v>
      </c>
      <c r="CT113" s="4">
        <v>15.757142857142856</v>
      </c>
      <c r="CU113" s="4">
        <v>23.099999999999998</v>
      </c>
      <c r="CV113" s="4">
        <v>26.428571428571427</v>
      </c>
      <c r="CW113" s="4">
        <v>83.971428571428561</v>
      </c>
      <c r="CX113" s="4">
        <v>27.990476190476194</v>
      </c>
      <c r="CY113" s="4">
        <v>27.599999999999998</v>
      </c>
      <c r="CZ113" s="1">
        <v>2</v>
      </c>
      <c r="DA113" s="1">
        <v>2</v>
      </c>
      <c r="DB113" s="1">
        <v>3</v>
      </c>
      <c r="DC113" s="1">
        <v>0</v>
      </c>
      <c r="DD113" s="1">
        <v>1</v>
      </c>
      <c r="DE113" s="1">
        <v>0</v>
      </c>
      <c r="DF113" s="1">
        <v>6</v>
      </c>
      <c r="DG113" s="1">
        <v>1</v>
      </c>
      <c r="DH113" s="1">
        <v>0</v>
      </c>
      <c r="DI113" s="1">
        <v>0</v>
      </c>
      <c r="DJ113" s="1">
        <v>1</v>
      </c>
      <c r="DK113" s="1">
        <v>0</v>
      </c>
      <c r="DL113" s="1">
        <v>6</v>
      </c>
      <c r="DM113" s="1">
        <v>1</v>
      </c>
      <c r="DN113" s="1">
        <v>0</v>
      </c>
      <c r="DO113" s="1">
        <v>0</v>
      </c>
      <c r="DP113" s="1">
        <v>1</v>
      </c>
      <c r="DQ113" s="1">
        <v>0</v>
      </c>
      <c r="DR113" s="1">
        <v>4</v>
      </c>
      <c r="DS113" s="1">
        <v>3</v>
      </c>
      <c r="DT113" s="1">
        <v>0</v>
      </c>
      <c r="DU113" s="1">
        <v>0</v>
      </c>
      <c r="DV113" s="1">
        <v>0</v>
      </c>
      <c r="DW113" s="1">
        <v>0</v>
      </c>
      <c r="DX113" s="1">
        <v>1</v>
      </c>
      <c r="DY113" s="1">
        <v>0</v>
      </c>
      <c r="DZ113" s="1">
        <v>17</v>
      </c>
      <c r="EA113" s="1">
        <v>0</v>
      </c>
      <c r="EB113" s="4">
        <v>38.82352941176471</v>
      </c>
      <c r="EC113" s="4">
        <v>18.71764705882353</v>
      </c>
      <c r="ED113" s="4">
        <v>19.370588235294115</v>
      </c>
      <c r="EE113" s="4">
        <v>26.428571428571427</v>
      </c>
      <c r="EF113" s="4">
        <v>76.911764705882348</v>
      </c>
      <c r="EG113" s="4">
        <v>25.637254901960784</v>
      </c>
      <c r="EH113" s="4">
        <v>25.476470588235294</v>
      </c>
      <c r="EI113" s="1">
        <v>6</v>
      </c>
      <c r="EJ113" s="1">
        <v>8</v>
      </c>
      <c r="EK113" s="1">
        <v>3</v>
      </c>
      <c r="EL113" s="1">
        <v>0</v>
      </c>
      <c r="EM113" s="1">
        <v>2</v>
      </c>
      <c r="EN113" s="1">
        <v>0</v>
      </c>
      <c r="EO113" s="1">
        <v>14</v>
      </c>
      <c r="EP113" s="1">
        <v>2</v>
      </c>
      <c r="EQ113" s="1">
        <v>1</v>
      </c>
      <c r="ER113" s="1">
        <v>0</v>
      </c>
      <c r="ES113" s="1">
        <v>2</v>
      </c>
      <c r="ET113" s="1">
        <v>0</v>
      </c>
      <c r="EU113" s="1">
        <v>16</v>
      </c>
      <c r="EV113" s="1">
        <v>1</v>
      </c>
      <c r="EW113" s="1">
        <v>0</v>
      </c>
      <c r="EX113" s="1">
        <v>0</v>
      </c>
      <c r="EY113" s="1">
        <v>2</v>
      </c>
      <c r="EZ113" s="1">
        <v>0</v>
      </c>
      <c r="FA113" s="1">
        <v>4</v>
      </c>
      <c r="FB113" s="1">
        <v>3</v>
      </c>
      <c r="FC113" s="1">
        <v>0</v>
      </c>
      <c r="FD113" s="1">
        <v>0</v>
      </c>
      <c r="FE113" s="1">
        <v>0</v>
      </c>
      <c r="FF113" s="1">
        <v>0</v>
      </c>
      <c r="FG113" s="1">
        <v>2</v>
      </c>
      <c r="FH113" s="1">
        <v>0</v>
      </c>
      <c r="FI113" s="1">
        <v>306</v>
      </c>
      <c r="FJ113" s="1">
        <v>134</v>
      </c>
      <c r="FK113" s="1">
        <v>304</v>
      </c>
      <c r="FL113" s="1">
        <v>6</v>
      </c>
      <c r="FM113" s="1">
        <v>3</v>
      </c>
      <c r="FN113" s="1">
        <v>6</v>
      </c>
      <c r="FO113" s="1">
        <v>6</v>
      </c>
      <c r="FP113" s="1">
        <v>3</v>
      </c>
      <c r="FQ113" s="1">
        <v>6</v>
      </c>
      <c r="FR113" s="1" t="s">
        <v>309</v>
      </c>
      <c r="FS113" s="1">
        <v>313</v>
      </c>
      <c r="FT113" s="1">
        <v>134</v>
      </c>
      <c r="FU113" s="1">
        <v>313</v>
      </c>
    </row>
    <row r="114" spans="63:177">
      <c r="BK114" s="29"/>
      <c r="BL114" s="1" t="s">
        <v>350</v>
      </c>
      <c r="BM114" s="1">
        <v>7</v>
      </c>
      <c r="BN114" s="1" t="s">
        <v>291</v>
      </c>
      <c r="BO114" s="1" t="s">
        <v>370</v>
      </c>
      <c r="BP114" s="1">
        <v>0</v>
      </c>
      <c r="BQ114" s="1">
        <v>0</v>
      </c>
      <c r="BR114" s="4"/>
      <c r="BS114" s="4"/>
      <c r="BT114" s="4"/>
      <c r="BU114" s="4"/>
      <c r="BV114" s="4"/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4"/>
      <c r="CT114" s="4"/>
      <c r="CU114" s="4"/>
      <c r="CV114" s="4"/>
      <c r="CW114" s="4"/>
      <c r="CX114" s="4"/>
      <c r="CY114" s="4"/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4"/>
      <c r="EC114" s="4"/>
      <c r="ED114" s="4"/>
      <c r="EE114" s="4"/>
      <c r="EF114" s="4"/>
      <c r="EG114" s="4"/>
      <c r="EH114" s="4"/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 t="s">
        <v>375</v>
      </c>
      <c r="FJ114" s="1" t="s">
        <v>375</v>
      </c>
      <c r="FK114" s="1" t="s">
        <v>375</v>
      </c>
      <c r="FL114" s="1" t="s">
        <v>375</v>
      </c>
      <c r="FM114" s="1" t="s">
        <v>375</v>
      </c>
      <c r="FN114" s="1" t="s">
        <v>375</v>
      </c>
      <c r="FR114" s="1" t="s">
        <v>311</v>
      </c>
      <c r="FS114" s="1">
        <v>313</v>
      </c>
      <c r="FT114" s="1">
        <v>134</v>
      </c>
      <c r="FU114" s="1">
        <v>313</v>
      </c>
    </row>
    <row r="115" spans="63:177">
      <c r="BK115" s="29">
        <v>271705940</v>
      </c>
      <c r="BL115" s="1" t="s">
        <v>60</v>
      </c>
      <c r="BM115" s="1">
        <v>105</v>
      </c>
      <c r="BN115" s="1" t="s">
        <v>289</v>
      </c>
      <c r="BO115" s="1" t="s">
        <v>290</v>
      </c>
      <c r="BP115" s="1">
        <v>27</v>
      </c>
      <c r="BQ115" s="1">
        <v>1</v>
      </c>
      <c r="BR115" s="4">
        <v>28.696153846153852</v>
      </c>
      <c r="BS115" s="4">
        <v>13.692307692307686</v>
      </c>
      <c r="BT115" s="4">
        <v>18.888461538461538</v>
      </c>
      <c r="BU115" s="4">
        <v>61.276923076923076</v>
      </c>
      <c r="BV115" s="4">
        <v>20.425641025641028</v>
      </c>
      <c r="BW115" s="1">
        <v>16</v>
      </c>
      <c r="BX115" s="1">
        <v>10</v>
      </c>
      <c r="BY115" s="1">
        <v>0</v>
      </c>
      <c r="BZ115" s="1">
        <v>0</v>
      </c>
      <c r="CA115" s="1">
        <v>0</v>
      </c>
      <c r="CB115" s="1">
        <v>0</v>
      </c>
      <c r="CC115" s="1">
        <v>24</v>
      </c>
      <c r="CD115" s="1">
        <v>2</v>
      </c>
      <c r="CE115" s="1">
        <v>0</v>
      </c>
      <c r="CF115" s="1">
        <v>0</v>
      </c>
      <c r="CG115" s="1">
        <v>2</v>
      </c>
      <c r="CH115" s="1">
        <v>0</v>
      </c>
      <c r="CI115" s="1">
        <v>24</v>
      </c>
      <c r="CJ115" s="1">
        <v>2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4"/>
      <c r="CT115" s="4"/>
      <c r="CU115" s="4"/>
      <c r="CV115" s="4"/>
      <c r="CW115" s="4"/>
      <c r="CX115" s="4"/>
      <c r="CY115" s="4"/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27</v>
      </c>
      <c r="EA115" s="1">
        <v>1</v>
      </c>
      <c r="EB115" s="4">
        <v>28.696153846153852</v>
      </c>
      <c r="EC115" s="4">
        <v>13.692307692307686</v>
      </c>
      <c r="ED115" s="4">
        <v>18.888461538461538</v>
      </c>
      <c r="EE115" s="4"/>
      <c r="EF115" s="4">
        <v>61.276923076923076</v>
      </c>
      <c r="EG115" s="4">
        <v>20.425641025641028</v>
      </c>
      <c r="EH115" s="4">
        <v>20.425641025641028</v>
      </c>
      <c r="EI115" s="1">
        <v>16</v>
      </c>
      <c r="EJ115" s="1">
        <v>10</v>
      </c>
      <c r="EK115" s="1">
        <v>0</v>
      </c>
      <c r="EL115" s="1">
        <v>0</v>
      </c>
      <c r="EM115" s="1">
        <v>0</v>
      </c>
      <c r="EN115" s="1">
        <v>0</v>
      </c>
      <c r="EO115" s="1">
        <v>24</v>
      </c>
      <c r="EP115" s="1">
        <v>2</v>
      </c>
      <c r="EQ115" s="1">
        <v>0</v>
      </c>
      <c r="ER115" s="1">
        <v>0</v>
      </c>
      <c r="ES115" s="1">
        <v>2</v>
      </c>
      <c r="ET115" s="1">
        <v>0</v>
      </c>
      <c r="EU115" s="1">
        <v>24</v>
      </c>
      <c r="EV115" s="1">
        <v>2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309</v>
      </c>
      <c r="FJ115" s="1" t="s">
        <v>375</v>
      </c>
      <c r="FK115" s="1">
        <v>310</v>
      </c>
      <c r="FL115" s="1">
        <v>25</v>
      </c>
      <c r="FM115" s="1" t="s">
        <v>375</v>
      </c>
      <c r="FN115" s="1">
        <v>25</v>
      </c>
      <c r="FO115" s="1">
        <v>26</v>
      </c>
      <c r="FP115" s="1">
        <v>6</v>
      </c>
      <c r="FQ115" s="1">
        <v>26</v>
      </c>
      <c r="FR115" s="1" t="s">
        <v>311</v>
      </c>
      <c r="FS115" s="1">
        <v>313</v>
      </c>
      <c r="FT115" s="1">
        <v>134</v>
      </c>
      <c r="FU115" s="1">
        <v>313</v>
      </c>
    </row>
    <row r="116" spans="63:177">
      <c r="BK116" s="29">
        <v>228726967</v>
      </c>
      <c r="BL116" s="1" t="s">
        <v>61</v>
      </c>
      <c r="BM116" s="1">
        <v>106</v>
      </c>
      <c r="BN116" s="1" t="s">
        <v>289</v>
      </c>
      <c r="BO116" s="1" t="s">
        <v>290</v>
      </c>
      <c r="BP116" s="1">
        <v>143</v>
      </c>
      <c r="BQ116" s="1">
        <v>2</v>
      </c>
      <c r="BR116" s="4">
        <v>52.67588652482268</v>
      </c>
      <c r="BS116" s="4">
        <v>31.102836879432644</v>
      </c>
      <c r="BT116" s="4">
        <v>35.795744680851065</v>
      </c>
      <c r="BU116" s="4">
        <v>119.5744680851063</v>
      </c>
      <c r="BV116" s="4">
        <v>39.858156028368825</v>
      </c>
      <c r="BW116" s="1">
        <v>29</v>
      </c>
      <c r="BX116" s="1">
        <v>54</v>
      </c>
      <c r="BY116" s="1">
        <v>45</v>
      </c>
      <c r="BZ116" s="1">
        <v>13</v>
      </c>
      <c r="CA116" s="1">
        <v>1</v>
      </c>
      <c r="CB116" s="1">
        <v>1</v>
      </c>
      <c r="CC116" s="1">
        <v>82</v>
      </c>
      <c r="CD116" s="1">
        <v>36</v>
      </c>
      <c r="CE116" s="1">
        <v>17</v>
      </c>
      <c r="CF116" s="1">
        <v>6</v>
      </c>
      <c r="CG116" s="1">
        <v>4</v>
      </c>
      <c r="CH116" s="1">
        <v>0</v>
      </c>
      <c r="CI116" s="1">
        <v>77</v>
      </c>
      <c r="CJ116" s="1">
        <v>38</v>
      </c>
      <c r="CK116" s="1">
        <v>18</v>
      </c>
      <c r="CL116" s="1">
        <v>8</v>
      </c>
      <c r="CM116" s="1">
        <v>5</v>
      </c>
      <c r="CN116" s="1">
        <v>0</v>
      </c>
      <c r="CO116" s="1">
        <v>1</v>
      </c>
      <c r="CP116" s="1">
        <v>0</v>
      </c>
      <c r="CQ116" s="1">
        <v>0</v>
      </c>
      <c r="CR116" s="1">
        <v>0</v>
      </c>
      <c r="CS116" s="4"/>
      <c r="CT116" s="4"/>
      <c r="CU116" s="4"/>
      <c r="CV116" s="4"/>
      <c r="CW116" s="4"/>
      <c r="CX116" s="4"/>
      <c r="CY116" s="4"/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143</v>
      </c>
      <c r="EA116" s="1">
        <v>2</v>
      </c>
      <c r="EB116" s="4">
        <v>52.67588652482268</v>
      </c>
      <c r="EC116" s="4">
        <v>31.102836879432644</v>
      </c>
      <c r="ED116" s="4">
        <v>35.795744680851065</v>
      </c>
      <c r="EE116" s="4"/>
      <c r="EF116" s="4">
        <v>119.5744680851063</v>
      </c>
      <c r="EG116" s="4">
        <v>39.858156028368825</v>
      </c>
      <c r="EH116" s="4">
        <v>39.858156028368825</v>
      </c>
      <c r="EI116" s="1">
        <v>29</v>
      </c>
      <c r="EJ116" s="1">
        <v>54</v>
      </c>
      <c r="EK116" s="1">
        <v>45</v>
      </c>
      <c r="EL116" s="1">
        <v>13</v>
      </c>
      <c r="EM116" s="1">
        <v>1</v>
      </c>
      <c r="EN116" s="1">
        <v>1</v>
      </c>
      <c r="EO116" s="1">
        <v>82</v>
      </c>
      <c r="EP116" s="1">
        <v>36</v>
      </c>
      <c r="EQ116" s="1">
        <v>17</v>
      </c>
      <c r="ER116" s="1">
        <v>6</v>
      </c>
      <c r="ES116" s="1">
        <v>4</v>
      </c>
      <c r="ET116" s="1">
        <v>0</v>
      </c>
      <c r="EU116" s="1">
        <v>77</v>
      </c>
      <c r="EV116" s="1">
        <v>38</v>
      </c>
      <c r="EW116" s="1">
        <v>18</v>
      </c>
      <c r="EX116" s="1">
        <v>8</v>
      </c>
      <c r="EY116" s="1">
        <v>5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1</v>
      </c>
      <c r="FH116" s="1">
        <v>0</v>
      </c>
      <c r="FI116" s="1">
        <v>154</v>
      </c>
      <c r="FJ116" s="1" t="s">
        <v>375</v>
      </c>
      <c r="FK116" s="1">
        <v>167</v>
      </c>
      <c r="FL116" s="1">
        <v>8</v>
      </c>
      <c r="FM116" s="1" t="s">
        <v>375</v>
      </c>
      <c r="FN116" s="1">
        <v>7</v>
      </c>
      <c r="FO116" s="1">
        <v>26</v>
      </c>
      <c r="FP116" s="1">
        <v>6</v>
      </c>
      <c r="FQ116" s="1">
        <v>26</v>
      </c>
      <c r="FR116" s="1" t="s">
        <v>311</v>
      </c>
      <c r="FS116" s="1">
        <v>313</v>
      </c>
      <c r="FT116" s="1">
        <v>134</v>
      </c>
      <c r="FU116" s="1">
        <v>313</v>
      </c>
    </row>
    <row r="117" spans="63:177">
      <c r="BK117" s="29">
        <v>914097360</v>
      </c>
      <c r="BL117" s="1" t="s">
        <v>62</v>
      </c>
      <c r="BM117" s="1">
        <v>110</v>
      </c>
      <c r="BN117" s="1" t="s">
        <v>289</v>
      </c>
      <c r="BO117" s="1" t="s">
        <v>290</v>
      </c>
      <c r="BP117" s="1">
        <v>66</v>
      </c>
      <c r="BQ117" s="1">
        <v>0</v>
      </c>
      <c r="BR117" s="4">
        <v>48.515151515151501</v>
      </c>
      <c r="BS117" s="4">
        <v>36.669696969696972</v>
      </c>
      <c r="BT117" s="4">
        <v>28.290909090909082</v>
      </c>
      <c r="BU117" s="4">
        <v>113.47575757575758</v>
      </c>
      <c r="BV117" s="4">
        <v>37.825252525252516</v>
      </c>
      <c r="BW117" s="1">
        <v>11</v>
      </c>
      <c r="BX117" s="1">
        <v>32</v>
      </c>
      <c r="BY117" s="1">
        <v>18</v>
      </c>
      <c r="BZ117" s="1">
        <v>5</v>
      </c>
      <c r="CA117" s="1">
        <v>1</v>
      </c>
      <c r="CB117" s="1">
        <v>0</v>
      </c>
      <c r="CC117" s="1">
        <v>36</v>
      </c>
      <c r="CD117" s="1">
        <v>14</v>
      </c>
      <c r="CE117" s="1">
        <v>12</v>
      </c>
      <c r="CF117" s="1">
        <v>4</v>
      </c>
      <c r="CG117" s="1">
        <v>2</v>
      </c>
      <c r="CH117" s="1">
        <v>0</v>
      </c>
      <c r="CI117" s="1">
        <v>43</v>
      </c>
      <c r="CJ117" s="1">
        <v>19</v>
      </c>
      <c r="CK117" s="1">
        <v>3</v>
      </c>
      <c r="CL117" s="1">
        <v>1</v>
      </c>
      <c r="CM117" s="1">
        <v>1</v>
      </c>
      <c r="CN117" s="1">
        <v>0</v>
      </c>
      <c r="CO117" s="1">
        <v>1</v>
      </c>
      <c r="CP117" s="1">
        <v>0</v>
      </c>
      <c r="CQ117" s="1">
        <v>0</v>
      </c>
      <c r="CR117" s="1">
        <v>0</v>
      </c>
      <c r="CS117" s="4"/>
      <c r="CT117" s="4"/>
      <c r="CU117" s="4"/>
      <c r="CV117" s="4"/>
      <c r="CW117" s="4"/>
      <c r="CX117" s="4"/>
      <c r="CY117" s="4"/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66</v>
      </c>
      <c r="EA117" s="1">
        <v>0</v>
      </c>
      <c r="EB117" s="4">
        <v>48.515151515151501</v>
      </c>
      <c r="EC117" s="4">
        <v>36.669696969696972</v>
      </c>
      <c r="ED117" s="4">
        <v>28.290909090909082</v>
      </c>
      <c r="EE117" s="4"/>
      <c r="EF117" s="4">
        <v>113.47575757575758</v>
      </c>
      <c r="EG117" s="4">
        <v>37.825252525252516</v>
      </c>
      <c r="EH117" s="4">
        <v>37.825252525252516</v>
      </c>
      <c r="EI117" s="1">
        <v>11</v>
      </c>
      <c r="EJ117" s="1">
        <v>32</v>
      </c>
      <c r="EK117" s="1">
        <v>18</v>
      </c>
      <c r="EL117" s="1">
        <v>5</v>
      </c>
      <c r="EM117" s="1">
        <v>1</v>
      </c>
      <c r="EN117" s="1">
        <v>0</v>
      </c>
      <c r="EO117" s="1">
        <v>36</v>
      </c>
      <c r="EP117" s="1">
        <v>14</v>
      </c>
      <c r="EQ117" s="1">
        <v>12</v>
      </c>
      <c r="ER117" s="1">
        <v>4</v>
      </c>
      <c r="ES117" s="1">
        <v>2</v>
      </c>
      <c r="ET117" s="1">
        <v>0</v>
      </c>
      <c r="EU117" s="1">
        <v>43</v>
      </c>
      <c r="EV117" s="1">
        <v>19</v>
      </c>
      <c r="EW117" s="1">
        <v>3</v>
      </c>
      <c r="EX117" s="1">
        <v>1</v>
      </c>
      <c r="EY117" s="1">
        <v>1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1</v>
      </c>
      <c r="FH117" s="1">
        <v>0</v>
      </c>
      <c r="FI117" s="1">
        <v>202</v>
      </c>
      <c r="FJ117" s="1" t="s">
        <v>375</v>
      </c>
      <c r="FK117" s="1">
        <v>213</v>
      </c>
      <c r="FL117" s="1">
        <v>11</v>
      </c>
      <c r="FM117" s="1" t="s">
        <v>375</v>
      </c>
      <c r="FN117" s="1">
        <v>12</v>
      </c>
      <c r="FO117" s="1">
        <v>26</v>
      </c>
      <c r="FP117" s="1">
        <v>6</v>
      </c>
      <c r="FQ117" s="1">
        <v>26</v>
      </c>
      <c r="FR117" s="1" t="s">
        <v>311</v>
      </c>
      <c r="FS117" s="1">
        <v>313</v>
      </c>
      <c r="FT117" s="1">
        <v>134</v>
      </c>
      <c r="FU117" s="1">
        <v>313</v>
      </c>
    </row>
    <row r="118" spans="63:177">
      <c r="BK118" s="29">
        <v>448592519</v>
      </c>
      <c r="BL118" s="1" t="s">
        <v>63</v>
      </c>
      <c r="BM118" s="1">
        <v>127</v>
      </c>
      <c r="BN118" s="1" t="s">
        <v>289</v>
      </c>
      <c r="BO118" s="1" t="s">
        <v>290</v>
      </c>
      <c r="BP118" s="1">
        <v>89</v>
      </c>
      <c r="BQ118" s="1">
        <v>0</v>
      </c>
      <c r="BR118" s="4">
        <v>47.964044943820227</v>
      </c>
      <c r="BS118" s="4">
        <v>35.739325842696658</v>
      </c>
      <c r="BT118" s="4">
        <v>34.731460674157312</v>
      </c>
      <c r="BU118" s="4">
        <v>118.43483146067416</v>
      </c>
      <c r="BV118" s="4">
        <v>39.478277153558054</v>
      </c>
      <c r="BW118" s="1">
        <v>21</v>
      </c>
      <c r="BX118" s="1">
        <v>40</v>
      </c>
      <c r="BY118" s="1">
        <v>21</v>
      </c>
      <c r="BZ118" s="1">
        <v>7</v>
      </c>
      <c r="CA118" s="1">
        <v>0</v>
      </c>
      <c r="CB118" s="1">
        <v>0</v>
      </c>
      <c r="CC118" s="1">
        <v>46</v>
      </c>
      <c r="CD118" s="1">
        <v>23</v>
      </c>
      <c r="CE118" s="1">
        <v>12</v>
      </c>
      <c r="CF118" s="1">
        <v>8</v>
      </c>
      <c r="CG118" s="1">
        <v>3</v>
      </c>
      <c r="CH118" s="1">
        <v>0</v>
      </c>
      <c r="CI118" s="1">
        <v>51</v>
      </c>
      <c r="CJ118" s="1">
        <v>20</v>
      </c>
      <c r="CK118" s="1">
        <v>15</v>
      </c>
      <c r="CL118" s="1">
        <v>3</v>
      </c>
      <c r="CM118" s="1">
        <v>1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4"/>
      <c r="CT118" s="4"/>
      <c r="CU118" s="4"/>
      <c r="CV118" s="4"/>
      <c r="CW118" s="4"/>
      <c r="CX118" s="4"/>
      <c r="CY118" s="4"/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89</v>
      </c>
      <c r="EA118" s="1">
        <v>0</v>
      </c>
      <c r="EB118" s="4">
        <v>47.964044943820227</v>
      </c>
      <c r="EC118" s="4">
        <v>35.739325842696658</v>
      </c>
      <c r="ED118" s="4">
        <v>34.731460674157312</v>
      </c>
      <c r="EE118" s="4"/>
      <c r="EF118" s="4">
        <v>118.43483146067416</v>
      </c>
      <c r="EG118" s="4">
        <v>39.478277153558054</v>
      </c>
      <c r="EH118" s="4">
        <v>39.478277153558054</v>
      </c>
      <c r="EI118" s="1">
        <v>21</v>
      </c>
      <c r="EJ118" s="1">
        <v>40</v>
      </c>
      <c r="EK118" s="1">
        <v>21</v>
      </c>
      <c r="EL118" s="1">
        <v>7</v>
      </c>
      <c r="EM118" s="1">
        <v>0</v>
      </c>
      <c r="EN118" s="1">
        <v>0</v>
      </c>
      <c r="EO118" s="1">
        <v>46</v>
      </c>
      <c r="EP118" s="1">
        <v>23</v>
      </c>
      <c r="EQ118" s="1">
        <v>12</v>
      </c>
      <c r="ER118" s="1">
        <v>8</v>
      </c>
      <c r="ES118" s="1">
        <v>3</v>
      </c>
      <c r="ET118" s="1">
        <v>0</v>
      </c>
      <c r="EU118" s="1">
        <v>51</v>
      </c>
      <c r="EV118" s="1">
        <v>20</v>
      </c>
      <c r="EW118" s="1">
        <v>15</v>
      </c>
      <c r="EX118" s="1">
        <v>3</v>
      </c>
      <c r="EY118" s="1">
        <v>1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168</v>
      </c>
      <c r="FJ118" s="1" t="s">
        <v>375</v>
      </c>
      <c r="FK118" s="1">
        <v>179</v>
      </c>
      <c r="FL118" s="1">
        <v>10</v>
      </c>
      <c r="FM118" s="1" t="s">
        <v>375</v>
      </c>
      <c r="FN118" s="1">
        <v>11</v>
      </c>
      <c r="FO118" s="1">
        <v>26</v>
      </c>
      <c r="FP118" s="1">
        <v>6</v>
      </c>
      <c r="FQ118" s="1">
        <v>26</v>
      </c>
      <c r="FR118" s="1" t="s">
        <v>311</v>
      </c>
      <c r="FS118" s="1">
        <v>313</v>
      </c>
      <c r="FT118" s="1">
        <v>134</v>
      </c>
      <c r="FU118" s="1">
        <v>313</v>
      </c>
    </row>
    <row r="119" spans="63:177">
      <c r="BK119" s="29">
        <v>720588584</v>
      </c>
      <c r="BL119" s="1" t="s">
        <v>64</v>
      </c>
      <c r="BM119" s="1">
        <v>139</v>
      </c>
      <c r="BN119" s="1" t="s">
        <v>289</v>
      </c>
      <c r="BO119" s="1" t="s">
        <v>370</v>
      </c>
      <c r="BP119" s="1">
        <v>83</v>
      </c>
      <c r="BQ119" s="1">
        <v>0</v>
      </c>
      <c r="BR119" s="4">
        <v>54.881927710843385</v>
      </c>
      <c r="BS119" s="4">
        <v>37.026506024096399</v>
      </c>
      <c r="BT119" s="4">
        <v>40.998795180722873</v>
      </c>
      <c r="BU119" s="4">
        <v>132.90722891566267</v>
      </c>
      <c r="BV119" s="4">
        <v>44.302409638554224</v>
      </c>
      <c r="BW119" s="1">
        <v>10</v>
      </c>
      <c r="BX119" s="1">
        <v>37</v>
      </c>
      <c r="BY119" s="1">
        <v>26</v>
      </c>
      <c r="BZ119" s="1">
        <v>10</v>
      </c>
      <c r="CA119" s="1">
        <v>0</v>
      </c>
      <c r="CB119" s="1">
        <v>0</v>
      </c>
      <c r="CC119" s="1">
        <v>43</v>
      </c>
      <c r="CD119" s="1">
        <v>20</v>
      </c>
      <c r="CE119" s="1">
        <v>12</v>
      </c>
      <c r="CF119" s="1">
        <v>8</v>
      </c>
      <c r="CG119" s="1">
        <v>1</v>
      </c>
      <c r="CH119" s="1">
        <v>0</v>
      </c>
      <c r="CI119" s="1">
        <v>38</v>
      </c>
      <c r="CJ119" s="1">
        <v>26</v>
      </c>
      <c r="CK119" s="1">
        <v>10</v>
      </c>
      <c r="CL119" s="1">
        <v>9</v>
      </c>
      <c r="CM119" s="1">
        <v>0</v>
      </c>
      <c r="CN119" s="1">
        <v>0</v>
      </c>
      <c r="CO119" s="1">
        <v>0</v>
      </c>
      <c r="CP119" s="1">
        <v>0</v>
      </c>
      <c r="CQ119" s="1">
        <v>55</v>
      </c>
      <c r="CR119" s="1">
        <v>0</v>
      </c>
      <c r="CS119" s="4">
        <v>60.7290909090909</v>
      </c>
      <c r="CT119" s="4">
        <v>36.127272727272732</v>
      </c>
      <c r="CU119" s="4">
        <v>50.11090909090909</v>
      </c>
      <c r="CV119" s="4">
        <v>49.963636363636361</v>
      </c>
      <c r="CW119" s="4">
        <v>146.96727272727273</v>
      </c>
      <c r="CX119" s="4">
        <v>48.989090909090905</v>
      </c>
      <c r="CY119" s="4">
        <v>49.232727272727274</v>
      </c>
      <c r="CZ119" s="1">
        <v>7</v>
      </c>
      <c r="DA119" s="1">
        <v>16</v>
      </c>
      <c r="DB119" s="1">
        <v>23</v>
      </c>
      <c r="DC119" s="1">
        <v>9</v>
      </c>
      <c r="DD119" s="1">
        <v>0</v>
      </c>
      <c r="DE119" s="1">
        <v>0</v>
      </c>
      <c r="DF119" s="1">
        <v>30</v>
      </c>
      <c r="DG119" s="1">
        <v>14</v>
      </c>
      <c r="DH119" s="1">
        <v>8</v>
      </c>
      <c r="DI119" s="1">
        <v>3</v>
      </c>
      <c r="DJ119" s="1">
        <v>1</v>
      </c>
      <c r="DK119" s="1">
        <v>0</v>
      </c>
      <c r="DL119" s="1">
        <v>12</v>
      </c>
      <c r="DM119" s="1">
        <v>26</v>
      </c>
      <c r="DN119" s="1">
        <v>7</v>
      </c>
      <c r="DO119" s="1">
        <v>10</v>
      </c>
      <c r="DP119" s="1">
        <v>0</v>
      </c>
      <c r="DQ119" s="1">
        <v>0</v>
      </c>
      <c r="DR119" s="1">
        <v>11</v>
      </c>
      <c r="DS119" s="1">
        <v>27</v>
      </c>
      <c r="DT119" s="1">
        <v>14</v>
      </c>
      <c r="DU119" s="1">
        <v>3</v>
      </c>
      <c r="DV119" s="1">
        <v>0</v>
      </c>
      <c r="DW119" s="1">
        <v>0</v>
      </c>
      <c r="DX119" s="1">
        <v>0</v>
      </c>
      <c r="DY119" s="1">
        <v>0</v>
      </c>
      <c r="DZ119" s="1">
        <v>138</v>
      </c>
      <c r="EA119" s="1">
        <v>0</v>
      </c>
      <c r="EB119" s="4">
        <v>57.212318840579712</v>
      </c>
      <c r="EC119" s="4">
        <v>36.66811594202899</v>
      </c>
      <c r="ED119" s="4">
        <v>44.630434782608738</v>
      </c>
      <c r="EE119" s="4">
        <v>49.963636363636361</v>
      </c>
      <c r="EF119" s="4">
        <v>138.51086956521738</v>
      </c>
      <c r="EG119" s="4">
        <v>46.170289855072468</v>
      </c>
      <c r="EH119" s="4">
        <v>46.267391304347832</v>
      </c>
      <c r="EI119" s="1">
        <v>17</v>
      </c>
      <c r="EJ119" s="1">
        <v>53</v>
      </c>
      <c r="EK119" s="1">
        <v>49</v>
      </c>
      <c r="EL119" s="1">
        <v>19</v>
      </c>
      <c r="EM119" s="1">
        <v>0</v>
      </c>
      <c r="EN119" s="1">
        <v>0</v>
      </c>
      <c r="EO119" s="1">
        <v>73</v>
      </c>
      <c r="EP119" s="1">
        <v>34</v>
      </c>
      <c r="EQ119" s="1">
        <v>20</v>
      </c>
      <c r="ER119" s="1">
        <v>11</v>
      </c>
      <c r="ES119" s="1">
        <v>2</v>
      </c>
      <c r="ET119" s="1">
        <v>0</v>
      </c>
      <c r="EU119" s="1">
        <v>50</v>
      </c>
      <c r="EV119" s="1">
        <v>52</v>
      </c>
      <c r="EW119" s="1">
        <v>17</v>
      </c>
      <c r="EX119" s="1">
        <v>19</v>
      </c>
      <c r="EY119" s="1">
        <v>0</v>
      </c>
      <c r="EZ119" s="1">
        <v>0</v>
      </c>
      <c r="FA119" s="1">
        <v>11</v>
      </c>
      <c r="FB119" s="1">
        <v>27</v>
      </c>
      <c r="FC119" s="1">
        <v>14</v>
      </c>
      <c r="FD119" s="1">
        <v>3</v>
      </c>
      <c r="FE119" s="1">
        <v>0</v>
      </c>
      <c r="FF119" s="1">
        <v>0</v>
      </c>
      <c r="FG119" s="1">
        <v>0</v>
      </c>
      <c r="FH119" s="1">
        <v>0</v>
      </c>
      <c r="FI119" s="1">
        <v>78</v>
      </c>
      <c r="FJ119" s="1">
        <v>58</v>
      </c>
      <c r="FK119" s="1">
        <v>77</v>
      </c>
      <c r="FL119" s="1">
        <v>2</v>
      </c>
      <c r="FM119" s="1">
        <v>2</v>
      </c>
      <c r="FN119" s="1">
        <v>2</v>
      </c>
      <c r="FO119" s="1">
        <v>26</v>
      </c>
      <c r="FP119" s="1">
        <v>6</v>
      </c>
      <c r="FQ119" s="1">
        <v>26</v>
      </c>
      <c r="FR119" s="1" t="s">
        <v>311</v>
      </c>
      <c r="FS119" s="1">
        <v>313</v>
      </c>
      <c r="FT119" s="1">
        <v>134</v>
      </c>
      <c r="FU119" s="1">
        <v>313</v>
      </c>
    </row>
    <row r="120" spans="63:177">
      <c r="BK120" s="29">
        <v>662614461</v>
      </c>
      <c r="BL120" s="1" t="s">
        <v>65</v>
      </c>
      <c r="BM120" s="1">
        <v>166</v>
      </c>
      <c r="BN120" s="1" t="s">
        <v>292</v>
      </c>
      <c r="BO120" s="1" t="s">
        <v>370</v>
      </c>
      <c r="BP120" s="1">
        <v>124</v>
      </c>
      <c r="BQ120" s="1">
        <v>0</v>
      </c>
      <c r="BR120" s="4">
        <v>53.44596774193549</v>
      </c>
      <c r="BS120" s="4">
        <v>35.427419354838705</v>
      </c>
      <c r="BT120" s="4">
        <v>34.177419354838698</v>
      </c>
      <c r="BU120" s="4">
        <v>123.05080645161283</v>
      </c>
      <c r="BV120" s="4">
        <v>41.016935483870981</v>
      </c>
      <c r="BW120" s="1">
        <v>25</v>
      </c>
      <c r="BX120" s="1">
        <v>43</v>
      </c>
      <c r="BY120" s="1">
        <v>43</v>
      </c>
      <c r="BZ120" s="1">
        <v>13</v>
      </c>
      <c r="CA120" s="1">
        <v>1</v>
      </c>
      <c r="CB120" s="1">
        <v>0</v>
      </c>
      <c r="CC120" s="1">
        <v>65</v>
      </c>
      <c r="CD120" s="1">
        <v>31</v>
      </c>
      <c r="CE120" s="1">
        <v>21</v>
      </c>
      <c r="CF120" s="1">
        <v>7</v>
      </c>
      <c r="CG120" s="1">
        <v>0</v>
      </c>
      <c r="CH120" s="1">
        <v>0</v>
      </c>
      <c r="CI120" s="1">
        <v>68</v>
      </c>
      <c r="CJ120" s="1">
        <v>41</v>
      </c>
      <c r="CK120" s="1">
        <v>11</v>
      </c>
      <c r="CL120" s="1">
        <v>4</v>
      </c>
      <c r="CM120" s="1">
        <v>1</v>
      </c>
      <c r="CN120" s="1">
        <v>0</v>
      </c>
      <c r="CO120" s="1">
        <v>0</v>
      </c>
      <c r="CP120" s="1">
        <v>0</v>
      </c>
      <c r="CQ120" s="1">
        <v>22</v>
      </c>
      <c r="CR120" s="1">
        <v>0</v>
      </c>
      <c r="CS120" s="4">
        <v>55.077272727272728</v>
      </c>
      <c r="CT120" s="4">
        <v>21.768181818181816</v>
      </c>
      <c r="CU120" s="4">
        <v>49.872727272727268</v>
      </c>
      <c r="CV120" s="4">
        <v>49.363636363636367</v>
      </c>
      <c r="CW120" s="4">
        <v>126.71818181818183</v>
      </c>
      <c r="CX120" s="4">
        <v>42.239393939393935</v>
      </c>
      <c r="CY120" s="4">
        <v>44.020454545454555</v>
      </c>
      <c r="CZ120" s="1">
        <v>4</v>
      </c>
      <c r="DA120" s="1">
        <v>6</v>
      </c>
      <c r="DB120" s="1">
        <v>11</v>
      </c>
      <c r="DC120" s="1">
        <v>1</v>
      </c>
      <c r="DD120" s="1">
        <v>0</v>
      </c>
      <c r="DE120" s="1">
        <v>0</v>
      </c>
      <c r="DF120" s="1">
        <v>19</v>
      </c>
      <c r="DG120" s="1">
        <v>2</v>
      </c>
      <c r="DH120" s="1">
        <v>0</v>
      </c>
      <c r="DI120" s="1">
        <v>1</v>
      </c>
      <c r="DJ120" s="1">
        <v>0</v>
      </c>
      <c r="DK120" s="1">
        <v>0</v>
      </c>
      <c r="DL120" s="1">
        <v>5</v>
      </c>
      <c r="DM120" s="1">
        <v>8</v>
      </c>
      <c r="DN120" s="1">
        <v>8</v>
      </c>
      <c r="DO120" s="1">
        <v>1</v>
      </c>
      <c r="DP120" s="1">
        <v>0</v>
      </c>
      <c r="DQ120" s="1">
        <v>0</v>
      </c>
      <c r="DR120" s="1">
        <v>6</v>
      </c>
      <c r="DS120" s="1">
        <v>8</v>
      </c>
      <c r="DT120" s="1">
        <v>7</v>
      </c>
      <c r="DU120" s="1">
        <v>1</v>
      </c>
      <c r="DV120" s="1">
        <v>0</v>
      </c>
      <c r="DW120" s="1">
        <v>0</v>
      </c>
      <c r="DX120" s="1">
        <v>0</v>
      </c>
      <c r="DY120" s="1">
        <v>0</v>
      </c>
      <c r="DZ120" s="1">
        <v>146</v>
      </c>
      <c r="EA120" s="1">
        <v>0</v>
      </c>
      <c r="EB120" s="4">
        <v>53.691780821917824</v>
      </c>
      <c r="EC120" s="4">
        <v>33.369178082191773</v>
      </c>
      <c r="ED120" s="4">
        <v>36.542465753424636</v>
      </c>
      <c r="EE120" s="4">
        <v>49.363636363636367</v>
      </c>
      <c r="EF120" s="4">
        <v>123.60342465753419</v>
      </c>
      <c r="EG120" s="4">
        <v>41.201141552511416</v>
      </c>
      <c r="EH120" s="4">
        <v>41.469520547945208</v>
      </c>
      <c r="EI120" s="1">
        <v>29</v>
      </c>
      <c r="EJ120" s="1">
        <v>49</v>
      </c>
      <c r="EK120" s="1">
        <v>54</v>
      </c>
      <c r="EL120" s="1">
        <v>14</v>
      </c>
      <c r="EM120" s="1">
        <v>1</v>
      </c>
      <c r="EN120" s="1">
        <v>0</v>
      </c>
      <c r="EO120" s="1">
        <v>84</v>
      </c>
      <c r="EP120" s="1">
        <v>33</v>
      </c>
      <c r="EQ120" s="1">
        <v>21</v>
      </c>
      <c r="ER120" s="1">
        <v>8</v>
      </c>
      <c r="ES120" s="1">
        <v>0</v>
      </c>
      <c r="ET120" s="1">
        <v>0</v>
      </c>
      <c r="EU120" s="1">
        <v>73</v>
      </c>
      <c r="EV120" s="1">
        <v>49</v>
      </c>
      <c r="EW120" s="1">
        <v>19</v>
      </c>
      <c r="EX120" s="1">
        <v>5</v>
      </c>
      <c r="EY120" s="1">
        <v>1</v>
      </c>
      <c r="EZ120" s="1">
        <v>0</v>
      </c>
      <c r="FA120" s="1">
        <v>6</v>
      </c>
      <c r="FB120" s="1">
        <v>8</v>
      </c>
      <c r="FC120" s="1">
        <v>7</v>
      </c>
      <c r="FD120" s="1">
        <v>1</v>
      </c>
      <c r="FE120" s="1">
        <v>0</v>
      </c>
      <c r="FF120" s="1">
        <v>0</v>
      </c>
      <c r="FG120" s="1">
        <v>0</v>
      </c>
      <c r="FH120" s="1">
        <v>0</v>
      </c>
      <c r="FI120" s="1">
        <v>133</v>
      </c>
      <c r="FJ120" s="1">
        <v>103</v>
      </c>
      <c r="FK120" s="1">
        <v>144</v>
      </c>
      <c r="FL120" s="1">
        <v>6</v>
      </c>
      <c r="FM120" s="1">
        <v>3</v>
      </c>
      <c r="FN120" s="1">
        <v>6</v>
      </c>
      <c r="FO120" s="1">
        <v>26</v>
      </c>
      <c r="FP120" s="1">
        <v>6</v>
      </c>
      <c r="FQ120" s="1">
        <v>26</v>
      </c>
      <c r="FR120" s="1" t="s">
        <v>311</v>
      </c>
      <c r="FS120" s="1">
        <v>313</v>
      </c>
      <c r="FT120" s="1">
        <v>134</v>
      </c>
      <c r="FU120" s="1">
        <v>313</v>
      </c>
    </row>
    <row r="121" spans="63:177">
      <c r="BK121" s="29">
        <v>127612544</v>
      </c>
      <c r="BL121" s="1" t="s">
        <v>66</v>
      </c>
      <c r="BM121" s="1">
        <v>180</v>
      </c>
      <c r="BN121" s="1" t="s">
        <v>289</v>
      </c>
      <c r="BO121" s="1" t="s">
        <v>290</v>
      </c>
      <c r="BP121" s="1">
        <v>131</v>
      </c>
      <c r="BQ121" s="1">
        <v>1</v>
      </c>
      <c r="BR121" s="4">
        <v>40.109230769230777</v>
      </c>
      <c r="BS121" s="4">
        <v>27.822307692307703</v>
      </c>
      <c r="BT121" s="4">
        <v>23.43384615384614</v>
      </c>
      <c r="BU121" s="4">
        <v>91.365384615384585</v>
      </c>
      <c r="BV121" s="4">
        <v>30.455128205128215</v>
      </c>
      <c r="BW121" s="1">
        <v>53</v>
      </c>
      <c r="BX121" s="1">
        <v>48</v>
      </c>
      <c r="BY121" s="1">
        <v>24</v>
      </c>
      <c r="BZ121" s="1">
        <v>5</v>
      </c>
      <c r="CA121" s="1">
        <v>0</v>
      </c>
      <c r="CB121" s="1">
        <v>0</v>
      </c>
      <c r="CC121" s="1">
        <v>89</v>
      </c>
      <c r="CD121" s="1">
        <v>23</v>
      </c>
      <c r="CE121" s="1">
        <v>13</v>
      </c>
      <c r="CF121" s="1">
        <v>5</v>
      </c>
      <c r="CG121" s="1">
        <v>2</v>
      </c>
      <c r="CH121" s="1">
        <v>0</v>
      </c>
      <c r="CI121" s="1">
        <v>102</v>
      </c>
      <c r="CJ121" s="1">
        <v>22</v>
      </c>
      <c r="CK121" s="1">
        <v>6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4"/>
      <c r="CT121" s="4"/>
      <c r="CU121" s="4"/>
      <c r="CV121" s="4"/>
      <c r="CW121" s="4"/>
      <c r="CX121" s="4"/>
      <c r="CY121" s="4"/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131</v>
      </c>
      <c r="EA121" s="1">
        <v>1</v>
      </c>
      <c r="EB121" s="4">
        <v>40.109230769230777</v>
      </c>
      <c r="EC121" s="4">
        <v>27.822307692307703</v>
      </c>
      <c r="ED121" s="4">
        <v>23.43384615384614</v>
      </c>
      <c r="EE121" s="4"/>
      <c r="EF121" s="4">
        <v>91.365384615384585</v>
      </c>
      <c r="EG121" s="4">
        <v>30.455128205128215</v>
      </c>
      <c r="EH121" s="4">
        <v>30.455128205128215</v>
      </c>
      <c r="EI121" s="1">
        <v>53</v>
      </c>
      <c r="EJ121" s="1">
        <v>48</v>
      </c>
      <c r="EK121" s="1">
        <v>24</v>
      </c>
      <c r="EL121" s="1">
        <v>5</v>
      </c>
      <c r="EM121" s="1">
        <v>0</v>
      </c>
      <c r="EN121" s="1">
        <v>0</v>
      </c>
      <c r="EO121" s="1">
        <v>89</v>
      </c>
      <c r="EP121" s="1">
        <v>23</v>
      </c>
      <c r="EQ121" s="1">
        <v>13</v>
      </c>
      <c r="ER121" s="1">
        <v>5</v>
      </c>
      <c r="ES121" s="1">
        <v>2</v>
      </c>
      <c r="ET121" s="1">
        <v>0</v>
      </c>
      <c r="EU121" s="1">
        <v>102</v>
      </c>
      <c r="EV121" s="1">
        <v>22</v>
      </c>
      <c r="EW121" s="1">
        <v>6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286</v>
      </c>
      <c r="FJ121" s="1" t="s">
        <v>375</v>
      </c>
      <c r="FK121" s="1">
        <v>288</v>
      </c>
      <c r="FL121" s="1">
        <v>20</v>
      </c>
      <c r="FM121" s="1" t="s">
        <v>375</v>
      </c>
      <c r="FN121" s="1">
        <v>20</v>
      </c>
      <c r="FO121" s="1">
        <v>26</v>
      </c>
      <c r="FP121" s="1">
        <v>6</v>
      </c>
      <c r="FQ121" s="1">
        <v>26</v>
      </c>
      <c r="FR121" s="1" t="s">
        <v>311</v>
      </c>
      <c r="FS121" s="1">
        <v>313</v>
      </c>
      <c r="FT121" s="1">
        <v>134</v>
      </c>
      <c r="FU121" s="1">
        <v>313</v>
      </c>
    </row>
    <row r="122" spans="63:177">
      <c r="BK122" s="29">
        <v>511917997</v>
      </c>
      <c r="BL122" s="1" t="s">
        <v>67</v>
      </c>
      <c r="BM122" s="1">
        <v>184</v>
      </c>
      <c r="BN122" s="1" t="s">
        <v>289</v>
      </c>
      <c r="BO122" s="1" t="s">
        <v>290</v>
      </c>
      <c r="BP122" s="1">
        <v>53</v>
      </c>
      <c r="BQ122" s="1">
        <v>0</v>
      </c>
      <c r="BR122" s="4">
        <v>45.011320754716991</v>
      </c>
      <c r="BS122" s="4">
        <v>24.303773584905663</v>
      </c>
      <c r="BT122" s="4">
        <v>28.130188679245276</v>
      </c>
      <c r="BU122" s="4">
        <v>97.445283018867926</v>
      </c>
      <c r="BV122" s="4">
        <v>32.481761006289304</v>
      </c>
      <c r="BW122" s="1">
        <v>16</v>
      </c>
      <c r="BX122" s="1">
        <v>27</v>
      </c>
      <c r="BY122" s="1">
        <v>9</v>
      </c>
      <c r="BZ122" s="1">
        <v>1</v>
      </c>
      <c r="CA122" s="1">
        <v>0</v>
      </c>
      <c r="CB122" s="1">
        <v>0</v>
      </c>
      <c r="CC122" s="1">
        <v>41</v>
      </c>
      <c r="CD122" s="1">
        <v>7</v>
      </c>
      <c r="CE122" s="1">
        <v>3</v>
      </c>
      <c r="CF122" s="1">
        <v>2</v>
      </c>
      <c r="CG122" s="1">
        <v>0</v>
      </c>
      <c r="CH122" s="1">
        <v>0</v>
      </c>
      <c r="CI122" s="1">
        <v>37</v>
      </c>
      <c r="CJ122" s="1">
        <v>11</v>
      </c>
      <c r="CK122" s="1">
        <v>3</v>
      </c>
      <c r="CL122" s="1">
        <v>2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4"/>
      <c r="CT122" s="4"/>
      <c r="CU122" s="4"/>
      <c r="CV122" s="4"/>
      <c r="CW122" s="4"/>
      <c r="CX122" s="4"/>
      <c r="CY122" s="4"/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53</v>
      </c>
      <c r="EA122" s="1">
        <v>0</v>
      </c>
      <c r="EB122" s="4">
        <v>45.011320754716991</v>
      </c>
      <c r="EC122" s="4">
        <v>24.303773584905663</v>
      </c>
      <c r="ED122" s="4">
        <v>28.130188679245276</v>
      </c>
      <c r="EE122" s="4"/>
      <c r="EF122" s="4">
        <v>97.445283018867926</v>
      </c>
      <c r="EG122" s="4">
        <v>32.481761006289304</v>
      </c>
      <c r="EH122" s="4">
        <v>32.481761006289304</v>
      </c>
      <c r="EI122" s="1">
        <v>16</v>
      </c>
      <c r="EJ122" s="1">
        <v>27</v>
      </c>
      <c r="EK122" s="1">
        <v>9</v>
      </c>
      <c r="EL122" s="1">
        <v>1</v>
      </c>
      <c r="EM122" s="1">
        <v>0</v>
      </c>
      <c r="EN122" s="1">
        <v>0</v>
      </c>
      <c r="EO122" s="1">
        <v>41</v>
      </c>
      <c r="EP122" s="1">
        <v>7</v>
      </c>
      <c r="EQ122" s="1">
        <v>3</v>
      </c>
      <c r="ER122" s="1">
        <v>2</v>
      </c>
      <c r="ES122" s="1">
        <v>0</v>
      </c>
      <c r="ET122" s="1">
        <v>0</v>
      </c>
      <c r="EU122" s="1">
        <v>37</v>
      </c>
      <c r="EV122" s="1">
        <v>11</v>
      </c>
      <c r="EW122" s="1">
        <v>3</v>
      </c>
      <c r="EX122" s="1">
        <v>2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271</v>
      </c>
      <c r="FJ122" s="1" t="s">
        <v>375</v>
      </c>
      <c r="FK122" s="1">
        <v>275</v>
      </c>
      <c r="FL122" s="1">
        <v>15</v>
      </c>
      <c r="FM122" s="1" t="s">
        <v>375</v>
      </c>
      <c r="FN122" s="1">
        <v>16</v>
      </c>
      <c r="FO122" s="1">
        <v>26</v>
      </c>
      <c r="FP122" s="1">
        <v>6</v>
      </c>
      <c r="FQ122" s="1">
        <v>26</v>
      </c>
      <c r="FR122" s="1" t="s">
        <v>311</v>
      </c>
      <c r="FS122" s="1">
        <v>313</v>
      </c>
      <c r="FT122" s="1">
        <v>134</v>
      </c>
      <c r="FU122" s="1">
        <v>313</v>
      </c>
    </row>
    <row r="123" spans="63:177">
      <c r="BK123" s="29">
        <v>708921911</v>
      </c>
      <c r="BL123" s="1" t="s">
        <v>68</v>
      </c>
      <c r="BM123" s="1">
        <v>195</v>
      </c>
      <c r="BN123" s="1" t="s">
        <v>289</v>
      </c>
      <c r="BO123" s="1" t="s">
        <v>290</v>
      </c>
      <c r="BP123" s="1">
        <v>119</v>
      </c>
      <c r="BQ123" s="1">
        <v>0</v>
      </c>
      <c r="BR123" s="4">
        <v>44.477310924369718</v>
      </c>
      <c r="BS123" s="4">
        <v>32.264705882352949</v>
      </c>
      <c r="BT123" s="4">
        <v>27.705042016806701</v>
      </c>
      <c r="BU123" s="4">
        <v>104.44705882352939</v>
      </c>
      <c r="BV123" s="4">
        <v>34.815686274509801</v>
      </c>
      <c r="BW123" s="1">
        <v>41</v>
      </c>
      <c r="BX123" s="1">
        <v>45</v>
      </c>
      <c r="BY123" s="1">
        <v>27</v>
      </c>
      <c r="BZ123" s="1">
        <v>6</v>
      </c>
      <c r="CA123" s="1">
        <v>0</v>
      </c>
      <c r="CB123" s="1">
        <v>0</v>
      </c>
      <c r="CC123" s="1">
        <v>71</v>
      </c>
      <c r="CD123" s="1">
        <v>29</v>
      </c>
      <c r="CE123" s="1">
        <v>9</v>
      </c>
      <c r="CF123" s="1">
        <v>10</v>
      </c>
      <c r="CG123" s="1">
        <v>2</v>
      </c>
      <c r="CH123" s="1">
        <v>1</v>
      </c>
      <c r="CI123" s="1">
        <v>81</v>
      </c>
      <c r="CJ123" s="1">
        <v>29</v>
      </c>
      <c r="CK123" s="1">
        <v>8</v>
      </c>
      <c r="CL123" s="1">
        <v>1</v>
      </c>
      <c r="CM123" s="1">
        <v>1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4"/>
      <c r="CT123" s="4"/>
      <c r="CU123" s="4"/>
      <c r="CV123" s="4"/>
      <c r="CW123" s="4"/>
      <c r="CX123" s="4"/>
      <c r="CY123" s="4"/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119</v>
      </c>
      <c r="EA123" s="1">
        <v>0</v>
      </c>
      <c r="EB123" s="4">
        <v>44.477310924369718</v>
      </c>
      <c r="EC123" s="4">
        <v>32.264705882352949</v>
      </c>
      <c r="ED123" s="4">
        <v>27.705042016806701</v>
      </c>
      <c r="EE123" s="4"/>
      <c r="EF123" s="4">
        <v>104.44705882352939</v>
      </c>
      <c r="EG123" s="4">
        <v>34.815686274509801</v>
      </c>
      <c r="EH123" s="4">
        <v>34.815686274509801</v>
      </c>
      <c r="EI123" s="1">
        <v>41</v>
      </c>
      <c r="EJ123" s="1">
        <v>45</v>
      </c>
      <c r="EK123" s="1">
        <v>27</v>
      </c>
      <c r="EL123" s="1">
        <v>6</v>
      </c>
      <c r="EM123" s="1">
        <v>0</v>
      </c>
      <c r="EN123" s="1">
        <v>0</v>
      </c>
      <c r="EO123" s="1">
        <v>71</v>
      </c>
      <c r="EP123" s="1">
        <v>29</v>
      </c>
      <c r="EQ123" s="1">
        <v>9</v>
      </c>
      <c r="ER123" s="1">
        <v>10</v>
      </c>
      <c r="ES123" s="1">
        <v>2</v>
      </c>
      <c r="ET123" s="1">
        <v>1</v>
      </c>
      <c r="EU123" s="1">
        <v>81</v>
      </c>
      <c r="EV123" s="1">
        <v>29</v>
      </c>
      <c r="EW123" s="1">
        <v>8</v>
      </c>
      <c r="EX123" s="1">
        <v>1</v>
      </c>
      <c r="EY123" s="1">
        <v>1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248</v>
      </c>
      <c r="FJ123" s="1" t="s">
        <v>375</v>
      </c>
      <c r="FK123" s="1">
        <v>254</v>
      </c>
      <c r="FL123" s="1">
        <v>14</v>
      </c>
      <c r="FM123" s="1" t="s">
        <v>375</v>
      </c>
      <c r="FN123" s="1">
        <v>14</v>
      </c>
      <c r="FO123" s="1">
        <v>26</v>
      </c>
      <c r="FP123" s="1">
        <v>6</v>
      </c>
      <c r="FQ123" s="1">
        <v>26</v>
      </c>
      <c r="FR123" s="1" t="s">
        <v>311</v>
      </c>
      <c r="FS123" s="1">
        <v>313</v>
      </c>
      <c r="FT123" s="1">
        <v>134</v>
      </c>
      <c r="FU123" s="1">
        <v>313</v>
      </c>
    </row>
    <row r="124" spans="63:177">
      <c r="BK124" s="29">
        <v>701282759</v>
      </c>
      <c r="BL124" s="1" t="s">
        <v>69</v>
      </c>
      <c r="BM124" s="1">
        <v>197</v>
      </c>
      <c r="BN124" s="1" t="s">
        <v>289</v>
      </c>
      <c r="BO124" s="1" t="s">
        <v>290</v>
      </c>
      <c r="BP124" s="1">
        <v>49</v>
      </c>
      <c r="BQ124" s="1">
        <v>3</v>
      </c>
      <c r="BR124" s="4">
        <v>41.836956521739118</v>
      </c>
      <c r="BS124" s="4">
        <v>22.449999999999992</v>
      </c>
      <c r="BT124" s="4">
        <v>22.693478260869561</v>
      </c>
      <c r="BU124" s="4">
        <v>86.980434782608697</v>
      </c>
      <c r="BV124" s="4">
        <v>28.993478260869566</v>
      </c>
      <c r="BW124" s="1">
        <v>18</v>
      </c>
      <c r="BX124" s="1">
        <v>15</v>
      </c>
      <c r="BY124" s="1">
        <v>9</v>
      </c>
      <c r="BZ124" s="1">
        <v>4</v>
      </c>
      <c r="CA124" s="1">
        <v>0</v>
      </c>
      <c r="CB124" s="1">
        <v>0</v>
      </c>
      <c r="CC124" s="1">
        <v>34</v>
      </c>
      <c r="CD124" s="1">
        <v>9</v>
      </c>
      <c r="CE124" s="1">
        <v>3</v>
      </c>
      <c r="CF124" s="1">
        <v>0</v>
      </c>
      <c r="CG124" s="1">
        <v>0</v>
      </c>
      <c r="CH124" s="1">
        <v>0</v>
      </c>
      <c r="CI124" s="1">
        <v>37</v>
      </c>
      <c r="CJ124" s="1">
        <v>7</v>
      </c>
      <c r="CK124" s="1">
        <v>2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4"/>
      <c r="CT124" s="4"/>
      <c r="CU124" s="4"/>
      <c r="CV124" s="4"/>
      <c r="CW124" s="4"/>
      <c r="CX124" s="4"/>
      <c r="CY124" s="4"/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49</v>
      </c>
      <c r="EA124" s="1">
        <v>3</v>
      </c>
      <c r="EB124" s="4">
        <v>41.836956521739118</v>
      </c>
      <c r="EC124" s="4">
        <v>22.449999999999992</v>
      </c>
      <c r="ED124" s="4">
        <v>22.693478260869561</v>
      </c>
      <c r="EE124" s="4"/>
      <c r="EF124" s="4">
        <v>86.980434782608697</v>
      </c>
      <c r="EG124" s="4">
        <v>28.993478260869566</v>
      </c>
      <c r="EH124" s="4">
        <v>28.993478260869566</v>
      </c>
      <c r="EI124" s="1">
        <v>18</v>
      </c>
      <c r="EJ124" s="1">
        <v>15</v>
      </c>
      <c r="EK124" s="1">
        <v>9</v>
      </c>
      <c r="EL124" s="1">
        <v>4</v>
      </c>
      <c r="EM124" s="1">
        <v>0</v>
      </c>
      <c r="EN124" s="1">
        <v>0</v>
      </c>
      <c r="EO124" s="1">
        <v>34</v>
      </c>
      <c r="EP124" s="1">
        <v>9</v>
      </c>
      <c r="EQ124" s="1">
        <v>3</v>
      </c>
      <c r="ER124" s="1">
        <v>0</v>
      </c>
      <c r="ES124" s="1">
        <v>0</v>
      </c>
      <c r="ET124" s="1">
        <v>0</v>
      </c>
      <c r="EU124" s="1">
        <v>37</v>
      </c>
      <c r="EV124" s="1">
        <v>7</v>
      </c>
      <c r="EW124" s="1">
        <v>2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289</v>
      </c>
      <c r="FJ124" s="1" t="s">
        <v>375</v>
      </c>
      <c r="FK124" s="1">
        <v>291</v>
      </c>
      <c r="FL124" s="1">
        <v>21</v>
      </c>
      <c r="FM124" s="1" t="s">
        <v>375</v>
      </c>
      <c r="FN124" s="1">
        <v>21</v>
      </c>
      <c r="FO124" s="1">
        <v>26</v>
      </c>
      <c r="FP124" s="1">
        <v>6</v>
      </c>
      <c r="FQ124" s="1">
        <v>26</v>
      </c>
      <c r="FR124" s="1" t="s">
        <v>311</v>
      </c>
      <c r="FS124" s="1">
        <v>313</v>
      </c>
      <c r="FT124" s="1">
        <v>134</v>
      </c>
      <c r="FU124" s="1">
        <v>313</v>
      </c>
    </row>
    <row r="125" spans="63:177">
      <c r="BK125" s="29">
        <v>181495273</v>
      </c>
      <c r="BL125" s="1" t="s">
        <v>70</v>
      </c>
      <c r="BM125" s="1">
        <v>222</v>
      </c>
      <c r="BN125" s="1" t="s">
        <v>289</v>
      </c>
      <c r="BO125" s="1" t="s">
        <v>290</v>
      </c>
      <c r="BP125" s="1">
        <v>86</v>
      </c>
      <c r="BQ125" s="1">
        <v>0</v>
      </c>
      <c r="BR125" s="4">
        <v>41.784883720930225</v>
      </c>
      <c r="BS125" s="4">
        <v>24.01627906976745</v>
      </c>
      <c r="BT125" s="4">
        <v>28.723255813953493</v>
      </c>
      <c r="BU125" s="4">
        <v>94.52441860465116</v>
      </c>
      <c r="BV125" s="4">
        <v>31.508139534883725</v>
      </c>
      <c r="BW125" s="1">
        <v>31</v>
      </c>
      <c r="BX125" s="1">
        <v>32</v>
      </c>
      <c r="BY125" s="1">
        <v>21</v>
      </c>
      <c r="BZ125" s="1">
        <v>2</v>
      </c>
      <c r="CA125" s="1">
        <v>2</v>
      </c>
      <c r="CB125" s="1">
        <v>0</v>
      </c>
      <c r="CC125" s="1">
        <v>66</v>
      </c>
      <c r="CD125" s="1">
        <v>7</v>
      </c>
      <c r="CE125" s="1">
        <v>10</v>
      </c>
      <c r="CF125" s="1">
        <v>3</v>
      </c>
      <c r="CG125" s="1">
        <v>1</v>
      </c>
      <c r="CH125" s="1">
        <v>0</v>
      </c>
      <c r="CI125" s="1">
        <v>56</v>
      </c>
      <c r="CJ125" s="1">
        <v>21</v>
      </c>
      <c r="CK125" s="1">
        <v>7</v>
      </c>
      <c r="CL125" s="1">
        <v>2</v>
      </c>
      <c r="CM125" s="1">
        <v>1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4"/>
      <c r="CT125" s="4"/>
      <c r="CU125" s="4"/>
      <c r="CV125" s="4"/>
      <c r="CW125" s="4"/>
      <c r="CX125" s="4"/>
      <c r="CY125" s="4"/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86</v>
      </c>
      <c r="EA125" s="1">
        <v>0</v>
      </c>
      <c r="EB125" s="4">
        <v>41.784883720930225</v>
      </c>
      <c r="EC125" s="4">
        <v>24.01627906976745</v>
      </c>
      <c r="ED125" s="4">
        <v>28.723255813953493</v>
      </c>
      <c r="EE125" s="4"/>
      <c r="EF125" s="4">
        <v>94.52441860465116</v>
      </c>
      <c r="EG125" s="4">
        <v>31.508139534883725</v>
      </c>
      <c r="EH125" s="4">
        <v>31.508139534883725</v>
      </c>
      <c r="EI125" s="1">
        <v>31</v>
      </c>
      <c r="EJ125" s="1">
        <v>32</v>
      </c>
      <c r="EK125" s="1">
        <v>21</v>
      </c>
      <c r="EL125" s="1">
        <v>2</v>
      </c>
      <c r="EM125" s="1">
        <v>2</v>
      </c>
      <c r="EN125" s="1">
        <v>0</v>
      </c>
      <c r="EO125" s="1">
        <v>66</v>
      </c>
      <c r="EP125" s="1">
        <v>7</v>
      </c>
      <c r="EQ125" s="1">
        <v>10</v>
      </c>
      <c r="ER125" s="1">
        <v>3</v>
      </c>
      <c r="ES125" s="1">
        <v>1</v>
      </c>
      <c r="ET125" s="1">
        <v>0</v>
      </c>
      <c r="EU125" s="1">
        <v>56</v>
      </c>
      <c r="EV125" s="1">
        <v>21</v>
      </c>
      <c r="EW125" s="1">
        <v>7</v>
      </c>
      <c r="EX125" s="1">
        <v>2</v>
      </c>
      <c r="EY125" s="1">
        <v>1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279</v>
      </c>
      <c r="FJ125" s="1" t="s">
        <v>375</v>
      </c>
      <c r="FK125" s="1">
        <v>281</v>
      </c>
      <c r="FL125" s="1">
        <v>18</v>
      </c>
      <c r="FM125" s="1" t="s">
        <v>375</v>
      </c>
      <c r="FN125" s="1">
        <v>18</v>
      </c>
      <c r="FO125" s="1">
        <v>26</v>
      </c>
      <c r="FP125" s="1">
        <v>6</v>
      </c>
      <c r="FQ125" s="1">
        <v>26</v>
      </c>
      <c r="FR125" s="1" t="s">
        <v>311</v>
      </c>
      <c r="FS125" s="1">
        <v>313</v>
      </c>
      <c r="FT125" s="1">
        <v>134</v>
      </c>
      <c r="FU125" s="1">
        <v>313</v>
      </c>
    </row>
    <row r="126" spans="63:177">
      <c r="BK126" s="29">
        <v>399021196</v>
      </c>
      <c r="BL126" s="1" t="s">
        <v>71</v>
      </c>
      <c r="BM126" s="1">
        <v>223</v>
      </c>
      <c r="BN126" s="1" t="s">
        <v>289</v>
      </c>
      <c r="BO126" s="1" t="s">
        <v>290</v>
      </c>
      <c r="BP126" s="1">
        <v>116</v>
      </c>
      <c r="BQ126" s="1">
        <v>2</v>
      </c>
      <c r="BR126" s="4">
        <v>37.590350877193003</v>
      </c>
      <c r="BS126" s="4">
        <v>21.643859649122835</v>
      </c>
      <c r="BT126" s="4">
        <v>19.837719298245606</v>
      </c>
      <c r="BU126" s="4">
        <v>79.071929824561423</v>
      </c>
      <c r="BV126" s="4">
        <v>26.357309941520459</v>
      </c>
      <c r="BW126" s="1">
        <v>50</v>
      </c>
      <c r="BX126" s="1">
        <v>47</v>
      </c>
      <c r="BY126" s="1">
        <v>14</v>
      </c>
      <c r="BZ126" s="1">
        <v>3</v>
      </c>
      <c r="CA126" s="1">
        <v>0</v>
      </c>
      <c r="CB126" s="1">
        <v>0</v>
      </c>
      <c r="CC126" s="1">
        <v>88</v>
      </c>
      <c r="CD126" s="1">
        <v>20</v>
      </c>
      <c r="CE126" s="1">
        <v>5</v>
      </c>
      <c r="CF126" s="1">
        <v>1</v>
      </c>
      <c r="CG126" s="1">
        <v>5</v>
      </c>
      <c r="CH126" s="1">
        <v>0</v>
      </c>
      <c r="CI126" s="1">
        <v>96</v>
      </c>
      <c r="CJ126" s="1">
        <v>16</v>
      </c>
      <c r="CK126" s="1">
        <v>2</v>
      </c>
      <c r="CL126" s="1">
        <v>0</v>
      </c>
      <c r="CM126" s="1">
        <v>2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4"/>
      <c r="CT126" s="4"/>
      <c r="CU126" s="4"/>
      <c r="CV126" s="4"/>
      <c r="CW126" s="4"/>
      <c r="CX126" s="4"/>
      <c r="CY126" s="4"/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116</v>
      </c>
      <c r="EA126" s="1">
        <v>2</v>
      </c>
      <c r="EB126" s="4">
        <v>37.590350877193003</v>
      </c>
      <c r="EC126" s="4">
        <v>21.643859649122835</v>
      </c>
      <c r="ED126" s="4">
        <v>19.837719298245606</v>
      </c>
      <c r="EE126" s="4"/>
      <c r="EF126" s="4">
        <v>79.071929824561423</v>
      </c>
      <c r="EG126" s="4">
        <v>26.357309941520459</v>
      </c>
      <c r="EH126" s="4">
        <v>26.357309941520459</v>
      </c>
      <c r="EI126" s="1">
        <v>50</v>
      </c>
      <c r="EJ126" s="1">
        <v>47</v>
      </c>
      <c r="EK126" s="1">
        <v>14</v>
      </c>
      <c r="EL126" s="1">
        <v>3</v>
      </c>
      <c r="EM126" s="1">
        <v>0</v>
      </c>
      <c r="EN126" s="1">
        <v>0</v>
      </c>
      <c r="EO126" s="1">
        <v>88</v>
      </c>
      <c r="EP126" s="1">
        <v>20</v>
      </c>
      <c r="EQ126" s="1">
        <v>5</v>
      </c>
      <c r="ER126" s="1">
        <v>1</v>
      </c>
      <c r="ES126" s="1">
        <v>5</v>
      </c>
      <c r="ET126" s="1">
        <v>0</v>
      </c>
      <c r="EU126" s="1">
        <v>96</v>
      </c>
      <c r="EV126" s="1">
        <v>16</v>
      </c>
      <c r="EW126" s="1">
        <v>2</v>
      </c>
      <c r="EX126" s="1">
        <v>0</v>
      </c>
      <c r="EY126" s="1">
        <v>2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299</v>
      </c>
      <c r="FJ126" s="1" t="s">
        <v>375</v>
      </c>
      <c r="FK126" s="1">
        <v>301</v>
      </c>
      <c r="FL126" s="1">
        <v>23</v>
      </c>
      <c r="FM126" s="1" t="s">
        <v>375</v>
      </c>
      <c r="FN126" s="1">
        <v>23</v>
      </c>
      <c r="FO126" s="1">
        <v>26</v>
      </c>
      <c r="FP126" s="1">
        <v>6</v>
      </c>
      <c r="FQ126" s="1">
        <v>26</v>
      </c>
      <c r="FR126" s="1" t="s">
        <v>311</v>
      </c>
      <c r="FS126" s="1">
        <v>313</v>
      </c>
      <c r="FT126" s="1">
        <v>134</v>
      </c>
      <c r="FU126" s="1">
        <v>313</v>
      </c>
    </row>
    <row r="127" spans="63:177">
      <c r="BK127" s="29">
        <v>124775371</v>
      </c>
      <c r="BL127" s="1" t="s">
        <v>312</v>
      </c>
      <c r="BM127" s="1">
        <v>224</v>
      </c>
      <c r="BN127" s="1" t="s">
        <v>313</v>
      </c>
      <c r="BO127" s="1" t="s">
        <v>290</v>
      </c>
      <c r="BP127" s="1">
        <v>11</v>
      </c>
      <c r="BQ127" s="1">
        <v>0</v>
      </c>
      <c r="BR127" s="4">
        <v>42.427272727272729</v>
      </c>
      <c r="BS127" s="4">
        <v>20.054545454545455</v>
      </c>
      <c r="BT127" s="4">
        <v>15.509090909090908</v>
      </c>
      <c r="BU127" s="4">
        <v>77.990909090909099</v>
      </c>
      <c r="BV127" s="4">
        <v>25.9969696969697</v>
      </c>
      <c r="BW127" s="1">
        <v>4</v>
      </c>
      <c r="BX127" s="1">
        <v>2</v>
      </c>
      <c r="BY127" s="1">
        <v>5</v>
      </c>
      <c r="BZ127" s="1">
        <v>0</v>
      </c>
      <c r="CA127" s="1">
        <v>0</v>
      </c>
      <c r="CB127" s="1">
        <v>0</v>
      </c>
      <c r="CC127" s="1">
        <v>9</v>
      </c>
      <c r="CD127" s="1">
        <v>1</v>
      </c>
      <c r="CE127" s="1">
        <v>1</v>
      </c>
      <c r="CF127" s="1">
        <v>0</v>
      </c>
      <c r="CG127" s="1">
        <v>0</v>
      </c>
      <c r="CH127" s="1">
        <v>0</v>
      </c>
      <c r="CI127" s="1">
        <v>11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4"/>
      <c r="CT127" s="4"/>
      <c r="CU127" s="4"/>
      <c r="CV127" s="4"/>
      <c r="CW127" s="4"/>
      <c r="CX127" s="4"/>
      <c r="CY127" s="4"/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11</v>
      </c>
      <c r="EA127" s="1">
        <v>0</v>
      </c>
      <c r="EB127" s="4">
        <v>42.427272727272729</v>
      </c>
      <c r="EC127" s="4">
        <v>20.054545454545455</v>
      </c>
      <c r="ED127" s="4">
        <v>15.509090909090908</v>
      </c>
      <c r="EE127" s="4"/>
      <c r="EF127" s="4">
        <v>77.990909090909099</v>
      </c>
      <c r="EG127" s="4">
        <v>25.9969696969697</v>
      </c>
      <c r="EH127" s="4">
        <v>25.9969696969697</v>
      </c>
      <c r="EI127" s="1">
        <v>4</v>
      </c>
      <c r="EJ127" s="1">
        <v>2</v>
      </c>
      <c r="EK127" s="1">
        <v>5</v>
      </c>
      <c r="EL127" s="1">
        <v>0</v>
      </c>
      <c r="EM127" s="1">
        <v>0</v>
      </c>
      <c r="EN127" s="1">
        <v>0</v>
      </c>
      <c r="EO127" s="1">
        <v>9</v>
      </c>
      <c r="EP127" s="1">
        <v>1</v>
      </c>
      <c r="EQ127" s="1">
        <v>1</v>
      </c>
      <c r="ER127" s="1">
        <v>0</v>
      </c>
      <c r="ES127" s="1">
        <v>0</v>
      </c>
      <c r="ET127" s="1">
        <v>0</v>
      </c>
      <c r="EU127" s="1">
        <v>11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301</v>
      </c>
      <c r="FJ127" s="1" t="s">
        <v>375</v>
      </c>
      <c r="FK127" s="1">
        <v>303</v>
      </c>
      <c r="FL127" s="1">
        <v>24</v>
      </c>
      <c r="FM127" s="1" t="s">
        <v>375</v>
      </c>
      <c r="FN127" s="1">
        <v>24</v>
      </c>
      <c r="FO127" s="1">
        <v>26</v>
      </c>
      <c r="FP127" s="1">
        <v>6</v>
      </c>
      <c r="FQ127" s="1">
        <v>26</v>
      </c>
      <c r="FR127" s="1" t="s">
        <v>311</v>
      </c>
      <c r="FS127" s="1">
        <v>313</v>
      </c>
      <c r="FT127" s="1">
        <v>134</v>
      </c>
      <c r="FU127" s="1">
        <v>313</v>
      </c>
    </row>
    <row r="128" spans="63:177">
      <c r="BK128" s="29">
        <v>819074319</v>
      </c>
      <c r="BL128" s="1" t="s">
        <v>72</v>
      </c>
      <c r="BM128" s="1">
        <v>228</v>
      </c>
      <c r="BN128" s="1" t="s">
        <v>289</v>
      </c>
      <c r="BO128" s="1" t="s">
        <v>370</v>
      </c>
      <c r="BP128" s="1">
        <v>83</v>
      </c>
      <c r="BQ128" s="1">
        <v>13</v>
      </c>
      <c r="BR128" s="4">
        <v>53.77</v>
      </c>
      <c r="BS128" s="4">
        <v>31.285714285714292</v>
      </c>
      <c r="BT128" s="4">
        <v>36.557142857142864</v>
      </c>
      <c r="BU128" s="4">
        <v>121.61285714285717</v>
      </c>
      <c r="BV128" s="4">
        <v>40.537619047619046</v>
      </c>
      <c r="BW128" s="1">
        <v>10</v>
      </c>
      <c r="BX128" s="1">
        <v>32</v>
      </c>
      <c r="BY128" s="1">
        <v>19</v>
      </c>
      <c r="BZ128" s="1">
        <v>9</v>
      </c>
      <c r="CA128" s="1">
        <v>0</v>
      </c>
      <c r="CB128" s="1">
        <v>0</v>
      </c>
      <c r="CC128" s="1">
        <v>47</v>
      </c>
      <c r="CD128" s="1">
        <v>12</v>
      </c>
      <c r="CE128" s="1">
        <v>4</v>
      </c>
      <c r="CF128" s="1">
        <v>7</v>
      </c>
      <c r="CG128" s="1">
        <v>1</v>
      </c>
      <c r="CH128" s="1">
        <v>0</v>
      </c>
      <c r="CI128" s="1">
        <v>37</v>
      </c>
      <c r="CJ128" s="1">
        <v>20</v>
      </c>
      <c r="CK128" s="1">
        <v>8</v>
      </c>
      <c r="CL128" s="1">
        <v>5</v>
      </c>
      <c r="CM128" s="1">
        <v>0</v>
      </c>
      <c r="CN128" s="1">
        <v>0</v>
      </c>
      <c r="CO128" s="1">
        <v>0</v>
      </c>
      <c r="CP128" s="1">
        <v>0</v>
      </c>
      <c r="CQ128" s="1">
        <v>17</v>
      </c>
      <c r="CR128" s="1">
        <v>0</v>
      </c>
      <c r="CS128" s="4">
        <v>51.329411764705888</v>
      </c>
      <c r="CT128" s="4">
        <v>23.323529411764707</v>
      </c>
      <c r="CU128" s="4">
        <v>31.652941176470584</v>
      </c>
      <c r="CV128" s="4">
        <v>46.705882352941174</v>
      </c>
      <c r="CW128" s="4">
        <v>106.3058823529412</v>
      </c>
      <c r="CX128" s="4">
        <v>35.435294117647061</v>
      </c>
      <c r="CY128" s="4">
        <v>38.252941176470586</v>
      </c>
      <c r="CZ128" s="1">
        <v>3</v>
      </c>
      <c r="DA128" s="1">
        <v>7</v>
      </c>
      <c r="DB128" s="1">
        <v>7</v>
      </c>
      <c r="DC128" s="1">
        <v>0</v>
      </c>
      <c r="DD128" s="1">
        <v>0</v>
      </c>
      <c r="DE128" s="1">
        <v>0</v>
      </c>
      <c r="DF128" s="1">
        <v>13</v>
      </c>
      <c r="DG128" s="1">
        <v>4</v>
      </c>
      <c r="DH128" s="1">
        <v>0</v>
      </c>
      <c r="DI128" s="1">
        <v>0</v>
      </c>
      <c r="DJ128" s="1">
        <v>0</v>
      </c>
      <c r="DK128" s="1">
        <v>0</v>
      </c>
      <c r="DL128" s="1">
        <v>9</v>
      </c>
      <c r="DM128" s="1">
        <v>6</v>
      </c>
      <c r="DN128" s="1">
        <v>2</v>
      </c>
      <c r="DO128" s="1">
        <v>0</v>
      </c>
      <c r="DP128" s="1">
        <v>0</v>
      </c>
      <c r="DQ128" s="1">
        <v>0</v>
      </c>
      <c r="DR128" s="1">
        <v>6</v>
      </c>
      <c r="DS128" s="1">
        <v>6</v>
      </c>
      <c r="DT128" s="1">
        <v>5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100</v>
      </c>
      <c r="EA128" s="1">
        <v>13</v>
      </c>
      <c r="EB128" s="4">
        <v>53.293103448275851</v>
      </c>
      <c r="EC128" s="4">
        <v>29.729885057471265</v>
      </c>
      <c r="ED128" s="4">
        <v>35.598850574712642</v>
      </c>
      <c r="EE128" s="4">
        <v>46.705882352941174</v>
      </c>
      <c r="EF128" s="4">
        <v>118.62183908045984</v>
      </c>
      <c r="EG128" s="4">
        <v>39.540613026819919</v>
      </c>
      <c r="EH128" s="4">
        <v>40.091187739463614</v>
      </c>
      <c r="EI128" s="1">
        <v>13</v>
      </c>
      <c r="EJ128" s="1">
        <v>39</v>
      </c>
      <c r="EK128" s="1">
        <v>26</v>
      </c>
      <c r="EL128" s="1">
        <v>9</v>
      </c>
      <c r="EM128" s="1">
        <v>0</v>
      </c>
      <c r="EN128" s="1">
        <v>0</v>
      </c>
      <c r="EO128" s="1">
        <v>60</v>
      </c>
      <c r="EP128" s="1">
        <v>16</v>
      </c>
      <c r="EQ128" s="1">
        <v>4</v>
      </c>
      <c r="ER128" s="1">
        <v>7</v>
      </c>
      <c r="ES128" s="1">
        <v>1</v>
      </c>
      <c r="ET128" s="1">
        <v>0</v>
      </c>
      <c r="EU128" s="1">
        <v>46</v>
      </c>
      <c r="EV128" s="1">
        <v>26</v>
      </c>
      <c r="EW128" s="1">
        <v>10</v>
      </c>
      <c r="EX128" s="1">
        <v>5</v>
      </c>
      <c r="EY128" s="1">
        <v>0</v>
      </c>
      <c r="EZ128" s="1">
        <v>0</v>
      </c>
      <c r="FA128" s="1">
        <v>6</v>
      </c>
      <c r="FB128" s="1">
        <v>6</v>
      </c>
      <c r="FC128" s="1">
        <v>5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143</v>
      </c>
      <c r="FJ128" s="1">
        <v>124</v>
      </c>
      <c r="FK128" s="1">
        <v>177</v>
      </c>
      <c r="FL128" s="1">
        <v>7</v>
      </c>
      <c r="FM128" s="1">
        <v>6</v>
      </c>
      <c r="FN128" s="1">
        <v>9</v>
      </c>
      <c r="FO128" s="1">
        <v>26</v>
      </c>
      <c r="FP128" s="1">
        <v>6</v>
      </c>
      <c r="FQ128" s="1">
        <v>26</v>
      </c>
      <c r="FR128" s="1" t="s">
        <v>311</v>
      </c>
      <c r="FS128" s="1">
        <v>313</v>
      </c>
      <c r="FT128" s="1">
        <v>134</v>
      </c>
      <c r="FU128" s="1">
        <v>313</v>
      </c>
    </row>
    <row r="129" spans="63:177">
      <c r="BK129" s="29">
        <v>229479572</v>
      </c>
      <c r="BL129" s="1" t="s">
        <v>73</v>
      </c>
      <c r="BM129" s="1">
        <v>233</v>
      </c>
      <c r="BN129" s="1" t="s">
        <v>289</v>
      </c>
      <c r="BO129" s="1" t="s">
        <v>370</v>
      </c>
      <c r="BP129" s="1">
        <v>138</v>
      </c>
      <c r="BQ129" s="1">
        <v>2</v>
      </c>
      <c r="BR129" s="4">
        <v>43.863970588235262</v>
      </c>
      <c r="BS129" s="4">
        <v>24.54485294117649</v>
      </c>
      <c r="BT129" s="4">
        <v>27.376470588235303</v>
      </c>
      <c r="BU129" s="4">
        <v>95.785294117647041</v>
      </c>
      <c r="BV129" s="4">
        <v>31.928431372549031</v>
      </c>
      <c r="BW129" s="1">
        <v>43</v>
      </c>
      <c r="BX129" s="1">
        <v>57</v>
      </c>
      <c r="BY129" s="1">
        <v>30</v>
      </c>
      <c r="BZ129" s="1">
        <v>6</v>
      </c>
      <c r="CA129" s="1">
        <v>2</v>
      </c>
      <c r="CB129" s="1">
        <v>0</v>
      </c>
      <c r="CC129" s="1">
        <v>99</v>
      </c>
      <c r="CD129" s="1">
        <v>26</v>
      </c>
      <c r="CE129" s="1">
        <v>6</v>
      </c>
      <c r="CF129" s="1">
        <v>5</v>
      </c>
      <c r="CG129" s="1">
        <v>5</v>
      </c>
      <c r="CH129" s="1">
        <v>0</v>
      </c>
      <c r="CI129" s="1">
        <v>97</v>
      </c>
      <c r="CJ129" s="1">
        <v>29</v>
      </c>
      <c r="CK129" s="1">
        <v>9</v>
      </c>
      <c r="CL129" s="1">
        <v>1</v>
      </c>
      <c r="CM129" s="1">
        <v>2</v>
      </c>
      <c r="CN129" s="1">
        <v>0</v>
      </c>
      <c r="CO129" s="1">
        <v>2</v>
      </c>
      <c r="CP129" s="1">
        <v>0</v>
      </c>
      <c r="CQ129" s="1">
        <v>21</v>
      </c>
      <c r="CR129" s="1">
        <v>0</v>
      </c>
      <c r="CS129" s="4">
        <v>50.652380952380966</v>
      </c>
      <c r="CT129" s="4">
        <v>21.333333333333332</v>
      </c>
      <c r="CU129" s="4">
        <v>36.699999999999996</v>
      </c>
      <c r="CV129" s="4">
        <v>53</v>
      </c>
      <c r="CW129" s="4">
        <v>108.68571428571428</v>
      </c>
      <c r="CX129" s="4">
        <v>36.228571428571428</v>
      </c>
      <c r="CY129" s="4">
        <v>40.421428571428571</v>
      </c>
      <c r="CZ129" s="1">
        <v>5</v>
      </c>
      <c r="DA129" s="1">
        <v>9</v>
      </c>
      <c r="DB129" s="1">
        <v>4</v>
      </c>
      <c r="DC129" s="1">
        <v>3</v>
      </c>
      <c r="DD129" s="1">
        <v>0</v>
      </c>
      <c r="DE129" s="1">
        <v>0</v>
      </c>
      <c r="DF129" s="1">
        <v>16</v>
      </c>
      <c r="DG129" s="1">
        <v>4</v>
      </c>
      <c r="DH129" s="1">
        <v>1</v>
      </c>
      <c r="DI129" s="1">
        <v>0</v>
      </c>
      <c r="DJ129" s="1">
        <v>0</v>
      </c>
      <c r="DK129" s="1">
        <v>0</v>
      </c>
      <c r="DL129" s="1">
        <v>10</v>
      </c>
      <c r="DM129" s="1">
        <v>6</v>
      </c>
      <c r="DN129" s="1">
        <v>3</v>
      </c>
      <c r="DO129" s="1">
        <v>2</v>
      </c>
      <c r="DP129" s="1">
        <v>0</v>
      </c>
      <c r="DQ129" s="1">
        <v>0</v>
      </c>
      <c r="DR129" s="1">
        <v>6</v>
      </c>
      <c r="DS129" s="1">
        <v>4</v>
      </c>
      <c r="DT129" s="1">
        <v>7</v>
      </c>
      <c r="DU129" s="1">
        <v>4</v>
      </c>
      <c r="DV129" s="1">
        <v>0</v>
      </c>
      <c r="DW129" s="1">
        <v>0</v>
      </c>
      <c r="DX129" s="1">
        <v>0</v>
      </c>
      <c r="DY129" s="1">
        <v>0</v>
      </c>
      <c r="DZ129" s="1">
        <v>159</v>
      </c>
      <c r="EA129" s="1">
        <v>2</v>
      </c>
      <c r="EB129" s="4">
        <v>44.771974522292972</v>
      </c>
      <c r="EC129" s="4">
        <v>24.115286624203847</v>
      </c>
      <c r="ED129" s="4">
        <v>28.623566878980906</v>
      </c>
      <c r="EE129" s="4">
        <v>53</v>
      </c>
      <c r="EF129" s="4">
        <v>97.510828025477679</v>
      </c>
      <c r="EG129" s="4">
        <v>32.503609341825914</v>
      </c>
      <c r="EH129" s="4">
        <v>33.064437367303618</v>
      </c>
      <c r="EI129" s="1">
        <v>48</v>
      </c>
      <c r="EJ129" s="1">
        <v>66</v>
      </c>
      <c r="EK129" s="1">
        <v>34</v>
      </c>
      <c r="EL129" s="1">
        <v>9</v>
      </c>
      <c r="EM129" s="1">
        <v>2</v>
      </c>
      <c r="EN129" s="1">
        <v>0</v>
      </c>
      <c r="EO129" s="1">
        <v>115</v>
      </c>
      <c r="EP129" s="1">
        <v>30</v>
      </c>
      <c r="EQ129" s="1">
        <v>7</v>
      </c>
      <c r="ER129" s="1">
        <v>5</v>
      </c>
      <c r="ES129" s="1">
        <v>5</v>
      </c>
      <c r="ET129" s="1">
        <v>0</v>
      </c>
      <c r="EU129" s="1">
        <v>107</v>
      </c>
      <c r="EV129" s="1">
        <v>35</v>
      </c>
      <c r="EW129" s="1">
        <v>12</v>
      </c>
      <c r="EX129" s="1">
        <v>3</v>
      </c>
      <c r="EY129" s="1">
        <v>2</v>
      </c>
      <c r="EZ129" s="1">
        <v>0</v>
      </c>
      <c r="FA129" s="1">
        <v>6</v>
      </c>
      <c r="FB129" s="1">
        <v>4</v>
      </c>
      <c r="FC129" s="1">
        <v>7</v>
      </c>
      <c r="FD129" s="1">
        <v>4</v>
      </c>
      <c r="FE129" s="1">
        <v>0</v>
      </c>
      <c r="FF129" s="1">
        <v>0</v>
      </c>
      <c r="FG129" s="1">
        <v>2</v>
      </c>
      <c r="FH129" s="1">
        <v>0</v>
      </c>
      <c r="FI129" s="1">
        <v>276</v>
      </c>
      <c r="FJ129" s="1">
        <v>120</v>
      </c>
      <c r="FK129" s="1">
        <v>274</v>
      </c>
      <c r="FL129" s="1">
        <v>17</v>
      </c>
      <c r="FM129" s="1">
        <v>5</v>
      </c>
      <c r="FN129" s="1">
        <v>15</v>
      </c>
      <c r="FO129" s="1">
        <v>26</v>
      </c>
      <c r="FP129" s="1">
        <v>6</v>
      </c>
      <c r="FQ129" s="1">
        <v>26</v>
      </c>
      <c r="FR129" s="1" t="s">
        <v>311</v>
      </c>
      <c r="FS129" s="1">
        <v>313</v>
      </c>
      <c r="FT129" s="1">
        <v>134</v>
      </c>
      <c r="FU129" s="1">
        <v>313</v>
      </c>
    </row>
    <row r="130" spans="63:177">
      <c r="BK130" s="29">
        <v>808572024</v>
      </c>
      <c r="BL130" s="1" t="s">
        <v>74</v>
      </c>
      <c r="BM130" s="1">
        <v>253</v>
      </c>
      <c r="BN130" s="1" t="s">
        <v>289</v>
      </c>
      <c r="BO130" s="1" t="s">
        <v>290</v>
      </c>
      <c r="BP130" s="1">
        <v>102</v>
      </c>
      <c r="BQ130" s="1">
        <v>0</v>
      </c>
      <c r="BR130" s="4">
        <v>53.007843137254916</v>
      </c>
      <c r="BS130" s="4">
        <v>36.122549019607831</v>
      </c>
      <c r="BT130" s="4">
        <v>39.2127450980392</v>
      </c>
      <c r="BU130" s="4">
        <v>128.34313725490185</v>
      </c>
      <c r="BV130" s="4">
        <v>42.781045751633989</v>
      </c>
      <c r="BW130" s="1">
        <v>20</v>
      </c>
      <c r="BX130" s="1">
        <v>41</v>
      </c>
      <c r="BY130" s="1">
        <v>26</v>
      </c>
      <c r="BZ130" s="1">
        <v>15</v>
      </c>
      <c r="CA130" s="1">
        <v>0</v>
      </c>
      <c r="CB130" s="1">
        <v>0</v>
      </c>
      <c r="CC130" s="1">
        <v>54</v>
      </c>
      <c r="CD130" s="1">
        <v>24</v>
      </c>
      <c r="CE130" s="1">
        <v>15</v>
      </c>
      <c r="CF130" s="1">
        <v>9</v>
      </c>
      <c r="CG130" s="1">
        <v>1</v>
      </c>
      <c r="CH130" s="1">
        <v>0</v>
      </c>
      <c r="CI130" s="1">
        <v>48</v>
      </c>
      <c r="CJ130" s="1">
        <v>32</v>
      </c>
      <c r="CK130" s="1">
        <v>14</v>
      </c>
      <c r="CL130" s="1">
        <v>8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4"/>
      <c r="CT130" s="4"/>
      <c r="CU130" s="4"/>
      <c r="CV130" s="4"/>
      <c r="CW130" s="4"/>
      <c r="CX130" s="4"/>
      <c r="CY130" s="4"/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102</v>
      </c>
      <c r="EA130" s="1">
        <v>0</v>
      </c>
      <c r="EB130" s="4">
        <v>53.007843137254916</v>
      </c>
      <c r="EC130" s="4">
        <v>36.122549019607831</v>
      </c>
      <c r="ED130" s="4">
        <v>39.2127450980392</v>
      </c>
      <c r="EE130" s="4"/>
      <c r="EF130" s="4">
        <v>128.34313725490185</v>
      </c>
      <c r="EG130" s="4">
        <v>42.781045751633989</v>
      </c>
      <c r="EH130" s="4">
        <v>42.781045751633989</v>
      </c>
      <c r="EI130" s="1">
        <v>20</v>
      </c>
      <c r="EJ130" s="1">
        <v>41</v>
      </c>
      <c r="EK130" s="1">
        <v>26</v>
      </c>
      <c r="EL130" s="1">
        <v>15</v>
      </c>
      <c r="EM130" s="1">
        <v>0</v>
      </c>
      <c r="EN130" s="1">
        <v>0</v>
      </c>
      <c r="EO130" s="1">
        <v>54</v>
      </c>
      <c r="EP130" s="1">
        <v>24</v>
      </c>
      <c r="EQ130" s="1">
        <v>15</v>
      </c>
      <c r="ER130" s="1">
        <v>9</v>
      </c>
      <c r="ES130" s="1">
        <v>1</v>
      </c>
      <c r="ET130" s="1">
        <v>0</v>
      </c>
      <c r="EU130" s="1">
        <v>48</v>
      </c>
      <c r="EV130" s="1">
        <v>32</v>
      </c>
      <c r="EW130" s="1">
        <v>14</v>
      </c>
      <c r="EX130" s="1">
        <v>8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108</v>
      </c>
      <c r="FJ130" s="1" t="s">
        <v>375</v>
      </c>
      <c r="FK130" s="1">
        <v>124</v>
      </c>
      <c r="FL130" s="1">
        <v>5</v>
      </c>
      <c r="FM130" s="1" t="s">
        <v>375</v>
      </c>
      <c r="FN130" s="1">
        <v>5</v>
      </c>
      <c r="FO130" s="1">
        <v>26</v>
      </c>
      <c r="FP130" s="1">
        <v>6</v>
      </c>
      <c r="FQ130" s="1">
        <v>26</v>
      </c>
      <c r="FR130" s="1" t="s">
        <v>311</v>
      </c>
      <c r="FS130" s="1">
        <v>313</v>
      </c>
      <c r="FT130" s="1">
        <v>134</v>
      </c>
      <c r="FU130" s="1">
        <v>313</v>
      </c>
    </row>
    <row r="131" spans="63:177">
      <c r="BK131" s="29">
        <v>663986204</v>
      </c>
      <c r="BL131" s="1" t="s">
        <v>75</v>
      </c>
      <c r="BM131" s="1">
        <v>273</v>
      </c>
      <c r="BN131" s="1" t="s">
        <v>289</v>
      </c>
      <c r="BO131" s="1" t="s">
        <v>370</v>
      </c>
      <c r="BP131" s="1">
        <v>88</v>
      </c>
      <c r="BQ131" s="1">
        <v>0</v>
      </c>
      <c r="BR131" s="4">
        <v>49.454545454545446</v>
      </c>
      <c r="BS131" s="4">
        <v>27.754545454545475</v>
      </c>
      <c r="BT131" s="4">
        <v>34.322727272727271</v>
      </c>
      <c r="BU131" s="4">
        <v>111.53181818181817</v>
      </c>
      <c r="BV131" s="4">
        <v>37.177272727272729</v>
      </c>
      <c r="BW131" s="1">
        <v>23</v>
      </c>
      <c r="BX131" s="1">
        <v>34</v>
      </c>
      <c r="BY131" s="1">
        <v>20</v>
      </c>
      <c r="BZ131" s="1">
        <v>11</v>
      </c>
      <c r="CA131" s="1">
        <v>2</v>
      </c>
      <c r="CB131" s="1">
        <v>0</v>
      </c>
      <c r="CC131" s="1">
        <v>61</v>
      </c>
      <c r="CD131" s="1">
        <v>17</v>
      </c>
      <c r="CE131" s="1">
        <v>6</v>
      </c>
      <c r="CF131" s="1">
        <v>4</v>
      </c>
      <c r="CG131" s="1">
        <v>3</v>
      </c>
      <c r="CH131" s="1">
        <v>0</v>
      </c>
      <c r="CI131" s="1">
        <v>48</v>
      </c>
      <c r="CJ131" s="1">
        <v>27</v>
      </c>
      <c r="CK131" s="1">
        <v>5</v>
      </c>
      <c r="CL131" s="1">
        <v>8</v>
      </c>
      <c r="CM131" s="1">
        <v>2</v>
      </c>
      <c r="CN131" s="1">
        <v>0</v>
      </c>
      <c r="CO131" s="1">
        <v>2</v>
      </c>
      <c r="CP131" s="1">
        <v>0</v>
      </c>
      <c r="CQ131" s="1">
        <v>16</v>
      </c>
      <c r="CR131" s="1">
        <v>0</v>
      </c>
      <c r="CS131" s="4">
        <v>68.512500000000003</v>
      </c>
      <c r="CT131" s="4">
        <v>40.362500000000004</v>
      </c>
      <c r="CU131" s="4">
        <v>51.656250000000014</v>
      </c>
      <c r="CV131" s="4">
        <v>55.5625</v>
      </c>
      <c r="CW131" s="4">
        <v>160.53125</v>
      </c>
      <c r="CX131" s="4">
        <v>53.51041666666665</v>
      </c>
      <c r="CY131" s="4">
        <v>54.023437500000014</v>
      </c>
      <c r="CZ131" s="1">
        <v>2</v>
      </c>
      <c r="DA131" s="1">
        <v>1</v>
      </c>
      <c r="DB131" s="1">
        <v>8</v>
      </c>
      <c r="DC131" s="1">
        <v>5</v>
      </c>
      <c r="DD131" s="1">
        <v>1</v>
      </c>
      <c r="DE131" s="1">
        <v>1</v>
      </c>
      <c r="DF131" s="1">
        <v>8</v>
      </c>
      <c r="DG131" s="1">
        <v>5</v>
      </c>
      <c r="DH131" s="1">
        <v>0</v>
      </c>
      <c r="DI131" s="1">
        <v>3</v>
      </c>
      <c r="DJ131" s="1">
        <v>1</v>
      </c>
      <c r="DK131" s="1">
        <v>0</v>
      </c>
      <c r="DL131" s="1">
        <v>4</v>
      </c>
      <c r="DM131" s="1">
        <v>6</v>
      </c>
      <c r="DN131" s="1">
        <v>3</v>
      </c>
      <c r="DO131" s="1">
        <v>3</v>
      </c>
      <c r="DP131" s="1">
        <v>1</v>
      </c>
      <c r="DQ131" s="1">
        <v>0</v>
      </c>
      <c r="DR131" s="1">
        <v>6</v>
      </c>
      <c r="DS131" s="1">
        <v>2</v>
      </c>
      <c r="DT131" s="1">
        <v>4</v>
      </c>
      <c r="DU131" s="1">
        <v>4</v>
      </c>
      <c r="DV131" s="1">
        <v>1</v>
      </c>
      <c r="DW131" s="1">
        <v>0</v>
      </c>
      <c r="DX131" s="1">
        <v>1</v>
      </c>
      <c r="DY131" s="1">
        <v>0</v>
      </c>
      <c r="DZ131" s="1">
        <v>104</v>
      </c>
      <c r="EA131" s="1">
        <v>0</v>
      </c>
      <c r="EB131" s="4">
        <v>52.386538461538457</v>
      </c>
      <c r="EC131" s="4">
        <v>29.694230769230781</v>
      </c>
      <c r="ED131" s="4">
        <v>36.989423076923067</v>
      </c>
      <c r="EE131" s="4">
        <v>55.5625</v>
      </c>
      <c r="EF131" s="4">
        <v>119.07019230769228</v>
      </c>
      <c r="EG131" s="4">
        <v>39.690064102564108</v>
      </c>
      <c r="EH131" s="4">
        <v>39.768990384615378</v>
      </c>
      <c r="EI131" s="1">
        <v>25</v>
      </c>
      <c r="EJ131" s="1">
        <v>35</v>
      </c>
      <c r="EK131" s="1">
        <v>28</v>
      </c>
      <c r="EL131" s="1">
        <v>16</v>
      </c>
      <c r="EM131" s="1">
        <v>3</v>
      </c>
      <c r="EN131" s="1">
        <v>1</v>
      </c>
      <c r="EO131" s="1">
        <v>69</v>
      </c>
      <c r="EP131" s="1">
        <v>22</v>
      </c>
      <c r="EQ131" s="1">
        <v>6</v>
      </c>
      <c r="ER131" s="1">
        <v>7</v>
      </c>
      <c r="ES131" s="1">
        <v>4</v>
      </c>
      <c r="ET131" s="1">
        <v>0</v>
      </c>
      <c r="EU131" s="1">
        <v>52</v>
      </c>
      <c r="EV131" s="1">
        <v>33</v>
      </c>
      <c r="EW131" s="1">
        <v>8</v>
      </c>
      <c r="EX131" s="1">
        <v>11</v>
      </c>
      <c r="EY131" s="1">
        <v>3</v>
      </c>
      <c r="EZ131" s="1">
        <v>0</v>
      </c>
      <c r="FA131" s="1">
        <v>6</v>
      </c>
      <c r="FB131" s="1">
        <v>2</v>
      </c>
      <c r="FC131" s="1">
        <v>4</v>
      </c>
      <c r="FD131" s="1">
        <v>4</v>
      </c>
      <c r="FE131" s="1">
        <v>1</v>
      </c>
      <c r="FF131" s="1">
        <v>0</v>
      </c>
      <c r="FG131" s="1">
        <v>3</v>
      </c>
      <c r="FH131" s="1">
        <v>0</v>
      </c>
      <c r="FI131" s="1">
        <v>209</v>
      </c>
      <c r="FJ131" s="1">
        <v>27</v>
      </c>
      <c r="FK131" s="1">
        <v>174</v>
      </c>
      <c r="FL131" s="1">
        <v>12</v>
      </c>
      <c r="FM131" s="1">
        <v>1</v>
      </c>
      <c r="FN131" s="1">
        <v>8</v>
      </c>
      <c r="FO131" s="1">
        <v>26</v>
      </c>
      <c r="FP131" s="1">
        <v>6</v>
      </c>
      <c r="FQ131" s="1">
        <v>26</v>
      </c>
      <c r="FR131" s="1" t="s">
        <v>311</v>
      </c>
      <c r="FS131" s="1">
        <v>313</v>
      </c>
      <c r="FT131" s="1">
        <v>134</v>
      </c>
      <c r="FU131" s="1">
        <v>313</v>
      </c>
    </row>
    <row r="132" spans="63:177">
      <c r="BK132" s="29">
        <v>457856587</v>
      </c>
      <c r="BL132" s="1" t="s">
        <v>76</v>
      </c>
      <c r="BM132" s="1">
        <v>274</v>
      </c>
      <c r="BN132" s="1" t="s">
        <v>289</v>
      </c>
      <c r="BO132" s="1" t="s">
        <v>370</v>
      </c>
      <c r="BP132" s="1">
        <v>265</v>
      </c>
      <c r="BQ132" s="1">
        <v>10</v>
      </c>
      <c r="BR132" s="4">
        <v>49.963529411764718</v>
      </c>
      <c r="BS132" s="4">
        <v>28.314509803921553</v>
      </c>
      <c r="BT132" s="4">
        <v>30.96705882352942</v>
      </c>
      <c r="BU132" s="4">
        <v>109.24509803921569</v>
      </c>
      <c r="BV132" s="4">
        <v>36.415032679738601</v>
      </c>
      <c r="BW132" s="1">
        <v>55</v>
      </c>
      <c r="BX132" s="1">
        <v>117</v>
      </c>
      <c r="BY132" s="1">
        <v>61</v>
      </c>
      <c r="BZ132" s="1">
        <v>22</v>
      </c>
      <c r="CA132" s="1">
        <v>0</v>
      </c>
      <c r="CB132" s="1">
        <v>0</v>
      </c>
      <c r="CC132" s="1">
        <v>173</v>
      </c>
      <c r="CD132" s="1">
        <v>47</v>
      </c>
      <c r="CE132" s="1">
        <v>22</v>
      </c>
      <c r="CF132" s="1">
        <v>13</v>
      </c>
      <c r="CG132" s="1">
        <v>3</v>
      </c>
      <c r="CH132" s="1">
        <v>0</v>
      </c>
      <c r="CI132" s="1">
        <v>164</v>
      </c>
      <c r="CJ132" s="1">
        <v>61</v>
      </c>
      <c r="CK132" s="1">
        <v>22</v>
      </c>
      <c r="CL132" s="1">
        <v>8</v>
      </c>
      <c r="CM132" s="1">
        <v>0</v>
      </c>
      <c r="CN132" s="1">
        <v>1</v>
      </c>
      <c r="CO132" s="1">
        <v>0</v>
      </c>
      <c r="CP132" s="1">
        <v>0</v>
      </c>
      <c r="CQ132" s="1">
        <v>25</v>
      </c>
      <c r="CR132" s="1">
        <v>0</v>
      </c>
      <c r="CS132" s="4">
        <v>49.951999999999991</v>
      </c>
      <c r="CT132" s="4">
        <v>35.211999999999982</v>
      </c>
      <c r="CU132" s="4">
        <v>39.535999999999994</v>
      </c>
      <c r="CV132" s="4">
        <v>55.68</v>
      </c>
      <c r="CW132" s="4">
        <v>124.70000000000002</v>
      </c>
      <c r="CX132" s="4">
        <v>41.566666666666663</v>
      </c>
      <c r="CY132" s="4">
        <v>45.094999999999999</v>
      </c>
      <c r="CZ132" s="1">
        <v>6</v>
      </c>
      <c r="DA132" s="1">
        <v>10</v>
      </c>
      <c r="DB132" s="1">
        <v>5</v>
      </c>
      <c r="DC132" s="1">
        <v>4</v>
      </c>
      <c r="DD132" s="1">
        <v>1</v>
      </c>
      <c r="DE132" s="1">
        <v>0</v>
      </c>
      <c r="DF132" s="1">
        <v>11</v>
      </c>
      <c r="DG132" s="1">
        <v>8</v>
      </c>
      <c r="DH132" s="1">
        <v>5</v>
      </c>
      <c r="DI132" s="1">
        <v>1</v>
      </c>
      <c r="DJ132" s="1">
        <v>1</v>
      </c>
      <c r="DK132" s="1">
        <v>0</v>
      </c>
      <c r="DL132" s="1">
        <v>12</v>
      </c>
      <c r="DM132" s="1">
        <v>6</v>
      </c>
      <c r="DN132" s="1">
        <v>4</v>
      </c>
      <c r="DO132" s="1">
        <v>3</v>
      </c>
      <c r="DP132" s="1">
        <v>1</v>
      </c>
      <c r="DQ132" s="1">
        <v>0</v>
      </c>
      <c r="DR132" s="1">
        <v>3</v>
      </c>
      <c r="DS132" s="1">
        <v>13</v>
      </c>
      <c r="DT132" s="1">
        <v>8</v>
      </c>
      <c r="DU132" s="1">
        <v>1</v>
      </c>
      <c r="DV132" s="1">
        <v>0</v>
      </c>
      <c r="DW132" s="1">
        <v>0</v>
      </c>
      <c r="DX132" s="1">
        <v>1</v>
      </c>
      <c r="DY132" s="1">
        <v>0</v>
      </c>
      <c r="DZ132" s="1">
        <v>290</v>
      </c>
      <c r="EA132" s="1">
        <v>10</v>
      </c>
      <c r="EB132" s="4">
        <v>49.962499999999991</v>
      </c>
      <c r="EC132" s="4">
        <v>28.930357142857126</v>
      </c>
      <c r="ED132" s="4">
        <v>31.732142857142865</v>
      </c>
      <c r="EE132" s="4">
        <v>55.68</v>
      </c>
      <c r="EF132" s="4">
        <v>110.62499999999999</v>
      </c>
      <c r="EG132" s="4">
        <v>36.875000000000028</v>
      </c>
      <c r="EH132" s="4">
        <v>37.19002976190481</v>
      </c>
      <c r="EI132" s="1">
        <v>61</v>
      </c>
      <c r="EJ132" s="1">
        <v>127</v>
      </c>
      <c r="EK132" s="1">
        <v>66</v>
      </c>
      <c r="EL132" s="1">
        <v>26</v>
      </c>
      <c r="EM132" s="1">
        <v>1</v>
      </c>
      <c r="EN132" s="1">
        <v>0</v>
      </c>
      <c r="EO132" s="1">
        <v>184</v>
      </c>
      <c r="EP132" s="1">
        <v>55</v>
      </c>
      <c r="EQ132" s="1">
        <v>27</v>
      </c>
      <c r="ER132" s="1">
        <v>14</v>
      </c>
      <c r="ES132" s="1">
        <v>4</v>
      </c>
      <c r="ET132" s="1">
        <v>0</v>
      </c>
      <c r="EU132" s="1">
        <v>176</v>
      </c>
      <c r="EV132" s="1">
        <v>67</v>
      </c>
      <c r="EW132" s="1">
        <v>26</v>
      </c>
      <c r="EX132" s="1">
        <v>11</v>
      </c>
      <c r="EY132" s="1">
        <v>1</v>
      </c>
      <c r="EZ132" s="1">
        <v>1</v>
      </c>
      <c r="FA132" s="1">
        <v>3</v>
      </c>
      <c r="FB132" s="1">
        <v>13</v>
      </c>
      <c r="FC132" s="1">
        <v>8</v>
      </c>
      <c r="FD132" s="1">
        <v>1</v>
      </c>
      <c r="FE132" s="1">
        <v>0</v>
      </c>
      <c r="FF132" s="1">
        <v>0</v>
      </c>
      <c r="FG132" s="1">
        <v>1</v>
      </c>
      <c r="FH132" s="1">
        <v>0</v>
      </c>
      <c r="FI132" s="1">
        <v>225</v>
      </c>
      <c r="FJ132" s="1">
        <v>106</v>
      </c>
      <c r="FK132" s="1">
        <v>226</v>
      </c>
      <c r="FL132" s="1">
        <v>13</v>
      </c>
      <c r="FM132" s="1">
        <v>4</v>
      </c>
      <c r="FN132" s="1">
        <v>13</v>
      </c>
      <c r="FO132" s="1">
        <v>26</v>
      </c>
      <c r="FP132" s="1">
        <v>6</v>
      </c>
      <c r="FQ132" s="1">
        <v>26</v>
      </c>
      <c r="FR132" s="1" t="s">
        <v>311</v>
      </c>
      <c r="FS132" s="1">
        <v>313</v>
      </c>
      <c r="FT132" s="1">
        <v>134</v>
      </c>
      <c r="FU132" s="1">
        <v>313</v>
      </c>
    </row>
    <row r="133" spans="63:177">
      <c r="BK133" s="29">
        <v>511524344</v>
      </c>
      <c r="BL133" s="1" t="s">
        <v>77</v>
      </c>
      <c r="BM133" s="1">
        <v>288</v>
      </c>
      <c r="BN133" s="1" t="s">
        <v>289</v>
      </c>
      <c r="BO133" s="1" t="s">
        <v>290</v>
      </c>
      <c r="BP133" s="1">
        <v>192</v>
      </c>
      <c r="BQ133" s="1">
        <v>0</v>
      </c>
      <c r="BR133" s="4">
        <v>54.926041666666642</v>
      </c>
      <c r="BS133" s="4">
        <v>35.182812500000011</v>
      </c>
      <c r="BT133" s="4">
        <v>38.416666666666664</v>
      </c>
      <c r="BU133" s="4">
        <v>128.52552083333333</v>
      </c>
      <c r="BV133" s="4">
        <v>42.841840277777749</v>
      </c>
      <c r="BW133" s="1">
        <v>31</v>
      </c>
      <c r="BX133" s="1">
        <v>78</v>
      </c>
      <c r="BY133" s="1">
        <v>54</v>
      </c>
      <c r="BZ133" s="1">
        <v>29</v>
      </c>
      <c r="CA133" s="1">
        <v>0</v>
      </c>
      <c r="CB133" s="1">
        <v>1</v>
      </c>
      <c r="CC133" s="1">
        <v>99</v>
      </c>
      <c r="CD133" s="1">
        <v>56</v>
      </c>
      <c r="CE133" s="1">
        <v>24</v>
      </c>
      <c r="CF133" s="1">
        <v>13</v>
      </c>
      <c r="CG133" s="1">
        <v>4</v>
      </c>
      <c r="CH133" s="1">
        <v>0</v>
      </c>
      <c r="CI133" s="1">
        <v>86</v>
      </c>
      <c r="CJ133" s="1">
        <v>68</v>
      </c>
      <c r="CK133" s="1">
        <v>25</v>
      </c>
      <c r="CL133" s="1">
        <v>13</v>
      </c>
      <c r="CM133" s="1">
        <v>1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4"/>
      <c r="CT133" s="4"/>
      <c r="CU133" s="4"/>
      <c r="CV133" s="4"/>
      <c r="CW133" s="4"/>
      <c r="CX133" s="4"/>
      <c r="CY133" s="4"/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192</v>
      </c>
      <c r="EA133" s="1">
        <v>0</v>
      </c>
      <c r="EB133" s="4">
        <v>54.926041666666642</v>
      </c>
      <c r="EC133" s="4">
        <v>35.182812500000011</v>
      </c>
      <c r="ED133" s="4">
        <v>38.416666666666664</v>
      </c>
      <c r="EE133" s="4"/>
      <c r="EF133" s="4">
        <v>128.52552083333333</v>
      </c>
      <c r="EG133" s="4">
        <v>42.841840277777749</v>
      </c>
      <c r="EH133" s="4">
        <v>42.841840277777749</v>
      </c>
      <c r="EI133" s="1">
        <v>31</v>
      </c>
      <c r="EJ133" s="1">
        <v>78</v>
      </c>
      <c r="EK133" s="1">
        <v>54</v>
      </c>
      <c r="EL133" s="1">
        <v>29</v>
      </c>
      <c r="EM133" s="1">
        <v>0</v>
      </c>
      <c r="EN133" s="1">
        <v>1</v>
      </c>
      <c r="EO133" s="1">
        <v>99</v>
      </c>
      <c r="EP133" s="1">
        <v>56</v>
      </c>
      <c r="EQ133" s="1">
        <v>24</v>
      </c>
      <c r="ER133" s="1">
        <v>13</v>
      </c>
      <c r="ES133" s="1">
        <v>4</v>
      </c>
      <c r="ET133" s="1">
        <v>0</v>
      </c>
      <c r="EU133" s="1">
        <v>86</v>
      </c>
      <c r="EV133" s="1">
        <v>68</v>
      </c>
      <c r="EW133" s="1">
        <v>25</v>
      </c>
      <c r="EX133" s="1">
        <v>13</v>
      </c>
      <c r="EY133" s="1">
        <v>1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106</v>
      </c>
      <c r="FJ133" s="1" t="s">
        <v>375</v>
      </c>
      <c r="FK133" s="1">
        <v>123</v>
      </c>
      <c r="FL133" s="1">
        <v>4</v>
      </c>
      <c r="FM133" s="1" t="s">
        <v>375</v>
      </c>
      <c r="FN133" s="1">
        <v>4</v>
      </c>
      <c r="FO133" s="1">
        <v>26</v>
      </c>
      <c r="FP133" s="1">
        <v>6</v>
      </c>
      <c r="FQ133" s="1">
        <v>26</v>
      </c>
      <c r="FR133" s="1" t="s">
        <v>311</v>
      </c>
      <c r="FS133" s="1">
        <v>313</v>
      </c>
      <c r="FT133" s="1">
        <v>134</v>
      </c>
      <c r="FU133" s="1">
        <v>313</v>
      </c>
    </row>
    <row r="134" spans="63:177">
      <c r="BK134" s="29">
        <v>915602212</v>
      </c>
      <c r="BL134" s="1" t="s">
        <v>78</v>
      </c>
      <c r="BM134" s="1">
        <v>294</v>
      </c>
      <c r="BN134" s="1" t="s">
        <v>289</v>
      </c>
      <c r="BO134" s="1" t="s">
        <v>290</v>
      </c>
      <c r="BP134" s="1">
        <v>42</v>
      </c>
      <c r="BQ134" s="1">
        <v>1</v>
      </c>
      <c r="BR134" s="4">
        <v>57.653658536585361</v>
      </c>
      <c r="BS134" s="4">
        <v>45.268292682926827</v>
      </c>
      <c r="BT134" s="4">
        <v>38.163414634146335</v>
      </c>
      <c r="BU134" s="4">
        <v>141.08536585365857</v>
      </c>
      <c r="BV134" s="4">
        <v>47.028455284552848</v>
      </c>
      <c r="BW134" s="1">
        <v>4</v>
      </c>
      <c r="BX134" s="1">
        <v>15</v>
      </c>
      <c r="BY134" s="1">
        <v>17</v>
      </c>
      <c r="BZ134" s="1">
        <v>5</v>
      </c>
      <c r="CA134" s="1">
        <v>0</v>
      </c>
      <c r="CB134" s="1">
        <v>0</v>
      </c>
      <c r="CC134" s="1">
        <v>18</v>
      </c>
      <c r="CD134" s="1">
        <v>6</v>
      </c>
      <c r="CE134" s="1">
        <v>9</v>
      </c>
      <c r="CF134" s="1">
        <v>8</v>
      </c>
      <c r="CG134" s="1">
        <v>0</v>
      </c>
      <c r="CH134" s="1">
        <v>1</v>
      </c>
      <c r="CI134" s="1">
        <v>18</v>
      </c>
      <c r="CJ134" s="1">
        <v>16</v>
      </c>
      <c r="CK134" s="1">
        <v>3</v>
      </c>
      <c r="CL134" s="1">
        <v>4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4"/>
      <c r="CT134" s="4"/>
      <c r="CU134" s="4"/>
      <c r="CV134" s="4"/>
      <c r="CW134" s="4"/>
      <c r="CX134" s="4"/>
      <c r="CY134" s="4"/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42</v>
      </c>
      <c r="EA134" s="1">
        <v>1</v>
      </c>
      <c r="EB134" s="4">
        <v>57.653658536585361</v>
      </c>
      <c r="EC134" s="4">
        <v>45.268292682926827</v>
      </c>
      <c r="ED134" s="4">
        <v>38.163414634146335</v>
      </c>
      <c r="EE134" s="4"/>
      <c r="EF134" s="4">
        <v>141.08536585365857</v>
      </c>
      <c r="EG134" s="4">
        <v>47.028455284552848</v>
      </c>
      <c r="EH134" s="4">
        <v>47.028455284552848</v>
      </c>
      <c r="EI134" s="1">
        <v>4</v>
      </c>
      <c r="EJ134" s="1">
        <v>15</v>
      </c>
      <c r="EK134" s="1">
        <v>17</v>
      </c>
      <c r="EL134" s="1">
        <v>5</v>
      </c>
      <c r="EM134" s="1">
        <v>0</v>
      </c>
      <c r="EN134" s="1">
        <v>0</v>
      </c>
      <c r="EO134" s="1">
        <v>18</v>
      </c>
      <c r="EP134" s="1">
        <v>6</v>
      </c>
      <c r="EQ134" s="1">
        <v>9</v>
      </c>
      <c r="ER134" s="1">
        <v>8</v>
      </c>
      <c r="ES134" s="1">
        <v>0</v>
      </c>
      <c r="ET134" s="1">
        <v>1</v>
      </c>
      <c r="EU134" s="1">
        <v>18</v>
      </c>
      <c r="EV134" s="1">
        <v>16</v>
      </c>
      <c r="EW134" s="1">
        <v>3</v>
      </c>
      <c r="EX134" s="1">
        <v>4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44</v>
      </c>
      <c r="FJ134" s="1" t="s">
        <v>375</v>
      </c>
      <c r="FK134" s="1">
        <v>63</v>
      </c>
      <c r="FL134" s="1">
        <v>1</v>
      </c>
      <c r="FM134" s="1" t="s">
        <v>375</v>
      </c>
      <c r="FN134" s="1">
        <v>1</v>
      </c>
      <c r="FO134" s="1">
        <v>26</v>
      </c>
      <c r="FP134" s="1">
        <v>6</v>
      </c>
      <c r="FQ134" s="1">
        <v>26</v>
      </c>
      <c r="FR134" s="1" t="s">
        <v>311</v>
      </c>
      <c r="FS134" s="1">
        <v>313</v>
      </c>
      <c r="FT134" s="1">
        <v>134</v>
      </c>
      <c r="FU134" s="1">
        <v>313</v>
      </c>
    </row>
    <row r="135" spans="63:177">
      <c r="BK135" s="29">
        <v>984387384</v>
      </c>
      <c r="BL135" s="1" t="s">
        <v>79</v>
      </c>
      <c r="BM135" s="1">
        <v>302</v>
      </c>
      <c r="BN135" s="1" t="s">
        <v>289</v>
      </c>
      <c r="BO135" s="1" t="s">
        <v>290</v>
      </c>
      <c r="BP135" s="1">
        <v>55</v>
      </c>
      <c r="BQ135" s="1">
        <v>0</v>
      </c>
      <c r="BR135" s="4">
        <v>51.981818181818163</v>
      </c>
      <c r="BS135" s="4">
        <v>34.434545454545464</v>
      </c>
      <c r="BT135" s="4">
        <v>32.034545454545452</v>
      </c>
      <c r="BU135" s="4">
        <v>118.45090909090906</v>
      </c>
      <c r="BV135" s="4">
        <v>39.483636363636379</v>
      </c>
      <c r="BW135" s="1">
        <v>12</v>
      </c>
      <c r="BX135" s="1">
        <v>18</v>
      </c>
      <c r="BY135" s="1">
        <v>21</v>
      </c>
      <c r="BZ135" s="1">
        <v>4</v>
      </c>
      <c r="CA135" s="1">
        <v>1</v>
      </c>
      <c r="CB135" s="1">
        <v>0</v>
      </c>
      <c r="CC135" s="1">
        <v>29</v>
      </c>
      <c r="CD135" s="1">
        <v>16</v>
      </c>
      <c r="CE135" s="1">
        <v>8</v>
      </c>
      <c r="CF135" s="1">
        <v>2</v>
      </c>
      <c r="CG135" s="1">
        <v>1</v>
      </c>
      <c r="CH135" s="1">
        <v>0</v>
      </c>
      <c r="CI135" s="1">
        <v>29</v>
      </c>
      <c r="CJ135" s="1">
        <v>18</v>
      </c>
      <c r="CK135" s="1">
        <v>7</v>
      </c>
      <c r="CL135" s="1">
        <v>1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4"/>
      <c r="CT135" s="4"/>
      <c r="CU135" s="4"/>
      <c r="CV135" s="4"/>
      <c r="CW135" s="4"/>
      <c r="CX135" s="4"/>
      <c r="CY135" s="4"/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55</v>
      </c>
      <c r="EA135" s="1">
        <v>0</v>
      </c>
      <c r="EB135" s="4">
        <v>51.981818181818163</v>
      </c>
      <c r="EC135" s="4">
        <v>34.434545454545464</v>
      </c>
      <c r="ED135" s="4">
        <v>32.034545454545452</v>
      </c>
      <c r="EE135" s="4"/>
      <c r="EF135" s="4">
        <v>118.45090909090906</v>
      </c>
      <c r="EG135" s="4">
        <v>39.483636363636379</v>
      </c>
      <c r="EH135" s="4">
        <v>39.483636363636379</v>
      </c>
      <c r="EI135" s="1">
        <v>12</v>
      </c>
      <c r="EJ135" s="1">
        <v>18</v>
      </c>
      <c r="EK135" s="1">
        <v>21</v>
      </c>
      <c r="EL135" s="1">
        <v>4</v>
      </c>
      <c r="EM135" s="1">
        <v>1</v>
      </c>
      <c r="EN135" s="1">
        <v>0</v>
      </c>
      <c r="EO135" s="1">
        <v>29</v>
      </c>
      <c r="EP135" s="1">
        <v>16</v>
      </c>
      <c r="EQ135" s="1">
        <v>8</v>
      </c>
      <c r="ER135" s="1">
        <v>2</v>
      </c>
      <c r="ES135" s="1">
        <v>1</v>
      </c>
      <c r="ET135" s="1">
        <v>0</v>
      </c>
      <c r="EU135" s="1">
        <v>29</v>
      </c>
      <c r="EV135" s="1">
        <v>18</v>
      </c>
      <c r="EW135" s="1">
        <v>7</v>
      </c>
      <c r="EX135" s="1">
        <v>1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167</v>
      </c>
      <c r="FJ135" s="1" t="s">
        <v>375</v>
      </c>
      <c r="FK135" s="1">
        <v>178</v>
      </c>
      <c r="FL135" s="1">
        <v>9</v>
      </c>
      <c r="FM135" s="1" t="s">
        <v>375</v>
      </c>
      <c r="FN135" s="1">
        <v>10</v>
      </c>
      <c r="FO135" s="1">
        <v>26</v>
      </c>
      <c r="FP135" s="1">
        <v>6</v>
      </c>
      <c r="FQ135" s="1">
        <v>26</v>
      </c>
      <c r="FR135" s="1" t="s">
        <v>311</v>
      </c>
      <c r="FS135" s="1">
        <v>313</v>
      </c>
      <c r="FT135" s="1">
        <v>134</v>
      </c>
      <c r="FU135" s="1">
        <v>313</v>
      </c>
    </row>
    <row r="136" spans="63:177">
      <c r="BK136" s="29">
        <v>898210113</v>
      </c>
      <c r="BL136" s="1" t="s">
        <v>80</v>
      </c>
      <c r="BM136" s="1">
        <v>303</v>
      </c>
      <c r="BN136" s="1" t="s">
        <v>313</v>
      </c>
      <c r="BO136" s="1" t="s">
        <v>290</v>
      </c>
      <c r="BP136" s="1">
        <v>18</v>
      </c>
      <c r="BQ136" s="1">
        <v>0</v>
      </c>
      <c r="BR136" s="4">
        <v>37.522222222222219</v>
      </c>
      <c r="BS136" s="4">
        <v>23.938888888888883</v>
      </c>
      <c r="BT136" s="4">
        <v>32.18333333333333</v>
      </c>
      <c r="BU136" s="4">
        <v>93.644444444444446</v>
      </c>
      <c r="BV136" s="4">
        <v>31.214814814814815</v>
      </c>
      <c r="BW136" s="1">
        <v>8</v>
      </c>
      <c r="BX136" s="1">
        <v>7</v>
      </c>
      <c r="BY136" s="1">
        <v>2</v>
      </c>
      <c r="BZ136" s="1">
        <v>1</v>
      </c>
      <c r="CA136" s="1">
        <v>0</v>
      </c>
      <c r="CB136" s="1">
        <v>0</v>
      </c>
      <c r="CC136" s="1">
        <v>13</v>
      </c>
      <c r="CD136" s="1">
        <v>4</v>
      </c>
      <c r="CE136" s="1">
        <v>0</v>
      </c>
      <c r="CF136" s="1">
        <v>1</v>
      </c>
      <c r="CG136" s="1">
        <v>0</v>
      </c>
      <c r="CH136" s="1">
        <v>0</v>
      </c>
      <c r="CI136" s="1">
        <v>11</v>
      </c>
      <c r="CJ136" s="1">
        <v>4</v>
      </c>
      <c r="CK136" s="1">
        <v>2</v>
      </c>
      <c r="CL136" s="1">
        <v>1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4"/>
      <c r="CT136" s="4"/>
      <c r="CU136" s="4"/>
      <c r="CV136" s="4"/>
      <c r="CW136" s="4"/>
      <c r="CX136" s="4"/>
      <c r="CY136" s="4"/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18</v>
      </c>
      <c r="EA136" s="1">
        <v>0</v>
      </c>
      <c r="EB136" s="4">
        <v>37.522222222222219</v>
      </c>
      <c r="EC136" s="4">
        <v>23.938888888888883</v>
      </c>
      <c r="ED136" s="4">
        <v>32.18333333333333</v>
      </c>
      <c r="EE136" s="4"/>
      <c r="EF136" s="4">
        <v>93.644444444444446</v>
      </c>
      <c r="EG136" s="4">
        <v>31.214814814814815</v>
      </c>
      <c r="EH136" s="4">
        <v>31.214814814814815</v>
      </c>
      <c r="EI136" s="1">
        <v>8</v>
      </c>
      <c r="EJ136" s="1">
        <v>7</v>
      </c>
      <c r="EK136" s="1">
        <v>2</v>
      </c>
      <c r="EL136" s="1">
        <v>1</v>
      </c>
      <c r="EM136" s="1">
        <v>0</v>
      </c>
      <c r="EN136" s="1">
        <v>0</v>
      </c>
      <c r="EO136" s="1">
        <v>13</v>
      </c>
      <c r="EP136" s="1">
        <v>4</v>
      </c>
      <c r="EQ136" s="1">
        <v>0</v>
      </c>
      <c r="ER136" s="1">
        <v>1</v>
      </c>
      <c r="ES136" s="1">
        <v>0</v>
      </c>
      <c r="ET136" s="1">
        <v>0</v>
      </c>
      <c r="EU136" s="1">
        <v>11</v>
      </c>
      <c r="EV136" s="1">
        <v>4</v>
      </c>
      <c r="EW136" s="1">
        <v>2</v>
      </c>
      <c r="EX136" s="1">
        <v>1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281</v>
      </c>
      <c r="FJ136" s="1" t="s">
        <v>375</v>
      </c>
      <c r="FK136" s="1">
        <v>284</v>
      </c>
      <c r="FL136" s="1">
        <v>19</v>
      </c>
      <c r="FM136" s="1" t="s">
        <v>375</v>
      </c>
      <c r="FN136" s="1">
        <v>19</v>
      </c>
      <c r="FO136" s="1">
        <v>26</v>
      </c>
      <c r="FP136" s="1">
        <v>6</v>
      </c>
      <c r="FQ136" s="1">
        <v>26</v>
      </c>
      <c r="FR136" s="1" t="s">
        <v>311</v>
      </c>
      <c r="FS136" s="1">
        <v>313</v>
      </c>
      <c r="FT136" s="1">
        <v>134</v>
      </c>
      <c r="FU136" s="1">
        <v>313</v>
      </c>
    </row>
    <row r="137" spans="63:177">
      <c r="BK137" s="29">
        <v>100898956</v>
      </c>
      <c r="BL137" s="1" t="s">
        <v>81</v>
      </c>
      <c r="BM137" s="1">
        <v>319</v>
      </c>
      <c r="BN137" s="1" t="s">
        <v>289</v>
      </c>
      <c r="BO137" s="1" t="s">
        <v>290</v>
      </c>
      <c r="BP137" s="1">
        <v>69</v>
      </c>
      <c r="BQ137" s="1">
        <v>0</v>
      </c>
      <c r="BR137" s="4">
        <v>51.771014492753636</v>
      </c>
      <c r="BS137" s="4">
        <v>38.066666666666677</v>
      </c>
      <c r="BT137" s="4">
        <v>40.92173913043478</v>
      </c>
      <c r="BU137" s="4">
        <v>130.75942028985509</v>
      </c>
      <c r="BV137" s="4">
        <v>43.58647342995171</v>
      </c>
      <c r="BW137" s="1">
        <v>18</v>
      </c>
      <c r="BX137" s="1">
        <v>23</v>
      </c>
      <c r="BY137" s="1">
        <v>18</v>
      </c>
      <c r="BZ137" s="1">
        <v>10</v>
      </c>
      <c r="CA137" s="1">
        <v>1</v>
      </c>
      <c r="CB137" s="1">
        <v>0</v>
      </c>
      <c r="CC137" s="1">
        <v>32</v>
      </c>
      <c r="CD137" s="1">
        <v>20</v>
      </c>
      <c r="CE137" s="1">
        <v>12</v>
      </c>
      <c r="CF137" s="1">
        <v>5</v>
      </c>
      <c r="CG137" s="1">
        <v>1</v>
      </c>
      <c r="CH137" s="1">
        <v>0</v>
      </c>
      <c r="CI137" s="1">
        <v>34</v>
      </c>
      <c r="CJ137" s="1">
        <v>15</v>
      </c>
      <c r="CK137" s="1">
        <v>15</v>
      </c>
      <c r="CL137" s="1">
        <v>5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4"/>
      <c r="CT137" s="4"/>
      <c r="CU137" s="4"/>
      <c r="CV137" s="4"/>
      <c r="CW137" s="4"/>
      <c r="CX137" s="4"/>
      <c r="CY137" s="4"/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69</v>
      </c>
      <c r="EA137" s="1">
        <v>0</v>
      </c>
      <c r="EB137" s="4">
        <v>51.771014492753636</v>
      </c>
      <c r="EC137" s="4">
        <v>38.066666666666677</v>
      </c>
      <c r="ED137" s="4">
        <v>40.92173913043478</v>
      </c>
      <c r="EE137" s="4"/>
      <c r="EF137" s="4">
        <v>130.75942028985509</v>
      </c>
      <c r="EG137" s="4">
        <v>43.58647342995171</v>
      </c>
      <c r="EH137" s="4">
        <v>43.58647342995171</v>
      </c>
      <c r="EI137" s="1">
        <v>18</v>
      </c>
      <c r="EJ137" s="1">
        <v>23</v>
      </c>
      <c r="EK137" s="1">
        <v>18</v>
      </c>
      <c r="EL137" s="1">
        <v>10</v>
      </c>
      <c r="EM137" s="1">
        <v>1</v>
      </c>
      <c r="EN137" s="1">
        <v>0</v>
      </c>
      <c r="EO137" s="1">
        <v>32</v>
      </c>
      <c r="EP137" s="1">
        <v>20</v>
      </c>
      <c r="EQ137" s="1">
        <v>12</v>
      </c>
      <c r="ER137" s="1">
        <v>5</v>
      </c>
      <c r="ES137" s="1">
        <v>1</v>
      </c>
      <c r="ET137" s="1">
        <v>0</v>
      </c>
      <c r="EU137" s="1">
        <v>34</v>
      </c>
      <c r="EV137" s="1">
        <v>15</v>
      </c>
      <c r="EW137" s="1">
        <v>15</v>
      </c>
      <c r="EX137" s="1">
        <v>5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88</v>
      </c>
      <c r="FJ137" s="1" t="s">
        <v>375</v>
      </c>
      <c r="FK137" s="1">
        <v>105</v>
      </c>
      <c r="FL137" s="1">
        <v>3</v>
      </c>
      <c r="FM137" s="1" t="s">
        <v>375</v>
      </c>
      <c r="FN137" s="1">
        <v>3</v>
      </c>
      <c r="FO137" s="1">
        <v>26</v>
      </c>
      <c r="FP137" s="1">
        <v>6</v>
      </c>
      <c r="FQ137" s="1">
        <v>26</v>
      </c>
      <c r="FR137" s="1" t="s">
        <v>311</v>
      </c>
      <c r="FS137" s="1">
        <v>313</v>
      </c>
      <c r="FT137" s="1">
        <v>134</v>
      </c>
      <c r="FU137" s="1">
        <v>313</v>
      </c>
    </row>
    <row r="138" spans="63:177">
      <c r="BK138" s="29">
        <v>727118955</v>
      </c>
      <c r="BL138" s="1" t="s">
        <v>82</v>
      </c>
      <c r="BM138" s="1">
        <v>320</v>
      </c>
      <c r="BN138" s="1" t="s">
        <v>289</v>
      </c>
      <c r="BO138" s="1" t="s">
        <v>290</v>
      </c>
      <c r="BP138" s="1">
        <v>110</v>
      </c>
      <c r="BQ138" s="1">
        <v>0</v>
      </c>
      <c r="BR138" s="4">
        <v>44.26</v>
      </c>
      <c r="BS138" s="4">
        <v>26.646363636363663</v>
      </c>
      <c r="BT138" s="4">
        <v>26.390909090909091</v>
      </c>
      <c r="BU138" s="4">
        <v>97.297272727272727</v>
      </c>
      <c r="BV138" s="4">
        <v>32.432424242424254</v>
      </c>
      <c r="BW138" s="1">
        <v>36</v>
      </c>
      <c r="BX138" s="1">
        <v>42</v>
      </c>
      <c r="BY138" s="1">
        <v>28</v>
      </c>
      <c r="BZ138" s="1">
        <v>4</v>
      </c>
      <c r="CA138" s="1">
        <v>1</v>
      </c>
      <c r="CB138" s="1">
        <v>0</v>
      </c>
      <c r="CC138" s="1">
        <v>74</v>
      </c>
      <c r="CD138" s="1">
        <v>25</v>
      </c>
      <c r="CE138" s="1">
        <v>9</v>
      </c>
      <c r="CF138" s="1">
        <v>2</v>
      </c>
      <c r="CG138" s="1">
        <v>3</v>
      </c>
      <c r="CH138" s="1">
        <v>0</v>
      </c>
      <c r="CI138" s="1">
        <v>73</v>
      </c>
      <c r="CJ138" s="1">
        <v>33</v>
      </c>
      <c r="CK138" s="1">
        <v>3</v>
      </c>
      <c r="CL138" s="1">
        <v>1</v>
      </c>
      <c r="CM138" s="1">
        <v>2</v>
      </c>
      <c r="CN138" s="1">
        <v>0</v>
      </c>
      <c r="CO138" s="1">
        <v>1</v>
      </c>
      <c r="CP138" s="1">
        <v>0</v>
      </c>
      <c r="CQ138" s="1">
        <v>0</v>
      </c>
      <c r="CR138" s="1">
        <v>0</v>
      </c>
      <c r="CS138" s="4"/>
      <c r="CT138" s="4"/>
      <c r="CU138" s="4"/>
      <c r="CV138" s="4"/>
      <c r="CW138" s="4"/>
      <c r="CX138" s="4"/>
      <c r="CY138" s="4"/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110</v>
      </c>
      <c r="EA138" s="1">
        <v>0</v>
      </c>
      <c r="EB138" s="4">
        <v>44.26</v>
      </c>
      <c r="EC138" s="4">
        <v>26.646363636363663</v>
      </c>
      <c r="ED138" s="4">
        <v>26.390909090909091</v>
      </c>
      <c r="EE138" s="4"/>
      <c r="EF138" s="4">
        <v>97.297272727272727</v>
      </c>
      <c r="EG138" s="4">
        <v>32.432424242424254</v>
      </c>
      <c r="EH138" s="4">
        <v>32.432424242424254</v>
      </c>
      <c r="EI138" s="1">
        <v>36</v>
      </c>
      <c r="EJ138" s="1">
        <v>42</v>
      </c>
      <c r="EK138" s="1">
        <v>28</v>
      </c>
      <c r="EL138" s="1">
        <v>4</v>
      </c>
      <c r="EM138" s="1">
        <v>1</v>
      </c>
      <c r="EN138" s="1">
        <v>0</v>
      </c>
      <c r="EO138" s="1">
        <v>74</v>
      </c>
      <c r="EP138" s="1">
        <v>25</v>
      </c>
      <c r="EQ138" s="1">
        <v>9</v>
      </c>
      <c r="ER138" s="1">
        <v>2</v>
      </c>
      <c r="ES138" s="1">
        <v>3</v>
      </c>
      <c r="ET138" s="1">
        <v>0</v>
      </c>
      <c r="EU138" s="1">
        <v>73</v>
      </c>
      <c r="EV138" s="1">
        <v>33</v>
      </c>
      <c r="EW138" s="1">
        <v>3</v>
      </c>
      <c r="EX138" s="1">
        <v>1</v>
      </c>
      <c r="EY138" s="1">
        <v>2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1</v>
      </c>
      <c r="FH138" s="1">
        <v>0</v>
      </c>
      <c r="FI138" s="1">
        <v>272</v>
      </c>
      <c r="FJ138" s="1" t="s">
        <v>375</v>
      </c>
      <c r="FK138" s="1">
        <v>276</v>
      </c>
      <c r="FL138" s="1">
        <v>16</v>
      </c>
      <c r="FM138" s="1" t="s">
        <v>375</v>
      </c>
      <c r="FN138" s="1">
        <v>17</v>
      </c>
      <c r="FO138" s="1">
        <v>26</v>
      </c>
      <c r="FP138" s="1">
        <v>6</v>
      </c>
      <c r="FQ138" s="1">
        <v>26</v>
      </c>
      <c r="FR138" s="1" t="s">
        <v>311</v>
      </c>
      <c r="FS138" s="1">
        <v>313</v>
      </c>
      <c r="FT138" s="1">
        <v>134</v>
      </c>
      <c r="FU138" s="1">
        <v>313</v>
      </c>
    </row>
    <row r="139" spans="63:177">
      <c r="BK139" s="29">
        <v>545096589</v>
      </c>
      <c r="BL139" s="1" t="s">
        <v>83</v>
      </c>
      <c r="BM139" s="1">
        <v>321</v>
      </c>
      <c r="BN139" s="1" t="s">
        <v>289</v>
      </c>
      <c r="BO139" s="1" t="s">
        <v>290</v>
      </c>
      <c r="BP139" s="1">
        <v>78</v>
      </c>
      <c r="BQ139" s="1">
        <v>3</v>
      </c>
      <c r="BR139" s="4">
        <v>34.311999999999998</v>
      </c>
      <c r="BS139" s="4">
        <v>23.45333333333333</v>
      </c>
      <c r="BT139" s="4">
        <v>27.605333333333316</v>
      </c>
      <c r="BU139" s="4">
        <v>85.370666666666637</v>
      </c>
      <c r="BV139" s="4">
        <v>28.45688888888888</v>
      </c>
      <c r="BW139" s="1">
        <v>43</v>
      </c>
      <c r="BX139" s="1">
        <v>19</v>
      </c>
      <c r="BY139" s="1">
        <v>8</v>
      </c>
      <c r="BZ139" s="1">
        <v>5</v>
      </c>
      <c r="CA139" s="1">
        <v>3</v>
      </c>
      <c r="CB139" s="1">
        <v>0</v>
      </c>
      <c r="CC139" s="1">
        <v>56</v>
      </c>
      <c r="CD139" s="1">
        <v>11</v>
      </c>
      <c r="CE139" s="1">
        <v>6</v>
      </c>
      <c r="CF139" s="1">
        <v>2</v>
      </c>
      <c r="CG139" s="1">
        <v>3</v>
      </c>
      <c r="CH139" s="1">
        <v>0</v>
      </c>
      <c r="CI139" s="1">
        <v>55</v>
      </c>
      <c r="CJ139" s="1">
        <v>12</v>
      </c>
      <c r="CK139" s="1">
        <v>5</v>
      </c>
      <c r="CL139" s="1">
        <v>3</v>
      </c>
      <c r="CM139" s="1">
        <v>2</v>
      </c>
      <c r="CN139" s="1">
        <v>0</v>
      </c>
      <c r="CO139" s="1">
        <v>1</v>
      </c>
      <c r="CP139" s="1">
        <v>0</v>
      </c>
      <c r="CQ139" s="1">
        <v>0</v>
      </c>
      <c r="CR139" s="1">
        <v>0</v>
      </c>
      <c r="CS139" s="4"/>
      <c r="CT139" s="4"/>
      <c r="CU139" s="4"/>
      <c r="CV139" s="4"/>
      <c r="CW139" s="4"/>
      <c r="CX139" s="4"/>
      <c r="CY139" s="4"/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78</v>
      </c>
      <c r="EA139" s="1">
        <v>3</v>
      </c>
      <c r="EB139" s="4">
        <v>34.311999999999998</v>
      </c>
      <c r="EC139" s="4">
        <v>23.45333333333333</v>
      </c>
      <c r="ED139" s="4">
        <v>27.605333333333316</v>
      </c>
      <c r="EE139" s="4"/>
      <c r="EF139" s="4">
        <v>85.370666666666637</v>
      </c>
      <c r="EG139" s="4">
        <v>28.45688888888888</v>
      </c>
      <c r="EH139" s="4">
        <v>28.45688888888888</v>
      </c>
      <c r="EI139" s="1">
        <v>43</v>
      </c>
      <c r="EJ139" s="1">
        <v>19</v>
      </c>
      <c r="EK139" s="1">
        <v>8</v>
      </c>
      <c r="EL139" s="1">
        <v>5</v>
      </c>
      <c r="EM139" s="1">
        <v>3</v>
      </c>
      <c r="EN139" s="1">
        <v>0</v>
      </c>
      <c r="EO139" s="1">
        <v>56</v>
      </c>
      <c r="EP139" s="1">
        <v>11</v>
      </c>
      <c r="EQ139" s="1">
        <v>6</v>
      </c>
      <c r="ER139" s="1">
        <v>2</v>
      </c>
      <c r="ES139" s="1">
        <v>3</v>
      </c>
      <c r="ET139" s="1">
        <v>0</v>
      </c>
      <c r="EU139" s="1">
        <v>55</v>
      </c>
      <c r="EV139" s="1">
        <v>12</v>
      </c>
      <c r="EW139" s="1">
        <v>5</v>
      </c>
      <c r="EX139" s="1">
        <v>3</v>
      </c>
      <c r="EY139" s="1">
        <v>2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1</v>
      </c>
      <c r="FH139" s="1">
        <v>0</v>
      </c>
      <c r="FI139" s="1">
        <v>292</v>
      </c>
      <c r="FJ139" s="1" t="s">
        <v>375</v>
      </c>
      <c r="FK139" s="1">
        <v>294</v>
      </c>
      <c r="FL139" s="1">
        <v>22</v>
      </c>
      <c r="FM139" s="1" t="s">
        <v>375</v>
      </c>
      <c r="FN139" s="1">
        <v>22</v>
      </c>
      <c r="FO139" s="1">
        <v>26</v>
      </c>
      <c r="FP139" s="1">
        <v>6</v>
      </c>
      <c r="FQ139" s="1">
        <v>26</v>
      </c>
      <c r="FR139" s="1" t="s">
        <v>311</v>
      </c>
      <c r="FS139" s="1">
        <v>313</v>
      </c>
      <c r="FT139" s="1">
        <v>134</v>
      </c>
      <c r="FU139" s="1">
        <v>313</v>
      </c>
    </row>
    <row r="140" spans="63:177">
      <c r="BK140" s="29">
        <v>955925228</v>
      </c>
      <c r="BL140" s="1" t="s">
        <v>84</v>
      </c>
      <c r="BM140" s="1">
        <v>331</v>
      </c>
      <c r="BN140" s="1" t="s">
        <v>313</v>
      </c>
      <c r="BO140" s="1" t="s">
        <v>290</v>
      </c>
      <c r="BP140" s="1">
        <v>14</v>
      </c>
      <c r="BQ140" s="1">
        <v>2</v>
      </c>
      <c r="BR140" s="4">
        <v>29.325000000000003</v>
      </c>
      <c r="BS140" s="4">
        <v>11.774999999999999</v>
      </c>
      <c r="BT140" s="4">
        <v>20.083333333333332</v>
      </c>
      <c r="BU140" s="4">
        <v>61.183333333333337</v>
      </c>
      <c r="BV140" s="4">
        <v>20.394444444444446</v>
      </c>
      <c r="BW140" s="1">
        <v>8</v>
      </c>
      <c r="BX140" s="1">
        <v>3</v>
      </c>
      <c r="BY140" s="1">
        <v>1</v>
      </c>
      <c r="BZ140" s="1">
        <v>0</v>
      </c>
      <c r="CA140" s="1">
        <v>0</v>
      </c>
      <c r="CB140" s="1">
        <v>0</v>
      </c>
      <c r="CC140" s="1">
        <v>12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11</v>
      </c>
      <c r="CJ140" s="1">
        <v>0</v>
      </c>
      <c r="CK140" s="1">
        <v>1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4"/>
      <c r="CT140" s="4"/>
      <c r="CU140" s="4"/>
      <c r="CV140" s="4"/>
      <c r="CW140" s="4"/>
      <c r="CX140" s="4"/>
      <c r="CY140" s="4"/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14</v>
      </c>
      <c r="EA140" s="1">
        <v>2</v>
      </c>
      <c r="EB140" s="4">
        <v>29.325000000000003</v>
      </c>
      <c r="EC140" s="4">
        <v>11.774999999999999</v>
      </c>
      <c r="ED140" s="4">
        <v>20.083333333333332</v>
      </c>
      <c r="EE140" s="4"/>
      <c r="EF140" s="4">
        <v>61.183333333333337</v>
      </c>
      <c r="EG140" s="4">
        <v>20.394444444444446</v>
      </c>
      <c r="EH140" s="4">
        <v>20.394444444444446</v>
      </c>
      <c r="EI140" s="1">
        <v>8</v>
      </c>
      <c r="EJ140" s="1">
        <v>3</v>
      </c>
      <c r="EK140" s="1">
        <v>1</v>
      </c>
      <c r="EL140" s="1">
        <v>0</v>
      </c>
      <c r="EM140" s="1">
        <v>0</v>
      </c>
      <c r="EN140" s="1">
        <v>0</v>
      </c>
      <c r="EO140" s="1">
        <v>12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11</v>
      </c>
      <c r="EV140" s="1">
        <v>0</v>
      </c>
      <c r="EW140" s="1">
        <v>1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310</v>
      </c>
      <c r="FJ140" s="1" t="s">
        <v>375</v>
      </c>
      <c r="FK140" s="1">
        <v>311</v>
      </c>
      <c r="FL140" s="1">
        <v>26</v>
      </c>
      <c r="FM140" s="1" t="s">
        <v>375</v>
      </c>
      <c r="FN140" s="1">
        <v>26</v>
      </c>
      <c r="FO140" s="1">
        <v>26</v>
      </c>
      <c r="FP140" s="1">
        <v>6</v>
      </c>
      <c r="FQ140" s="1">
        <v>26</v>
      </c>
      <c r="FR140" s="1" t="s">
        <v>311</v>
      </c>
      <c r="FS140" s="1">
        <v>313</v>
      </c>
      <c r="FT140" s="1">
        <v>134</v>
      </c>
      <c r="FU140" s="1">
        <v>313</v>
      </c>
    </row>
    <row r="141" spans="63:177">
      <c r="BK141" s="29">
        <v>901657848</v>
      </c>
      <c r="BL141" s="1" t="s">
        <v>117</v>
      </c>
      <c r="BM141" s="1">
        <v>4</v>
      </c>
      <c r="BN141" s="1" t="s">
        <v>289</v>
      </c>
      <c r="BO141" s="1" t="s">
        <v>290</v>
      </c>
      <c r="BP141" s="1">
        <v>79</v>
      </c>
      <c r="BQ141" s="1">
        <v>0</v>
      </c>
      <c r="BR141" s="4">
        <v>40.182278481012652</v>
      </c>
      <c r="BS141" s="4">
        <v>22.013924050632912</v>
      </c>
      <c r="BT141" s="4">
        <v>23.041772151898737</v>
      </c>
      <c r="BU141" s="4">
        <v>85.237974683544294</v>
      </c>
      <c r="BV141" s="4">
        <v>28.412658227848102</v>
      </c>
      <c r="BW141" s="1">
        <v>34</v>
      </c>
      <c r="BX141" s="1">
        <v>31</v>
      </c>
      <c r="BY141" s="1">
        <v>11</v>
      </c>
      <c r="BZ141" s="1">
        <v>3</v>
      </c>
      <c r="CA141" s="1">
        <v>0</v>
      </c>
      <c r="CB141" s="1">
        <v>0</v>
      </c>
      <c r="CC141" s="1">
        <v>61</v>
      </c>
      <c r="CD141" s="1">
        <v>16</v>
      </c>
      <c r="CE141" s="1">
        <v>2</v>
      </c>
      <c r="CF141" s="1">
        <v>0</v>
      </c>
      <c r="CG141" s="1">
        <v>1</v>
      </c>
      <c r="CH141" s="1">
        <v>0</v>
      </c>
      <c r="CI141" s="1">
        <v>64</v>
      </c>
      <c r="CJ141" s="1">
        <v>14</v>
      </c>
      <c r="CK141" s="1">
        <v>1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4"/>
      <c r="CT141" s="4"/>
      <c r="CU141" s="4"/>
      <c r="CV141" s="4"/>
      <c r="CW141" s="4"/>
      <c r="CX141" s="4"/>
      <c r="CY141" s="4"/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79</v>
      </c>
      <c r="EA141" s="1">
        <v>0</v>
      </c>
      <c r="EB141" s="4">
        <v>40.182278481012652</v>
      </c>
      <c r="EC141" s="4">
        <v>22.013924050632912</v>
      </c>
      <c r="ED141" s="4">
        <v>23.041772151898737</v>
      </c>
      <c r="EE141" s="4"/>
      <c r="EF141" s="4">
        <v>85.237974683544294</v>
      </c>
      <c r="EG141" s="4">
        <v>28.412658227848102</v>
      </c>
      <c r="EH141" s="4">
        <v>28.412658227848102</v>
      </c>
      <c r="EI141" s="1">
        <v>34</v>
      </c>
      <c r="EJ141" s="1">
        <v>31</v>
      </c>
      <c r="EK141" s="1">
        <v>11</v>
      </c>
      <c r="EL141" s="1">
        <v>3</v>
      </c>
      <c r="EM141" s="1">
        <v>0</v>
      </c>
      <c r="EN141" s="1">
        <v>0</v>
      </c>
      <c r="EO141" s="1">
        <v>61</v>
      </c>
      <c r="EP141" s="1">
        <v>16</v>
      </c>
      <c r="EQ141" s="1">
        <v>2</v>
      </c>
      <c r="ER141" s="1">
        <v>0</v>
      </c>
      <c r="ES141" s="1">
        <v>1</v>
      </c>
      <c r="ET141" s="1">
        <v>0</v>
      </c>
      <c r="EU141" s="1">
        <v>64</v>
      </c>
      <c r="EV141" s="1">
        <v>14</v>
      </c>
      <c r="EW141" s="1">
        <v>1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293</v>
      </c>
      <c r="FJ141" s="1" t="s">
        <v>375</v>
      </c>
      <c r="FK141" s="1">
        <v>295</v>
      </c>
      <c r="FL141" s="1">
        <v>42</v>
      </c>
      <c r="FM141" s="1" t="s">
        <v>375</v>
      </c>
      <c r="FN141" s="1">
        <v>42</v>
      </c>
      <c r="FO141" s="1">
        <v>47</v>
      </c>
      <c r="FP141" s="1">
        <v>12</v>
      </c>
      <c r="FQ141" s="1">
        <v>47</v>
      </c>
      <c r="FR141" s="1" t="s">
        <v>314</v>
      </c>
      <c r="FS141" s="1">
        <v>313</v>
      </c>
      <c r="FT141" s="1">
        <v>134</v>
      </c>
      <c r="FU141" s="1">
        <v>313</v>
      </c>
    </row>
    <row r="142" spans="63:177">
      <c r="BK142" s="29">
        <v>249046808</v>
      </c>
      <c r="BL142" s="1" t="s">
        <v>104</v>
      </c>
      <c r="BM142" s="1">
        <v>22</v>
      </c>
      <c r="BN142" s="1" t="s">
        <v>289</v>
      </c>
      <c r="BO142" s="1" t="s">
        <v>290</v>
      </c>
      <c r="BP142" s="1">
        <v>181</v>
      </c>
      <c r="BQ142" s="1">
        <v>0</v>
      </c>
      <c r="BR142" s="4">
        <v>47.549723756906104</v>
      </c>
      <c r="BS142" s="4">
        <v>29.429834254143643</v>
      </c>
      <c r="BT142" s="4">
        <v>29.897237569060785</v>
      </c>
      <c r="BU142" s="4">
        <v>106.8767955801105</v>
      </c>
      <c r="BV142" s="4">
        <v>35.625598526703499</v>
      </c>
      <c r="BW142" s="1">
        <v>57</v>
      </c>
      <c r="BX142" s="1">
        <v>57</v>
      </c>
      <c r="BY142" s="1">
        <v>52</v>
      </c>
      <c r="BZ142" s="1">
        <v>15</v>
      </c>
      <c r="CA142" s="1">
        <v>1</v>
      </c>
      <c r="CB142" s="1">
        <v>0</v>
      </c>
      <c r="CC142" s="1">
        <v>116</v>
      </c>
      <c r="CD142" s="1">
        <v>43</v>
      </c>
      <c r="CE142" s="1">
        <v>20</v>
      </c>
      <c r="CF142" s="1">
        <v>2</v>
      </c>
      <c r="CG142" s="1">
        <v>2</v>
      </c>
      <c r="CH142" s="1">
        <v>0</v>
      </c>
      <c r="CI142" s="1">
        <v>110</v>
      </c>
      <c r="CJ142" s="1">
        <v>53</v>
      </c>
      <c r="CK142" s="1">
        <v>18</v>
      </c>
      <c r="CL142" s="1">
        <v>0</v>
      </c>
      <c r="CM142" s="1">
        <v>1</v>
      </c>
      <c r="CN142" s="1">
        <v>0</v>
      </c>
      <c r="CO142" s="1">
        <v>1</v>
      </c>
      <c r="CP142" s="1">
        <v>0</v>
      </c>
      <c r="CQ142" s="1">
        <v>0</v>
      </c>
      <c r="CR142" s="1">
        <v>0</v>
      </c>
      <c r="CS142" s="4"/>
      <c r="CT142" s="4"/>
      <c r="CU142" s="4"/>
      <c r="CV142" s="4"/>
      <c r="CW142" s="4"/>
      <c r="CX142" s="4"/>
      <c r="CY142" s="4"/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181</v>
      </c>
      <c r="EA142" s="1">
        <v>0</v>
      </c>
      <c r="EB142" s="4">
        <v>47.549723756906104</v>
      </c>
      <c r="EC142" s="4">
        <v>29.429834254143643</v>
      </c>
      <c r="ED142" s="4">
        <v>29.897237569060785</v>
      </c>
      <c r="EE142" s="4"/>
      <c r="EF142" s="4">
        <v>106.8767955801105</v>
      </c>
      <c r="EG142" s="4">
        <v>35.625598526703499</v>
      </c>
      <c r="EH142" s="4">
        <v>35.625598526703499</v>
      </c>
      <c r="EI142" s="1">
        <v>57</v>
      </c>
      <c r="EJ142" s="1">
        <v>57</v>
      </c>
      <c r="EK142" s="1">
        <v>52</v>
      </c>
      <c r="EL142" s="1">
        <v>15</v>
      </c>
      <c r="EM142" s="1">
        <v>1</v>
      </c>
      <c r="EN142" s="1">
        <v>0</v>
      </c>
      <c r="EO142" s="1">
        <v>116</v>
      </c>
      <c r="EP142" s="1">
        <v>43</v>
      </c>
      <c r="EQ142" s="1">
        <v>20</v>
      </c>
      <c r="ER142" s="1">
        <v>2</v>
      </c>
      <c r="ES142" s="1">
        <v>2</v>
      </c>
      <c r="ET142" s="1">
        <v>0</v>
      </c>
      <c r="EU142" s="1">
        <v>110</v>
      </c>
      <c r="EV142" s="1">
        <v>53</v>
      </c>
      <c r="EW142" s="1">
        <v>18</v>
      </c>
      <c r="EX142" s="1">
        <v>0</v>
      </c>
      <c r="EY142" s="1">
        <v>1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1</v>
      </c>
      <c r="FH142" s="1">
        <v>0</v>
      </c>
      <c r="FI142" s="1">
        <v>237</v>
      </c>
      <c r="FJ142" s="1" t="s">
        <v>375</v>
      </c>
      <c r="FK142" s="1">
        <v>243</v>
      </c>
      <c r="FL142" s="1">
        <v>26</v>
      </c>
      <c r="FM142" s="1" t="s">
        <v>375</v>
      </c>
      <c r="FN142" s="1">
        <v>28</v>
      </c>
      <c r="FO142" s="1">
        <v>47</v>
      </c>
      <c r="FP142" s="1">
        <v>12</v>
      </c>
      <c r="FQ142" s="1">
        <v>47</v>
      </c>
      <c r="FR142" s="1" t="s">
        <v>314</v>
      </c>
      <c r="FS142" s="1">
        <v>313</v>
      </c>
      <c r="FT142" s="1">
        <v>134</v>
      </c>
      <c r="FU142" s="1">
        <v>313</v>
      </c>
    </row>
    <row r="143" spans="63:177">
      <c r="BK143" s="29">
        <v>656318827</v>
      </c>
      <c r="BL143" s="1" t="s">
        <v>315</v>
      </c>
      <c r="BM143" s="1">
        <v>28</v>
      </c>
      <c r="BN143" s="1" t="s">
        <v>289</v>
      </c>
      <c r="BO143" s="1" t="s">
        <v>290</v>
      </c>
      <c r="BP143" s="1">
        <v>164</v>
      </c>
      <c r="BQ143" s="1">
        <v>0</v>
      </c>
      <c r="BR143" s="4">
        <v>48.562195121951227</v>
      </c>
      <c r="BS143" s="4">
        <v>36.564634146341447</v>
      </c>
      <c r="BT143" s="4">
        <v>31.059146341463414</v>
      </c>
      <c r="BU143" s="4">
        <v>116.18597560975599</v>
      </c>
      <c r="BV143" s="4">
        <v>38.728658536585357</v>
      </c>
      <c r="BW143" s="1">
        <v>45</v>
      </c>
      <c r="BX143" s="1">
        <v>62</v>
      </c>
      <c r="BY143" s="1">
        <v>45</v>
      </c>
      <c r="BZ143" s="1">
        <v>12</v>
      </c>
      <c r="CA143" s="1">
        <v>0</v>
      </c>
      <c r="CB143" s="1">
        <v>0</v>
      </c>
      <c r="CC143" s="1">
        <v>81</v>
      </c>
      <c r="CD143" s="1">
        <v>47</v>
      </c>
      <c r="CE143" s="1">
        <v>27</v>
      </c>
      <c r="CF143" s="1">
        <v>9</v>
      </c>
      <c r="CG143" s="1">
        <v>2</v>
      </c>
      <c r="CH143" s="1">
        <v>1</v>
      </c>
      <c r="CI143" s="1">
        <v>104</v>
      </c>
      <c r="CJ143" s="1">
        <v>36</v>
      </c>
      <c r="CK143" s="1">
        <v>22</v>
      </c>
      <c r="CL143" s="1">
        <v>2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4"/>
      <c r="CT143" s="4"/>
      <c r="CU143" s="4"/>
      <c r="CV143" s="4"/>
      <c r="CW143" s="4"/>
      <c r="CX143" s="4"/>
      <c r="CY143" s="4"/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164</v>
      </c>
      <c r="EA143" s="1">
        <v>0</v>
      </c>
      <c r="EB143" s="4">
        <v>48.562195121951227</v>
      </c>
      <c r="EC143" s="4">
        <v>36.564634146341447</v>
      </c>
      <c r="ED143" s="4">
        <v>31.059146341463414</v>
      </c>
      <c r="EE143" s="4"/>
      <c r="EF143" s="4">
        <v>116.18597560975599</v>
      </c>
      <c r="EG143" s="4">
        <v>38.728658536585357</v>
      </c>
      <c r="EH143" s="4">
        <v>38.728658536585357</v>
      </c>
      <c r="EI143" s="1">
        <v>45</v>
      </c>
      <c r="EJ143" s="1">
        <v>62</v>
      </c>
      <c r="EK143" s="1">
        <v>45</v>
      </c>
      <c r="EL143" s="1">
        <v>12</v>
      </c>
      <c r="EM143" s="1">
        <v>0</v>
      </c>
      <c r="EN143" s="1">
        <v>0</v>
      </c>
      <c r="EO143" s="1">
        <v>81</v>
      </c>
      <c r="EP143" s="1">
        <v>47</v>
      </c>
      <c r="EQ143" s="1">
        <v>27</v>
      </c>
      <c r="ER143" s="1">
        <v>9</v>
      </c>
      <c r="ES143" s="1">
        <v>2</v>
      </c>
      <c r="ET143" s="1">
        <v>1</v>
      </c>
      <c r="EU143" s="1">
        <v>104</v>
      </c>
      <c r="EV143" s="1">
        <v>36</v>
      </c>
      <c r="EW143" s="1">
        <v>22</v>
      </c>
      <c r="EX143" s="1">
        <v>2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180</v>
      </c>
      <c r="FJ143" s="1" t="s">
        <v>375</v>
      </c>
      <c r="FK143" s="1">
        <v>191</v>
      </c>
      <c r="FL143" s="1">
        <v>12</v>
      </c>
      <c r="FM143" s="1" t="s">
        <v>375</v>
      </c>
      <c r="FN143" s="1">
        <v>14</v>
      </c>
      <c r="FO143" s="1">
        <v>47</v>
      </c>
      <c r="FP143" s="1">
        <v>12</v>
      </c>
      <c r="FQ143" s="1">
        <v>47</v>
      </c>
      <c r="FR143" s="1" t="s">
        <v>314</v>
      </c>
      <c r="FS143" s="1">
        <v>313</v>
      </c>
      <c r="FT143" s="1">
        <v>134</v>
      </c>
      <c r="FU143" s="1">
        <v>313</v>
      </c>
    </row>
    <row r="144" spans="63:177">
      <c r="BK144" s="29">
        <v>638985923</v>
      </c>
      <c r="BL144" s="1" t="s">
        <v>118</v>
      </c>
      <c r="BM144" s="1">
        <v>67</v>
      </c>
      <c r="BN144" s="1" t="s">
        <v>289</v>
      </c>
      <c r="BO144" s="1" t="s">
        <v>370</v>
      </c>
      <c r="BP144" s="1">
        <v>236</v>
      </c>
      <c r="BQ144" s="1">
        <v>3</v>
      </c>
      <c r="BR144" s="4">
        <v>50.280257510729626</v>
      </c>
      <c r="BS144" s="4">
        <v>34.272103004291822</v>
      </c>
      <c r="BT144" s="4">
        <v>30.192274678111616</v>
      </c>
      <c r="BU144" s="4">
        <v>114.74463519313308</v>
      </c>
      <c r="BV144" s="4">
        <v>38.248211731044357</v>
      </c>
      <c r="BW144" s="1">
        <v>56</v>
      </c>
      <c r="BX144" s="1">
        <v>90</v>
      </c>
      <c r="BY144" s="1">
        <v>60</v>
      </c>
      <c r="BZ144" s="1">
        <v>27</v>
      </c>
      <c r="CA144" s="1">
        <v>2</v>
      </c>
      <c r="CB144" s="1">
        <v>0</v>
      </c>
      <c r="CC144" s="1">
        <v>123</v>
      </c>
      <c r="CD144" s="1">
        <v>67</v>
      </c>
      <c r="CE144" s="1">
        <v>32</v>
      </c>
      <c r="CF144" s="1">
        <v>11</v>
      </c>
      <c r="CG144" s="1">
        <v>4</v>
      </c>
      <c r="CH144" s="1">
        <v>0</v>
      </c>
      <c r="CI144" s="1">
        <v>148</v>
      </c>
      <c r="CJ144" s="1">
        <v>60</v>
      </c>
      <c r="CK144" s="1">
        <v>19</v>
      </c>
      <c r="CL144" s="1">
        <v>6</v>
      </c>
      <c r="CM144" s="1">
        <v>0</v>
      </c>
      <c r="CN144" s="1">
        <v>0</v>
      </c>
      <c r="CO144" s="1">
        <v>0</v>
      </c>
      <c r="CP144" s="1">
        <v>0</v>
      </c>
      <c r="CQ144" s="1">
        <v>57</v>
      </c>
      <c r="CR144" s="1">
        <v>0</v>
      </c>
      <c r="CS144" s="4">
        <v>44.766666666666673</v>
      </c>
      <c r="CT144" s="4">
        <v>22.291228070175428</v>
      </c>
      <c r="CU144" s="4">
        <v>31.27192982456139</v>
      </c>
      <c r="CV144" s="4">
        <v>52.285714285714285</v>
      </c>
      <c r="CW144" s="4">
        <v>98.329824561403512</v>
      </c>
      <c r="CX144" s="4">
        <v>32.776608187134492</v>
      </c>
      <c r="CY144" s="4">
        <v>37.588742690058481</v>
      </c>
      <c r="CZ144" s="1">
        <v>18</v>
      </c>
      <c r="DA144" s="1">
        <v>23</v>
      </c>
      <c r="DB144" s="1">
        <v>15</v>
      </c>
      <c r="DC144" s="1">
        <v>1</v>
      </c>
      <c r="DD144" s="1">
        <v>2</v>
      </c>
      <c r="DE144" s="1">
        <v>0</v>
      </c>
      <c r="DF144" s="1">
        <v>42</v>
      </c>
      <c r="DG144" s="1">
        <v>13</v>
      </c>
      <c r="DH144" s="1">
        <v>2</v>
      </c>
      <c r="DI144" s="1">
        <v>0</v>
      </c>
      <c r="DJ144" s="1">
        <v>3</v>
      </c>
      <c r="DK144" s="1">
        <v>0</v>
      </c>
      <c r="DL144" s="1">
        <v>34</v>
      </c>
      <c r="DM144" s="1">
        <v>17</v>
      </c>
      <c r="DN144" s="1">
        <v>6</v>
      </c>
      <c r="DO144" s="1">
        <v>0</v>
      </c>
      <c r="DP144" s="1">
        <v>2</v>
      </c>
      <c r="DQ144" s="1">
        <v>0</v>
      </c>
      <c r="DR144" s="1">
        <v>16</v>
      </c>
      <c r="DS144" s="1">
        <v>13</v>
      </c>
      <c r="DT144" s="1">
        <v>24</v>
      </c>
      <c r="DU144" s="1">
        <v>3</v>
      </c>
      <c r="DV144" s="1">
        <v>0</v>
      </c>
      <c r="DW144" s="1">
        <v>0</v>
      </c>
      <c r="DX144" s="1">
        <v>1</v>
      </c>
      <c r="DY144" s="1">
        <v>0</v>
      </c>
      <c r="DZ144" s="1">
        <v>293</v>
      </c>
      <c r="EA144" s="1">
        <v>3</v>
      </c>
      <c r="EB144" s="4">
        <v>49.19655172413794</v>
      </c>
      <c r="EC144" s="4">
        <v>31.917241379310312</v>
      </c>
      <c r="ED144" s="4">
        <v>30.40448275862072</v>
      </c>
      <c r="EE144" s="4">
        <v>52.285714285714285</v>
      </c>
      <c r="EF144" s="4">
        <v>111.51827586206898</v>
      </c>
      <c r="EG144" s="4">
        <v>37.172758620689649</v>
      </c>
      <c r="EH144" s="4">
        <v>38.118591954023003</v>
      </c>
      <c r="EI144" s="1">
        <v>74</v>
      </c>
      <c r="EJ144" s="1">
        <v>113</v>
      </c>
      <c r="EK144" s="1">
        <v>75</v>
      </c>
      <c r="EL144" s="1">
        <v>28</v>
      </c>
      <c r="EM144" s="1">
        <v>4</v>
      </c>
      <c r="EN144" s="1">
        <v>0</v>
      </c>
      <c r="EO144" s="1">
        <v>165</v>
      </c>
      <c r="EP144" s="1">
        <v>80</v>
      </c>
      <c r="EQ144" s="1">
        <v>34</v>
      </c>
      <c r="ER144" s="1">
        <v>11</v>
      </c>
      <c r="ES144" s="1">
        <v>7</v>
      </c>
      <c r="ET144" s="1">
        <v>0</v>
      </c>
      <c r="EU144" s="1">
        <v>182</v>
      </c>
      <c r="EV144" s="1">
        <v>77</v>
      </c>
      <c r="EW144" s="1">
        <v>25</v>
      </c>
      <c r="EX144" s="1">
        <v>6</v>
      </c>
      <c r="EY144" s="1">
        <v>2</v>
      </c>
      <c r="EZ144" s="1">
        <v>0</v>
      </c>
      <c r="FA144" s="1">
        <v>16</v>
      </c>
      <c r="FB144" s="1">
        <v>13</v>
      </c>
      <c r="FC144" s="1">
        <v>24</v>
      </c>
      <c r="FD144" s="1">
        <v>3</v>
      </c>
      <c r="FE144" s="1">
        <v>0</v>
      </c>
      <c r="FF144" s="1">
        <v>0</v>
      </c>
      <c r="FG144" s="1">
        <v>1</v>
      </c>
      <c r="FH144" s="1">
        <v>0</v>
      </c>
      <c r="FI144" s="1">
        <v>189</v>
      </c>
      <c r="FJ144" s="1">
        <v>129</v>
      </c>
      <c r="FK144" s="1">
        <v>220</v>
      </c>
      <c r="FL144" s="1">
        <v>16</v>
      </c>
      <c r="FM144" s="1">
        <v>10</v>
      </c>
      <c r="FN144" s="1">
        <v>22</v>
      </c>
      <c r="FO144" s="1">
        <v>47</v>
      </c>
      <c r="FP144" s="1">
        <v>12</v>
      </c>
      <c r="FQ144" s="1">
        <v>47</v>
      </c>
      <c r="FR144" s="1" t="s">
        <v>314</v>
      </c>
      <c r="FS144" s="1">
        <v>313</v>
      </c>
      <c r="FT144" s="1">
        <v>134</v>
      </c>
      <c r="FU144" s="1">
        <v>313</v>
      </c>
    </row>
    <row r="145" spans="63:177">
      <c r="BK145" s="29">
        <v>471782001</v>
      </c>
      <c r="BL145" s="1" t="s">
        <v>119</v>
      </c>
      <c r="BM145" s="1">
        <v>68</v>
      </c>
      <c r="BN145" s="1" t="s">
        <v>289</v>
      </c>
      <c r="BO145" s="1" t="s">
        <v>370</v>
      </c>
      <c r="BP145" s="1">
        <v>32</v>
      </c>
      <c r="BQ145" s="1">
        <v>0</v>
      </c>
      <c r="BR145" s="4">
        <v>38.815625000000004</v>
      </c>
      <c r="BS145" s="4">
        <v>28.624999999999996</v>
      </c>
      <c r="BT145" s="4">
        <v>26.187500000000007</v>
      </c>
      <c r="BU145" s="4">
        <v>93.628125000000011</v>
      </c>
      <c r="BV145" s="4">
        <v>31.209375000000001</v>
      </c>
      <c r="BW145" s="1">
        <v>11</v>
      </c>
      <c r="BX145" s="1">
        <v>18</v>
      </c>
      <c r="BY145" s="1">
        <v>2</v>
      </c>
      <c r="BZ145" s="1">
        <v>1</v>
      </c>
      <c r="CA145" s="1">
        <v>0</v>
      </c>
      <c r="CB145" s="1">
        <v>0</v>
      </c>
      <c r="CC145" s="1">
        <v>23</v>
      </c>
      <c r="CD145" s="1">
        <v>5</v>
      </c>
      <c r="CE145" s="1">
        <v>2</v>
      </c>
      <c r="CF145" s="1">
        <v>2</v>
      </c>
      <c r="CG145" s="1">
        <v>1</v>
      </c>
      <c r="CH145" s="1">
        <v>0</v>
      </c>
      <c r="CI145" s="1">
        <v>25</v>
      </c>
      <c r="CJ145" s="1">
        <v>4</v>
      </c>
      <c r="CK145" s="1">
        <v>2</v>
      </c>
      <c r="CL145" s="1">
        <v>1</v>
      </c>
      <c r="CM145" s="1">
        <v>0</v>
      </c>
      <c r="CN145" s="1">
        <v>0</v>
      </c>
      <c r="CO145" s="1">
        <v>0</v>
      </c>
      <c r="CP145" s="1">
        <v>0</v>
      </c>
      <c r="CQ145" s="1">
        <v>7</v>
      </c>
      <c r="CR145" s="1">
        <v>0</v>
      </c>
      <c r="CS145" s="4">
        <v>37.528571428571425</v>
      </c>
      <c r="CT145" s="4">
        <v>30.857142857142858</v>
      </c>
      <c r="CU145" s="4">
        <v>28.971428571428572</v>
      </c>
      <c r="CV145" s="4">
        <v>50.571428571428569</v>
      </c>
      <c r="CW145" s="4">
        <v>97.357142857142861</v>
      </c>
      <c r="CX145" s="4">
        <v>32.452380952380956</v>
      </c>
      <c r="CY145" s="4">
        <v>36.982142857142854</v>
      </c>
      <c r="CZ145" s="1">
        <v>4</v>
      </c>
      <c r="DA145" s="1">
        <v>3</v>
      </c>
      <c r="DB145" s="1">
        <v>0</v>
      </c>
      <c r="DC145" s="1">
        <v>0</v>
      </c>
      <c r="DD145" s="1">
        <v>0</v>
      </c>
      <c r="DE145" s="1">
        <v>0</v>
      </c>
      <c r="DF145" s="1">
        <v>4</v>
      </c>
      <c r="DG145" s="1">
        <v>1</v>
      </c>
      <c r="DH145" s="1">
        <v>2</v>
      </c>
      <c r="DI145" s="1">
        <v>0</v>
      </c>
      <c r="DJ145" s="1">
        <v>1</v>
      </c>
      <c r="DK145" s="1">
        <v>0</v>
      </c>
      <c r="DL145" s="1">
        <v>4</v>
      </c>
      <c r="DM145" s="1">
        <v>2</v>
      </c>
      <c r="DN145" s="1">
        <v>1</v>
      </c>
      <c r="DO145" s="1">
        <v>0</v>
      </c>
      <c r="DP145" s="1">
        <v>0</v>
      </c>
      <c r="DQ145" s="1">
        <v>0</v>
      </c>
      <c r="DR145" s="1">
        <v>2</v>
      </c>
      <c r="DS145" s="1">
        <v>3</v>
      </c>
      <c r="DT145" s="1">
        <v>1</v>
      </c>
      <c r="DU145" s="1">
        <v>1</v>
      </c>
      <c r="DV145" s="1">
        <v>0</v>
      </c>
      <c r="DW145" s="1">
        <v>0</v>
      </c>
      <c r="DX145" s="1">
        <v>0</v>
      </c>
      <c r="DY145" s="1">
        <v>0</v>
      </c>
      <c r="DZ145" s="1">
        <v>39</v>
      </c>
      <c r="EA145" s="1">
        <v>0</v>
      </c>
      <c r="EB145" s="4">
        <v>38.584615384615383</v>
      </c>
      <c r="EC145" s="4">
        <v>29.025641025641015</v>
      </c>
      <c r="ED145" s="4">
        <v>26.687179487179492</v>
      </c>
      <c r="EE145" s="4">
        <v>50.571428571428569</v>
      </c>
      <c r="EF145" s="4">
        <v>94.297435897435903</v>
      </c>
      <c r="EG145" s="4">
        <v>31.432478632478634</v>
      </c>
      <c r="EH145" s="4">
        <v>32.245512820512815</v>
      </c>
      <c r="EI145" s="1">
        <v>15</v>
      </c>
      <c r="EJ145" s="1">
        <v>21</v>
      </c>
      <c r="EK145" s="1">
        <v>2</v>
      </c>
      <c r="EL145" s="1">
        <v>1</v>
      </c>
      <c r="EM145" s="1">
        <v>0</v>
      </c>
      <c r="EN145" s="1">
        <v>0</v>
      </c>
      <c r="EO145" s="1">
        <v>27</v>
      </c>
      <c r="EP145" s="1">
        <v>6</v>
      </c>
      <c r="EQ145" s="1">
        <v>4</v>
      </c>
      <c r="ER145" s="1">
        <v>2</v>
      </c>
      <c r="ES145" s="1">
        <v>2</v>
      </c>
      <c r="ET145" s="1">
        <v>0</v>
      </c>
      <c r="EU145" s="1">
        <v>29</v>
      </c>
      <c r="EV145" s="1">
        <v>6</v>
      </c>
      <c r="EW145" s="1">
        <v>3</v>
      </c>
      <c r="EX145" s="1">
        <v>1</v>
      </c>
      <c r="EY145" s="1">
        <v>0</v>
      </c>
      <c r="EZ145" s="1">
        <v>0</v>
      </c>
      <c r="FA145" s="1">
        <v>2</v>
      </c>
      <c r="FB145" s="1">
        <v>3</v>
      </c>
      <c r="FC145" s="1">
        <v>1</v>
      </c>
      <c r="FD145" s="1">
        <v>1</v>
      </c>
      <c r="FE145" s="1">
        <v>0</v>
      </c>
      <c r="FF145" s="1">
        <v>0</v>
      </c>
      <c r="FG145" s="1">
        <v>0</v>
      </c>
      <c r="FH145" s="1">
        <v>0</v>
      </c>
      <c r="FI145" s="1">
        <v>282</v>
      </c>
      <c r="FJ145" s="1">
        <v>130</v>
      </c>
      <c r="FK145" s="1">
        <v>282</v>
      </c>
      <c r="FL145" s="1">
        <v>39</v>
      </c>
      <c r="FM145" s="1">
        <v>11</v>
      </c>
      <c r="FN145" s="1">
        <v>38</v>
      </c>
      <c r="FO145" s="1">
        <v>47</v>
      </c>
      <c r="FP145" s="1">
        <v>12</v>
      </c>
      <c r="FQ145" s="1">
        <v>47</v>
      </c>
      <c r="FR145" s="1" t="s">
        <v>314</v>
      </c>
      <c r="FS145" s="1">
        <v>313</v>
      </c>
      <c r="FT145" s="1">
        <v>134</v>
      </c>
      <c r="FU145" s="1">
        <v>313</v>
      </c>
    </row>
    <row r="146" spans="63:177">
      <c r="BK146" s="29">
        <v>105666967</v>
      </c>
      <c r="BL146" s="1" t="s">
        <v>120</v>
      </c>
      <c r="BM146" s="1">
        <v>69</v>
      </c>
      <c r="BN146" s="1" t="s">
        <v>289</v>
      </c>
      <c r="BO146" s="1" t="s">
        <v>290</v>
      </c>
      <c r="BP146" s="1">
        <v>107</v>
      </c>
      <c r="BQ146" s="1">
        <v>0</v>
      </c>
      <c r="BR146" s="4">
        <v>45.524299065420571</v>
      </c>
      <c r="BS146" s="4">
        <v>27.17757009345797</v>
      </c>
      <c r="BT146" s="4">
        <v>26.988785046728971</v>
      </c>
      <c r="BU146" s="4">
        <v>99.690654205607473</v>
      </c>
      <c r="BV146" s="4">
        <v>33.230218068535827</v>
      </c>
      <c r="BW146" s="1">
        <v>31</v>
      </c>
      <c r="BX146" s="1">
        <v>50</v>
      </c>
      <c r="BY146" s="1">
        <v>20</v>
      </c>
      <c r="BZ146" s="1">
        <v>6</v>
      </c>
      <c r="CA146" s="1">
        <v>0</v>
      </c>
      <c r="CB146" s="1">
        <v>0</v>
      </c>
      <c r="CC146" s="1">
        <v>73</v>
      </c>
      <c r="CD146" s="1">
        <v>22</v>
      </c>
      <c r="CE146" s="1">
        <v>10</v>
      </c>
      <c r="CF146" s="1">
        <v>2</v>
      </c>
      <c r="CG146" s="1">
        <v>1</v>
      </c>
      <c r="CH146" s="1">
        <v>0</v>
      </c>
      <c r="CI146" s="1">
        <v>74</v>
      </c>
      <c r="CJ146" s="1">
        <v>28</v>
      </c>
      <c r="CK146" s="1">
        <v>4</v>
      </c>
      <c r="CL146" s="1">
        <v>1</v>
      </c>
      <c r="CM146" s="1">
        <v>1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4"/>
      <c r="CT146" s="4"/>
      <c r="CU146" s="4"/>
      <c r="CV146" s="4"/>
      <c r="CW146" s="4"/>
      <c r="CX146" s="4"/>
      <c r="CY146" s="4"/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107</v>
      </c>
      <c r="EA146" s="1">
        <v>0</v>
      </c>
      <c r="EB146" s="4">
        <v>45.524299065420571</v>
      </c>
      <c r="EC146" s="4">
        <v>27.17757009345797</v>
      </c>
      <c r="ED146" s="4">
        <v>26.988785046728971</v>
      </c>
      <c r="EE146" s="4"/>
      <c r="EF146" s="4">
        <v>99.690654205607473</v>
      </c>
      <c r="EG146" s="4">
        <v>33.230218068535827</v>
      </c>
      <c r="EH146" s="4">
        <v>33.230218068535827</v>
      </c>
      <c r="EI146" s="1">
        <v>31</v>
      </c>
      <c r="EJ146" s="1">
        <v>50</v>
      </c>
      <c r="EK146" s="1">
        <v>20</v>
      </c>
      <c r="EL146" s="1">
        <v>6</v>
      </c>
      <c r="EM146" s="1">
        <v>0</v>
      </c>
      <c r="EN146" s="1">
        <v>0</v>
      </c>
      <c r="EO146" s="1">
        <v>73</v>
      </c>
      <c r="EP146" s="1">
        <v>22</v>
      </c>
      <c r="EQ146" s="1">
        <v>10</v>
      </c>
      <c r="ER146" s="1">
        <v>2</v>
      </c>
      <c r="ES146" s="1">
        <v>1</v>
      </c>
      <c r="ET146" s="1">
        <v>0</v>
      </c>
      <c r="EU146" s="1">
        <v>74</v>
      </c>
      <c r="EV146" s="1">
        <v>28</v>
      </c>
      <c r="EW146" s="1">
        <v>4</v>
      </c>
      <c r="EX146" s="1">
        <v>1</v>
      </c>
      <c r="EY146" s="1">
        <v>1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266</v>
      </c>
      <c r="FJ146" s="1" t="s">
        <v>375</v>
      </c>
      <c r="FK146" s="1">
        <v>269</v>
      </c>
      <c r="FL146" s="1">
        <v>34</v>
      </c>
      <c r="FM146" s="1" t="s">
        <v>375</v>
      </c>
      <c r="FN146" s="1">
        <v>34</v>
      </c>
      <c r="FO146" s="1">
        <v>47</v>
      </c>
      <c r="FP146" s="1">
        <v>12</v>
      </c>
      <c r="FQ146" s="1">
        <v>47</v>
      </c>
      <c r="FR146" s="1" t="s">
        <v>314</v>
      </c>
      <c r="FS146" s="1">
        <v>313</v>
      </c>
      <c r="FT146" s="1">
        <v>134</v>
      </c>
      <c r="FU146" s="1">
        <v>313</v>
      </c>
    </row>
    <row r="147" spans="63:177">
      <c r="BK147" s="29">
        <v>339840932</v>
      </c>
      <c r="BL147" s="1" t="s">
        <v>121</v>
      </c>
      <c r="BM147" s="1">
        <v>71</v>
      </c>
      <c r="BN147" s="1" t="s">
        <v>289</v>
      </c>
      <c r="BO147" s="1" t="s">
        <v>290</v>
      </c>
      <c r="BP147" s="1">
        <v>152</v>
      </c>
      <c r="BQ147" s="1">
        <v>0</v>
      </c>
      <c r="BR147" s="4">
        <v>49.372368421052649</v>
      </c>
      <c r="BS147" s="4">
        <v>30.900657894736835</v>
      </c>
      <c r="BT147" s="4">
        <v>31.173026315789468</v>
      </c>
      <c r="BU147" s="4">
        <v>111.44605263157889</v>
      </c>
      <c r="BV147" s="4">
        <v>37.148684210526348</v>
      </c>
      <c r="BW147" s="1">
        <v>41</v>
      </c>
      <c r="BX147" s="1">
        <v>57</v>
      </c>
      <c r="BY147" s="1">
        <v>36</v>
      </c>
      <c r="BZ147" s="1">
        <v>18</v>
      </c>
      <c r="CA147" s="1">
        <v>2</v>
      </c>
      <c r="CB147" s="1">
        <v>0</v>
      </c>
      <c r="CC147" s="1">
        <v>93</v>
      </c>
      <c r="CD147" s="1">
        <v>34</v>
      </c>
      <c r="CE147" s="1">
        <v>16</v>
      </c>
      <c r="CF147" s="1">
        <v>9</v>
      </c>
      <c r="CG147" s="1">
        <v>3</v>
      </c>
      <c r="CH147" s="1">
        <v>0</v>
      </c>
      <c r="CI147" s="1">
        <v>94</v>
      </c>
      <c r="CJ147" s="1">
        <v>42</v>
      </c>
      <c r="CK147" s="1">
        <v>11</v>
      </c>
      <c r="CL147" s="1">
        <v>5</v>
      </c>
      <c r="CM147" s="1">
        <v>3</v>
      </c>
      <c r="CN147" s="1">
        <v>0</v>
      </c>
      <c r="CO147" s="1">
        <v>1</v>
      </c>
      <c r="CP147" s="1">
        <v>0</v>
      </c>
      <c r="CQ147" s="1">
        <v>0</v>
      </c>
      <c r="CR147" s="1">
        <v>0</v>
      </c>
      <c r="CS147" s="4"/>
      <c r="CT147" s="4"/>
      <c r="CU147" s="4"/>
      <c r="CV147" s="4"/>
      <c r="CW147" s="4"/>
      <c r="CX147" s="4"/>
      <c r="CY147" s="4"/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152</v>
      </c>
      <c r="EA147" s="1">
        <v>0</v>
      </c>
      <c r="EB147" s="4">
        <v>49.372368421052649</v>
      </c>
      <c r="EC147" s="4">
        <v>30.900657894736835</v>
      </c>
      <c r="ED147" s="4">
        <v>31.173026315789468</v>
      </c>
      <c r="EE147" s="4"/>
      <c r="EF147" s="4">
        <v>111.44605263157889</v>
      </c>
      <c r="EG147" s="4">
        <v>37.148684210526348</v>
      </c>
      <c r="EH147" s="4">
        <v>37.148684210526348</v>
      </c>
      <c r="EI147" s="1">
        <v>41</v>
      </c>
      <c r="EJ147" s="1">
        <v>57</v>
      </c>
      <c r="EK147" s="1">
        <v>36</v>
      </c>
      <c r="EL147" s="1">
        <v>18</v>
      </c>
      <c r="EM147" s="1">
        <v>2</v>
      </c>
      <c r="EN147" s="1">
        <v>0</v>
      </c>
      <c r="EO147" s="1">
        <v>93</v>
      </c>
      <c r="EP147" s="1">
        <v>34</v>
      </c>
      <c r="EQ147" s="1">
        <v>16</v>
      </c>
      <c r="ER147" s="1">
        <v>9</v>
      </c>
      <c r="ES147" s="1">
        <v>3</v>
      </c>
      <c r="ET147" s="1">
        <v>0</v>
      </c>
      <c r="EU147" s="1">
        <v>94</v>
      </c>
      <c r="EV147" s="1">
        <v>42</v>
      </c>
      <c r="EW147" s="1">
        <v>11</v>
      </c>
      <c r="EX147" s="1">
        <v>5</v>
      </c>
      <c r="EY147" s="1">
        <v>3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1</v>
      </c>
      <c r="FH147" s="1">
        <v>0</v>
      </c>
      <c r="FI147" s="1">
        <v>211</v>
      </c>
      <c r="FJ147" s="1" t="s">
        <v>375</v>
      </c>
      <c r="FK147" s="1">
        <v>222</v>
      </c>
      <c r="FL147" s="1">
        <v>21</v>
      </c>
      <c r="FM147" s="1" t="s">
        <v>375</v>
      </c>
      <c r="FN147" s="1">
        <v>23</v>
      </c>
      <c r="FO147" s="1">
        <v>47</v>
      </c>
      <c r="FP147" s="1">
        <v>12</v>
      </c>
      <c r="FQ147" s="1">
        <v>47</v>
      </c>
      <c r="FR147" s="1" t="s">
        <v>314</v>
      </c>
      <c r="FS147" s="1">
        <v>313</v>
      </c>
      <c r="FT147" s="1">
        <v>134</v>
      </c>
      <c r="FU147" s="1">
        <v>313</v>
      </c>
    </row>
    <row r="148" spans="63:177">
      <c r="BK148" s="29">
        <v>133835998</v>
      </c>
      <c r="BL148" s="1" t="s">
        <v>122</v>
      </c>
      <c r="BM148" s="1">
        <v>72</v>
      </c>
      <c r="BN148" s="1" t="s">
        <v>292</v>
      </c>
      <c r="BO148" s="1" t="s">
        <v>370</v>
      </c>
      <c r="BP148" s="1">
        <v>100</v>
      </c>
      <c r="BQ148" s="1">
        <v>0</v>
      </c>
      <c r="BR148" s="4">
        <v>62.957000000000008</v>
      </c>
      <c r="BS148" s="4">
        <v>50.174000000000007</v>
      </c>
      <c r="BT148" s="4">
        <v>51.409999999999989</v>
      </c>
      <c r="BU148" s="4">
        <v>164.54099999999994</v>
      </c>
      <c r="BV148" s="4">
        <v>54.847000000000044</v>
      </c>
      <c r="BW148" s="1">
        <v>6</v>
      </c>
      <c r="BX148" s="1">
        <v>36</v>
      </c>
      <c r="BY148" s="1">
        <v>36</v>
      </c>
      <c r="BZ148" s="1">
        <v>22</v>
      </c>
      <c r="CA148" s="1">
        <v>0</v>
      </c>
      <c r="CB148" s="1">
        <v>1</v>
      </c>
      <c r="CC148" s="1">
        <v>27</v>
      </c>
      <c r="CD148" s="1">
        <v>36</v>
      </c>
      <c r="CE148" s="1">
        <v>24</v>
      </c>
      <c r="CF148" s="1">
        <v>13</v>
      </c>
      <c r="CG148" s="1">
        <v>0</v>
      </c>
      <c r="CH148" s="1">
        <v>1</v>
      </c>
      <c r="CI148" s="1">
        <v>25</v>
      </c>
      <c r="CJ148" s="1">
        <v>38</v>
      </c>
      <c r="CK148" s="1">
        <v>17</v>
      </c>
      <c r="CL148" s="1">
        <v>20</v>
      </c>
      <c r="CM148" s="1">
        <v>0</v>
      </c>
      <c r="CN148" s="1">
        <v>1</v>
      </c>
      <c r="CO148" s="1">
        <v>0</v>
      </c>
      <c r="CP148" s="1">
        <v>0</v>
      </c>
      <c r="CQ148" s="1">
        <v>67</v>
      </c>
      <c r="CR148" s="1">
        <v>0</v>
      </c>
      <c r="CS148" s="4">
        <v>55.894029850746271</v>
      </c>
      <c r="CT148" s="4">
        <v>37.289552238805982</v>
      </c>
      <c r="CU148" s="4">
        <v>44.33432835820895</v>
      </c>
      <c r="CV148" s="4">
        <v>54.07462686567164</v>
      </c>
      <c r="CW148" s="4">
        <v>137.51791044776115</v>
      </c>
      <c r="CX148" s="4">
        <v>45.83930348258707</v>
      </c>
      <c r="CY148" s="4">
        <v>47.898134328358204</v>
      </c>
      <c r="CZ148" s="1">
        <v>3</v>
      </c>
      <c r="DA148" s="1">
        <v>37</v>
      </c>
      <c r="DB148" s="1">
        <v>24</v>
      </c>
      <c r="DC148" s="1">
        <v>3</v>
      </c>
      <c r="DD148" s="1">
        <v>0</v>
      </c>
      <c r="DE148" s="1">
        <v>0</v>
      </c>
      <c r="DF148" s="1">
        <v>27</v>
      </c>
      <c r="DG148" s="1">
        <v>31</v>
      </c>
      <c r="DH148" s="1">
        <v>7</v>
      </c>
      <c r="DI148" s="1">
        <v>2</v>
      </c>
      <c r="DJ148" s="1">
        <v>1</v>
      </c>
      <c r="DK148" s="1">
        <v>0</v>
      </c>
      <c r="DL148" s="1">
        <v>24</v>
      </c>
      <c r="DM148" s="1">
        <v>23</v>
      </c>
      <c r="DN148" s="1">
        <v>19</v>
      </c>
      <c r="DO148" s="1">
        <v>1</v>
      </c>
      <c r="DP148" s="1">
        <v>0</v>
      </c>
      <c r="DQ148" s="1">
        <v>0</v>
      </c>
      <c r="DR148" s="1">
        <v>9</v>
      </c>
      <c r="DS148" s="1">
        <v>32</v>
      </c>
      <c r="DT148" s="1">
        <v>23</v>
      </c>
      <c r="DU148" s="1">
        <v>3</v>
      </c>
      <c r="DV148" s="1">
        <v>0</v>
      </c>
      <c r="DW148" s="1">
        <v>0</v>
      </c>
      <c r="DX148" s="1">
        <v>0</v>
      </c>
      <c r="DY148" s="1">
        <v>0</v>
      </c>
      <c r="DZ148" s="1">
        <v>167</v>
      </c>
      <c r="EA148" s="1">
        <v>0</v>
      </c>
      <c r="EB148" s="4">
        <v>60.123353293413189</v>
      </c>
      <c r="EC148" s="4">
        <v>45.004790419161687</v>
      </c>
      <c r="ED148" s="4">
        <v>48.571257485029946</v>
      </c>
      <c r="EE148" s="4">
        <v>54.07462686567164</v>
      </c>
      <c r="EF148" s="4">
        <v>153.69940119760474</v>
      </c>
      <c r="EG148" s="4">
        <v>51.233133732534938</v>
      </c>
      <c r="EH148" s="4">
        <v>52.059131736526965</v>
      </c>
      <c r="EI148" s="1">
        <v>9</v>
      </c>
      <c r="EJ148" s="1">
        <v>73</v>
      </c>
      <c r="EK148" s="1">
        <v>60</v>
      </c>
      <c r="EL148" s="1">
        <v>25</v>
      </c>
      <c r="EM148" s="1">
        <v>0</v>
      </c>
      <c r="EN148" s="1">
        <v>1</v>
      </c>
      <c r="EO148" s="1">
        <v>54</v>
      </c>
      <c r="EP148" s="1">
        <v>67</v>
      </c>
      <c r="EQ148" s="1">
        <v>31</v>
      </c>
      <c r="ER148" s="1">
        <v>15</v>
      </c>
      <c r="ES148" s="1">
        <v>1</v>
      </c>
      <c r="ET148" s="1">
        <v>1</v>
      </c>
      <c r="EU148" s="1">
        <v>49</v>
      </c>
      <c r="EV148" s="1">
        <v>61</v>
      </c>
      <c r="EW148" s="1">
        <v>36</v>
      </c>
      <c r="EX148" s="1">
        <v>21</v>
      </c>
      <c r="EY148" s="1">
        <v>0</v>
      </c>
      <c r="EZ148" s="1">
        <v>1</v>
      </c>
      <c r="FA148" s="1">
        <v>9</v>
      </c>
      <c r="FB148" s="1">
        <v>32</v>
      </c>
      <c r="FC148" s="1">
        <v>23</v>
      </c>
      <c r="FD148" s="1">
        <v>3</v>
      </c>
      <c r="FE148" s="1">
        <v>0</v>
      </c>
      <c r="FF148" s="1">
        <v>0</v>
      </c>
      <c r="FG148" s="1">
        <v>0</v>
      </c>
      <c r="FH148" s="1">
        <v>0</v>
      </c>
      <c r="FI148" s="1">
        <v>12</v>
      </c>
      <c r="FJ148" s="1">
        <v>83</v>
      </c>
      <c r="FK148" s="1">
        <v>27</v>
      </c>
      <c r="FL148" s="1">
        <v>1</v>
      </c>
      <c r="FM148" s="1">
        <v>3</v>
      </c>
      <c r="FN148" s="1">
        <v>1</v>
      </c>
      <c r="FO148" s="1">
        <v>47</v>
      </c>
      <c r="FP148" s="1">
        <v>12</v>
      </c>
      <c r="FQ148" s="1">
        <v>47</v>
      </c>
      <c r="FR148" s="1" t="s">
        <v>314</v>
      </c>
      <c r="FS148" s="1">
        <v>313</v>
      </c>
      <c r="FT148" s="1">
        <v>134</v>
      </c>
      <c r="FU148" s="1">
        <v>313</v>
      </c>
    </row>
    <row r="149" spans="63:177">
      <c r="BK149" s="29">
        <v>288130419</v>
      </c>
      <c r="BL149" s="1" t="s">
        <v>123</v>
      </c>
      <c r="BM149" s="1">
        <v>74</v>
      </c>
      <c r="BN149" s="1" t="s">
        <v>289</v>
      </c>
      <c r="BO149" s="1" t="s">
        <v>370</v>
      </c>
      <c r="BP149" s="1">
        <v>81</v>
      </c>
      <c r="BQ149" s="1">
        <v>3</v>
      </c>
      <c r="BR149" s="4">
        <v>44.314102564102569</v>
      </c>
      <c r="BS149" s="4">
        <v>25.499999999999996</v>
      </c>
      <c r="BT149" s="4">
        <v>29.862820512820498</v>
      </c>
      <c r="BU149" s="4">
        <v>99.676923076923103</v>
      </c>
      <c r="BV149" s="4">
        <v>33.225641025641025</v>
      </c>
      <c r="BW149" s="1">
        <v>24</v>
      </c>
      <c r="BX149" s="1">
        <v>36</v>
      </c>
      <c r="BY149" s="1">
        <v>13</v>
      </c>
      <c r="BZ149" s="1">
        <v>5</v>
      </c>
      <c r="CA149" s="1">
        <v>2</v>
      </c>
      <c r="CB149" s="1">
        <v>0</v>
      </c>
      <c r="CC149" s="1">
        <v>58</v>
      </c>
      <c r="CD149" s="1">
        <v>12</v>
      </c>
      <c r="CE149" s="1">
        <v>8</v>
      </c>
      <c r="CF149" s="1">
        <v>0</v>
      </c>
      <c r="CG149" s="1">
        <v>2</v>
      </c>
      <c r="CH149" s="1">
        <v>0</v>
      </c>
      <c r="CI149" s="1">
        <v>51</v>
      </c>
      <c r="CJ149" s="1">
        <v>17</v>
      </c>
      <c r="CK149" s="1">
        <v>8</v>
      </c>
      <c r="CL149" s="1">
        <v>2</v>
      </c>
      <c r="CM149" s="1">
        <v>3</v>
      </c>
      <c r="CN149" s="1">
        <v>0</v>
      </c>
      <c r="CO149" s="1">
        <v>2</v>
      </c>
      <c r="CP149" s="1">
        <v>0</v>
      </c>
      <c r="CQ149" s="1">
        <v>54</v>
      </c>
      <c r="CR149" s="1">
        <v>1</v>
      </c>
      <c r="CS149" s="4">
        <v>59.541509433962247</v>
      </c>
      <c r="CT149" s="4">
        <v>37.560377358490555</v>
      </c>
      <c r="CU149" s="4">
        <v>50.443396226415089</v>
      </c>
      <c r="CV149" s="4">
        <v>59.981132075471699</v>
      </c>
      <c r="CW149" s="4">
        <v>147.54528301886791</v>
      </c>
      <c r="CX149" s="4">
        <v>49.181761006289314</v>
      </c>
      <c r="CY149" s="4">
        <v>51.881603773584906</v>
      </c>
      <c r="CZ149" s="1">
        <v>5</v>
      </c>
      <c r="DA149" s="1">
        <v>19</v>
      </c>
      <c r="DB149" s="1">
        <v>19</v>
      </c>
      <c r="DC149" s="1">
        <v>10</v>
      </c>
      <c r="DD149" s="1">
        <v>0</v>
      </c>
      <c r="DE149" s="1">
        <v>0</v>
      </c>
      <c r="DF149" s="1">
        <v>25</v>
      </c>
      <c r="DG149" s="1">
        <v>16</v>
      </c>
      <c r="DH149" s="1">
        <v>8</v>
      </c>
      <c r="DI149" s="1">
        <v>4</v>
      </c>
      <c r="DJ149" s="1">
        <v>1</v>
      </c>
      <c r="DK149" s="1">
        <v>0</v>
      </c>
      <c r="DL149" s="1">
        <v>19</v>
      </c>
      <c r="DM149" s="1">
        <v>8</v>
      </c>
      <c r="DN149" s="1">
        <v>18</v>
      </c>
      <c r="DO149" s="1">
        <v>8</v>
      </c>
      <c r="DP149" s="1">
        <v>1</v>
      </c>
      <c r="DQ149" s="1">
        <v>0</v>
      </c>
      <c r="DR149" s="1">
        <v>8</v>
      </c>
      <c r="DS149" s="1">
        <v>16</v>
      </c>
      <c r="DT149" s="1">
        <v>19</v>
      </c>
      <c r="DU149" s="1">
        <v>10</v>
      </c>
      <c r="DV149" s="1">
        <v>0</v>
      </c>
      <c r="DW149" s="1">
        <v>0</v>
      </c>
      <c r="DX149" s="1">
        <v>0</v>
      </c>
      <c r="DY149" s="1">
        <v>0</v>
      </c>
      <c r="DZ149" s="1">
        <v>135</v>
      </c>
      <c r="EA149" s="1">
        <v>4</v>
      </c>
      <c r="EB149" s="4">
        <v>50.474809160305341</v>
      </c>
      <c r="EC149" s="4">
        <v>30.379389312977107</v>
      </c>
      <c r="ED149" s="4">
        <v>38.189312977099235</v>
      </c>
      <c r="EE149" s="4">
        <v>59.981132075471699</v>
      </c>
      <c r="EF149" s="4">
        <v>119.04351145038173</v>
      </c>
      <c r="EG149" s="4">
        <v>39.681170483460562</v>
      </c>
      <c r="EH149" s="4">
        <v>40.773473282442765</v>
      </c>
      <c r="EI149" s="1">
        <v>29</v>
      </c>
      <c r="EJ149" s="1">
        <v>55</v>
      </c>
      <c r="EK149" s="1">
        <v>32</v>
      </c>
      <c r="EL149" s="1">
        <v>15</v>
      </c>
      <c r="EM149" s="1">
        <v>2</v>
      </c>
      <c r="EN149" s="1">
        <v>0</v>
      </c>
      <c r="EO149" s="1">
        <v>83</v>
      </c>
      <c r="EP149" s="1">
        <v>28</v>
      </c>
      <c r="EQ149" s="1">
        <v>16</v>
      </c>
      <c r="ER149" s="1">
        <v>4</v>
      </c>
      <c r="ES149" s="1">
        <v>3</v>
      </c>
      <c r="ET149" s="1">
        <v>0</v>
      </c>
      <c r="EU149" s="1">
        <v>70</v>
      </c>
      <c r="EV149" s="1">
        <v>25</v>
      </c>
      <c r="EW149" s="1">
        <v>26</v>
      </c>
      <c r="EX149" s="1">
        <v>10</v>
      </c>
      <c r="EY149" s="1">
        <v>4</v>
      </c>
      <c r="EZ149" s="1">
        <v>0</v>
      </c>
      <c r="FA149" s="1">
        <v>8</v>
      </c>
      <c r="FB149" s="1">
        <v>16</v>
      </c>
      <c r="FC149" s="1">
        <v>19</v>
      </c>
      <c r="FD149" s="1">
        <v>10</v>
      </c>
      <c r="FE149" s="1">
        <v>0</v>
      </c>
      <c r="FF149" s="1">
        <v>0</v>
      </c>
      <c r="FG149" s="1">
        <v>2</v>
      </c>
      <c r="FH149" s="1">
        <v>0</v>
      </c>
      <c r="FI149" s="1">
        <v>267</v>
      </c>
      <c r="FJ149" s="1">
        <v>57</v>
      </c>
      <c r="FK149" s="1">
        <v>175</v>
      </c>
      <c r="FL149" s="1">
        <v>35</v>
      </c>
      <c r="FM149" s="1">
        <v>1</v>
      </c>
      <c r="FN149" s="1">
        <v>9</v>
      </c>
      <c r="FO149" s="1">
        <v>47</v>
      </c>
      <c r="FP149" s="1">
        <v>12</v>
      </c>
      <c r="FQ149" s="1">
        <v>47</v>
      </c>
      <c r="FR149" s="1" t="s">
        <v>314</v>
      </c>
      <c r="FS149" s="1">
        <v>313</v>
      </c>
      <c r="FT149" s="1">
        <v>134</v>
      </c>
      <c r="FU149" s="1">
        <v>313</v>
      </c>
    </row>
    <row r="150" spans="63:177">
      <c r="BK150" s="29">
        <v>490515947</v>
      </c>
      <c r="BL150" s="1" t="s">
        <v>124</v>
      </c>
      <c r="BM150" s="1">
        <v>75</v>
      </c>
      <c r="BN150" s="1" t="s">
        <v>289</v>
      </c>
      <c r="BO150" s="1" t="s">
        <v>290</v>
      </c>
      <c r="BP150" s="1">
        <v>61</v>
      </c>
      <c r="BQ150" s="1">
        <v>1</v>
      </c>
      <c r="BR150" s="4">
        <v>51.401666666666657</v>
      </c>
      <c r="BS150" s="4">
        <v>30.796666666666678</v>
      </c>
      <c r="BT150" s="4">
        <v>28.574999999999989</v>
      </c>
      <c r="BU150" s="4">
        <v>110.77333333333334</v>
      </c>
      <c r="BV150" s="4">
        <v>36.92444444444444</v>
      </c>
      <c r="BW150" s="1">
        <v>14</v>
      </c>
      <c r="BX150" s="1">
        <v>20</v>
      </c>
      <c r="BY150" s="1">
        <v>23</v>
      </c>
      <c r="BZ150" s="1">
        <v>3</v>
      </c>
      <c r="CA150" s="1">
        <v>2</v>
      </c>
      <c r="CB150" s="1">
        <v>0</v>
      </c>
      <c r="CC150" s="1">
        <v>36</v>
      </c>
      <c r="CD150" s="1">
        <v>18</v>
      </c>
      <c r="CE150" s="1">
        <v>3</v>
      </c>
      <c r="CF150" s="1">
        <v>3</v>
      </c>
      <c r="CG150" s="1">
        <v>3</v>
      </c>
      <c r="CH150" s="1">
        <v>0</v>
      </c>
      <c r="CI150" s="1">
        <v>36</v>
      </c>
      <c r="CJ150" s="1">
        <v>22</v>
      </c>
      <c r="CK150" s="1">
        <v>2</v>
      </c>
      <c r="CL150" s="1">
        <v>0</v>
      </c>
      <c r="CM150" s="1">
        <v>2</v>
      </c>
      <c r="CN150" s="1">
        <v>0</v>
      </c>
      <c r="CO150" s="1">
        <v>2</v>
      </c>
      <c r="CP150" s="1">
        <v>0</v>
      </c>
      <c r="CQ150" s="1">
        <v>0</v>
      </c>
      <c r="CR150" s="1">
        <v>0</v>
      </c>
      <c r="CS150" s="4"/>
      <c r="CT150" s="4"/>
      <c r="CU150" s="4"/>
      <c r="CV150" s="4"/>
      <c r="CW150" s="4"/>
      <c r="CX150" s="4"/>
      <c r="CY150" s="4"/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61</v>
      </c>
      <c r="EA150" s="1">
        <v>1</v>
      </c>
      <c r="EB150" s="4">
        <v>51.401666666666657</v>
      </c>
      <c r="EC150" s="4">
        <v>30.796666666666678</v>
      </c>
      <c r="ED150" s="4">
        <v>28.574999999999989</v>
      </c>
      <c r="EE150" s="4"/>
      <c r="EF150" s="4">
        <v>110.77333333333334</v>
      </c>
      <c r="EG150" s="4">
        <v>36.92444444444444</v>
      </c>
      <c r="EH150" s="4">
        <v>36.92444444444444</v>
      </c>
      <c r="EI150" s="1">
        <v>14</v>
      </c>
      <c r="EJ150" s="1">
        <v>20</v>
      </c>
      <c r="EK150" s="1">
        <v>23</v>
      </c>
      <c r="EL150" s="1">
        <v>3</v>
      </c>
      <c r="EM150" s="1">
        <v>2</v>
      </c>
      <c r="EN150" s="1">
        <v>0</v>
      </c>
      <c r="EO150" s="1">
        <v>36</v>
      </c>
      <c r="EP150" s="1">
        <v>18</v>
      </c>
      <c r="EQ150" s="1">
        <v>3</v>
      </c>
      <c r="ER150" s="1">
        <v>3</v>
      </c>
      <c r="ES150" s="1">
        <v>3</v>
      </c>
      <c r="ET150" s="1">
        <v>0</v>
      </c>
      <c r="EU150" s="1">
        <v>36</v>
      </c>
      <c r="EV150" s="1">
        <v>22</v>
      </c>
      <c r="EW150" s="1">
        <v>2</v>
      </c>
      <c r="EX150" s="1">
        <v>0</v>
      </c>
      <c r="EY150" s="1">
        <v>2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2</v>
      </c>
      <c r="FH150" s="1">
        <v>0</v>
      </c>
      <c r="FI150" s="1">
        <v>214</v>
      </c>
      <c r="FJ150" s="1" t="s">
        <v>375</v>
      </c>
      <c r="FK150" s="1">
        <v>225</v>
      </c>
      <c r="FL150" s="1">
        <v>23</v>
      </c>
      <c r="FM150" s="1" t="s">
        <v>375</v>
      </c>
      <c r="FN150" s="1">
        <v>25</v>
      </c>
      <c r="FO150" s="1">
        <v>47</v>
      </c>
      <c r="FP150" s="1">
        <v>12</v>
      </c>
      <c r="FQ150" s="1">
        <v>47</v>
      </c>
      <c r="FR150" s="1" t="s">
        <v>314</v>
      </c>
      <c r="FS150" s="1">
        <v>313</v>
      </c>
      <c r="FT150" s="1">
        <v>134</v>
      </c>
      <c r="FU150" s="1">
        <v>313</v>
      </c>
    </row>
    <row r="151" spans="63:177">
      <c r="BK151" s="29">
        <v>586862334</v>
      </c>
      <c r="BL151" s="1" t="s">
        <v>125</v>
      </c>
      <c r="BM151" s="1">
        <v>78</v>
      </c>
      <c r="BN151" s="1" t="s">
        <v>289</v>
      </c>
      <c r="BO151" s="1" t="s">
        <v>290</v>
      </c>
      <c r="BP151" s="1">
        <v>70</v>
      </c>
      <c r="BQ151" s="1">
        <v>2</v>
      </c>
      <c r="BR151" s="4">
        <v>40.977941176470608</v>
      </c>
      <c r="BS151" s="4">
        <v>26.475000000000005</v>
      </c>
      <c r="BT151" s="4">
        <v>26.504411764705875</v>
      </c>
      <c r="BU151" s="4">
        <v>93.957352941176481</v>
      </c>
      <c r="BV151" s="4">
        <v>31.319117647058828</v>
      </c>
      <c r="BW151" s="1">
        <v>27</v>
      </c>
      <c r="BX151" s="1">
        <v>24</v>
      </c>
      <c r="BY151" s="1">
        <v>12</v>
      </c>
      <c r="BZ151" s="1">
        <v>5</v>
      </c>
      <c r="CA151" s="1">
        <v>1</v>
      </c>
      <c r="CB151" s="1">
        <v>0</v>
      </c>
      <c r="CC151" s="1">
        <v>48</v>
      </c>
      <c r="CD151" s="1">
        <v>10</v>
      </c>
      <c r="CE151" s="1">
        <v>9</v>
      </c>
      <c r="CF151" s="1">
        <v>1</v>
      </c>
      <c r="CG151" s="1">
        <v>2</v>
      </c>
      <c r="CH151" s="1">
        <v>0</v>
      </c>
      <c r="CI151" s="1">
        <v>51</v>
      </c>
      <c r="CJ151" s="1">
        <v>10</v>
      </c>
      <c r="CK151" s="1">
        <v>7</v>
      </c>
      <c r="CL151" s="1">
        <v>0</v>
      </c>
      <c r="CM151" s="1">
        <v>2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4"/>
      <c r="CT151" s="4"/>
      <c r="CU151" s="4"/>
      <c r="CV151" s="4"/>
      <c r="CW151" s="4"/>
      <c r="CX151" s="4"/>
      <c r="CY151" s="4"/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70</v>
      </c>
      <c r="EA151" s="1">
        <v>2</v>
      </c>
      <c r="EB151" s="4">
        <v>40.977941176470608</v>
      </c>
      <c r="EC151" s="4">
        <v>26.475000000000005</v>
      </c>
      <c r="ED151" s="4">
        <v>26.504411764705875</v>
      </c>
      <c r="EE151" s="4"/>
      <c r="EF151" s="4">
        <v>93.957352941176481</v>
      </c>
      <c r="EG151" s="4">
        <v>31.319117647058828</v>
      </c>
      <c r="EH151" s="4">
        <v>31.319117647058828</v>
      </c>
      <c r="EI151" s="1">
        <v>27</v>
      </c>
      <c r="EJ151" s="1">
        <v>24</v>
      </c>
      <c r="EK151" s="1">
        <v>12</v>
      </c>
      <c r="EL151" s="1">
        <v>5</v>
      </c>
      <c r="EM151" s="1">
        <v>1</v>
      </c>
      <c r="EN151" s="1">
        <v>0</v>
      </c>
      <c r="EO151" s="1">
        <v>48</v>
      </c>
      <c r="EP151" s="1">
        <v>10</v>
      </c>
      <c r="EQ151" s="1">
        <v>9</v>
      </c>
      <c r="ER151" s="1">
        <v>1</v>
      </c>
      <c r="ES151" s="1">
        <v>2</v>
      </c>
      <c r="ET151" s="1">
        <v>0</v>
      </c>
      <c r="EU151" s="1">
        <v>51</v>
      </c>
      <c r="EV151" s="1">
        <v>10</v>
      </c>
      <c r="EW151" s="1">
        <v>7</v>
      </c>
      <c r="EX151" s="1">
        <v>0</v>
      </c>
      <c r="EY151" s="1">
        <v>2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280</v>
      </c>
      <c r="FJ151" s="1" t="s">
        <v>375</v>
      </c>
      <c r="FK151" s="1">
        <v>283</v>
      </c>
      <c r="FL151" s="1">
        <v>38</v>
      </c>
      <c r="FM151" s="1" t="s">
        <v>375</v>
      </c>
      <c r="FN151" s="1">
        <v>39</v>
      </c>
      <c r="FO151" s="1">
        <v>47</v>
      </c>
      <c r="FP151" s="1">
        <v>12</v>
      </c>
      <c r="FQ151" s="1">
        <v>47</v>
      </c>
      <c r="FR151" s="1" t="s">
        <v>314</v>
      </c>
      <c r="FS151" s="1">
        <v>313</v>
      </c>
      <c r="FT151" s="1">
        <v>134</v>
      </c>
      <c r="FU151" s="1">
        <v>313</v>
      </c>
    </row>
    <row r="152" spans="63:177">
      <c r="BK152" s="29">
        <v>715944951</v>
      </c>
      <c r="BL152" s="1" t="s">
        <v>126</v>
      </c>
      <c r="BM152" s="1">
        <v>80</v>
      </c>
      <c r="BN152" s="1" t="s">
        <v>289</v>
      </c>
      <c r="BO152" s="1" t="s">
        <v>290</v>
      </c>
      <c r="BP152" s="1">
        <v>137</v>
      </c>
      <c r="BQ152" s="1">
        <v>0</v>
      </c>
      <c r="BR152" s="4">
        <v>52.478102189781012</v>
      </c>
      <c r="BS152" s="4">
        <v>34.140145985401453</v>
      </c>
      <c r="BT152" s="4">
        <v>32.713868613138693</v>
      </c>
      <c r="BU152" s="4">
        <v>119.33211678832117</v>
      </c>
      <c r="BV152" s="4">
        <v>39.777372262773724</v>
      </c>
      <c r="BW152" s="1">
        <v>29</v>
      </c>
      <c r="BX152" s="1">
        <v>50</v>
      </c>
      <c r="BY152" s="1">
        <v>40</v>
      </c>
      <c r="BZ152" s="1">
        <v>18</v>
      </c>
      <c r="CA152" s="1">
        <v>0</v>
      </c>
      <c r="CB152" s="1">
        <v>0</v>
      </c>
      <c r="CC152" s="1">
        <v>77</v>
      </c>
      <c r="CD152" s="1">
        <v>33</v>
      </c>
      <c r="CE152" s="1">
        <v>19</v>
      </c>
      <c r="CF152" s="1">
        <v>8</v>
      </c>
      <c r="CG152" s="1">
        <v>1</v>
      </c>
      <c r="CH152" s="1">
        <v>0</v>
      </c>
      <c r="CI152" s="1">
        <v>82</v>
      </c>
      <c r="CJ152" s="1">
        <v>38</v>
      </c>
      <c r="CK152" s="1">
        <v>13</v>
      </c>
      <c r="CL152" s="1">
        <v>4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4"/>
      <c r="CT152" s="4"/>
      <c r="CU152" s="4"/>
      <c r="CV152" s="4"/>
      <c r="CW152" s="4"/>
      <c r="CX152" s="4"/>
      <c r="CY152" s="4"/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137</v>
      </c>
      <c r="EA152" s="1">
        <v>0</v>
      </c>
      <c r="EB152" s="4">
        <v>52.478102189781012</v>
      </c>
      <c r="EC152" s="4">
        <v>34.140145985401453</v>
      </c>
      <c r="ED152" s="4">
        <v>32.713868613138693</v>
      </c>
      <c r="EE152" s="4"/>
      <c r="EF152" s="4">
        <v>119.33211678832117</v>
      </c>
      <c r="EG152" s="4">
        <v>39.777372262773724</v>
      </c>
      <c r="EH152" s="4">
        <v>39.777372262773724</v>
      </c>
      <c r="EI152" s="1">
        <v>29</v>
      </c>
      <c r="EJ152" s="1">
        <v>50</v>
      </c>
      <c r="EK152" s="1">
        <v>40</v>
      </c>
      <c r="EL152" s="1">
        <v>18</v>
      </c>
      <c r="EM152" s="1">
        <v>0</v>
      </c>
      <c r="EN152" s="1">
        <v>0</v>
      </c>
      <c r="EO152" s="1">
        <v>77</v>
      </c>
      <c r="EP152" s="1">
        <v>33</v>
      </c>
      <c r="EQ152" s="1">
        <v>19</v>
      </c>
      <c r="ER152" s="1">
        <v>8</v>
      </c>
      <c r="ES152" s="1">
        <v>1</v>
      </c>
      <c r="ET152" s="1">
        <v>0</v>
      </c>
      <c r="EU152" s="1">
        <v>82</v>
      </c>
      <c r="EV152" s="1">
        <v>38</v>
      </c>
      <c r="EW152" s="1">
        <v>13</v>
      </c>
      <c r="EX152" s="1">
        <v>4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155</v>
      </c>
      <c r="FJ152" s="1" t="s">
        <v>375</v>
      </c>
      <c r="FK152" s="1">
        <v>168</v>
      </c>
      <c r="FL152" s="1">
        <v>8</v>
      </c>
      <c r="FM152" s="1" t="s">
        <v>375</v>
      </c>
      <c r="FN152" s="1">
        <v>8</v>
      </c>
      <c r="FO152" s="1">
        <v>47</v>
      </c>
      <c r="FP152" s="1">
        <v>12</v>
      </c>
      <c r="FQ152" s="1">
        <v>47</v>
      </c>
      <c r="FR152" s="1" t="s">
        <v>314</v>
      </c>
      <c r="FS152" s="1">
        <v>313</v>
      </c>
      <c r="FT152" s="1">
        <v>134</v>
      </c>
      <c r="FU152" s="1">
        <v>313</v>
      </c>
    </row>
    <row r="153" spans="63:177">
      <c r="BK153" s="29">
        <v>614471820</v>
      </c>
      <c r="BL153" s="1" t="s">
        <v>127</v>
      </c>
      <c r="BM153" s="1">
        <v>81</v>
      </c>
      <c r="BN153" s="1" t="s">
        <v>289</v>
      </c>
      <c r="BO153" s="1" t="s">
        <v>370</v>
      </c>
      <c r="BP153" s="1">
        <v>85</v>
      </c>
      <c r="BQ153" s="1">
        <v>0</v>
      </c>
      <c r="BR153" s="4">
        <v>49.79294117647057</v>
      </c>
      <c r="BS153" s="4">
        <v>35.341176470588238</v>
      </c>
      <c r="BT153" s="4">
        <v>34.570588235294117</v>
      </c>
      <c r="BU153" s="4">
        <v>119.70470588235294</v>
      </c>
      <c r="BV153" s="4">
        <v>39.901568627450978</v>
      </c>
      <c r="BW153" s="1">
        <v>23</v>
      </c>
      <c r="BX153" s="1">
        <v>25</v>
      </c>
      <c r="BY153" s="1">
        <v>32</v>
      </c>
      <c r="BZ153" s="1">
        <v>5</v>
      </c>
      <c r="CA153" s="1">
        <v>0</v>
      </c>
      <c r="CB153" s="1">
        <v>0</v>
      </c>
      <c r="CC153" s="1">
        <v>45</v>
      </c>
      <c r="CD153" s="1">
        <v>20</v>
      </c>
      <c r="CE153" s="1">
        <v>17</v>
      </c>
      <c r="CF153" s="1">
        <v>3</v>
      </c>
      <c r="CG153" s="1">
        <v>0</v>
      </c>
      <c r="CH153" s="1">
        <v>0</v>
      </c>
      <c r="CI153" s="1">
        <v>43</v>
      </c>
      <c r="CJ153" s="1">
        <v>30</v>
      </c>
      <c r="CK153" s="1">
        <v>10</v>
      </c>
      <c r="CL153" s="1">
        <v>2</v>
      </c>
      <c r="CM153" s="1">
        <v>0</v>
      </c>
      <c r="CN153" s="1">
        <v>0</v>
      </c>
      <c r="CO153" s="1">
        <v>0</v>
      </c>
      <c r="CP153" s="1">
        <v>0</v>
      </c>
      <c r="CQ153" s="1">
        <v>48</v>
      </c>
      <c r="CR153" s="1">
        <v>0</v>
      </c>
      <c r="CS153" s="4">
        <v>58.497916666666669</v>
      </c>
      <c r="CT153" s="4">
        <v>28.002083333333328</v>
      </c>
      <c r="CU153" s="4">
        <v>45.58958333333333</v>
      </c>
      <c r="CV153" s="4">
        <v>54.791666666666664</v>
      </c>
      <c r="CW153" s="4">
        <v>132.08958333333331</v>
      </c>
      <c r="CX153" s="4">
        <v>44.029861111111096</v>
      </c>
      <c r="CY153" s="4">
        <v>46.720312500000013</v>
      </c>
      <c r="CZ153" s="1">
        <v>6</v>
      </c>
      <c r="DA153" s="1">
        <v>14</v>
      </c>
      <c r="DB153" s="1">
        <v>24</v>
      </c>
      <c r="DC153" s="1">
        <v>4</v>
      </c>
      <c r="DD153" s="1">
        <v>0</v>
      </c>
      <c r="DE153" s="1">
        <v>1</v>
      </c>
      <c r="DF153" s="1">
        <v>31</v>
      </c>
      <c r="DG153" s="1">
        <v>12</v>
      </c>
      <c r="DH153" s="1">
        <v>4</v>
      </c>
      <c r="DI153" s="1">
        <v>1</v>
      </c>
      <c r="DJ153" s="1">
        <v>0</v>
      </c>
      <c r="DK153" s="1">
        <v>0</v>
      </c>
      <c r="DL153" s="1">
        <v>18</v>
      </c>
      <c r="DM153" s="1">
        <v>13</v>
      </c>
      <c r="DN153" s="1">
        <v>13</v>
      </c>
      <c r="DO153" s="1">
        <v>4</v>
      </c>
      <c r="DP153" s="1">
        <v>0</v>
      </c>
      <c r="DQ153" s="1">
        <v>0</v>
      </c>
      <c r="DR153" s="1">
        <v>7</v>
      </c>
      <c r="DS153" s="1">
        <v>21</v>
      </c>
      <c r="DT153" s="1">
        <v>14</v>
      </c>
      <c r="DU153" s="1">
        <v>6</v>
      </c>
      <c r="DV153" s="1">
        <v>0</v>
      </c>
      <c r="DW153" s="1">
        <v>0</v>
      </c>
      <c r="DX153" s="1">
        <v>0</v>
      </c>
      <c r="DY153" s="1">
        <v>0</v>
      </c>
      <c r="DZ153" s="1">
        <v>133</v>
      </c>
      <c r="EA153" s="1">
        <v>0</v>
      </c>
      <c r="EB153" s="4">
        <v>52.934586466165392</v>
      </c>
      <c r="EC153" s="4">
        <v>32.692481203007532</v>
      </c>
      <c r="ED153" s="4">
        <v>38.547368421052639</v>
      </c>
      <c r="EE153" s="4">
        <v>54.791666666666664</v>
      </c>
      <c r="EF153" s="4">
        <v>124.17443609022557</v>
      </c>
      <c r="EG153" s="4">
        <v>41.391478696741871</v>
      </c>
      <c r="EH153" s="4">
        <v>42.362468671679189</v>
      </c>
      <c r="EI153" s="1">
        <v>29</v>
      </c>
      <c r="EJ153" s="1">
        <v>39</v>
      </c>
      <c r="EK153" s="1">
        <v>56</v>
      </c>
      <c r="EL153" s="1">
        <v>9</v>
      </c>
      <c r="EM153" s="1">
        <v>0</v>
      </c>
      <c r="EN153" s="1">
        <v>1</v>
      </c>
      <c r="EO153" s="1">
        <v>76</v>
      </c>
      <c r="EP153" s="1">
        <v>32</v>
      </c>
      <c r="EQ153" s="1">
        <v>21</v>
      </c>
      <c r="ER153" s="1">
        <v>4</v>
      </c>
      <c r="ES153" s="1">
        <v>0</v>
      </c>
      <c r="ET153" s="1">
        <v>0</v>
      </c>
      <c r="EU153" s="1">
        <v>61</v>
      </c>
      <c r="EV153" s="1">
        <v>43</v>
      </c>
      <c r="EW153" s="1">
        <v>23</v>
      </c>
      <c r="EX153" s="1">
        <v>6</v>
      </c>
      <c r="EY153" s="1">
        <v>0</v>
      </c>
      <c r="EZ153" s="1">
        <v>0</v>
      </c>
      <c r="FA153" s="1">
        <v>7</v>
      </c>
      <c r="FB153" s="1">
        <v>21</v>
      </c>
      <c r="FC153" s="1">
        <v>14</v>
      </c>
      <c r="FD153" s="1">
        <v>6</v>
      </c>
      <c r="FE153" s="1">
        <v>0</v>
      </c>
      <c r="FF153" s="1">
        <v>0</v>
      </c>
      <c r="FG153" s="1">
        <v>0</v>
      </c>
      <c r="FH153" s="1">
        <v>0</v>
      </c>
      <c r="FI153" s="1">
        <v>152</v>
      </c>
      <c r="FJ153" s="1">
        <v>92</v>
      </c>
      <c r="FK153" s="1">
        <v>142</v>
      </c>
      <c r="FL153" s="1">
        <v>7</v>
      </c>
      <c r="FM153" s="1">
        <v>4</v>
      </c>
      <c r="FN153" s="1">
        <v>4</v>
      </c>
      <c r="FO153" s="1">
        <v>47</v>
      </c>
      <c r="FP153" s="1">
        <v>12</v>
      </c>
      <c r="FQ153" s="1">
        <v>47</v>
      </c>
      <c r="FR153" s="1" t="s">
        <v>314</v>
      </c>
      <c r="FS153" s="1">
        <v>313</v>
      </c>
      <c r="FT153" s="1">
        <v>134</v>
      </c>
      <c r="FU153" s="1">
        <v>313</v>
      </c>
    </row>
    <row r="154" spans="63:177">
      <c r="BK154" s="29">
        <v>376143170</v>
      </c>
      <c r="BL154" s="1" t="s">
        <v>128</v>
      </c>
      <c r="BM154" s="1">
        <v>90</v>
      </c>
      <c r="BN154" s="1" t="s">
        <v>289</v>
      </c>
      <c r="BO154" s="1" t="s">
        <v>370</v>
      </c>
      <c r="BP154" s="1">
        <v>126</v>
      </c>
      <c r="BQ154" s="1">
        <v>0</v>
      </c>
      <c r="BR154" s="4">
        <v>42.30952380952381</v>
      </c>
      <c r="BS154" s="4">
        <v>28.361111111111121</v>
      </c>
      <c r="BT154" s="4">
        <v>26.353174603174597</v>
      </c>
      <c r="BU154" s="4">
        <v>97.023809523809518</v>
      </c>
      <c r="BV154" s="4">
        <v>32.341269841269842</v>
      </c>
      <c r="BW154" s="1">
        <v>48</v>
      </c>
      <c r="BX154" s="1">
        <v>46</v>
      </c>
      <c r="BY154" s="1">
        <v>26</v>
      </c>
      <c r="BZ154" s="1">
        <v>6</v>
      </c>
      <c r="CA154" s="1">
        <v>0</v>
      </c>
      <c r="CB154" s="1">
        <v>0</v>
      </c>
      <c r="CC154" s="1">
        <v>83</v>
      </c>
      <c r="CD154" s="1">
        <v>28</v>
      </c>
      <c r="CE154" s="1">
        <v>8</v>
      </c>
      <c r="CF154" s="1">
        <v>7</v>
      </c>
      <c r="CG154" s="1">
        <v>2</v>
      </c>
      <c r="CH154" s="1">
        <v>0</v>
      </c>
      <c r="CI154" s="1">
        <v>91</v>
      </c>
      <c r="CJ154" s="1">
        <v>29</v>
      </c>
      <c r="CK154" s="1">
        <v>5</v>
      </c>
      <c r="CL154" s="1">
        <v>1</v>
      </c>
      <c r="CM154" s="1">
        <v>0</v>
      </c>
      <c r="CN154" s="1">
        <v>0</v>
      </c>
      <c r="CO154" s="1">
        <v>0</v>
      </c>
      <c r="CP154" s="1">
        <v>0</v>
      </c>
      <c r="CQ154" s="1">
        <v>19</v>
      </c>
      <c r="CR154" s="1">
        <v>0</v>
      </c>
      <c r="CS154" s="4">
        <v>47.110526315789478</v>
      </c>
      <c r="CT154" s="4">
        <v>23.39473684210526</v>
      </c>
      <c r="CU154" s="4">
        <v>30.8</v>
      </c>
      <c r="CV154" s="4">
        <v>55.210526315789473</v>
      </c>
      <c r="CW154" s="4">
        <v>101.30526315789473</v>
      </c>
      <c r="CX154" s="4">
        <v>33.768421052631574</v>
      </c>
      <c r="CY154" s="4">
        <v>39.128947368421059</v>
      </c>
      <c r="CZ154" s="1">
        <v>5</v>
      </c>
      <c r="DA154" s="1">
        <v>9</v>
      </c>
      <c r="DB154" s="1">
        <v>4</v>
      </c>
      <c r="DC154" s="1">
        <v>1</v>
      </c>
      <c r="DD154" s="1">
        <v>0</v>
      </c>
      <c r="DE154" s="1">
        <v>0</v>
      </c>
      <c r="DF154" s="1">
        <v>13</v>
      </c>
      <c r="DG154" s="1">
        <v>6</v>
      </c>
      <c r="DH154" s="1">
        <v>0</v>
      </c>
      <c r="DI154" s="1">
        <v>0</v>
      </c>
      <c r="DJ154" s="1">
        <v>0</v>
      </c>
      <c r="DK154" s="1">
        <v>0</v>
      </c>
      <c r="DL154" s="1">
        <v>10</v>
      </c>
      <c r="DM154" s="1">
        <v>8</v>
      </c>
      <c r="DN154" s="1">
        <v>1</v>
      </c>
      <c r="DO154" s="1">
        <v>0</v>
      </c>
      <c r="DP154" s="1">
        <v>0</v>
      </c>
      <c r="DQ154" s="1">
        <v>0</v>
      </c>
      <c r="DR154" s="1">
        <v>4</v>
      </c>
      <c r="DS154" s="1">
        <v>6</v>
      </c>
      <c r="DT154" s="1">
        <v>6</v>
      </c>
      <c r="DU154" s="1">
        <v>3</v>
      </c>
      <c r="DV154" s="1">
        <v>0</v>
      </c>
      <c r="DW154" s="1">
        <v>0</v>
      </c>
      <c r="DX154" s="1">
        <v>0</v>
      </c>
      <c r="DY154" s="1">
        <v>0</v>
      </c>
      <c r="DZ154" s="1">
        <v>145</v>
      </c>
      <c r="EA154" s="1">
        <v>0</v>
      </c>
      <c r="EB154" s="4">
        <v>42.938620689655188</v>
      </c>
      <c r="EC154" s="4">
        <v>27.710344827586219</v>
      </c>
      <c r="ED154" s="4">
        <v>26.935862068965502</v>
      </c>
      <c r="EE154" s="4">
        <v>55.210526315789473</v>
      </c>
      <c r="EF154" s="4">
        <v>97.584827586206885</v>
      </c>
      <c r="EG154" s="4">
        <v>32.528275862068952</v>
      </c>
      <c r="EH154" s="4">
        <v>33.230689655172412</v>
      </c>
      <c r="EI154" s="1">
        <v>53</v>
      </c>
      <c r="EJ154" s="1">
        <v>55</v>
      </c>
      <c r="EK154" s="1">
        <v>30</v>
      </c>
      <c r="EL154" s="1">
        <v>7</v>
      </c>
      <c r="EM154" s="1">
        <v>0</v>
      </c>
      <c r="EN154" s="1">
        <v>0</v>
      </c>
      <c r="EO154" s="1">
        <v>96</v>
      </c>
      <c r="EP154" s="1">
        <v>34</v>
      </c>
      <c r="EQ154" s="1">
        <v>8</v>
      </c>
      <c r="ER154" s="1">
        <v>7</v>
      </c>
      <c r="ES154" s="1">
        <v>2</v>
      </c>
      <c r="ET154" s="1">
        <v>0</v>
      </c>
      <c r="EU154" s="1">
        <v>101</v>
      </c>
      <c r="EV154" s="1">
        <v>37</v>
      </c>
      <c r="EW154" s="1">
        <v>6</v>
      </c>
      <c r="EX154" s="1">
        <v>1</v>
      </c>
      <c r="EY154" s="1">
        <v>0</v>
      </c>
      <c r="EZ154" s="1">
        <v>0</v>
      </c>
      <c r="FA154" s="1">
        <v>4</v>
      </c>
      <c r="FB154" s="1">
        <v>6</v>
      </c>
      <c r="FC154" s="1">
        <v>6</v>
      </c>
      <c r="FD154" s="1">
        <v>3</v>
      </c>
      <c r="FE154" s="1">
        <v>0</v>
      </c>
      <c r="FF154" s="1">
        <v>0</v>
      </c>
      <c r="FG154" s="1">
        <v>0</v>
      </c>
      <c r="FH154" s="1">
        <v>0</v>
      </c>
      <c r="FI154" s="1">
        <v>273</v>
      </c>
      <c r="FJ154" s="1">
        <v>127</v>
      </c>
      <c r="FK154" s="1">
        <v>273</v>
      </c>
      <c r="FL154" s="1">
        <v>37</v>
      </c>
      <c r="FM154" s="1">
        <v>9</v>
      </c>
      <c r="FN154" s="1">
        <v>37</v>
      </c>
      <c r="FO154" s="1">
        <v>47</v>
      </c>
      <c r="FP154" s="1">
        <v>12</v>
      </c>
      <c r="FQ154" s="1">
        <v>47</v>
      </c>
      <c r="FR154" s="1" t="s">
        <v>314</v>
      </c>
      <c r="FS154" s="1">
        <v>313</v>
      </c>
      <c r="FT154" s="1">
        <v>134</v>
      </c>
      <c r="FU154" s="1">
        <v>313</v>
      </c>
    </row>
    <row r="155" spans="63:177">
      <c r="BK155" s="29">
        <v>773989100</v>
      </c>
      <c r="BL155" s="1" t="s">
        <v>129</v>
      </c>
      <c r="BM155" s="1">
        <v>94</v>
      </c>
      <c r="BN155" s="1" t="s">
        <v>289</v>
      </c>
      <c r="BO155" s="1" t="s">
        <v>370</v>
      </c>
      <c r="BP155" s="1">
        <v>49</v>
      </c>
      <c r="BQ155" s="1">
        <v>0</v>
      </c>
      <c r="BR155" s="4">
        <v>53.757142857142853</v>
      </c>
      <c r="BS155" s="4">
        <v>35.208163265306126</v>
      </c>
      <c r="BT155" s="4">
        <v>41.653061224489804</v>
      </c>
      <c r="BU155" s="4">
        <v>130.61836734693878</v>
      </c>
      <c r="BV155" s="4">
        <v>43.53945578231292</v>
      </c>
      <c r="BW155" s="1">
        <v>13</v>
      </c>
      <c r="BX155" s="1">
        <v>15</v>
      </c>
      <c r="BY155" s="1">
        <v>17</v>
      </c>
      <c r="BZ155" s="1">
        <v>4</v>
      </c>
      <c r="CA155" s="1">
        <v>0</v>
      </c>
      <c r="CB155" s="1">
        <v>0</v>
      </c>
      <c r="CC155" s="1">
        <v>26</v>
      </c>
      <c r="CD155" s="1">
        <v>11</v>
      </c>
      <c r="CE155" s="1">
        <v>10</v>
      </c>
      <c r="CF155" s="1">
        <v>2</v>
      </c>
      <c r="CG155" s="1">
        <v>0</v>
      </c>
      <c r="CH155" s="1">
        <v>0</v>
      </c>
      <c r="CI155" s="1">
        <v>23</v>
      </c>
      <c r="CJ155" s="1">
        <v>13</v>
      </c>
      <c r="CK155" s="1">
        <v>9</v>
      </c>
      <c r="CL155" s="1">
        <v>4</v>
      </c>
      <c r="CM155" s="1">
        <v>0</v>
      </c>
      <c r="CN155" s="1">
        <v>0</v>
      </c>
      <c r="CO155" s="1">
        <v>0</v>
      </c>
      <c r="CP155" s="1">
        <v>0</v>
      </c>
      <c r="CQ155" s="1">
        <v>29</v>
      </c>
      <c r="CR155" s="1">
        <v>0</v>
      </c>
      <c r="CS155" s="4">
        <v>51.189655172413794</v>
      </c>
      <c r="CT155" s="4">
        <v>31.620689655172409</v>
      </c>
      <c r="CU155" s="4">
        <v>32.651724137931041</v>
      </c>
      <c r="CV155" s="4">
        <v>43.931034482758619</v>
      </c>
      <c r="CW155" s="4">
        <v>115.46206896551725</v>
      </c>
      <c r="CX155" s="4">
        <v>38.487356321839073</v>
      </c>
      <c r="CY155" s="4">
        <v>39.848275862068959</v>
      </c>
      <c r="CZ155" s="1">
        <v>5</v>
      </c>
      <c r="DA155" s="1">
        <v>15</v>
      </c>
      <c r="DB155" s="1">
        <v>8</v>
      </c>
      <c r="DC155" s="1">
        <v>1</v>
      </c>
      <c r="DD155" s="1">
        <v>1</v>
      </c>
      <c r="DE155" s="1">
        <v>0</v>
      </c>
      <c r="DF155" s="1">
        <v>14</v>
      </c>
      <c r="DG155" s="1">
        <v>11</v>
      </c>
      <c r="DH155" s="1">
        <v>3</v>
      </c>
      <c r="DI155" s="1">
        <v>1</v>
      </c>
      <c r="DJ155" s="1">
        <v>2</v>
      </c>
      <c r="DK155" s="1">
        <v>0</v>
      </c>
      <c r="DL155" s="1">
        <v>15</v>
      </c>
      <c r="DM155" s="1">
        <v>11</v>
      </c>
      <c r="DN155" s="1">
        <v>3</v>
      </c>
      <c r="DO155" s="1">
        <v>0</v>
      </c>
      <c r="DP155" s="1">
        <v>1</v>
      </c>
      <c r="DQ155" s="1">
        <v>0</v>
      </c>
      <c r="DR155" s="1">
        <v>9</v>
      </c>
      <c r="DS155" s="1">
        <v>10</v>
      </c>
      <c r="DT155" s="1">
        <v>9</v>
      </c>
      <c r="DU155" s="1">
        <v>1</v>
      </c>
      <c r="DV155" s="1">
        <v>0</v>
      </c>
      <c r="DW155" s="1">
        <v>0</v>
      </c>
      <c r="DX155" s="1">
        <v>1</v>
      </c>
      <c r="DY155" s="1">
        <v>0</v>
      </c>
      <c r="DZ155" s="1">
        <v>78</v>
      </c>
      <c r="EA155" s="1">
        <v>0</v>
      </c>
      <c r="EB155" s="4">
        <v>52.802564102564098</v>
      </c>
      <c r="EC155" s="4">
        <v>33.874358974358977</v>
      </c>
      <c r="ED155" s="4">
        <v>38.30641025641026</v>
      </c>
      <c r="EE155" s="4">
        <v>43.931034482758619</v>
      </c>
      <c r="EF155" s="4">
        <v>124.98333333333332</v>
      </c>
      <c r="EG155" s="4">
        <v>41.661111111111111</v>
      </c>
      <c r="EH155" s="4">
        <v>42.167094017094009</v>
      </c>
      <c r="EI155" s="1">
        <v>18</v>
      </c>
      <c r="EJ155" s="1">
        <v>30</v>
      </c>
      <c r="EK155" s="1">
        <v>25</v>
      </c>
      <c r="EL155" s="1">
        <v>5</v>
      </c>
      <c r="EM155" s="1">
        <v>1</v>
      </c>
      <c r="EN155" s="1">
        <v>0</v>
      </c>
      <c r="EO155" s="1">
        <v>40</v>
      </c>
      <c r="EP155" s="1">
        <v>22</v>
      </c>
      <c r="EQ155" s="1">
        <v>13</v>
      </c>
      <c r="ER155" s="1">
        <v>3</v>
      </c>
      <c r="ES155" s="1">
        <v>2</v>
      </c>
      <c r="ET155" s="1">
        <v>0</v>
      </c>
      <c r="EU155" s="1">
        <v>38</v>
      </c>
      <c r="EV155" s="1">
        <v>24</v>
      </c>
      <c r="EW155" s="1">
        <v>12</v>
      </c>
      <c r="EX155" s="1">
        <v>4</v>
      </c>
      <c r="EY155" s="1">
        <v>1</v>
      </c>
      <c r="EZ155" s="1">
        <v>0</v>
      </c>
      <c r="FA155" s="1">
        <v>9</v>
      </c>
      <c r="FB155" s="1">
        <v>10</v>
      </c>
      <c r="FC155" s="1">
        <v>9</v>
      </c>
      <c r="FD155" s="1">
        <v>1</v>
      </c>
      <c r="FE155" s="1">
        <v>0</v>
      </c>
      <c r="FF155" s="1">
        <v>0</v>
      </c>
      <c r="FG155" s="1">
        <v>1</v>
      </c>
      <c r="FH155" s="1">
        <v>0</v>
      </c>
      <c r="FI155" s="1">
        <v>92</v>
      </c>
      <c r="FJ155" s="1">
        <v>114</v>
      </c>
      <c r="FK155" s="1">
        <v>138</v>
      </c>
      <c r="FL155" s="1">
        <v>2</v>
      </c>
      <c r="FM155" s="1">
        <v>7</v>
      </c>
      <c r="FN155" s="1">
        <v>3</v>
      </c>
      <c r="FO155" s="1">
        <v>47</v>
      </c>
      <c r="FP155" s="1">
        <v>12</v>
      </c>
      <c r="FQ155" s="1">
        <v>47</v>
      </c>
      <c r="FR155" s="1" t="s">
        <v>314</v>
      </c>
      <c r="FS155" s="1">
        <v>313</v>
      </c>
      <c r="FT155" s="1">
        <v>134</v>
      </c>
      <c r="FU155" s="1">
        <v>313</v>
      </c>
    </row>
    <row r="156" spans="63:177">
      <c r="BK156" s="29">
        <v>613895981</v>
      </c>
      <c r="BL156" s="1" t="s">
        <v>130</v>
      </c>
      <c r="BM156" s="1">
        <v>96</v>
      </c>
      <c r="BN156" s="1" t="s">
        <v>289</v>
      </c>
      <c r="BO156" s="1" t="s">
        <v>290</v>
      </c>
      <c r="BP156" s="1">
        <v>86</v>
      </c>
      <c r="BQ156" s="1">
        <v>1</v>
      </c>
      <c r="BR156" s="4">
        <v>44.978823529411777</v>
      </c>
      <c r="BS156" s="4">
        <v>34.108235294117648</v>
      </c>
      <c r="BT156" s="4">
        <v>32.518823529411769</v>
      </c>
      <c r="BU156" s="4">
        <v>111.60588235294118</v>
      </c>
      <c r="BV156" s="4">
        <v>37.201960784313727</v>
      </c>
      <c r="BW156" s="1">
        <v>31</v>
      </c>
      <c r="BX156" s="1">
        <v>28</v>
      </c>
      <c r="BY156" s="1">
        <v>19</v>
      </c>
      <c r="BZ156" s="1">
        <v>7</v>
      </c>
      <c r="CA156" s="1">
        <v>0</v>
      </c>
      <c r="CB156" s="1">
        <v>0</v>
      </c>
      <c r="CC156" s="1">
        <v>48</v>
      </c>
      <c r="CD156" s="1">
        <v>22</v>
      </c>
      <c r="CE156" s="1">
        <v>8</v>
      </c>
      <c r="CF156" s="1">
        <v>7</v>
      </c>
      <c r="CG156" s="1">
        <v>1</v>
      </c>
      <c r="CH156" s="1">
        <v>1</v>
      </c>
      <c r="CI156" s="1">
        <v>52</v>
      </c>
      <c r="CJ156" s="1">
        <v>21</v>
      </c>
      <c r="CK156" s="1">
        <v>9</v>
      </c>
      <c r="CL156" s="1">
        <v>3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4"/>
      <c r="CT156" s="4"/>
      <c r="CU156" s="4"/>
      <c r="CV156" s="4"/>
      <c r="CW156" s="4"/>
      <c r="CX156" s="4"/>
      <c r="CY156" s="4"/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86</v>
      </c>
      <c r="EA156" s="1">
        <v>1</v>
      </c>
      <c r="EB156" s="4">
        <v>44.978823529411777</v>
      </c>
      <c r="EC156" s="4">
        <v>34.108235294117648</v>
      </c>
      <c r="ED156" s="4">
        <v>32.518823529411769</v>
      </c>
      <c r="EE156" s="4"/>
      <c r="EF156" s="4">
        <v>111.60588235294118</v>
      </c>
      <c r="EG156" s="4">
        <v>37.201960784313727</v>
      </c>
      <c r="EH156" s="4">
        <v>37.201960784313727</v>
      </c>
      <c r="EI156" s="1">
        <v>31</v>
      </c>
      <c r="EJ156" s="1">
        <v>28</v>
      </c>
      <c r="EK156" s="1">
        <v>19</v>
      </c>
      <c r="EL156" s="1">
        <v>7</v>
      </c>
      <c r="EM156" s="1">
        <v>0</v>
      </c>
      <c r="EN156" s="1">
        <v>0</v>
      </c>
      <c r="EO156" s="1">
        <v>48</v>
      </c>
      <c r="EP156" s="1">
        <v>22</v>
      </c>
      <c r="EQ156" s="1">
        <v>8</v>
      </c>
      <c r="ER156" s="1">
        <v>7</v>
      </c>
      <c r="ES156" s="1">
        <v>1</v>
      </c>
      <c r="ET156" s="1">
        <v>1</v>
      </c>
      <c r="EU156" s="1">
        <v>52</v>
      </c>
      <c r="EV156" s="1">
        <v>21</v>
      </c>
      <c r="EW156" s="1">
        <v>9</v>
      </c>
      <c r="EX156" s="1">
        <v>3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208</v>
      </c>
      <c r="FJ156" s="1" t="s">
        <v>375</v>
      </c>
      <c r="FK156" s="1">
        <v>219</v>
      </c>
      <c r="FL156" s="1">
        <v>20</v>
      </c>
      <c r="FM156" s="1" t="s">
        <v>375</v>
      </c>
      <c r="FN156" s="1">
        <v>21</v>
      </c>
      <c r="FO156" s="1">
        <v>47</v>
      </c>
      <c r="FP156" s="1">
        <v>12</v>
      </c>
      <c r="FQ156" s="1">
        <v>47</v>
      </c>
      <c r="FR156" s="1" t="s">
        <v>314</v>
      </c>
      <c r="FS156" s="1">
        <v>313</v>
      </c>
      <c r="FT156" s="1">
        <v>134</v>
      </c>
      <c r="FU156" s="1">
        <v>313</v>
      </c>
    </row>
    <row r="157" spans="63:177">
      <c r="BK157" s="29">
        <v>456907499</v>
      </c>
      <c r="BL157" s="1" t="s">
        <v>85</v>
      </c>
      <c r="BM157" s="1">
        <v>107</v>
      </c>
      <c r="BN157" s="1" t="s">
        <v>289</v>
      </c>
      <c r="BO157" s="1" t="s">
        <v>370</v>
      </c>
      <c r="BP157" s="1">
        <v>15</v>
      </c>
      <c r="BQ157" s="1">
        <v>0</v>
      </c>
      <c r="BR157" s="4">
        <v>42.813333333333325</v>
      </c>
      <c r="BS157" s="4">
        <v>28.193333333333335</v>
      </c>
      <c r="BT157" s="4">
        <v>31.186666666666664</v>
      </c>
      <c r="BU157" s="4">
        <v>102.19333333333333</v>
      </c>
      <c r="BV157" s="4">
        <v>34.06444444444444</v>
      </c>
      <c r="BW157" s="1">
        <v>5</v>
      </c>
      <c r="BX157" s="1">
        <v>8</v>
      </c>
      <c r="BY157" s="1">
        <v>1</v>
      </c>
      <c r="BZ157" s="1">
        <v>1</v>
      </c>
      <c r="CA157" s="1">
        <v>0</v>
      </c>
      <c r="CB157" s="1">
        <v>0</v>
      </c>
      <c r="CC157" s="1">
        <v>10</v>
      </c>
      <c r="CD157" s="1">
        <v>3</v>
      </c>
      <c r="CE157" s="1">
        <v>1</v>
      </c>
      <c r="CF157" s="1">
        <v>1</v>
      </c>
      <c r="CG157" s="1">
        <v>0</v>
      </c>
      <c r="CH157" s="1">
        <v>0</v>
      </c>
      <c r="CI157" s="1">
        <v>9</v>
      </c>
      <c r="CJ157" s="1">
        <v>4</v>
      </c>
      <c r="CK157" s="1">
        <v>2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17</v>
      </c>
      <c r="CR157" s="1">
        <v>0</v>
      </c>
      <c r="CS157" s="4">
        <v>58.758823529411757</v>
      </c>
      <c r="CT157" s="4">
        <v>33.123529411764714</v>
      </c>
      <c r="CU157" s="4">
        <v>33.047058823529426</v>
      </c>
      <c r="CV157" s="4">
        <v>54.823529411764703</v>
      </c>
      <c r="CW157" s="4">
        <v>124.92941176470589</v>
      </c>
      <c r="CX157" s="4">
        <v>41.643137254901966</v>
      </c>
      <c r="CY157" s="4">
        <v>44.938235294117646</v>
      </c>
      <c r="CZ157" s="1">
        <v>1</v>
      </c>
      <c r="DA157" s="1">
        <v>8</v>
      </c>
      <c r="DB157" s="1">
        <v>7</v>
      </c>
      <c r="DC157" s="1">
        <v>1</v>
      </c>
      <c r="DD157" s="1">
        <v>0</v>
      </c>
      <c r="DE157" s="1">
        <v>0</v>
      </c>
      <c r="DF157" s="1">
        <v>9</v>
      </c>
      <c r="DG157" s="1">
        <v>6</v>
      </c>
      <c r="DH157" s="1">
        <v>2</v>
      </c>
      <c r="DI157" s="1">
        <v>0</v>
      </c>
      <c r="DJ157" s="1">
        <v>0</v>
      </c>
      <c r="DK157" s="1">
        <v>0</v>
      </c>
      <c r="DL157" s="1">
        <v>11</v>
      </c>
      <c r="DM157" s="1">
        <v>4</v>
      </c>
      <c r="DN157" s="1">
        <v>2</v>
      </c>
      <c r="DO157" s="1">
        <v>0</v>
      </c>
      <c r="DP157" s="1">
        <v>0</v>
      </c>
      <c r="DQ157" s="1">
        <v>0</v>
      </c>
      <c r="DR157" s="1">
        <v>4</v>
      </c>
      <c r="DS157" s="1">
        <v>5</v>
      </c>
      <c r="DT157" s="1">
        <v>4</v>
      </c>
      <c r="DU157" s="1">
        <v>4</v>
      </c>
      <c r="DV157" s="1">
        <v>0</v>
      </c>
      <c r="DW157" s="1">
        <v>0</v>
      </c>
      <c r="DX157" s="1">
        <v>0</v>
      </c>
      <c r="DY157" s="1">
        <v>0</v>
      </c>
      <c r="DZ157" s="1">
        <v>32</v>
      </c>
      <c r="EA157" s="1">
        <v>0</v>
      </c>
      <c r="EB157" s="4">
        <v>51.284375000000004</v>
      </c>
      <c r="EC157" s="4">
        <v>30.812500000000004</v>
      </c>
      <c r="ED157" s="4">
        <v>32.174999999999997</v>
      </c>
      <c r="EE157" s="4">
        <v>54.823529411764703</v>
      </c>
      <c r="EF157" s="4">
        <v>114.27187500000001</v>
      </c>
      <c r="EG157" s="4">
        <v>38.09062500000001</v>
      </c>
      <c r="EH157" s="4">
        <v>39.841145833333329</v>
      </c>
      <c r="EI157" s="1">
        <v>6</v>
      </c>
      <c r="EJ157" s="1">
        <v>16</v>
      </c>
      <c r="EK157" s="1">
        <v>8</v>
      </c>
      <c r="EL157" s="1">
        <v>2</v>
      </c>
      <c r="EM157" s="1">
        <v>0</v>
      </c>
      <c r="EN157" s="1">
        <v>0</v>
      </c>
      <c r="EO157" s="1">
        <v>19</v>
      </c>
      <c r="EP157" s="1">
        <v>9</v>
      </c>
      <c r="EQ157" s="1">
        <v>3</v>
      </c>
      <c r="ER157" s="1">
        <v>1</v>
      </c>
      <c r="ES157" s="1">
        <v>0</v>
      </c>
      <c r="ET157" s="1">
        <v>0</v>
      </c>
      <c r="EU157" s="1">
        <v>20</v>
      </c>
      <c r="EV157" s="1">
        <v>8</v>
      </c>
      <c r="EW157" s="1">
        <v>4</v>
      </c>
      <c r="EX157" s="1">
        <v>0</v>
      </c>
      <c r="EY157" s="1">
        <v>0</v>
      </c>
      <c r="EZ157" s="1">
        <v>0</v>
      </c>
      <c r="FA157" s="1">
        <v>4</v>
      </c>
      <c r="FB157" s="1">
        <v>5</v>
      </c>
      <c r="FC157" s="1">
        <v>4</v>
      </c>
      <c r="FD157" s="1">
        <v>4</v>
      </c>
      <c r="FE157" s="1">
        <v>0</v>
      </c>
      <c r="FF157" s="1">
        <v>0</v>
      </c>
      <c r="FG157" s="1">
        <v>0</v>
      </c>
      <c r="FH157" s="1">
        <v>0</v>
      </c>
      <c r="FI157" s="1">
        <v>259</v>
      </c>
      <c r="FJ157" s="1">
        <v>105</v>
      </c>
      <c r="FK157" s="1">
        <v>209</v>
      </c>
      <c r="FL157" s="1">
        <v>32</v>
      </c>
      <c r="FM157" s="1">
        <v>6</v>
      </c>
      <c r="FN157" s="1">
        <v>19</v>
      </c>
      <c r="FO157" s="1">
        <v>47</v>
      </c>
      <c r="FP157" s="1">
        <v>12</v>
      </c>
      <c r="FQ157" s="1">
        <v>47</v>
      </c>
      <c r="FR157" s="1" t="s">
        <v>314</v>
      </c>
      <c r="FS157" s="1">
        <v>313</v>
      </c>
      <c r="FT157" s="1">
        <v>134</v>
      </c>
      <c r="FU157" s="1">
        <v>313</v>
      </c>
    </row>
    <row r="158" spans="63:177">
      <c r="BK158" s="29">
        <v>923760171</v>
      </c>
      <c r="BL158" s="1" t="s">
        <v>86</v>
      </c>
      <c r="BM158" s="1">
        <v>108</v>
      </c>
      <c r="BN158" s="1" t="s">
        <v>289</v>
      </c>
      <c r="BO158" s="1" t="s">
        <v>290</v>
      </c>
      <c r="BP158" s="1">
        <v>107</v>
      </c>
      <c r="BQ158" s="1">
        <v>0</v>
      </c>
      <c r="BR158" s="4">
        <v>41.696261682242998</v>
      </c>
      <c r="BS158" s="4">
        <v>26.064485981308426</v>
      </c>
      <c r="BT158" s="4">
        <v>24.242990654205606</v>
      </c>
      <c r="BU158" s="4">
        <v>92.003738317756984</v>
      </c>
      <c r="BV158" s="4">
        <v>30.667912772585659</v>
      </c>
      <c r="BW158" s="1">
        <v>41</v>
      </c>
      <c r="BX158" s="1">
        <v>41</v>
      </c>
      <c r="BY158" s="1">
        <v>19</v>
      </c>
      <c r="BZ158" s="1">
        <v>6</v>
      </c>
      <c r="CA158" s="1">
        <v>2</v>
      </c>
      <c r="CB158" s="1">
        <v>0</v>
      </c>
      <c r="CC158" s="1">
        <v>74</v>
      </c>
      <c r="CD158" s="1">
        <v>20</v>
      </c>
      <c r="CE158" s="1">
        <v>10</v>
      </c>
      <c r="CF158" s="1">
        <v>3</v>
      </c>
      <c r="CG158" s="1">
        <v>5</v>
      </c>
      <c r="CH158" s="1">
        <v>0</v>
      </c>
      <c r="CI158" s="1">
        <v>84</v>
      </c>
      <c r="CJ158" s="1">
        <v>17</v>
      </c>
      <c r="CK158" s="1">
        <v>6</v>
      </c>
      <c r="CL158" s="1">
        <v>0</v>
      </c>
      <c r="CM158" s="1">
        <v>1</v>
      </c>
      <c r="CN158" s="1">
        <v>0</v>
      </c>
      <c r="CO158" s="1">
        <v>1</v>
      </c>
      <c r="CP158" s="1">
        <v>0</v>
      </c>
      <c r="CQ158" s="1">
        <v>0</v>
      </c>
      <c r="CR158" s="1">
        <v>0</v>
      </c>
      <c r="CS158" s="4"/>
      <c r="CT158" s="4"/>
      <c r="CU158" s="4"/>
      <c r="CV158" s="4"/>
      <c r="CW158" s="4"/>
      <c r="CX158" s="4"/>
      <c r="CY158" s="4"/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107</v>
      </c>
      <c r="EA158" s="1">
        <v>0</v>
      </c>
      <c r="EB158" s="4">
        <v>41.696261682242998</v>
      </c>
      <c r="EC158" s="4">
        <v>26.064485981308426</v>
      </c>
      <c r="ED158" s="4">
        <v>24.242990654205606</v>
      </c>
      <c r="EE158" s="4"/>
      <c r="EF158" s="4">
        <v>92.003738317756984</v>
      </c>
      <c r="EG158" s="4">
        <v>30.667912772585659</v>
      </c>
      <c r="EH158" s="4">
        <v>30.667912772585659</v>
      </c>
      <c r="EI158" s="1">
        <v>41</v>
      </c>
      <c r="EJ158" s="1">
        <v>41</v>
      </c>
      <c r="EK158" s="1">
        <v>19</v>
      </c>
      <c r="EL158" s="1">
        <v>6</v>
      </c>
      <c r="EM158" s="1">
        <v>2</v>
      </c>
      <c r="EN158" s="1">
        <v>0</v>
      </c>
      <c r="EO158" s="1">
        <v>74</v>
      </c>
      <c r="EP158" s="1">
        <v>20</v>
      </c>
      <c r="EQ158" s="1">
        <v>10</v>
      </c>
      <c r="ER158" s="1">
        <v>3</v>
      </c>
      <c r="ES158" s="1">
        <v>5</v>
      </c>
      <c r="ET158" s="1">
        <v>0</v>
      </c>
      <c r="EU158" s="1">
        <v>84</v>
      </c>
      <c r="EV158" s="1">
        <v>17</v>
      </c>
      <c r="EW158" s="1">
        <v>6</v>
      </c>
      <c r="EX158" s="1">
        <v>0</v>
      </c>
      <c r="EY158" s="1">
        <v>1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1</v>
      </c>
      <c r="FH158" s="1">
        <v>0</v>
      </c>
      <c r="FI158" s="1">
        <v>283</v>
      </c>
      <c r="FJ158" s="1" t="s">
        <v>375</v>
      </c>
      <c r="FK158" s="1">
        <v>285</v>
      </c>
      <c r="FL158" s="1">
        <v>40</v>
      </c>
      <c r="FM158" s="1" t="s">
        <v>375</v>
      </c>
      <c r="FN158" s="1">
        <v>40</v>
      </c>
      <c r="FO158" s="1">
        <v>47</v>
      </c>
      <c r="FP158" s="1">
        <v>12</v>
      </c>
      <c r="FQ158" s="1">
        <v>47</v>
      </c>
      <c r="FR158" s="1" t="s">
        <v>314</v>
      </c>
      <c r="FS158" s="1">
        <v>313</v>
      </c>
      <c r="FT158" s="1">
        <v>134</v>
      </c>
      <c r="FU158" s="1">
        <v>313</v>
      </c>
    </row>
    <row r="159" spans="63:177">
      <c r="BK159" s="29">
        <v>120331052</v>
      </c>
      <c r="BL159" s="1" t="s">
        <v>87</v>
      </c>
      <c r="BM159" s="1">
        <v>112</v>
      </c>
      <c r="BN159" s="1" t="s">
        <v>289</v>
      </c>
      <c r="BO159" s="1" t="s">
        <v>290</v>
      </c>
      <c r="BP159" s="1">
        <v>104</v>
      </c>
      <c r="BQ159" s="1">
        <v>2</v>
      </c>
      <c r="BR159" s="4">
        <v>47.949019607843141</v>
      </c>
      <c r="BS159" s="4">
        <v>28.242156862745105</v>
      </c>
      <c r="BT159" s="4">
        <v>28.371568627450962</v>
      </c>
      <c r="BU159" s="4">
        <v>104.5627450980393</v>
      </c>
      <c r="BV159" s="4">
        <v>34.85424836601306</v>
      </c>
      <c r="BW159" s="1">
        <v>29</v>
      </c>
      <c r="BX159" s="1">
        <v>44</v>
      </c>
      <c r="BY159" s="1">
        <v>19</v>
      </c>
      <c r="BZ159" s="1">
        <v>10</v>
      </c>
      <c r="CA159" s="1">
        <v>0</v>
      </c>
      <c r="CB159" s="1">
        <v>1</v>
      </c>
      <c r="CC159" s="1">
        <v>71</v>
      </c>
      <c r="CD159" s="1">
        <v>20</v>
      </c>
      <c r="CE159" s="1">
        <v>6</v>
      </c>
      <c r="CF159" s="1">
        <v>5</v>
      </c>
      <c r="CG159" s="1">
        <v>1</v>
      </c>
      <c r="CH159" s="1">
        <v>1</v>
      </c>
      <c r="CI159" s="1">
        <v>74</v>
      </c>
      <c r="CJ159" s="1">
        <v>16</v>
      </c>
      <c r="CK159" s="1">
        <v>6</v>
      </c>
      <c r="CL159" s="1">
        <v>6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4"/>
      <c r="CT159" s="4"/>
      <c r="CU159" s="4"/>
      <c r="CV159" s="4"/>
      <c r="CW159" s="4"/>
      <c r="CX159" s="4"/>
      <c r="CY159" s="4"/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104</v>
      </c>
      <c r="EA159" s="1">
        <v>2</v>
      </c>
      <c r="EB159" s="4">
        <v>47.949019607843141</v>
      </c>
      <c r="EC159" s="4">
        <v>28.242156862745105</v>
      </c>
      <c r="ED159" s="4">
        <v>28.371568627450962</v>
      </c>
      <c r="EE159" s="4"/>
      <c r="EF159" s="4">
        <v>104.5627450980393</v>
      </c>
      <c r="EG159" s="4">
        <v>34.85424836601306</v>
      </c>
      <c r="EH159" s="4">
        <v>34.85424836601306</v>
      </c>
      <c r="EI159" s="1">
        <v>29</v>
      </c>
      <c r="EJ159" s="1">
        <v>44</v>
      </c>
      <c r="EK159" s="1">
        <v>19</v>
      </c>
      <c r="EL159" s="1">
        <v>10</v>
      </c>
      <c r="EM159" s="1">
        <v>0</v>
      </c>
      <c r="EN159" s="1">
        <v>1</v>
      </c>
      <c r="EO159" s="1">
        <v>71</v>
      </c>
      <c r="EP159" s="1">
        <v>20</v>
      </c>
      <c r="EQ159" s="1">
        <v>6</v>
      </c>
      <c r="ER159" s="1">
        <v>5</v>
      </c>
      <c r="ES159" s="1">
        <v>1</v>
      </c>
      <c r="ET159" s="1">
        <v>1</v>
      </c>
      <c r="EU159" s="1">
        <v>74</v>
      </c>
      <c r="EV159" s="1">
        <v>16</v>
      </c>
      <c r="EW159" s="1">
        <v>6</v>
      </c>
      <c r="EX159" s="1">
        <v>6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247</v>
      </c>
      <c r="FJ159" s="1" t="s">
        <v>375</v>
      </c>
      <c r="FK159" s="1">
        <v>253</v>
      </c>
      <c r="FL159" s="1">
        <v>28</v>
      </c>
      <c r="FM159" s="1" t="s">
        <v>375</v>
      </c>
      <c r="FN159" s="1">
        <v>30</v>
      </c>
      <c r="FO159" s="1">
        <v>47</v>
      </c>
      <c r="FP159" s="1">
        <v>12</v>
      </c>
      <c r="FQ159" s="1">
        <v>47</v>
      </c>
      <c r="FR159" s="1" t="s">
        <v>314</v>
      </c>
      <c r="FS159" s="1">
        <v>313</v>
      </c>
      <c r="FT159" s="1">
        <v>134</v>
      </c>
      <c r="FU159" s="1">
        <v>313</v>
      </c>
    </row>
    <row r="160" spans="63:177">
      <c r="BK160" s="29">
        <v>155809031</v>
      </c>
      <c r="BL160" s="1" t="s">
        <v>88</v>
      </c>
      <c r="BM160" s="1">
        <v>113</v>
      </c>
      <c r="BN160" s="1" t="s">
        <v>289</v>
      </c>
      <c r="BO160" s="1" t="s">
        <v>290</v>
      </c>
      <c r="BP160" s="1">
        <v>216</v>
      </c>
      <c r="BQ160" s="1">
        <v>9</v>
      </c>
      <c r="BR160" s="4">
        <v>48.114009661835787</v>
      </c>
      <c r="BS160" s="4">
        <v>29.2695652173913</v>
      </c>
      <c r="BT160" s="4">
        <v>27.889855072463789</v>
      </c>
      <c r="BU160" s="4">
        <v>105.27342995169087</v>
      </c>
      <c r="BV160" s="4">
        <v>35.091143317230255</v>
      </c>
      <c r="BW160" s="1">
        <v>56</v>
      </c>
      <c r="BX160" s="1">
        <v>81</v>
      </c>
      <c r="BY160" s="1">
        <v>54</v>
      </c>
      <c r="BZ160" s="1">
        <v>16</v>
      </c>
      <c r="CA160" s="1">
        <v>2</v>
      </c>
      <c r="CB160" s="1">
        <v>0</v>
      </c>
      <c r="CC160" s="1">
        <v>132</v>
      </c>
      <c r="CD160" s="1">
        <v>47</v>
      </c>
      <c r="CE160" s="1">
        <v>24</v>
      </c>
      <c r="CF160" s="1">
        <v>4</v>
      </c>
      <c r="CG160" s="1">
        <v>3</v>
      </c>
      <c r="CH160" s="1">
        <v>0</v>
      </c>
      <c r="CI160" s="1">
        <v>134</v>
      </c>
      <c r="CJ160" s="1">
        <v>61</v>
      </c>
      <c r="CK160" s="1">
        <v>10</v>
      </c>
      <c r="CL160" s="1">
        <v>2</v>
      </c>
      <c r="CM160" s="1">
        <v>2</v>
      </c>
      <c r="CN160" s="1">
        <v>0</v>
      </c>
      <c r="CO160" s="1">
        <v>1</v>
      </c>
      <c r="CP160" s="1">
        <v>0</v>
      </c>
      <c r="CQ160" s="1">
        <v>0</v>
      </c>
      <c r="CR160" s="1">
        <v>0</v>
      </c>
      <c r="CS160" s="4"/>
      <c r="CT160" s="4"/>
      <c r="CU160" s="4"/>
      <c r="CV160" s="4"/>
      <c r="CW160" s="4"/>
      <c r="CX160" s="4"/>
      <c r="CY160" s="4"/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216</v>
      </c>
      <c r="EA160" s="1">
        <v>9</v>
      </c>
      <c r="EB160" s="4">
        <v>48.114009661835787</v>
      </c>
      <c r="EC160" s="4">
        <v>29.2695652173913</v>
      </c>
      <c r="ED160" s="4">
        <v>27.889855072463789</v>
      </c>
      <c r="EE160" s="4"/>
      <c r="EF160" s="4">
        <v>105.27342995169087</v>
      </c>
      <c r="EG160" s="4">
        <v>35.091143317230255</v>
      </c>
      <c r="EH160" s="4">
        <v>35.091143317230255</v>
      </c>
      <c r="EI160" s="1">
        <v>56</v>
      </c>
      <c r="EJ160" s="1">
        <v>81</v>
      </c>
      <c r="EK160" s="1">
        <v>54</v>
      </c>
      <c r="EL160" s="1">
        <v>16</v>
      </c>
      <c r="EM160" s="1">
        <v>2</v>
      </c>
      <c r="EN160" s="1">
        <v>0</v>
      </c>
      <c r="EO160" s="1">
        <v>132</v>
      </c>
      <c r="EP160" s="1">
        <v>47</v>
      </c>
      <c r="EQ160" s="1">
        <v>24</v>
      </c>
      <c r="ER160" s="1">
        <v>4</v>
      </c>
      <c r="ES160" s="1">
        <v>3</v>
      </c>
      <c r="ET160" s="1">
        <v>0</v>
      </c>
      <c r="EU160" s="1">
        <v>134</v>
      </c>
      <c r="EV160" s="1">
        <v>61</v>
      </c>
      <c r="EW160" s="1">
        <v>10</v>
      </c>
      <c r="EX160" s="1">
        <v>2</v>
      </c>
      <c r="EY160" s="1">
        <v>2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1</v>
      </c>
      <c r="FH160" s="1">
        <v>0</v>
      </c>
      <c r="FI160" s="1">
        <v>245</v>
      </c>
      <c r="FJ160" s="1" t="s">
        <v>375</v>
      </c>
      <c r="FK160" s="1">
        <v>251</v>
      </c>
      <c r="FL160" s="1">
        <v>27</v>
      </c>
      <c r="FM160" s="1" t="s">
        <v>375</v>
      </c>
      <c r="FN160" s="1">
        <v>29</v>
      </c>
      <c r="FO160" s="1">
        <v>47</v>
      </c>
      <c r="FP160" s="1">
        <v>12</v>
      </c>
      <c r="FQ160" s="1">
        <v>47</v>
      </c>
      <c r="FR160" s="1" t="s">
        <v>314</v>
      </c>
      <c r="FS160" s="1">
        <v>313</v>
      </c>
      <c r="FT160" s="1">
        <v>134</v>
      </c>
      <c r="FU160" s="1">
        <v>313</v>
      </c>
    </row>
    <row r="161" spans="63:177">
      <c r="BK161" s="29">
        <v>766598154</v>
      </c>
      <c r="BL161" s="1" t="s">
        <v>89</v>
      </c>
      <c r="BM161" s="1">
        <v>128</v>
      </c>
      <c r="BN161" s="1" t="s">
        <v>289</v>
      </c>
      <c r="BO161" s="1" t="s">
        <v>290</v>
      </c>
      <c r="BP161" s="1">
        <v>146</v>
      </c>
      <c r="BQ161" s="1">
        <v>3</v>
      </c>
      <c r="BR161" s="4">
        <v>42.168531468531491</v>
      </c>
      <c r="BS161" s="4">
        <v>26.393006993007017</v>
      </c>
      <c r="BT161" s="4">
        <v>23.219580419580417</v>
      </c>
      <c r="BU161" s="4">
        <v>91.7811188811189</v>
      </c>
      <c r="BV161" s="4">
        <v>30.59370629370629</v>
      </c>
      <c r="BW161" s="1">
        <v>53</v>
      </c>
      <c r="BX161" s="1">
        <v>55</v>
      </c>
      <c r="BY161" s="1">
        <v>28</v>
      </c>
      <c r="BZ161" s="1">
        <v>7</v>
      </c>
      <c r="CA161" s="1">
        <v>0</v>
      </c>
      <c r="CB161" s="1">
        <v>0</v>
      </c>
      <c r="CC161" s="1">
        <v>95</v>
      </c>
      <c r="CD161" s="1">
        <v>34</v>
      </c>
      <c r="CE161" s="1">
        <v>10</v>
      </c>
      <c r="CF161" s="1">
        <v>4</v>
      </c>
      <c r="CG161" s="1">
        <v>3</v>
      </c>
      <c r="CH161" s="1">
        <v>0</v>
      </c>
      <c r="CI161" s="1">
        <v>113</v>
      </c>
      <c r="CJ161" s="1">
        <v>25</v>
      </c>
      <c r="CK161" s="1">
        <v>4</v>
      </c>
      <c r="CL161" s="1">
        <v>1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4"/>
      <c r="CT161" s="4"/>
      <c r="CU161" s="4"/>
      <c r="CV161" s="4"/>
      <c r="CW161" s="4"/>
      <c r="CX161" s="4"/>
      <c r="CY161" s="4"/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146</v>
      </c>
      <c r="EA161" s="1">
        <v>3</v>
      </c>
      <c r="EB161" s="4">
        <v>42.168531468531491</v>
      </c>
      <c r="EC161" s="4">
        <v>26.393006993007017</v>
      </c>
      <c r="ED161" s="4">
        <v>23.219580419580417</v>
      </c>
      <c r="EE161" s="4"/>
      <c r="EF161" s="4">
        <v>91.7811188811189</v>
      </c>
      <c r="EG161" s="4">
        <v>30.59370629370629</v>
      </c>
      <c r="EH161" s="4">
        <v>30.59370629370629</v>
      </c>
      <c r="EI161" s="1">
        <v>53</v>
      </c>
      <c r="EJ161" s="1">
        <v>55</v>
      </c>
      <c r="EK161" s="1">
        <v>28</v>
      </c>
      <c r="EL161" s="1">
        <v>7</v>
      </c>
      <c r="EM161" s="1">
        <v>0</v>
      </c>
      <c r="EN161" s="1">
        <v>0</v>
      </c>
      <c r="EO161" s="1">
        <v>95</v>
      </c>
      <c r="EP161" s="1">
        <v>34</v>
      </c>
      <c r="EQ161" s="1">
        <v>10</v>
      </c>
      <c r="ER161" s="1">
        <v>4</v>
      </c>
      <c r="ES161" s="1">
        <v>3</v>
      </c>
      <c r="ET161" s="1">
        <v>0</v>
      </c>
      <c r="EU161" s="1">
        <v>113</v>
      </c>
      <c r="EV161" s="1">
        <v>25</v>
      </c>
      <c r="EW161" s="1">
        <v>4</v>
      </c>
      <c r="EX161" s="1">
        <v>1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285</v>
      </c>
      <c r="FJ161" s="1" t="s">
        <v>375</v>
      </c>
      <c r="FK161" s="1">
        <v>287</v>
      </c>
      <c r="FL161" s="1">
        <v>41</v>
      </c>
      <c r="FM161" s="1" t="s">
        <v>375</v>
      </c>
      <c r="FN161" s="1">
        <v>41</v>
      </c>
      <c r="FO161" s="1">
        <v>47</v>
      </c>
      <c r="FP161" s="1">
        <v>12</v>
      </c>
      <c r="FQ161" s="1">
        <v>47</v>
      </c>
      <c r="FR161" s="1" t="s">
        <v>314</v>
      </c>
      <c r="FS161" s="1">
        <v>313</v>
      </c>
      <c r="FT161" s="1">
        <v>134</v>
      </c>
      <c r="FU161" s="1">
        <v>313</v>
      </c>
    </row>
    <row r="162" spans="63:177">
      <c r="BK162" s="29">
        <v>487888388</v>
      </c>
      <c r="BL162" s="1" t="s">
        <v>90</v>
      </c>
      <c r="BM162" s="1">
        <v>130</v>
      </c>
      <c r="BN162" s="1" t="s">
        <v>289</v>
      </c>
      <c r="BO162" s="1" t="s">
        <v>290</v>
      </c>
      <c r="BP162" s="1">
        <v>59</v>
      </c>
      <c r="BQ162" s="1">
        <v>0</v>
      </c>
      <c r="BR162" s="4">
        <v>35.771186440677965</v>
      </c>
      <c r="BS162" s="4">
        <v>19.115254237288131</v>
      </c>
      <c r="BT162" s="4">
        <v>19.633898305084749</v>
      </c>
      <c r="BU162" s="4">
        <v>74.520338983050834</v>
      </c>
      <c r="BV162" s="4">
        <v>24.840112994350289</v>
      </c>
      <c r="BW162" s="1">
        <v>26</v>
      </c>
      <c r="BX162" s="1">
        <v>26</v>
      </c>
      <c r="BY162" s="1">
        <v>6</v>
      </c>
      <c r="BZ162" s="1">
        <v>1</v>
      </c>
      <c r="CA162" s="1">
        <v>0</v>
      </c>
      <c r="CB162" s="1">
        <v>0</v>
      </c>
      <c r="CC162" s="1">
        <v>50</v>
      </c>
      <c r="CD162" s="1">
        <v>8</v>
      </c>
      <c r="CE162" s="1">
        <v>1</v>
      </c>
      <c r="CF162" s="1">
        <v>0</v>
      </c>
      <c r="CG162" s="1">
        <v>2</v>
      </c>
      <c r="CH162" s="1">
        <v>0</v>
      </c>
      <c r="CI162" s="1">
        <v>50</v>
      </c>
      <c r="CJ162" s="1">
        <v>9</v>
      </c>
      <c r="CK162" s="1">
        <v>0</v>
      </c>
      <c r="CL162" s="1">
        <v>0</v>
      </c>
      <c r="CM162" s="1">
        <v>2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4"/>
      <c r="CT162" s="4"/>
      <c r="CU162" s="4"/>
      <c r="CV162" s="4"/>
      <c r="CW162" s="4"/>
      <c r="CX162" s="4"/>
      <c r="CY162" s="4"/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59</v>
      </c>
      <c r="EA162" s="1">
        <v>0</v>
      </c>
      <c r="EB162" s="4">
        <v>35.771186440677965</v>
      </c>
      <c r="EC162" s="4">
        <v>19.115254237288131</v>
      </c>
      <c r="ED162" s="4">
        <v>19.633898305084749</v>
      </c>
      <c r="EE162" s="4"/>
      <c r="EF162" s="4">
        <v>74.520338983050834</v>
      </c>
      <c r="EG162" s="4">
        <v>24.840112994350289</v>
      </c>
      <c r="EH162" s="4">
        <v>24.840112994350289</v>
      </c>
      <c r="EI162" s="1">
        <v>26</v>
      </c>
      <c r="EJ162" s="1">
        <v>26</v>
      </c>
      <c r="EK162" s="1">
        <v>6</v>
      </c>
      <c r="EL162" s="1">
        <v>1</v>
      </c>
      <c r="EM162" s="1">
        <v>0</v>
      </c>
      <c r="EN162" s="1">
        <v>0</v>
      </c>
      <c r="EO162" s="1">
        <v>50</v>
      </c>
      <c r="EP162" s="1">
        <v>8</v>
      </c>
      <c r="EQ162" s="1">
        <v>1</v>
      </c>
      <c r="ER162" s="1">
        <v>0</v>
      </c>
      <c r="ES162" s="1">
        <v>2</v>
      </c>
      <c r="ET162" s="1">
        <v>0</v>
      </c>
      <c r="EU162" s="1">
        <v>50</v>
      </c>
      <c r="EV162" s="1">
        <v>9</v>
      </c>
      <c r="EW162" s="1">
        <v>0</v>
      </c>
      <c r="EX162" s="1">
        <v>0</v>
      </c>
      <c r="EY162" s="1">
        <v>2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303</v>
      </c>
      <c r="FJ162" s="1" t="s">
        <v>375</v>
      </c>
      <c r="FK162" s="1">
        <v>306</v>
      </c>
      <c r="FL162" s="1">
        <v>46</v>
      </c>
      <c r="FM162" s="1" t="s">
        <v>375</v>
      </c>
      <c r="FN162" s="1">
        <v>46</v>
      </c>
      <c r="FO162" s="1">
        <v>47</v>
      </c>
      <c r="FP162" s="1">
        <v>12</v>
      </c>
      <c r="FQ162" s="1">
        <v>47</v>
      </c>
      <c r="FR162" s="1" t="s">
        <v>314</v>
      </c>
      <c r="FS162" s="1">
        <v>313</v>
      </c>
      <c r="FT162" s="1">
        <v>134</v>
      </c>
      <c r="FU162" s="1">
        <v>313</v>
      </c>
    </row>
    <row r="163" spans="63:177">
      <c r="BK163" s="29">
        <v>355739076</v>
      </c>
      <c r="BL163" s="1" t="s">
        <v>91</v>
      </c>
      <c r="BM163" s="1">
        <v>137</v>
      </c>
      <c r="BN163" s="1" t="s">
        <v>289</v>
      </c>
      <c r="BO163" s="1" t="s">
        <v>290</v>
      </c>
      <c r="BP163" s="1">
        <v>143</v>
      </c>
      <c r="BQ163" s="1">
        <v>0</v>
      </c>
      <c r="BR163" s="4">
        <v>41.843356643356643</v>
      </c>
      <c r="BS163" s="4">
        <v>28.646853146853161</v>
      </c>
      <c r="BT163" s="4">
        <v>27.535664335664322</v>
      </c>
      <c r="BU163" s="4">
        <v>98.025874125874154</v>
      </c>
      <c r="BV163" s="4">
        <v>32.675291375291387</v>
      </c>
      <c r="BW163" s="1">
        <v>55</v>
      </c>
      <c r="BX163" s="1">
        <v>54</v>
      </c>
      <c r="BY163" s="1">
        <v>24</v>
      </c>
      <c r="BZ163" s="1">
        <v>10</v>
      </c>
      <c r="CA163" s="1">
        <v>2</v>
      </c>
      <c r="CB163" s="1">
        <v>1</v>
      </c>
      <c r="CC163" s="1">
        <v>91</v>
      </c>
      <c r="CD163" s="1">
        <v>30</v>
      </c>
      <c r="CE163" s="1">
        <v>17</v>
      </c>
      <c r="CF163" s="1">
        <v>5</v>
      </c>
      <c r="CG163" s="1">
        <v>8</v>
      </c>
      <c r="CH163" s="1">
        <v>0</v>
      </c>
      <c r="CI163" s="1">
        <v>95</v>
      </c>
      <c r="CJ163" s="1">
        <v>38</v>
      </c>
      <c r="CK163" s="1">
        <v>8</v>
      </c>
      <c r="CL163" s="1">
        <v>2</v>
      </c>
      <c r="CM163" s="1">
        <v>3</v>
      </c>
      <c r="CN163" s="1">
        <v>0</v>
      </c>
      <c r="CO163" s="1">
        <v>2</v>
      </c>
      <c r="CP163" s="1">
        <v>0</v>
      </c>
      <c r="CQ163" s="1">
        <v>0</v>
      </c>
      <c r="CR163" s="1">
        <v>0</v>
      </c>
      <c r="CS163" s="4"/>
      <c r="CT163" s="4"/>
      <c r="CU163" s="4"/>
      <c r="CV163" s="4"/>
      <c r="CW163" s="4"/>
      <c r="CX163" s="4"/>
      <c r="CY163" s="4"/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143</v>
      </c>
      <c r="EA163" s="1">
        <v>0</v>
      </c>
      <c r="EB163" s="4">
        <v>41.843356643356643</v>
      </c>
      <c r="EC163" s="4">
        <v>28.646853146853161</v>
      </c>
      <c r="ED163" s="4">
        <v>27.535664335664322</v>
      </c>
      <c r="EE163" s="4"/>
      <c r="EF163" s="4">
        <v>98.025874125874154</v>
      </c>
      <c r="EG163" s="4">
        <v>32.675291375291387</v>
      </c>
      <c r="EH163" s="4">
        <v>32.675291375291387</v>
      </c>
      <c r="EI163" s="1">
        <v>55</v>
      </c>
      <c r="EJ163" s="1">
        <v>54</v>
      </c>
      <c r="EK163" s="1">
        <v>24</v>
      </c>
      <c r="EL163" s="1">
        <v>10</v>
      </c>
      <c r="EM163" s="1">
        <v>2</v>
      </c>
      <c r="EN163" s="1">
        <v>1</v>
      </c>
      <c r="EO163" s="1">
        <v>91</v>
      </c>
      <c r="EP163" s="1">
        <v>30</v>
      </c>
      <c r="EQ163" s="1">
        <v>17</v>
      </c>
      <c r="ER163" s="1">
        <v>5</v>
      </c>
      <c r="ES163" s="1">
        <v>8</v>
      </c>
      <c r="ET163" s="1">
        <v>0</v>
      </c>
      <c r="EU163" s="1">
        <v>95</v>
      </c>
      <c r="EV163" s="1">
        <v>38</v>
      </c>
      <c r="EW163" s="1">
        <v>8</v>
      </c>
      <c r="EX163" s="1">
        <v>2</v>
      </c>
      <c r="EY163" s="1">
        <v>3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2</v>
      </c>
      <c r="FH163" s="1">
        <v>0</v>
      </c>
      <c r="FI163" s="1">
        <v>270</v>
      </c>
      <c r="FJ163" s="1" t="s">
        <v>375</v>
      </c>
      <c r="FK163" s="1">
        <v>272</v>
      </c>
      <c r="FL163" s="1">
        <v>36</v>
      </c>
      <c r="FM163" s="1" t="s">
        <v>375</v>
      </c>
      <c r="FN163" s="1">
        <v>36</v>
      </c>
      <c r="FO163" s="1">
        <v>47</v>
      </c>
      <c r="FP163" s="1">
        <v>12</v>
      </c>
      <c r="FQ163" s="1">
        <v>47</v>
      </c>
      <c r="FR163" s="1" t="s">
        <v>314</v>
      </c>
      <c r="FS163" s="1">
        <v>313</v>
      </c>
      <c r="FT163" s="1">
        <v>134</v>
      </c>
      <c r="FU163" s="1">
        <v>313</v>
      </c>
    </row>
    <row r="164" spans="63:177">
      <c r="BK164" s="29">
        <v>634549524</v>
      </c>
      <c r="BL164" s="1" t="s">
        <v>92</v>
      </c>
      <c r="BM164" s="1">
        <v>142</v>
      </c>
      <c r="BN164" s="1" t="s">
        <v>289</v>
      </c>
      <c r="BO164" s="1" t="s">
        <v>290</v>
      </c>
      <c r="BP164" s="1">
        <v>113</v>
      </c>
      <c r="BQ164" s="1">
        <v>3</v>
      </c>
      <c r="BR164" s="4">
        <v>34.34454545454544</v>
      </c>
      <c r="BS164" s="4">
        <v>18.020000000000003</v>
      </c>
      <c r="BT164" s="4">
        <v>20.689999999999998</v>
      </c>
      <c r="BU164" s="4">
        <v>73.054545454545448</v>
      </c>
      <c r="BV164" s="4">
        <v>24.351515151515152</v>
      </c>
      <c r="BW164" s="1">
        <v>53</v>
      </c>
      <c r="BX164" s="1">
        <v>38</v>
      </c>
      <c r="BY164" s="1">
        <v>18</v>
      </c>
      <c r="BZ164" s="1">
        <v>1</v>
      </c>
      <c r="CA164" s="1">
        <v>8</v>
      </c>
      <c r="CB164" s="1">
        <v>0</v>
      </c>
      <c r="CC164" s="1">
        <v>91</v>
      </c>
      <c r="CD164" s="1">
        <v>16</v>
      </c>
      <c r="CE164" s="1">
        <v>3</v>
      </c>
      <c r="CF164" s="1">
        <v>0</v>
      </c>
      <c r="CG164" s="1">
        <v>8</v>
      </c>
      <c r="CH164" s="1">
        <v>0</v>
      </c>
      <c r="CI164" s="1">
        <v>90</v>
      </c>
      <c r="CJ164" s="1">
        <v>19</v>
      </c>
      <c r="CK164" s="1">
        <v>0</v>
      </c>
      <c r="CL164" s="1">
        <v>1</v>
      </c>
      <c r="CM164" s="1">
        <v>6</v>
      </c>
      <c r="CN164" s="1">
        <v>0</v>
      </c>
      <c r="CO164" s="1">
        <v>6</v>
      </c>
      <c r="CP164" s="1">
        <v>0</v>
      </c>
      <c r="CQ164" s="1">
        <v>0</v>
      </c>
      <c r="CR164" s="1">
        <v>0</v>
      </c>
      <c r="CS164" s="4"/>
      <c r="CT164" s="4"/>
      <c r="CU164" s="4"/>
      <c r="CV164" s="4"/>
      <c r="CW164" s="4"/>
      <c r="CX164" s="4"/>
      <c r="CY164" s="4"/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113</v>
      </c>
      <c r="EA164" s="1">
        <v>3</v>
      </c>
      <c r="EB164" s="4">
        <v>34.34454545454544</v>
      </c>
      <c r="EC164" s="4">
        <v>18.020000000000003</v>
      </c>
      <c r="ED164" s="4">
        <v>20.689999999999998</v>
      </c>
      <c r="EE164" s="4"/>
      <c r="EF164" s="4">
        <v>73.054545454545448</v>
      </c>
      <c r="EG164" s="4">
        <v>24.351515151515152</v>
      </c>
      <c r="EH164" s="4">
        <v>24.351515151515152</v>
      </c>
      <c r="EI164" s="1">
        <v>53</v>
      </c>
      <c r="EJ164" s="1">
        <v>38</v>
      </c>
      <c r="EK164" s="1">
        <v>18</v>
      </c>
      <c r="EL164" s="1">
        <v>1</v>
      </c>
      <c r="EM164" s="1">
        <v>8</v>
      </c>
      <c r="EN164" s="1">
        <v>0</v>
      </c>
      <c r="EO164" s="1">
        <v>91</v>
      </c>
      <c r="EP164" s="1">
        <v>16</v>
      </c>
      <c r="EQ164" s="1">
        <v>3</v>
      </c>
      <c r="ER164" s="1">
        <v>0</v>
      </c>
      <c r="ES164" s="1">
        <v>8</v>
      </c>
      <c r="ET164" s="1">
        <v>0</v>
      </c>
      <c r="EU164" s="1">
        <v>90</v>
      </c>
      <c r="EV164" s="1">
        <v>19</v>
      </c>
      <c r="EW164" s="1">
        <v>0</v>
      </c>
      <c r="EX164" s="1">
        <v>1</v>
      </c>
      <c r="EY164" s="1">
        <v>6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6</v>
      </c>
      <c r="FH164" s="1">
        <v>0</v>
      </c>
      <c r="FI164" s="1">
        <v>305</v>
      </c>
      <c r="FJ164" s="1" t="s">
        <v>375</v>
      </c>
      <c r="FK164" s="1">
        <v>308</v>
      </c>
      <c r="FL164" s="1">
        <v>47</v>
      </c>
      <c r="FM164" s="1" t="s">
        <v>375</v>
      </c>
      <c r="FN164" s="1">
        <v>47</v>
      </c>
      <c r="FO164" s="1">
        <v>47</v>
      </c>
      <c r="FP164" s="1">
        <v>12</v>
      </c>
      <c r="FQ164" s="1">
        <v>47</v>
      </c>
      <c r="FR164" s="1" t="s">
        <v>314</v>
      </c>
      <c r="FS164" s="1">
        <v>313</v>
      </c>
      <c r="FT164" s="1">
        <v>134</v>
      </c>
      <c r="FU164" s="1">
        <v>313</v>
      </c>
    </row>
    <row r="165" spans="63:177">
      <c r="BK165" s="29">
        <v>909430583</v>
      </c>
      <c r="BL165" s="1" t="s">
        <v>93</v>
      </c>
      <c r="BM165" s="1">
        <v>148</v>
      </c>
      <c r="BN165" s="1" t="s">
        <v>289</v>
      </c>
      <c r="BO165" s="1" t="s">
        <v>370</v>
      </c>
      <c r="BP165" s="1">
        <v>84</v>
      </c>
      <c r="BQ165" s="1">
        <v>1</v>
      </c>
      <c r="BR165" s="4">
        <v>54.095180722891563</v>
      </c>
      <c r="BS165" s="4">
        <v>32.866265060240963</v>
      </c>
      <c r="BT165" s="4">
        <v>31.848192771084321</v>
      </c>
      <c r="BU165" s="4">
        <v>118.80963855421686</v>
      </c>
      <c r="BV165" s="4">
        <v>39.60321285140563</v>
      </c>
      <c r="BW165" s="1">
        <v>16</v>
      </c>
      <c r="BX165" s="1">
        <v>29</v>
      </c>
      <c r="BY165" s="1">
        <v>30</v>
      </c>
      <c r="BZ165" s="1">
        <v>8</v>
      </c>
      <c r="CA165" s="1">
        <v>0</v>
      </c>
      <c r="CB165" s="1">
        <v>1</v>
      </c>
      <c r="CC165" s="1">
        <v>46</v>
      </c>
      <c r="CD165" s="1">
        <v>21</v>
      </c>
      <c r="CE165" s="1">
        <v>12</v>
      </c>
      <c r="CF165" s="1">
        <v>4</v>
      </c>
      <c r="CG165" s="1">
        <v>2</v>
      </c>
      <c r="CH165" s="1">
        <v>0</v>
      </c>
      <c r="CI165" s="1">
        <v>46</v>
      </c>
      <c r="CJ165" s="1">
        <v>27</v>
      </c>
      <c r="CK165" s="1">
        <v>8</v>
      </c>
      <c r="CL165" s="1">
        <v>2</v>
      </c>
      <c r="CM165" s="1">
        <v>1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4"/>
      <c r="CT165" s="4"/>
      <c r="CU165" s="4"/>
      <c r="CV165" s="4"/>
      <c r="CW165" s="4"/>
      <c r="CX165" s="4"/>
      <c r="CY165" s="4"/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84</v>
      </c>
      <c r="EA165" s="1">
        <v>1</v>
      </c>
      <c r="EB165" s="4">
        <v>54.095180722891563</v>
      </c>
      <c r="EC165" s="4">
        <v>32.866265060240963</v>
      </c>
      <c r="ED165" s="4">
        <v>31.848192771084321</v>
      </c>
      <c r="EE165" s="4"/>
      <c r="EF165" s="4">
        <v>118.80963855421686</v>
      </c>
      <c r="EG165" s="4">
        <v>39.60321285140563</v>
      </c>
      <c r="EH165" s="4">
        <v>39.60321285140563</v>
      </c>
      <c r="EI165" s="1">
        <v>16</v>
      </c>
      <c r="EJ165" s="1">
        <v>29</v>
      </c>
      <c r="EK165" s="1">
        <v>30</v>
      </c>
      <c r="EL165" s="1">
        <v>8</v>
      </c>
      <c r="EM165" s="1">
        <v>0</v>
      </c>
      <c r="EN165" s="1">
        <v>1</v>
      </c>
      <c r="EO165" s="1">
        <v>46</v>
      </c>
      <c r="EP165" s="1">
        <v>21</v>
      </c>
      <c r="EQ165" s="1">
        <v>12</v>
      </c>
      <c r="ER165" s="1">
        <v>4</v>
      </c>
      <c r="ES165" s="1">
        <v>2</v>
      </c>
      <c r="ET165" s="1">
        <v>0</v>
      </c>
      <c r="EU165" s="1">
        <v>46</v>
      </c>
      <c r="EV165" s="1">
        <v>27</v>
      </c>
      <c r="EW165" s="1">
        <v>8</v>
      </c>
      <c r="EX165" s="1">
        <v>2</v>
      </c>
      <c r="EY165" s="1">
        <v>1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164</v>
      </c>
      <c r="FJ165" s="1" t="s">
        <v>375</v>
      </c>
      <c r="FK165" s="1">
        <v>176</v>
      </c>
      <c r="FL165" s="1">
        <v>10</v>
      </c>
      <c r="FM165" s="1" t="s">
        <v>375</v>
      </c>
      <c r="FN165" s="1">
        <v>10</v>
      </c>
      <c r="FO165" s="1">
        <v>47</v>
      </c>
      <c r="FP165" s="1">
        <v>12</v>
      </c>
      <c r="FQ165" s="1">
        <v>47</v>
      </c>
      <c r="FR165" s="1" t="s">
        <v>314</v>
      </c>
      <c r="FS165" s="1">
        <v>313</v>
      </c>
      <c r="FT165" s="1">
        <v>134</v>
      </c>
      <c r="FU165" s="1">
        <v>313</v>
      </c>
    </row>
    <row r="166" spans="63:177">
      <c r="BK166" s="29">
        <v>565886126</v>
      </c>
      <c r="BL166" s="1" t="s">
        <v>94</v>
      </c>
      <c r="BM166" s="1">
        <v>155</v>
      </c>
      <c r="BN166" s="1" t="s">
        <v>289</v>
      </c>
      <c r="BO166" s="1" t="s">
        <v>290</v>
      </c>
      <c r="BP166" s="1">
        <v>75</v>
      </c>
      <c r="BQ166" s="1">
        <v>0</v>
      </c>
      <c r="BR166" s="4">
        <v>44.680000000000007</v>
      </c>
      <c r="BS166" s="4">
        <v>30.198666666666668</v>
      </c>
      <c r="BT166" s="4">
        <v>28.781333333333325</v>
      </c>
      <c r="BU166" s="4">
        <v>103.66000000000001</v>
      </c>
      <c r="BV166" s="4">
        <v>34.553333333333342</v>
      </c>
      <c r="BW166" s="1">
        <v>25</v>
      </c>
      <c r="BX166" s="1">
        <v>26</v>
      </c>
      <c r="BY166" s="1">
        <v>15</v>
      </c>
      <c r="BZ166" s="1">
        <v>9</v>
      </c>
      <c r="CA166" s="1">
        <v>2</v>
      </c>
      <c r="CB166" s="1">
        <v>0</v>
      </c>
      <c r="CC166" s="1">
        <v>45</v>
      </c>
      <c r="CD166" s="1">
        <v>16</v>
      </c>
      <c r="CE166" s="1">
        <v>12</v>
      </c>
      <c r="CF166" s="1">
        <v>2</v>
      </c>
      <c r="CG166" s="1">
        <v>2</v>
      </c>
      <c r="CH166" s="1">
        <v>0</v>
      </c>
      <c r="CI166" s="1">
        <v>50</v>
      </c>
      <c r="CJ166" s="1">
        <v>17</v>
      </c>
      <c r="CK166" s="1">
        <v>8</v>
      </c>
      <c r="CL166" s="1">
        <v>0</v>
      </c>
      <c r="CM166" s="1">
        <v>2</v>
      </c>
      <c r="CN166" s="1">
        <v>0</v>
      </c>
      <c r="CO166" s="1">
        <v>2</v>
      </c>
      <c r="CP166" s="1">
        <v>0</v>
      </c>
      <c r="CQ166" s="1">
        <v>0</v>
      </c>
      <c r="CR166" s="1">
        <v>0</v>
      </c>
      <c r="CS166" s="4"/>
      <c r="CT166" s="4"/>
      <c r="CU166" s="4"/>
      <c r="CV166" s="4"/>
      <c r="CW166" s="4"/>
      <c r="CX166" s="4"/>
      <c r="CY166" s="4"/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75</v>
      </c>
      <c r="EA166" s="1">
        <v>0</v>
      </c>
      <c r="EB166" s="4">
        <v>44.680000000000007</v>
      </c>
      <c r="EC166" s="4">
        <v>30.198666666666668</v>
      </c>
      <c r="ED166" s="4">
        <v>28.781333333333325</v>
      </c>
      <c r="EE166" s="4"/>
      <c r="EF166" s="4">
        <v>103.66000000000001</v>
      </c>
      <c r="EG166" s="4">
        <v>34.553333333333342</v>
      </c>
      <c r="EH166" s="4">
        <v>34.553333333333342</v>
      </c>
      <c r="EI166" s="1">
        <v>25</v>
      </c>
      <c r="EJ166" s="1">
        <v>26</v>
      </c>
      <c r="EK166" s="1">
        <v>15</v>
      </c>
      <c r="EL166" s="1">
        <v>9</v>
      </c>
      <c r="EM166" s="1">
        <v>2</v>
      </c>
      <c r="EN166" s="1">
        <v>0</v>
      </c>
      <c r="EO166" s="1">
        <v>45</v>
      </c>
      <c r="EP166" s="1">
        <v>16</v>
      </c>
      <c r="EQ166" s="1">
        <v>12</v>
      </c>
      <c r="ER166" s="1">
        <v>2</v>
      </c>
      <c r="ES166" s="1">
        <v>2</v>
      </c>
      <c r="ET166" s="1">
        <v>0</v>
      </c>
      <c r="EU166" s="1">
        <v>50</v>
      </c>
      <c r="EV166" s="1">
        <v>17</v>
      </c>
      <c r="EW166" s="1">
        <v>8</v>
      </c>
      <c r="EX166" s="1">
        <v>0</v>
      </c>
      <c r="EY166" s="1">
        <v>2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2</v>
      </c>
      <c r="FH166" s="1">
        <v>0</v>
      </c>
      <c r="FI166" s="1">
        <v>252</v>
      </c>
      <c r="FJ166" s="1" t="s">
        <v>375</v>
      </c>
      <c r="FK166" s="1">
        <v>257</v>
      </c>
      <c r="FL166" s="1">
        <v>29</v>
      </c>
      <c r="FM166" s="1" t="s">
        <v>375</v>
      </c>
      <c r="FN166" s="1">
        <v>31</v>
      </c>
      <c r="FO166" s="1">
        <v>47</v>
      </c>
      <c r="FP166" s="1">
        <v>12</v>
      </c>
      <c r="FQ166" s="1">
        <v>47</v>
      </c>
      <c r="FR166" s="1" t="s">
        <v>314</v>
      </c>
      <c r="FS166" s="1">
        <v>313</v>
      </c>
      <c r="FT166" s="1">
        <v>134</v>
      </c>
      <c r="FU166" s="1">
        <v>313</v>
      </c>
    </row>
    <row r="167" spans="63:177">
      <c r="BK167" s="29">
        <v>257504809</v>
      </c>
      <c r="BL167" s="1" t="s">
        <v>95</v>
      </c>
      <c r="BM167" s="1">
        <v>169</v>
      </c>
      <c r="BN167" s="1" t="s">
        <v>289</v>
      </c>
      <c r="BO167" s="1" t="s">
        <v>370</v>
      </c>
      <c r="BP167" s="1">
        <v>52</v>
      </c>
      <c r="BQ167" s="1">
        <v>1</v>
      </c>
      <c r="BR167" s="4">
        <v>51.533333333333339</v>
      </c>
      <c r="BS167" s="4">
        <v>38.486274509803927</v>
      </c>
      <c r="BT167" s="4">
        <v>35.586274509803921</v>
      </c>
      <c r="BU167" s="4">
        <v>125.60588235294117</v>
      </c>
      <c r="BV167" s="4">
        <v>41.868627450980398</v>
      </c>
      <c r="BW167" s="1">
        <v>12</v>
      </c>
      <c r="BX167" s="1">
        <v>17</v>
      </c>
      <c r="BY167" s="1">
        <v>19</v>
      </c>
      <c r="BZ167" s="1">
        <v>3</v>
      </c>
      <c r="CA167" s="1">
        <v>0</v>
      </c>
      <c r="CB167" s="1">
        <v>0</v>
      </c>
      <c r="CC167" s="1">
        <v>26</v>
      </c>
      <c r="CD167" s="1">
        <v>12</v>
      </c>
      <c r="CE167" s="1">
        <v>7</v>
      </c>
      <c r="CF167" s="1">
        <v>6</v>
      </c>
      <c r="CG167" s="1">
        <v>0</v>
      </c>
      <c r="CH167" s="1">
        <v>0</v>
      </c>
      <c r="CI167" s="1">
        <v>26</v>
      </c>
      <c r="CJ167" s="1">
        <v>13</v>
      </c>
      <c r="CK167" s="1">
        <v>7</v>
      </c>
      <c r="CL167" s="1">
        <v>5</v>
      </c>
      <c r="CM167" s="1">
        <v>1</v>
      </c>
      <c r="CN167" s="1">
        <v>0</v>
      </c>
      <c r="CO167" s="1">
        <v>0</v>
      </c>
      <c r="CP167" s="1">
        <v>0</v>
      </c>
      <c r="CQ167" s="1">
        <v>84</v>
      </c>
      <c r="CR167" s="1">
        <v>0</v>
      </c>
      <c r="CS167" s="4">
        <v>57.148809523809511</v>
      </c>
      <c r="CT167" s="4">
        <v>32.642857142857125</v>
      </c>
      <c r="CU167" s="4">
        <v>48.18333333333333</v>
      </c>
      <c r="CV167" s="4">
        <v>55.166666666666664</v>
      </c>
      <c r="CW167" s="4">
        <v>137.97499999999999</v>
      </c>
      <c r="CX167" s="4">
        <v>45.991666666666681</v>
      </c>
      <c r="CY167" s="4">
        <v>48.285416666666663</v>
      </c>
      <c r="CZ167" s="1">
        <v>12</v>
      </c>
      <c r="DA167" s="1">
        <v>26</v>
      </c>
      <c r="DB167" s="1">
        <v>38</v>
      </c>
      <c r="DC167" s="1">
        <v>8</v>
      </c>
      <c r="DD167" s="1">
        <v>0</v>
      </c>
      <c r="DE167" s="1">
        <v>0</v>
      </c>
      <c r="DF167" s="1">
        <v>49</v>
      </c>
      <c r="DG167" s="1">
        <v>23</v>
      </c>
      <c r="DH167" s="1">
        <v>8</v>
      </c>
      <c r="DI167" s="1">
        <v>4</v>
      </c>
      <c r="DJ167" s="1">
        <v>1</v>
      </c>
      <c r="DK167" s="1">
        <v>0</v>
      </c>
      <c r="DL167" s="1">
        <v>24</v>
      </c>
      <c r="DM167" s="1">
        <v>28</v>
      </c>
      <c r="DN167" s="1">
        <v>25</v>
      </c>
      <c r="DO167" s="1">
        <v>7</v>
      </c>
      <c r="DP167" s="1">
        <v>0</v>
      </c>
      <c r="DQ167" s="1">
        <v>0</v>
      </c>
      <c r="DR167" s="1">
        <v>11</v>
      </c>
      <c r="DS167" s="1">
        <v>38</v>
      </c>
      <c r="DT167" s="1">
        <v>23</v>
      </c>
      <c r="DU167" s="1">
        <v>12</v>
      </c>
      <c r="DV167" s="1">
        <v>0</v>
      </c>
      <c r="DW167" s="1">
        <v>0</v>
      </c>
      <c r="DX167" s="1">
        <v>0</v>
      </c>
      <c r="DY167" s="1">
        <v>0</v>
      </c>
      <c r="DZ167" s="1">
        <v>136</v>
      </c>
      <c r="EA167" s="1">
        <v>1</v>
      </c>
      <c r="EB167" s="4">
        <v>55.027407407407402</v>
      </c>
      <c r="EC167" s="4">
        <v>34.850370370370385</v>
      </c>
      <c r="ED167" s="4">
        <v>43.424444444444475</v>
      </c>
      <c r="EE167" s="4">
        <v>55.166666666666664</v>
      </c>
      <c r="EF167" s="4">
        <v>133.30222222222218</v>
      </c>
      <c r="EG167" s="4">
        <v>44.434074074074076</v>
      </c>
      <c r="EH167" s="4">
        <v>45.861296296296302</v>
      </c>
      <c r="EI167" s="1">
        <v>24</v>
      </c>
      <c r="EJ167" s="1">
        <v>43</v>
      </c>
      <c r="EK167" s="1">
        <v>57</v>
      </c>
      <c r="EL167" s="1">
        <v>11</v>
      </c>
      <c r="EM167" s="1">
        <v>0</v>
      </c>
      <c r="EN167" s="1">
        <v>0</v>
      </c>
      <c r="EO167" s="1">
        <v>75</v>
      </c>
      <c r="EP167" s="1">
        <v>35</v>
      </c>
      <c r="EQ167" s="1">
        <v>15</v>
      </c>
      <c r="ER167" s="1">
        <v>10</v>
      </c>
      <c r="ES167" s="1">
        <v>1</v>
      </c>
      <c r="ET167" s="1">
        <v>0</v>
      </c>
      <c r="EU167" s="1">
        <v>50</v>
      </c>
      <c r="EV167" s="1">
        <v>41</v>
      </c>
      <c r="EW167" s="1">
        <v>32</v>
      </c>
      <c r="EX167" s="1">
        <v>12</v>
      </c>
      <c r="EY167" s="1">
        <v>1</v>
      </c>
      <c r="EZ167" s="1">
        <v>0</v>
      </c>
      <c r="FA167" s="1">
        <v>11</v>
      </c>
      <c r="FB167" s="1">
        <v>38</v>
      </c>
      <c r="FC167" s="1">
        <v>23</v>
      </c>
      <c r="FD167" s="1">
        <v>12</v>
      </c>
      <c r="FE167" s="1">
        <v>0</v>
      </c>
      <c r="FF167" s="1">
        <v>0</v>
      </c>
      <c r="FG167" s="1">
        <v>0</v>
      </c>
      <c r="FH167" s="1">
        <v>0</v>
      </c>
      <c r="FI167" s="1">
        <v>118</v>
      </c>
      <c r="FJ167" s="1">
        <v>82</v>
      </c>
      <c r="FK167" s="1">
        <v>96</v>
      </c>
      <c r="FL167" s="1">
        <v>3</v>
      </c>
      <c r="FM167" s="1">
        <v>2</v>
      </c>
      <c r="FN167" s="1">
        <v>2</v>
      </c>
      <c r="FO167" s="1">
        <v>47</v>
      </c>
      <c r="FP167" s="1">
        <v>12</v>
      </c>
      <c r="FQ167" s="1">
        <v>47</v>
      </c>
      <c r="FR167" s="1" t="s">
        <v>314</v>
      </c>
      <c r="FS167" s="1">
        <v>313</v>
      </c>
      <c r="FT167" s="1">
        <v>134</v>
      </c>
      <c r="FU167" s="1">
        <v>313</v>
      </c>
    </row>
    <row r="168" spans="63:177">
      <c r="BK168" s="29">
        <v>693137574</v>
      </c>
      <c r="BL168" s="1" t="s">
        <v>96</v>
      </c>
      <c r="BM168" s="1">
        <v>170</v>
      </c>
      <c r="BN168" s="1" t="s">
        <v>289</v>
      </c>
      <c r="BO168" s="1" t="s">
        <v>290</v>
      </c>
      <c r="BP168" s="1">
        <v>85</v>
      </c>
      <c r="BQ168" s="1">
        <v>36</v>
      </c>
      <c r="BR168" s="4">
        <v>50.271428571428558</v>
      </c>
      <c r="BS168" s="4">
        <v>33.985714285714288</v>
      </c>
      <c r="BT168" s="4">
        <v>30.8469387755102</v>
      </c>
      <c r="BU168" s="4">
        <v>115.10408163265306</v>
      </c>
      <c r="BV168" s="4">
        <v>38.368027210884364</v>
      </c>
      <c r="BW168" s="1">
        <v>9</v>
      </c>
      <c r="BX168" s="1">
        <v>22</v>
      </c>
      <c r="BY168" s="1">
        <v>15</v>
      </c>
      <c r="BZ168" s="1">
        <v>3</v>
      </c>
      <c r="CA168" s="1">
        <v>0</v>
      </c>
      <c r="CB168" s="1">
        <v>0</v>
      </c>
      <c r="CC168" s="1">
        <v>26</v>
      </c>
      <c r="CD168" s="1">
        <v>15</v>
      </c>
      <c r="CE168" s="1">
        <v>5</v>
      </c>
      <c r="CF168" s="1">
        <v>3</v>
      </c>
      <c r="CG168" s="1">
        <v>0</v>
      </c>
      <c r="CH168" s="1">
        <v>0</v>
      </c>
      <c r="CI168" s="1">
        <v>32</v>
      </c>
      <c r="CJ168" s="1">
        <v>13</v>
      </c>
      <c r="CK168" s="1">
        <v>3</v>
      </c>
      <c r="CL168" s="1">
        <v>1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4"/>
      <c r="CT168" s="4"/>
      <c r="CU168" s="4"/>
      <c r="CV168" s="4"/>
      <c r="CW168" s="4"/>
      <c r="CX168" s="4"/>
      <c r="CY168" s="4"/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85</v>
      </c>
      <c r="EA168" s="1">
        <v>36</v>
      </c>
      <c r="EB168" s="4">
        <v>50.271428571428558</v>
      </c>
      <c r="EC168" s="4">
        <v>33.985714285714288</v>
      </c>
      <c r="ED168" s="4">
        <v>30.8469387755102</v>
      </c>
      <c r="EE168" s="4"/>
      <c r="EF168" s="4">
        <v>115.10408163265306</v>
      </c>
      <c r="EG168" s="4">
        <v>38.368027210884364</v>
      </c>
      <c r="EH168" s="4">
        <v>38.368027210884364</v>
      </c>
      <c r="EI168" s="1">
        <v>9</v>
      </c>
      <c r="EJ168" s="1">
        <v>22</v>
      </c>
      <c r="EK168" s="1">
        <v>15</v>
      </c>
      <c r="EL168" s="1">
        <v>3</v>
      </c>
      <c r="EM168" s="1">
        <v>0</v>
      </c>
      <c r="EN168" s="1">
        <v>0</v>
      </c>
      <c r="EO168" s="1">
        <v>26</v>
      </c>
      <c r="EP168" s="1">
        <v>15</v>
      </c>
      <c r="EQ168" s="1">
        <v>5</v>
      </c>
      <c r="ER168" s="1">
        <v>3</v>
      </c>
      <c r="ES168" s="1">
        <v>0</v>
      </c>
      <c r="ET168" s="1">
        <v>0</v>
      </c>
      <c r="EU168" s="1">
        <v>32</v>
      </c>
      <c r="EV168" s="1">
        <v>13</v>
      </c>
      <c r="EW168" s="1">
        <v>3</v>
      </c>
      <c r="EX168" s="1">
        <v>1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186</v>
      </c>
      <c r="FJ168" s="1" t="s">
        <v>375</v>
      </c>
      <c r="FK168" s="1">
        <v>198</v>
      </c>
      <c r="FL168" s="1">
        <v>15</v>
      </c>
      <c r="FM168" s="1" t="s">
        <v>375</v>
      </c>
      <c r="FN168" s="1">
        <v>17</v>
      </c>
      <c r="FO168" s="1">
        <v>47</v>
      </c>
      <c r="FP168" s="1">
        <v>12</v>
      </c>
      <c r="FQ168" s="1">
        <v>47</v>
      </c>
      <c r="FR168" s="1" t="s">
        <v>314</v>
      </c>
      <c r="FS168" s="1">
        <v>313</v>
      </c>
      <c r="FT168" s="1">
        <v>134</v>
      </c>
      <c r="FU168" s="1">
        <v>313</v>
      </c>
    </row>
    <row r="169" spans="63:177">
      <c r="BK169" s="29">
        <v>903337368</v>
      </c>
      <c r="BL169" s="1" t="s">
        <v>97</v>
      </c>
      <c r="BM169" s="1">
        <v>187</v>
      </c>
      <c r="BN169" s="1" t="s">
        <v>289</v>
      </c>
      <c r="BO169" s="1" t="s">
        <v>370</v>
      </c>
      <c r="BP169" s="1">
        <v>165</v>
      </c>
      <c r="BQ169" s="1">
        <v>1</v>
      </c>
      <c r="BR169" s="4">
        <v>45.849390243902434</v>
      </c>
      <c r="BS169" s="4">
        <v>28.462195121951236</v>
      </c>
      <c r="BT169" s="4">
        <v>28.297560975609763</v>
      </c>
      <c r="BU169" s="4">
        <v>102.60914634146343</v>
      </c>
      <c r="BV169" s="4">
        <v>34.203048780487812</v>
      </c>
      <c r="BW169" s="1">
        <v>57</v>
      </c>
      <c r="BX169" s="1">
        <v>65</v>
      </c>
      <c r="BY169" s="1">
        <v>26</v>
      </c>
      <c r="BZ169" s="1">
        <v>16</v>
      </c>
      <c r="CA169" s="1">
        <v>1</v>
      </c>
      <c r="CB169" s="1">
        <v>0</v>
      </c>
      <c r="CC169" s="1">
        <v>100</v>
      </c>
      <c r="CD169" s="1">
        <v>49</v>
      </c>
      <c r="CE169" s="1">
        <v>12</v>
      </c>
      <c r="CF169" s="1">
        <v>3</v>
      </c>
      <c r="CG169" s="1">
        <v>2</v>
      </c>
      <c r="CH169" s="1">
        <v>0</v>
      </c>
      <c r="CI169" s="1">
        <v>110</v>
      </c>
      <c r="CJ169" s="1">
        <v>45</v>
      </c>
      <c r="CK169" s="1">
        <v>9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41</v>
      </c>
      <c r="CR169" s="1">
        <v>0</v>
      </c>
      <c r="CS169" s="4">
        <v>40.580487804878032</v>
      </c>
      <c r="CT169" s="4">
        <v>18.990243902439023</v>
      </c>
      <c r="CU169" s="4">
        <v>25.882926829268293</v>
      </c>
      <c r="CV169" s="4">
        <v>60.512195121951223</v>
      </c>
      <c r="CW169" s="4">
        <v>85.45365853658538</v>
      </c>
      <c r="CX169" s="4">
        <v>28.484552845528462</v>
      </c>
      <c r="CY169" s="4">
        <v>36.491463414634147</v>
      </c>
      <c r="CZ169" s="1">
        <v>13</v>
      </c>
      <c r="DA169" s="1">
        <v>21</v>
      </c>
      <c r="DB169" s="1">
        <v>7</v>
      </c>
      <c r="DC169" s="1">
        <v>0</v>
      </c>
      <c r="DD169" s="1">
        <v>0</v>
      </c>
      <c r="DE169" s="1">
        <v>0</v>
      </c>
      <c r="DF169" s="1">
        <v>33</v>
      </c>
      <c r="DG169" s="1">
        <v>7</v>
      </c>
      <c r="DH169" s="1">
        <v>1</v>
      </c>
      <c r="DI169" s="1">
        <v>0</v>
      </c>
      <c r="DJ169" s="1">
        <v>1</v>
      </c>
      <c r="DK169" s="1">
        <v>0</v>
      </c>
      <c r="DL169" s="1">
        <v>29</v>
      </c>
      <c r="DM169" s="1">
        <v>12</v>
      </c>
      <c r="DN169" s="1">
        <v>0</v>
      </c>
      <c r="DO169" s="1">
        <v>0</v>
      </c>
      <c r="DP169" s="1">
        <v>0</v>
      </c>
      <c r="DQ169" s="1">
        <v>0</v>
      </c>
      <c r="DR169" s="1">
        <v>3</v>
      </c>
      <c r="DS169" s="1">
        <v>15</v>
      </c>
      <c r="DT169" s="1">
        <v>19</v>
      </c>
      <c r="DU169" s="1">
        <v>4</v>
      </c>
      <c r="DV169" s="1">
        <v>0</v>
      </c>
      <c r="DW169" s="1">
        <v>0</v>
      </c>
      <c r="DX169" s="1">
        <v>0</v>
      </c>
      <c r="DY169" s="1">
        <v>0</v>
      </c>
      <c r="DZ169" s="1">
        <v>206</v>
      </c>
      <c r="EA169" s="1">
        <v>1</v>
      </c>
      <c r="EB169" s="4">
        <v>44.795609756097562</v>
      </c>
      <c r="EC169" s="4">
        <v>26.567804878048793</v>
      </c>
      <c r="ED169" s="4">
        <v>27.814634146341483</v>
      </c>
      <c r="EE169" s="4">
        <v>60.512195121951223</v>
      </c>
      <c r="EF169" s="4">
        <v>99.178048780487842</v>
      </c>
      <c r="EG169" s="4">
        <v>33.059349593495931</v>
      </c>
      <c r="EH169" s="4">
        <v>34.660731707317083</v>
      </c>
      <c r="EI169" s="1">
        <v>70</v>
      </c>
      <c r="EJ169" s="1">
        <v>86</v>
      </c>
      <c r="EK169" s="1">
        <v>33</v>
      </c>
      <c r="EL169" s="1">
        <v>16</v>
      </c>
      <c r="EM169" s="1">
        <v>1</v>
      </c>
      <c r="EN169" s="1">
        <v>0</v>
      </c>
      <c r="EO169" s="1">
        <v>133</v>
      </c>
      <c r="EP169" s="1">
        <v>56</v>
      </c>
      <c r="EQ169" s="1">
        <v>13</v>
      </c>
      <c r="ER169" s="1">
        <v>3</v>
      </c>
      <c r="ES169" s="1">
        <v>3</v>
      </c>
      <c r="ET169" s="1">
        <v>0</v>
      </c>
      <c r="EU169" s="1">
        <v>139</v>
      </c>
      <c r="EV169" s="1">
        <v>57</v>
      </c>
      <c r="EW169" s="1">
        <v>9</v>
      </c>
      <c r="EX169" s="1">
        <v>0</v>
      </c>
      <c r="EY169" s="1">
        <v>0</v>
      </c>
      <c r="EZ169" s="1">
        <v>0</v>
      </c>
      <c r="FA169" s="1">
        <v>3</v>
      </c>
      <c r="FB169" s="1">
        <v>15</v>
      </c>
      <c r="FC169" s="1">
        <v>19</v>
      </c>
      <c r="FD169" s="1">
        <v>4</v>
      </c>
      <c r="FE169" s="1">
        <v>0</v>
      </c>
      <c r="FF169" s="1">
        <v>0</v>
      </c>
      <c r="FG169" s="1">
        <v>0</v>
      </c>
      <c r="FH169" s="1">
        <v>0</v>
      </c>
      <c r="FI169" s="1">
        <v>256</v>
      </c>
      <c r="FJ169" s="1">
        <v>132</v>
      </c>
      <c r="FK169" s="1">
        <v>270</v>
      </c>
      <c r="FL169" s="1">
        <v>31</v>
      </c>
      <c r="FM169" s="1">
        <v>12</v>
      </c>
      <c r="FN169" s="1">
        <v>35</v>
      </c>
      <c r="FO169" s="1">
        <v>47</v>
      </c>
      <c r="FP169" s="1">
        <v>12</v>
      </c>
      <c r="FQ169" s="1">
        <v>47</v>
      </c>
      <c r="FR169" s="1" t="s">
        <v>314</v>
      </c>
      <c r="FS169" s="1">
        <v>313</v>
      </c>
      <c r="FT169" s="1">
        <v>134</v>
      </c>
      <c r="FU169" s="1">
        <v>313</v>
      </c>
    </row>
    <row r="170" spans="63:177">
      <c r="BK170" s="29">
        <v>144679231</v>
      </c>
      <c r="BL170" s="1" t="s">
        <v>98</v>
      </c>
      <c r="BM170" s="1">
        <v>188</v>
      </c>
      <c r="BN170" s="1" t="s">
        <v>289</v>
      </c>
      <c r="BO170" s="1" t="s">
        <v>290</v>
      </c>
      <c r="BP170" s="1">
        <v>101</v>
      </c>
      <c r="BQ170" s="1">
        <v>1</v>
      </c>
      <c r="BR170" s="4">
        <v>50.927000000000035</v>
      </c>
      <c r="BS170" s="4">
        <v>37.326000000000001</v>
      </c>
      <c r="BT170" s="4">
        <v>33.029000000000003</v>
      </c>
      <c r="BU170" s="4">
        <v>121.28200000000001</v>
      </c>
      <c r="BV170" s="4">
        <v>40.427333333333351</v>
      </c>
      <c r="BW170" s="1">
        <v>23</v>
      </c>
      <c r="BX170" s="1">
        <v>31</v>
      </c>
      <c r="BY170" s="1">
        <v>35</v>
      </c>
      <c r="BZ170" s="1">
        <v>11</v>
      </c>
      <c r="CA170" s="1">
        <v>0</v>
      </c>
      <c r="CB170" s="1">
        <v>0</v>
      </c>
      <c r="CC170" s="1">
        <v>58</v>
      </c>
      <c r="CD170" s="1">
        <v>15</v>
      </c>
      <c r="CE170" s="1">
        <v>15</v>
      </c>
      <c r="CF170" s="1">
        <v>12</v>
      </c>
      <c r="CG170" s="1">
        <v>2</v>
      </c>
      <c r="CH170" s="1">
        <v>0</v>
      </c>
      <c r="CI170" s="1">
        <v>60</v>
      </c>
      <c r="CJ170" s="1">
        <v>26</v>
      </c>
      <c r="CK170" s="1">
        <v>9</v>
      </c>
      <c r="CL170" s="1">
        <v>5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4"/>
      <c r="CT170" s="4"/>
      <c r="CU170" s="4"/>
      <c r="CV170" s="4"/>
      <c r="CW170" s="4"/>
      <c r="CX170" s="4"/>
      <c r="CY170" s="4"/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101</v>
      </c>
      <c r="EA170" s="1">
        <v>1</v>
      </c>
      <c r="EB170" s="4">
        <v>50.927000000000035</v>
      </c>
      <c r="EC170" s="4">
        <v>37.326000000000001</v>
      </c>
      <c r="ED170" s="4">
        <v>33.029000000000003</v>
      </c>
      <c r="EE170" s="4"/>
      <c r="EF170" s="4">
        <v>121.28200000000001</v>
      </c>
      <c r="EG170" s="4">
        <v>40.427333333333351</v>
      </c>
      <c r="EH170" s="4">
        <v>40.427333333333351</v>
      </c>
      <c r="EI170" s="1">
        <v>23</v>
      </c>
      <c r="EJ170" s="1">
        <v>31</v>
      </c>
      <c r="EK170" s="1">
        <v>35</v>
      </c>
      <c r="EL170" s="1">
        <v>11</v>
      </c>
      <c r="EM170" s="1">
        <v>0</v>
      </c>
      <c r="EN170" s="1">
        <v>0</v>
      </c>
      <c r="EO170" s="1">
        <v>58</v>
      </c>
      <c r="EP170" s="1">
        <v>15</v>
      </c>
      <c r="EQ170" s="1">
        <v>15</v>
      </c>
      <c r="ER170" s="1">
        <v>12</v>
      </c>
      <c r="ES170" s="1">
        <v>2</v>
      </c>
      <c r="ET170" s="1">
        <v>0</v>
      </c>
      <c r="EU170" s="1">
        <v>60</v>
      </c>
      <c r="EV170" s="1">
        <v>26</v>
      </c>
      <c r="EW170" s="1">
        <v>9</v>
      </c>
      <c r="EX170" s="1">
        <v>5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146</v>
      </c>
      <c r="FJ170" s="1" t="s">
        <v>375</v>
      </c>
      <c r="FK170" s="1">
        <v>160</v>
      </c>
      <c r="FL170" s="1">
        <v>6</v>
      </c>
      <c r="FM170" s="1" t="s">
        <v>375</v>
      </c>
      <c r="FN170" s="1">
        <v>7</v>
      </c>
      <c r="FO170" s="1">
        <v>47</v>
      </c>
      <c r="FP170" s="1">
        <v>12</v>
      </c>
      <c r="FQ170" s="1">
        <v>47</v>
      </c>
      <c r="FR170" s="1" t="s">
        <v>314</v>
      </c>
      <c r="FS170" s="1">
        <v>313</v>
      </c>
      <c r="FT170" s="1">
        <v>134</v>
      </c>
      <c r="FU170" s="1">
        <v>313</v>
      </c>
    </row>
    <row r="171" spans="63:177">
      <c r="BK171" s="29">
        <v>800505706</v>
      </c>
      <c r="BL171" s="1" t="s">
        <v>99</v>
      </c>
      <c r="BM171" s="1">
        <v>192</v>
      </c>
      <c r="BN171" s="1" t="s">
        <v>289</v>
      </c>
      <c r="BO171" s="1" t="s">
        <v>290</v>
      </c>
      <c r="BP171" s="1">
        <v>188</v>
      </c>
      <c r="BQ171" s="1">
        <v>0</v>
      </c>
      <c r="BR171" s="4">
        <v>49.49521276595744</v>
      </c>
      <c r="BS171" s="4">
        <v>32.508510638297842</v>
      </c>
      <c r="BT171" s="4">
        <v>30.084574468085115</v>
      </c>
      <c r="BU171" s="4">
        <v>112.08829787234048</v>
      </c>
      <c r="BV171" s="4">
        <v>37.362765957446818</v>
      </c>
      <c r="BW171" s="1">
        <v>54</v>
      </c>
      <c r="BX171" s="1">
        <v>65</v>
      </c>
      <c r="BY171" s="1">
        <v>48</v>
      </c>
      <c r="BZ171" s="1">
        <v>21</v>
      </c>
      <c r="CA171" s="1">
        <v>4</v>
      </c>
      <c r="CB171" s="1">
        <v>0</v>
      </c>
      <c r="CC171" s="1">
        <v>110</v>
      </c>
      <c r="CD171" s="1">
        <v>47</v>
      </c>
      <c r="CE171" s="1">
        <v>25</v>
      </c>
      <c r="CF171" s="1">
        <v>6</v>
      </c>
      <c r="CG171" s="1">
        <v>6</v>
      </c>
      <c r="CH171" s="1">
        <v>2</v>
      </c>
      <c r="CI171" s="1">
        <v>120</v>
      </c>
      <c r="CJ171" s="1">
        <v>44</v>
      </c>
      <c r="CK171" s="1">
        <v>18</v>
      </c>
      <c r="CL171" s="1">
        <v>6</v>
      </c>
      <c r="CM171" s="1">
        <v>4</v>
      </c>
      <c r="CN171" s="1">
        <v>0</v>
      </c>
      <c r="CO171" s="1">
        <v>3</v>
      </c>
      <c r="CP171" s="1">
        <v>0</v>
      </c>
      <c r="CQ171" s="1">
        <v>0</v>
      </c>
      <c r="CR171" s="1">
        <v>0</v>
      </c>
      <c r="CS171" s="4"/>
      <c r="CT171" s="4"/>
      <c r="CU171" s="4"/>
      <c r="CV171" s="4"/>
      <c r="CW171" s="4"/>
      <c r="CX171" s="4"/>
      <c r="CY171" s="4"/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188</v>
      </c>
      <c r="EA171" s="1">
        <v>0</v>
      </c>
      <c r="EB171" s="4">
        <v>49.49521276595744</v>
      </c>
      <c r="EC171" s="4">
        <v>32.508510638297842</v>
      </c>
      <c r="ED171" s="4">
        <v>30.084574468085115</v>
      </c>
      <c r="EE171" s="4"/>
      <c r="EF171" s="4">
        <v>112.08829787234048</v>
      </c>
      <c r="EG171" s="4">
        <v>37.362765957446818</v>
      </c>
      <c r="EH171" s="4">
        <v>37.362765957446818</v>
      </c>
      <c r="EI171" s="1">
        <v>54</v>
      </c>
      <c r="EJ171" s="1">
        <v>65</v>
      </c>
      <c r="EK171" s="1">
        <v>48</v>
      </c>
      <c r="EL171" s="1">
        <v>21</v>
      </c>
      <c r="EM171" s="1">
        <v>4</v>
      </c>
      <c r="EN171" s="1">
        <v>0</v>
      </c>
      <c r="EO171" s="1">
        <v>110</v>
      </c>
      <c r="EP171" s="1">
        <v>47</v>
      </c>
      <c r="EQ171" s="1">
        <v>25</v>
      </c>
      <c r="ER171" s="1">
        <v>6</v>
      </c>
      <c r="ES171" s="1">
        <v>6</v>
      </c>
      <c r="ET171" s="1">
        <v>2</v>
      </c>
      <c r="EU171" s="1">
        <v>120</v>
      </c>
      <c r="EV171" s="1">
        <v>44</v>
      </c>
      <c r="EW171" s="1">
        <v>18</v>
      </c>
      <c r="EX171" s="1">
        <v>6</v>
      </c>
      <c r="EY171" s="1">
        <v>4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3</v>
      </c>
      <c r="FH171" s="1">
        <v>0</v>
      </c>
      <c r="FI171" s="1">
        <v>205</v>
      </c>
      <c r="FJ171" s="1" t="s">
        <v>375</v>
      </c>
      <c r="FK171" s="1">
        <v>216</v>
      </c>
      <c r="FL171" s="1">
        <v>19</v>
      </c>
      <c r="FM171" s="1" t="s">
        <v>375</v>
      </c>
      <c r="FN171" s="1">
        <v>20</v>
      </c>
      <c r="FO171" s="1">
        <v>47</v>
      </c>
      <c r="FP171" s="1">
        <v>12</v>
      </c>
      <c r="FQ171" s="1">
        <v>47</v>
      </c>
      <c r="FR171" s="1" t="s">
        <v>314</v>
      </c>
      <c r="FS171" s="1">
        <v>313</v>
      </c>
      <c r="FT171" s="1">
        <v>134</v>
      </c>
      <c r="FU171" s="1">
        <v>313</v>
      </c>
    </row>
    <row r="172" spans="63:177">
      <c r="BK172" s="29">
        <v>235581952</v>
      </c>
      <c r="BL172" s="1" t="s">
        <v>100</v>
      </c>
      <c r="BM172" s="1">
        <v>198</v>
      </c>
      <c r="BN172" s="1" t="s">
        <v>289</v>
      </c>
      <c r="BO172" s="1" t="s">
        <v>290</v>
      </c>
      <c r="BP172" s="1">
        <v>86</v>
      </c>
      <c r="BQ172" s="1">
        <v>1</v>
      </c>
      <c r="BR172" s="4">
        <v>50.692941176470597</v>
      </c>
      <c r="BS172" s="4">
        <v>29.86470588235294</v>
      </c>
      <c r="BT172" s="4">
        <v>30.828235294117636</v>
      </c>
      <c r="BU172" s="4">
        <v>111.38588235294125</v>
      </c>
      <c r="BV172" s="4">
        <v>37.128627450980389</v>
      </c>
      <c r="BW172" s="1">
        <v>16</v>
      </c>
      <c r="BX172" s="1">
        <v>40</v>
      </c>
      <c r="BY172" s="1">
        <v>20</v>
      </c>
      <c r="BZ172" s="1">
        <v>9</v>
      </c>
      <c r="CA172" s="1">
        <v>0</v>
      </c>
      <c r="CB172" s="1">
        <v>0</v>
      </c>
      <c r="CC172" s="1">
        <v>51</v>
      </c>
      <c r="CD172" s="1">
        <v>26</v>
      </c>
      <c r="CE172" s="1">
        <v>7</v>
      </c>
      <c r="CF172" s="1">
        <v>1</v>
      </c>
      <c r="CG172" s="1">
        <v>1</v>
      </c>
      <c r="CH172" s="1">
        <v>0</v>
      </c>
      <c r="CI172" s="1">
        <v>50</v>
      </c>
      <c r="CJ172" s="1">
        <v>27</v>
      </c>
      <c r="CK172" s="1">
        <v>6</v>
      </c>
      <c r="CL172" s="1">
        <v>2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4"/>
      <c r="CT172" s="4"/>
      <c r="CU172" s="4"/>
      <c r="CV172" s="4"/>
      <c r="CW172" s="4"/>
      <c r="CX172" s="4"/>
      <c r="CY172" s="4"/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86</v>
      </c>
      <c r="EA172" s="1">
        <v>1</v>
      </c>
      <c r="EB172" s="4">
        <v>50.692941176470597</v>
      </c>
      <c r="EC172" s="4">
        <v>29.86470588235294</v>
      </c>
      <c r="ED172" s="4">
        <v>30.828235294117636</v>
      </c>
      <c r="EE172" s="4"/>
      <c r="EF172" s="4">
        <v>111.38588235294125</v>
      </c>
      <c r="EG172" s="4">
        <v>37.128627450980389</v>
      </c>
      <c r="EH172" s="4">
        <v>37.128627450980389</v>
      </c>
      <c r="EI172" s="1">
        <v>16</v>
      </c>
      <c r="EJ172" s="1">
        <v>40</v>
      </c>
      <c r="EK172" s="1">
        <v>20</v>
      </c>
      <c r="EL172" s="1">
        <v>9</v>
      </c>
      <c r="EM172" s="1">
        <v>0</v>
      </c>
      <c r="EN172" s="1">
        <v>0</v>
      </c>
      <c r="EO172" s="1">
        <v>51</v>
      </c>
      <c r="EP172" s="1">
        <v>26</v>
      </c>
      <c r="EQ172" s="1">
        <v>7</v>
      </c>
      <c r="ER172" s="1">
        <v>1</v>
      </c>
      <c r="ES172" s="1">
        <v>1</v>
      </c>
      <c r="ET172" s="1">
        <v>0</v>
      </c>
      <c r="EU172" s="1">
        <v>50</v>
      </c>
      <c r="EV172" s="1">
        <v>27</v>
      </c>
      <c r="EW172" s="1">
        <v>6</v>
      </c>
      <c r="EX172" s="1">
        <v>2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212</v>
      </c>
      <c r="FJ172" s="1" t="s">
        <v>375</v>
      </c>
      <c r="FK172" s="1">
        <v>223</v>
      </c>
      <c r="FL172" s="1">
        <v>22</v>
      </c>
      <c r="FM172" s="1" t="s">
        <v>375</v>
      </c>
      <c r="FN172" s="1">
        <v>24</v>
      </c>
      <c r="FO172" s="1">
        <v>47</v>
      </c>
      <c r="FP172" s="1">
        <v>12</v>
      </c>
      <c r="FQ172" s="1">
        <v>47</v>
      </c>
      <c r="FR172" s="1" t="s">
        <v>314</v>
      </c>
      <c r="FS172" s="1">
        <v>313</v>
      </c>
      <c r="FT172" s="1">
        <v>134</v>
      </c>
      <c r="FU172" s="1">
        <v>313</v>
      </c>
    </row>
    <row r="173" spans="63:177">
      <c r="BK173" s="29">
        <v>661503501</v>
      </c>
      <c r="BL173" s="1" t="s">
        <v>101</v>
      </c>
      <c r="BM173" s="1">
        <v>209</v>
      </c>
      <c r="BN173" s="1" t="s">
        <v>289</v>
      </c>
      <c r="BO173" s="1" t="s">
        <v>290</v>
      </c>
      <c r="BP173" s="1">
        <v>40</v>
      </c>
      <c r="BQ173" s="1">
        <v>1</v>
      </c>
      <c r="BR173" s="4">
        <v>37.571794871794857</v>
      </c>
      <c r="BS173" s="4">
        <v>20.179487179487179</v>
      </c>
      <c r="BT173" s="4">
        <v>20.356410256410257</v>
      </c>
      <c r="BU173" s="4">
        <v>78.107692307692332</v>
      </c>
      <c r="BV173" s="4">
        <v>26.035897435897429</v>
      </c>
      <c r="BW173" s="1">
        <v>21</v>
      </c>
      <c r="BX173" s="1">
        <v>10</v>
      </c>
      <c r="BY173" s="1">
        <v>6</v>
      </c>
      <c r="BZ173" s="1">
        <v>2</v>
      </c>
      <c r="CA173" s="1">
        <v>0</v>
      </c>
      <c r="CB173" s="1">
        <v>0</v>
      </c>
      <c r="CC173" s="1">
        <v>33</v>
      </c>
      <c r="CD173" s="1">
        <v>3</v>
      </c>
      <c r="CE173" s="1">
        <v>3</v>
      </c>
      <c r="CF173" s="1">
        <v>0</v>
      </c>
      <c r="CG173" s="1">
        <v>0</v>
      </c>
      <c r="CH173" s="1">
        <v>0</v>
      </c>
      <c r="CI173" s="1">
        <v>34</v>
      </c>
      <c r="CJ173" s="1">
        <v>4</v>
      </c>
      <c r="CK173" s="1">
        <v>1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4"/>
      <c r="CT173" s="4"/>
      <c r="CU173" s="4"/>
      <c r="CV173" s="4"/>
      <c r="CW173" s="4"/>
      <c r="CX173" s="4"/>
      <c r="CY173" s="4"/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40</v>
      </c>
      <c r="EA173" s="1">
        <v>1</v>
      </c>
      <c r="EB173" s="4">
        <v>37.571794871794857</v>
      </c>
      <c r="EC173" s="4">
        <v>20.179487179487179</v>
      </c>
      <c r="ED173" s="4">
        <v>20.356410256410257</v>
      </c>
      <c r="EE173" s="4"/>
      <c r="EF173" s="4">
        <v>78.107692307692332</v>
      </c>
      <c r="EG173" s="4">
        <v>26.035897435897429</v>
      </c>
      <c r="EH173" s="4">
        <v>26.035897435897429</v>
      </c>
      <c r="EI173" s="1">
        <v>21</v>
      </c>
      <c r="EJ173" s="1">
        <v>10</v>
      </c>
      <c r="EK173" s="1">
        <v>6</v>
      </c>
      <c r="EL173" s="1">
        <v>2</v>
      </c>
      <c r="EM173" s="1">
        <v>0</v>
      </c>
      <c r="EN173" s="1">
        <v>0</v>
      </c>
      <c r="EO173" s="1">
        <v>33</v>
      </c>
      <c r="EP173" s="1">
        <v>3</v>
      </c>
      <c r="EQ173" s="1">
        <v>3</v>
      </c>
      <c r="ER173" s="1">
        <v>0</v>
      </c>
      <c r="ES173" s="1">
        <v>0</v>
      </c>
      <c r="ET173" s="1">
        <v>0</v>
      </c>
      <c r="EU173" s="1">
        <v>34</v>
      </c>
      <c r="EV173" s="1">
        <v>4</v>
      </c>
      <c r="EW173" s="1">
        <v>1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300</v>
      </c>
      <c r="FJ173" s="1" t="s">
        <v>375</v>
      </c>
      <c r="FK173" s="1">
        <v>302</v>
      </c>
      <c r="FL173" s="1">
        <v>44</v>
      </c>
      <c r="FM173" s="1" t="s">
        <v>375</v>
      </c>
      <c r="FN173" s="1">
        <v>44</v>
      </c>
      <c r="FO173" s="1">
        <v>47</v>
      </c>
      <c r="FP173" s="1">
        <v>12</v>
      </c>
      <c r="FQ173" s="1">
        <v>47</v>
      </c>
      <c r="FR173" s="1" t="s">
        <v>314</v>
      </c>
      <c r="FS173" s="1">
        <v>313</v>
      </c>
      <c r="FT173" s="1">
        <v>134</v>
      </c>
      <c r="FU173" s="1">
        <v>313</v>
      </c>
    </row>
    <row r="174" spans="63:177">
      <c r="BK174" s="29">
        <v>540977960</v>
      </c>
      <c r="BL174" s="1" t="s">
        <v>102</v>
      </c>
      <c r="BM174" s="1">
        <v>213</v>
      </c>
      <c r="BN174" s="1" t="s">
        <v>292</v>
      </c>
      <c r="BO174" s="1" t="s">
        <v>290</v>
      </c>
      <c r="BP174" s="1">
        <v>42</v>
      </c>
      <c r="BQ174" s="1">
        <v>1</v>
      </c>
      <c r="BR174" s="4">
        <v>42.607317073170726</v>
      </c>
      <c r="BS174" s="4">
        <v>29.478048780487793</v>
      </c>
      <c r="BT174" s="4">
        <v>31.568292682926824</v>
      </c>
      <c r="BU174" s="4">
        <v>103.65365853658535</v>
      </c>
      <c r="BV174" s="4">
        <v>34.551219512195118</v>
      </c>
      <c r="BW174" s="1">
        <v>18</v>
      </c>
      <c r="BX174" s="1">
        <v>12</v>
      </c>
      <c r="BY174" s="1">
        <v>9</v>
      </c>
      <c r="BZ174" s="1">
        <v>2</v>
      </c>
      <c r="CA174" s="1">
        <v>0</v>
      </c>
      <c r="CB174" s="1">
        <v>0</v>
      </c>
      <c r="CC174" s="1">
        <v>27</v>
      </c>
      <c r="CD174" s="1">
        <v>5</v>
      </c>
      <c r="CE174" s="1">
        <v>8</v>
      </c>
      <c r="CF174" s="1">
        <v>1</v>
      </c>
      <c r="CG174" s="1">
        <v>1</v>
      </c>
      <c r="CH174" s="1">
        <v>0</v>
      </c>
      <c r="CI174" s="1">
        <v>25</v>
      </c>
      <c r="CJ174" s="1">
        <v>11</v>
      </c>
      <c r="CK174" s="1">
        <v>4</v>
      </c>
      <c r="CL174" s="1">
        <v>1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4"/>
      <c r="CT174" s="4"/>
      <c r="CU174" s="4"/>
      <c r="CV174" s="4"/>
      <c r="CW174" s="4"/>
      <c r="CX174" s="4"/>
      <c r="CY174" s="4"/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42</v>
      </c>
      <c r="EA174" s="1">
        <v>1</v>
      </c>
      <c r="EB174" s="4">
        <v>42.607317073170726</v>
      </c>
      <c r="EC174" s="4">
        <v>29.478048780487793</v>
      </c>
      <c r="ED174" s="4">
        <v>31.568292682926824</v>
      </c>
      <c r="EE174" s="4"/>
      <c r="EF174" s="4">
        <v>103.65365853658535</v>
      </c>
      <c r="EG174" s="4">
        <v>34.551219512195118</v>
      </c>
      <c r="EH174" s="4">
        <v>34.551219512195118</v>
      </c>
      <c r="EI174" s="1">
        <v>18</v>
      </c>
      <c r="EJ174" s="1">
        <v>12</v>
      </c>
      <c r="EK174" s="1">
        <v>9</v>
      </c>
      <c r="EL174" s="1">
        <v>2</v>
      </c>
      <c r="EM174" s="1">
        <v>0</v>
      </c>
      <c r="EN174" s="1">
        <v>0</v>
      </c>
      <c r="EO174" s="1">
        <v>27</v>
      </c>
      <c r="EP174" s="1">
        <v>5</v>
      </c>
      <c r="EQ174" s="1">
        <v>8</v>
      </c>
      <c r="ER174" s="1">
        <v>1</v>
      </c>
      <c r="ES174" s="1">
        <v>1</v>
      </c>
      <c r="ET174" s="1">
        <v>0</v>
      </c>
      <c r="EU174" s="1">
        <v>25</v>
      </c>
      <c r="EV174" s="1">
        <v>11</v>
      </c>
      <c r="EW174" s="1">
        <v>4</v>
      </c>
      <c r="EX174" s="1">
        <v>1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253</v>
      </c>
      <c r="FJ174" s="1" t="s">
        <v>375</v>
      </c>
      <c r="FK174" s="1">
        <v>258</v>
      </c>
      <c r="FL174" s="1">
        <v>30</v>
      </c>
      <c r="FM174" s="1" t="s">
        <v>375</v>
      </c>
      <c r="FN174" s="1">
        <v>32</v>
      </c>
      <c r="FO174" s="1">
        <v>47</v>
      </c>
      <c r="FP174" s="1">
        <v>12</v>
      </c>
      <c r="FQ174" s="1">
        <v>47</v>
      </c>
      <c r="FR174" s="1" t="s">
        <v>314</v>
      </c>
      <c r="FS174" s="1">
        <v>313</v>
      </c>
      <c r="FT174" s="1">
        <v>134</v>
      </c>
      <c r="FU174" s="1">
        <v>313</v>
      </c>
    </row>
    <row r="175" spans="63:177">
      <c r="BK175" s="29">
        <v>469245828</v>
      </c>
      <c r="BL175" s="1" t="s">
        <v>103</v>
      </c>
      <c r="BM175" s="1">
        <v>215</v>
      </c>
      <c r="BN175" s="1" t="s">
        <v>289</v>
      </c>
      <c r="BO175" s="1" t="s">
        <v>290</v>
      </c>
      <c r="BP175" s="1">
        <v>86</v>
      </c>
      <c r="BQ175" s="1">
        <v>0</v>
      </c>
      <c r="BR175" s="4">
        <v>48.732558139534873</v>
      </c>
      <c r="BS175" s="4">
        <v>35.080232558139542</v>
      </c>
      <c r="BT175" s="4">
        <v>32.247674418604646</v>
      </c>
      <c r="BU175" s="4">
        <v>116.06046511627906</v>
      </c>
      <c r="BV175" s="4">
        <v>38.686821705426354</v>
      </c>
      <c r="BW175" s="1">
        <v>23</v>
      </c>
      <c r="BX175" s="1">
        <v>36</v>
      </c>
      <c r="BY175" s="1">
        <v>18</v>
      </c>
      <c r="BZ175" s="1">
        <v>9</v>
      </c>
      <c r="CA175" s="1">
        <v>2</v>
      </c>
      <c r="CB175" s="1">
        <v>1</v>
      </c>
      <c r="CC175" s="1">
        <v>49</v>
      </c>
      <c r="CD175" s="1">
        <v>18</v>
      </c>
      <c r="CE175" s="1">
        <v>14</v>
      </c>
      <c r="CF175" s="1">
        <v>5</v>
      </c>
      <c r="CG175" s="1">
        <v>4</v>
      </c>
      <c r="CH175" s="1">
        <v>1</v>
      </c>
      <c r="CI175" s="1">
        <v>53</v>
      </c>
      <c r="CJ175" s="1">
        <v>24</v>
      </c>
      <c r="CK175" s="1">
        <v>4</v>
      </c>
      <c r="CL175" s="1">
        <v>5</v>
      </c>
      <c r="CM175" s="1">
        <v>3</v>
      </c>
      <c r="CN175" s="1">
        <v>0</v>
      </c>
      <c r="CO175" s="1">
        <v>2</v>
      </c>
      <c r="CP175" s="1">
        <v>0</v>
      </c>
      <c r="CQ175" s="1">
        <v>0</v>
      </c>
      <c r="CR175" s="1">
        <v>0</v>
      </c>
      <c r="CS175" s="4"/>
      <c r="CT175" s="4"/>
      <c r="CU175" s="4"/>
      <c r="CV175" s="4"/>
      <c r="CW175" s="4"/>
      <c r="CX175" s="4"/>
      <c r="CY175" s="4"/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86</v>
      </c>
      <c r="EA175" s="1">
        <v>0</v>
      </c>
      <c r="EB175" s="4">
        <v>48.732558139534873</v>
      </c>
      <c r="EC175" s="4">
        <v>35.080232558139542</v>
      </c>
      <c r="ED175" s="4">
        <v>32.247674418604646</v>
      </c>
      <c r="EE175" s="4"/>
      <c r="EF175" s="4">
        <v>116.06046511627906</v>
      </c>
      <c r="EG175" s="4">
        <v>38.686821705426354</v>
      </c>
      <c r="EH175" s="4">
        <v>38.686821705426354</v>
      </c>
      <c r="EI175" s="1">
        <v>23</v>
      </c>
      <c r="EJ175" s="1">
        <v>36</v>
      </c>
      <c r="EK175" s="1">
        <v>18</v>
      </c>
      <c r="EL175" s="1">
        <v>9</v>
      </c>
      <c r="EM175" s="1">
        <v>2</v>
      </c>
      <c r="EN175" s="1">
        <v>1</v>
      </c>
      <c r="EO175" s="1">
        <v>49</v>
      </c>
      <c r="EP175" s="1">
        <v>18</v>
      </c>
      <c r="EQ175" s="1">
        <v>14</v>
      </c>
      <c r="ER175" s="1">
        <v>5</v>
      </c>
      <c r="ES175" s="1">
        <v>4</v>
      </c>
      <c r="ET175" s="1">
        <v>1</v>
      </c>
      <c r="EU175" s="1">
        <v>53</v>
      </c>
      <c r="EV175" s="1">
        <v>24</v>
      </c>
      <c r="EW175" s="1">
        <v>4</v>
      </c>
      <c r="EX175" s="1">
        <v>5</v>
      </c>
      <c r="EY175" s="1">
        <v>3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2</v>
      </c>
      <c r="FH175" s="1">
        <v>0</v>
      </c>
      <c r="FI175" s="1">
        <v>182</v>
      </c>
      <c r="FJ175" s="1" t="s">
        <v>375</v>
      </c>
      <c r="FK175" s="1">
        <v>193</v>
      </c>
      <c r="FL175" s="1">
        <v>14</v>
      </c>
      <c r="FM175" s="1" t="s">
        <v>375</v>
      </c>
      <c r="FN175" s="1">
        <v>16</v>
      </c>
      <c r="FO175" s="1">
        <v>47</v>
      </c>
      <c r="FP175" s="1">
        <v>12</v>
      </c>
      <c r="FQ175" s="1">
        <v>47</v>
      </c>
      <c r="FR175" s="1" t="s">
        <v>314</v>
      </c>
      <c r="FS175" s="1">
        <v>313</v>
      </c>
      <c r="FT175" s="1">
        <v>134</v>
      </c>
      <c r="FU175" s="1">
        <v>313</v>
      </c>
    </row>
    <row r="176" spans="63:177">
      <c r="BK176" s="29">
        <v>648307818</v>
      </c>
      <c r="BL176" s="1" t="s">
        <v>105</v>
      </c>
      <c r="BM176" s="1">
        <v>252</v>
      </c>
      <c r="BN176" s="1" t="s">
        <v>292</v>
      </c>
      <c r="BO176" s="1" t="s">
        <v>290</v>
      </c>
      <c r="BP176" s="1">
        <v>201</v>
      </c>
      <c r="BQ176" s="1">
        <v>0</v>
      </c>
      <c r="BR176" s="4">
        <v>48.405970149253754</v>
      </c>
      <c r="BS176" s="4">
        <v>33.240298507462661</v>
      </c>
      <c r="BT176" s="4">
        <v>34.460696517412948</v>
      </c>
      <c r="BU176" s="4">
        <v>116.10696517412931</v>
      </c>
      <c r="BV176" s="4">
        <v>38.702321724709783</v>
      </c>
      <c r="BW176" s="1">
        <v>50</v>
      </c>
      <c r="BX176" s="1">
        <v>84</v>
      </c>
      <c r="BY176" s="1">
        <v>49</v>
      </c>
      <c r="BZ176" s="1">
        <v>18</v>
      </c>
      <c r="CA176" s="1">
        <v>0</v>
      </c>
      <c r="CB176" s="1">
        <v>1</v>
      </c>
      <c r="CC176" s="1">
        <v>115</v>
      </c>
      <c r="CD176" s="1">
        <v>57</v>
      </c>
      <c r="CE176" s="1">
        <v>20</v>
      </c>
      <c r="CF176" s="1">
        <v>9</v>
      </c>
      <c r="CG176" s="1">
        <v>1</v>
      </c>
      <c r="CH176" s="1">
        <v>0</v>
      </c>
      <c r="CI176" s="1">
        <v>105</v>
      </c>
      <c r="CJ176" s="1">
        <v>66</v>
      </c>
      <c r="CK176" s="1">
        <v>25</v>
      </c>
      <c r="CL176" s="1">
        <v>5</v>
      </c>
      <c r="CM176" s="1">
        <v>1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4"/>
      <c r="CT176" s="4"/>
      <c r="CU176" s="4"/>
      <c r="CV176" s="4"/>
      <c r="CW176" s="4"/>
      <c r="CX176" s="4"/>
      <c r="CY176" s="4"/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201</v>
      </c>
      <c r="EA176" s="1">
        <v>0</v>
      </c>
      <c r="EB176" s="4">
        <v>48.405970149253754</v>
      </c>
      <c r="EC176" s="4">
        <v>33.240298507462661</v>
      </c>
      <c r="ED176" s="4">
        <v>34.460696517412948</v>
      </c>
      <c r="EE176" s="4"/>
      <c r="EF176" s="4">
        <v>116.10696517412931</v>
      </c>
      <c r="EG176" s="4">
        <v>38.702321724709783</v>
      </c>
      <c r="EH176" s="4">
        <v>38.702321724709783</v>
      </c>
      <c r="EI176" s="1">
        <v>50</v>
      </c>
      <c r="EJ176" s="1">
        <v>84</v>
      </c>
      <c r="EK176" s="1">
        <v>49</v>
      </c>
      <c r="EL176" s="1">
        <v>18</v>
      </c>
      <c r="EM176" s="1">
        <v>0</v>
      </c>
      <c r="EN176" s="1">
        <v>1</v>
      </c>
      <c r="EO176" s="1">
        <v>115</v>
      </c>
      <c r="EP176" s="1">
        <v>57</v>
      </c>
      <c r="EQ176" s="1">
        <v>20</v>
      </c>
      <c r="ER176" s="1">
        <v>9</v>
      </c>
      <c r="ES176" s="1">
        <v>1</v>
      </c>
      <c r="ET176" s="1">
        <v>0</v>
      </c>
      <c r="EU176" s="1">
        <v>105</v>
      </c>
      <c r="EV176" s="1">
        <v>66</v>
      </c>
      <c r="EW176" s="1">
        <v>25</v>
      </c>
      <c r="EX176" s="1">
        <v>5</v>
      </c>
      <c r="EY176" s="1">
        <v>1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181</v>
      </c>
      <c r="FJ176" s="1" t="s">
        <v>375</v>
      </c>
      <c r="FK176" s="1">
        <v>192</v>
      </c>
      <c r="FL176" s="1">
        <v>13</v>
      </c>
      <c r="FM176" s="1" t="s">
        <v>375</v>
      </c>
      <c r="FN176" s="1">
        <v>15</v>
      </c>
      <c r="FO176" s="1">
        <v>47</v>
      </c>
      <c r="FP176" s="1">
        <v>12</v>
      </c>
      <c r="FQ176" s="1">
        <v>47</v>
      </c>
      <c r="FR176" s="1" t="s">
        <v>314</v>
      </c>
      <c r="FS176" s="1">
        <v>313</v>
      </c>
      <c r="FT176" s="1">
        <v>134</v>
      </c>
      <c r="FU176" s="1">
        <v>313</v>
      </c>
    </row>
    <row r="177" spans="63:177">
      <c r="BK177" s="29">
        <v>324967060</v>
      </c>
      <c r="BL177" s="1" t="s">
        <v>106</v>
      </c>
      <c r="BM177" s="1">
        <v>255</v>
      </c>
      <c r="BN177" s="1" t="s">
        <v>289</v>
      </c>
      <c r="BO177" s="1" t="s">
        <v>290</v>
      </c>
      <c r="BP177" s="1">
        <v>142</v>
      </c>
      <c r="BQ177" s="1">
        <v>1</v>
      </c>
      <c r="BR177" s="4">
        <v>50.921985815602838</v>
      </c>
      <c r="BS177" s="4">
        <v>32.479432624113464</v>
      </c>
      <c r="BT177" s="4">
        <v>31.117730496453891</v>
      </c>
      <c r="BU177" s="4">
        <v>114.5191489361702</v>
      </c>
      <c r="BV177" s="4">
        <v>38.173049645390087</v>
      </c>
      <c r="BW177" s="1">
        <v>27</v>
      </c>
      <c r="BX177" s="1">
        <v>67</v>
      </c>
      <c r="BY177" s="1">
        <v>37</v>
      </c>
      <c r="BZ177" s="1">
        <v>10</v>
      </c>
      <c r="CA177" s="1">
        <v>2</v>
      </c>
      <c r="CB177" s="1">
        <v>0</v>
      </c>
      <c r="CC177" s="1">
        <v>81</v>
      </c>
      <c r="CD177" s="1">
        <v>33</v>
      </c>
      <c r="CE177" s="1">
        <v>16</v>
      </c>
      <c r="CF177" s="1">
        <v>11</v>
      </c>
      <c r="CG177" s="1">
        <v>5</v>
      </c>
      <c r="CH177" s="1">
        <v>1</v>
      </c>
      <c r="CI177" s="1">
        <v>92</v>
      </c>
      <c r="CJ177" s="1">
        <v>29</v>
      </c>
      <c r="CK177" s="1">
        <v>16</v>
      </c>
      <c r="CL177" s="1">
        <v>4</v>
      </c>
      <c r="CM177" s="1">
        <v>2</v>
      </c>
      <c r="CN177" s="1">
        <v>0</v>
      </c>
      <c r="CO177" s="1">
        <v>2</v>
      </c>
      <c r="CP177" s="1">
        <v>0</v>
      </c>
      <c r="CQ177" s="1">
        <v>0</v>
      </c>
      <c r="CR177" s="1">
        <v>0</v>
      </c>
      <c r="CS177" s="4"/>
      <c r="CT177" s="4"/>
      <c r="CU177" s="4"/>
      <c r="CV177" s="4"/>
      <c r="CW177" s="4"/>
      <c r="CX177" s="4"/>
      <c r="CY177" s="4"/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142</v>
      </c>
      <c r="EA177" s="1">
        <v>1</v>
      </c>
      <c r="EB177" s="4">
        <v>50.921985815602838</v>
      </c>
      <c r="EC177" s="4">
        <v>32.479432624113464</v>
      </c>
      <c r="ED177" s="4">
        <v>31.117730496453891</v>
      </c>
      <c r="EE177" s="4"/>
      <c r="EF177" s="4">
        <v>114.5191489361702</v>
      </c>
      <c r="EG177" s="4">
        <v>38.173049645390087</v>
      </c>
      <c r="EH177" s="4">
        <v>38.173049645390087</v>
      </c>
      <c r="EI177" s="1">
        <v>27</v>
      </c>
      <c r="EJ177" s="1">
        <v>67</v>
      </c>
      <c r="EK177" s="1">
        <v>37</v>
      </c>
      <c r="EL177" s="1">
        <v>10</v>
      </c>
      <c r="EM177" s="1">
        <v>2</v>
      </c>
      <c r="EN177" s="1">
        <v>0</v>
      </c>
      <c r="EO177" s="1">
        <v>81</v>
      </c>
      <c r="EP177" s="1">
        <v>33</v>
      </c>
      <c r="EQ177" s="1">
        <v>16</v>
      </c>
      <c r="ER177" s="1">
        <v>11</v>
      </c>
      <c r="ES177" s="1">
        <v>5</v>
      </c>
      <c r="ET177" s="1">
        <v>1</v>
      </c>
      <c r="EU177" s="1">
        <v>92</v>
      </c>
      <c r="EV177" s="1">
        <v>29</v>
      </c>
      <c r="EW177" s="1">
        <v>16</v>
      </c>
      <c r="EX177" s="1">
        <v>4</v>
      </c>
      <c r="EY177" s="1">
        <v>2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2</v>
      </c>
      <c r="FH177" s="1">
        <v>0</v>
      </c>
      <c r="FI177" s="1">
        <v>195</v>
      </c>
      <c r="FJ177" s="1" t="s">
        <v>375</v>
      </c>
      <c r="FK177" s="1">
        <v>206</v>
      </c>
      <c r="FL177" s="1">
        <v>17</v>
      </c>
      <c r="FM177" s="1" t="s">
        <v>375</v>
      </c>
      <c r="FN177" s="1">
        <v>18</v>
      </c>
      <c r="FO177" s="1">
        <v>47</v>
      </c>
      <c r="FP177" s="1">
        <v>12</v>
      </c>
      <c r="FQ177" s="1">
        <v>47</v>
      </c>
      <c r="FR177" s="1" t="s">
        <v>314</v>
      </c>
      <c r="FS177" s="1">
        <v>313</v>
      </c>
      <c r="FT177" s="1">
        <v>134</v>
      </c>
      <c r="FU177" s="1">
        <v>313</v>
      </c>
    </row>
    <row r="178" spans="63:177">
      <c r="BK178" s="29">
        <v>913092444</v>
      </c>
      <c r="BL178" s="1" t="s">
        <v>107</v>
      </c>
      <c r="BM178" s="1">
        <v>259</v>
      </c>
      <c r="BN178" s="1" t="s">
        <v>289</v>
      </c>
      <c r="BO178" s="1" t="s">
        <v>290</v>
      </c>
      <c r="BP178" s="1">
        <v>78</v>
      </c>
      <c r="BQ178" s="1">
        <v>0</v>
      </c>
      <c r="BR178" s="4">
        <v>43.511538461538443</v>
      </c>
      <c r="BS178" s="4">
        <v>27.147435897435891</v>
      </c>
      <c r="BT178" s="4">
        <v>31.114102564102566</v>
      </c>
      <c r="BU178" s="4">
        <v>101.77307692307691</v>
      </c>
      <c r="BV178" s="4">
        <v>33.924358974358981</v>
      </c>
      <c r="BW178" s="1">
        <v>29</v>
      </c>
      <c r="BX178" s="1">
        <v>29</v>
      </c>
      <c r="BY178" s="1">
        <v>16</v>
      </c>
      <c r="BZ178" s="1">
        <v>4</v>
      </c>
      <c r="CA178" s="1">
        <v>0</v>
      </c>
      <c r="CB178" s="1">
        <v>0</v>
      </c>
      <c r="CC178" s="1">
        <v>51</v>
      </c>
      <c r="CD178" s="1">
        <v>20</v>
      </c>
      <c r="CE178" s="1">
        <v>5</v>
      </c>
      <c r="CF178" s="1">
        <v>2</v>
      </c>
      <c r="CG178" s="1">
        <v>0</v>
      </c>
      <c r="CH178" s="1">
        <v>0</v>
      </c>
      <c r="CI178" s="1">
        <v>49</v>
      </c>
      <c r="CJ178" s="1">
        <v>20</v>
      </c>
      <c r="CK178" s="1">
        <v>7</v>
      </c>
      <c r="CL178" s="1">
        <v>2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4"/>
      <c r="CT178" s="4"/>
      <c r="CU178" s="4"/>
      <c r="CV178" s="4"/>
      <c r="CW178" s="4"/>
      <c r="CX178" s="4"/>
      <c r="CY178" s="4"/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78</v>
      </c>
      <c r="EA178" s="1">
        <v>0</v>
      </c>
      <c r="EB178" s="4">
        <v>43.511538461538443</v>
      </c>
      <c r="EC178" s="4">
        <v>27.147435897435891</v>
      </c>
      <c r="ED178" s="4">
        <v>31.114102564102566</v>
      </c>
      <c r="EE178" s="4"/>
      <c r="EF178" s="4">
        <v>101.77307692307691</v>
      </c>
      <c r="EG178" s="4">
        <v>33.924358974358981</v>
      </c>
      <c r="EH178" s="4">
        <v>33.924358974358981</v>
      </c>
      <c r="EI178" s="1">
        <v>29</v>
      </c>
      <c r="EJ178" s="1">
        <v>29</v>
      </c>
      <c r="EK178" s="1">
        <v>16</v>
      </c>
      <c r="EL178" s="1">
        <v>4</v>
      </c>
      <c r="EM178" s="1">
        <v>0</v>
      </c>
      <c r="EN178" s="1">
        <v>0</v>
      </c>
      <c r="EO178" s="1">
        <v>51</v>
      </c>
      <c r="EP178" s="1">
        <v>20</v>
      </c>
      <c r="EQ178" s="1">
        <v>5</v>
      </c>
      <c r="ER178" s="1">
        <v>2</v>
      </c>
      <c r="ES178" s="1">
        <v>0</v>
      </c>
      <c r="ET178" s="1">
        <v>0</v>
      </c>
      <c r="EU178" s="1">
        <v>49</v>
      </c>
      <c r="EV178" s="1">
        <v>20</v>
      </c>
      <c r="EW178" s="1">
        <v>7</v>
      </c>
      <c r="EX178" s="1">
        <v>2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260</v>
      </c>
      <c r="FJ178" s="1" t="s">
        <v>375</v>
      </c>
      <c r="FK178" s="1">
        <v>263</v>
      </c>
      <c r="FL178" s="1">
        <v>33</v>
      </c>
      <c r="FM178" s="1" t="s">
        <v>375</v>
      </c>
      <c r="FN178" s="1">
        <v>33</v>
      </c>
      <c r="FO178" s="1">
        <v>47</v>
      </c>
      <c r="FP178" s="1">
        <v>12</v>
      </c>
      <c r="FQ178" s="1">
        <v>47</v>
      </c>
      <c r="FR178" s="1" t="s">
        <v>314</v>
      </c>
      <c r="FS178" s="1">
        <v>313</v>
      </c>
      <c r="FT178" s="1">
        <v>134</v>
      </c>
      <c r="FU178" s="1">
        <v>313</v>
      </c>
    </row>
    <row r="179" spans="63:177">
      <c r="BK179" s="29">
        <v>953248324</v>
      </c>
      <c r="BL179" s="1" t="s">
        <v>108</v>
      </c>
      <c r="BM179" s="1">
        <v>271</v>
      </c>
      <c r="BN179" s="1" t="s">
        <v>289</v>
      </c>
      <c r="BO179" s="1" t="s">
        <v>370</v>
      </c>
      <c r="BP179" s="1">
        <v>131</v>
      </c>
      <c r="BQ179" s="1">
        <v>2</v>
      </c>
      <c r="BR179" s="4">
        <v>47.017054263565889</v>
      </c>
      <c r="BS179" s="4">
        <v>32.503100775193801</v>
      </c>
      <c r="BT179" s="4">
        <v>34.424806201550382</v>
      </c>
      <c r="BU179" s="4">
        <v>113.94496124031005</v>
      </c>
      <c r="BV179" s="4">
        <v>37.981653746770014</v>
      </c>
      <c r="BW179" s="1">
        <v>42</v>
      </c>
      <c r="BX179" s="1">
        <v>42</v>
      </c>
      <c r="BY179" s="1">
        <v>35</v>
      </c>
      <c r="BZ179" s="1">
        <v>10</v>
      </c>
      <c r="CA179" s="1">
        <v>0</v>
      </c>
      <c r="CB179" s="1">
        <v>0</v>
      </c>
      <c r="CC179" s="1">
        <v>74</v>
      </c>
      <c r="CD179" s="1">
        <v>29</v>
      </c>
      <c r="CE179" s="1">
        <v>20</v>
      </c>
      <c r="CF179" s="1">
        <v>6</v>
      </c>
      <c r="CG179" s="1">
        <v>4</v>
      </c>
      <c r="CH179" s="1">
        <v>0</v>
      </c>
      <c r="CI179" s="1">
        <v>70</v>
      </c>
      <c r="CJ179" s="1">
        <v>38</v>
      </c>
      <c r="CK179" s="1">
        <v>17</v>
      </c>
      <c r="CL179" s="1">
        <v>4</v>
      </c>
      <c r="CM179" s="1">
        <v>0</v>
      </c>
      <c r="CN179" s="1">
        <v>0</v>
      </c>
      <c r="CO179" s="1">
        <v>0</v>
      </c>
      <c r="CP179" s="1">
        <v>0</v>
      </c>
      <c r="CQ179" s="1">
        <v>29</v>
      </c>
      <c r="CR179" s="1">
        <v>0</v>
      </c>
      <c r="CS179" s="4">
        <v>57.165517241379291</v>
      </c>
      <c r="CT179" s="4">
        <v>28.520689655172415</v>
      </c>
      <c r="CU179" s="4">
        <v>43.624137931034483</v>
      </c>
      <c r="CV179" s="4">
        <v>50.96551724137931</v>
      </c>
      <c r="CW179" s="4">
        <v>129.31034482758622</v>
      </c>
      <c r="CX179" s="4">
        <v>43.103448275862064</v>
      </c>
      <c r="CY179" s="4">
        <v>45.068965517241388</v>
      </c>
      <c r="CZ179" s="1">
        <v>3</v>
      </c>
      <c r="DA179" s="1">
        <v>12</v>
      </c>
      <c r="DB179" s="1">
        <v>10</v>
      </c>
      <c r="DC179" s="1">
        <v>4</v>
      </c>
      <c r="DD179" s="1">
        <v>0</v>
      </c>
      <c r="DE179" s="1">
        <v>0</v>
      </c>
      <c r="DF179" s="1">
        <v>19</v>
      </c>
      <c r="DG179" s="1">
        <v>8</v>
      </c>
      <c r="DH179" s="1">
        <v>2</v>
      </c>
      <c r="DI179" s="1">
        <v>0</v>
      </c>
      <c r="DJ179" s="1">
        <v>1</v>
      </c>
      <c r="DK179" s="1">
        <v>0</v>
      </c>
      <c r="DL179" s="1">
        <v>12</v>
      </c>
      <c r="DM179" s="1">
        <v>10</v>
      </c>
      <c r="DN179" s="1">
        <v>2</v>
      </c>
      <c r="DO179" s="1">
        <v>5</v>
      </c>
      <c r="DP179" s="1">
        <v>0</v>
      </c>
      <c r="DQ179" s="1">
        <v>0</v>
      </c>
      <c r="DR179" s="1">
        <v>8</v>
      </c>
      <c r="DS179" s="1">
        <v>10</v>
      </c>
      <c r="DT179" s="1">
        <v>9</v>
      </c>
      <c r="DU179" s="1">
        <v>2</v>
      </c>
      <c r="DV179" s="1">
        <v>0</v>
      </c>
      <c r="DW179" s="1">
        <v>0</v>
      </c>
      <c r="DX179" s="1">
        <v>0</v>
      </c>
      <c r="DY179" s="1">
        <v>0</v>
      </c>
      <c r="DZ179" s="1">
        <v>160</v>
      </c>
      <c r="EA179" s="1">
        <v>2</v>
      </c>
      <c r="EB179" s="4">
        <v>48.879746835443058</v>
      </c>
      <c r="EC179" s="4">
        <v>31.77215189873419</v>
      </c>
      <c r="ED179" s="4">
        <v>36.113291139240495</v>
      </c>
      <c r="EE179" s="4">
        <v>50.96551724137931</v>
      </c>
      <c r="EF179" s="4">
        <v>116.76518987341773</v>
      </c>
      <c r="EG179" s="4">
        <v>38.921729957805887</v>
      </c>
      <c r="EH179" s="4">
        <v>39.282489451476799</v>
      </c>
      <c r="EI179" s="1">
        <v>45</v>
      </c>
      <c r="EJ179" s="1">
        <v>54</v>
      </c>
      <c r="EK179" s="1">
        <v>45</v>
      </c>
      <c r="EL179" s="1">
        <v>14</v>
      </c>
      <c r="EM179" s="1">
        <v>0</v>
      </c>
      <c r="EN179" s="1">
        <v>0</v>
      </c>
      <c r="EO179" s="1">
        <v>93</v>
      </c>
      <c r="EP179" s="1">
        <v>37</v>
      </c>
      <c r="EQ179" s="1">
        <v>22</v>
      </c>
      <c r="ER179" s="1">
        <v>6</v>
      </c>
      <c r="ES179" s="1">
        <v>5</v>
      </c>
      <c r="ET179" s="1">
        <v>0</v>
      </c>
      <c r="EU179" s="1">
        <v>82</v>
      </c>
      <c r="EV179" s="1">
        <v>48</v>
      </c>
      <c r="EW179" s="1">
        <v>19</v>
      </c>
      <c r="EX179" s="1">
        <v>9</v>
      </c>
      <c r="EY179" s="1">
        <v>0</v>
      </c>
      <c r="EZ179" s="1">
        <v>0</v>
      </c>
      <c r="FA179" s="1">
        <v>8</v>
      </c>
      <c r="FB179" s="1">
        <v>10</v>
      </c>
      <c r="FC179" s="1">
        <v>9</v>
      </c>
      <c r="FD179" s="1">
        <v>2</v>
      </c>
      <c r="FE179" s="1">
        <v>0</v>
      </c>
      <c r="FF179" s="1">
        <v>0</v>
      </c>
      <c r="FG179" s="1">
        <v>0</v>
      </c>
      <c r="FH179" s="1">
        <v>0</v>
      </c>
      <c r="FI179" s="1">
        <v>200</v>
      </c>
      <c r="FJ179" s="1">
        <v>96</v>
      </c>
      <c r="FK179" s="1">
        <v>189</v>
      </c>
      <c r="FL179" s="1">
        <v>18</v>
      </c>
      <c r="FM179" s="1">
        <v>5</v>
      </c>
      <c r="FN179" s="1">
        <v>13</v>
      </c>
      <c r="FO179" s="1">
        <v>47</v>
      </c>
      <c r="FP179" s="1">
        <v>12</v>
      </c>
      <c r="FQ179" s="1">
        <v>47</v>
      </c>
      <c r="FR179" s="1" t="s">
        <v>314</v>
      </c>
      <c r="FS179" s="1">
        <v>313</v>
      </c>
      <c r="FT179" s="1">
        <v>134</v>
      </c>
      <c r="FU179" s="1">
        <v>313</v>
      </c>
    </row>
    <row r="180" spans="63:177">
      <c r="BK180" s="29">
        <v>976397687</v>
      </c>
      <c r="BL180" s="1" t="s">
        <v>109</v>
      </c>
      <c r="BM180" s="1">
        <v>293</v>
      </c>
      <c r="BN180" s="1" t="s">
        <v>289</v>
      </c>
      <c r="BO180" s="1" t="s">
        <v>290</v>
      </c>
      <c r="BP180" s="1">
        <v>83</v>
      </c>
      <c r="BQ180" s="1">
        <v>4</v>
      </c>
      <c r="BR180" s="4">
        <v>40.218987341772156</v>
      </c>
      <c r="BS180" s="4">
        <v>20.702531645569625</v>
      </c>
      <c r="BT180" s="4">
        <v>21.779746835443028</v>
      </c>
      <c r="BU180" s="4">
        <v>82.701265822784791</v>
      </c>
      <c r="BV180" s="4">
        <v>27.567088607594943</v>
      </c>
      <c r="BW180" s="1">
        <v>36</v>
      </c>
      <c r="BX180" s="1">
        <v>23</v>
      </c>
      <c r="BY180" s="1">
        <v>15</v>
      </c>
      <c r="BZ180" s="1">
        <v>5</v>
      </c>
      <c r="CA180" s="1">
        <v>0</v>
      </c>
      <c r="CB180" s="1">
        <v>0</v>
      </c>
      <c r="CC180" s="1">
        <v>66</v>
      </c>
      <c r="CD180" s="1">
        <v>7</v>
      </c>
      <c r="CE180" s="1">
        <v>5</v>
      </c>
      <c r="CF180" s="1">
        <v>1</v>
      </c>
      <c r="CG180" s="1">
        <v>1</v>
      </c>
      <c r="CH180" s="1">
        <v>0</v>
      </c>
      <c r="CI180" s="1">
        <v>65</v>
      </c>
      <c r="CJ180" s="1">
        <v>13</v>
      </c>
      <c r="CK180" s="1">
        <v>1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4"/>
      <c r="CT180" s="4"/>
      <c r="CU180" s="4"/>
      <c r="CV180" s="4"/>
      <c r="CW180" s="4"/>
      <c r="CX180" s="4"/>
      <c r="CY180" s="4"/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83</v>
      </c>
      <c r="EA180" s="1">
        <v>4</v>
      </c>
      <c r="EB180" s="4">
        <v>40.218987341772156</v>
      </c>
      <c r="EC180" s="4">
        <v>20.702531645569625</v>
      </c>
      <c r="ED180" s="4">
        <v>21.779746835443028</v>
      </c>
      <c r="EE180" s="4"/>
      <c r="EF180" s="4">
        <v>82.701265822784791</v>
      </c>
      <c r="EG180" s="4">
        <v>27.567088607594943</v>
      </c>
      <c r="EH180" s="4">
        <v>27.567088607594943</v>
      </c>
      <c r="EI180" s="1">
        <v>36</v>
      </c>
      <c r="EJ180" s="1">
        <v>23</v>
      </c>
      <c r="EK180" s="1">
        <v>15</v>
      </c>
      <c r="EL180" s="1">
        <v>5</v>
      </c>
      <c r="EM180" s="1">
        <v>0</v>
      </c>
      <c r="EN180" s="1">
        <v>0</v>
      </c>
      <c r="EO180" s="1">
        <v>66</v>
      </c>
      <c r="EP180" s="1">
        <v>7</v>
      </c>
      <c r="EQ180" s="1">
        <v>5</v>
      </c>
      <c r="ER180" s="1">
        <v>1</v>
      </c>
      <c r="ES180" s="1">
        <v>1</v>
      </c>
      <c r="ET180" s="1">
        <v>0</v>
      </c>
      <c r="EU180" s="1">
        <v>65</v>
      </c>
      <c r="EV180" s="1">
        <v>13</v>
      </c>
      <c r="EW180" s="1">
        <v>1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296</v>
      </c>
      <c r="FJ180" s="1" t="s">
        <v>375</v>
      </c>
      <c r="FK180" s="1">
        <v>297</v>
      </c>
      <c r="FL180" s="1">
        <v>43</v>
      </c>
      <c r="FM180" s="1" t="s">
        <v>375</v>
      </c>
      <c r="FN180" s="1">
        <v>43</v>
      </c>
      <c r="FO180" s="1">
        <v>47</v>
      </c>
      <c r="FP180" s="1">
        <v>12</v>
      </c>
      <c r="FQ180" s="1">
        <v>47</v>
      </c>
      <c r="FR180" s="1" t="s">
        <v>314</v>
      </c>
      <c r="FS180" s="1">
        <v>313</v>
      </c>
      <c r="FT180" s="1">
        <v>134</v>
      </c>
      <c r="FU180" s="1">
        <v>313</v>
      </c>
    </row>
    <row r="181" spans="63:177">
      <c r="BK181" s="29">
        <v>505443946</v>
      </c>
      <c r="BL181" s="1" t="s">
        <v>110</v>
      </c>
      <c r="BM181" s="1">
        <v>295</v>
      </c>
      <c r="BN181" s="1" t="s">
        <v>289</v>
      </c>
      <c r="BO181" s="1" t="s">
        <v>290</v>
      </c>
      <c r="BP181" s="1">
        <v>89</v>
      </c>
      <c r="BQ181" s="1">
        <v>1</v>
      </c>
      <c r="BR181" s="4">
        <v>34.86931818181818</v>
      </c>
      <c r="BS181" s="4">
        <v>20.671590909090909</v>
      </c>
      <c r="BT181" s="4">
        <v>19.74318181818181</v>
      </c>
      <c r="BU181" s="4">
        <v>75.284090909090878</v>
      </c>
      <c r="BV181" s="4">
        <v>25.094696969696972</v>
      </c>
      <c r="BW181" s="1">
        <v>44</v>
      </c>
      <c r="BX181" s="1">
        <v>29</v>
      </c>
      <c r="BY181" s="1">
        <v>13</v>
      </c>
      <c r="BZ181" s="1">
        <v>2</v>
      </c>
      <c r="CA181" s="1">
        <v>1</v>
      </c>
      <c r="CB181" s="1">
        <v>0</v>
      </c>
      <c r="CC181" s="1">
        <v>69</v>
      </c>
      <c r="CD181" s="1">
        <v>17</v>
      </c>
      <c r="CE181" s="1">
        <v>1</v>
      </c>
      <c r="CF181" s="1">
        <v>1</v>
      </c>
      <c r="CG181" s="1">
        <v>3</v>
      </c>
      <c r="CH181" s="1">
        <v>0</v>
      </c>
      <c r="CI181" s="1">
        <v>77</v>
      </c>
      <c r="CJ181" s="1">
        <v>9</v>
      </c>
      <c r="CK181" s="1">
        <v>2</v>
      </c>
      <c r="CL181" s="1">
        <v>0</v>
      </c>
      <c r="CM181" s="1">
        <v>2</v>
      </c>
      <c r="CN181" s="1">
        <v>0</v>
      </c>
      <c r="CO181" s="1">
        <v>1</v>
      </c>
      <c r="CP181" s="1">
        <v>0</v>
      </c>
      <c r="CQ181" s="1">
        <v>0</v>
      </c>
      <c r="CR181" s="1">
        <v>0</v>
      </c>
      <c r="CS181" s="4"/>
      <c r="CT181" s="4"/>
      <c r="CU181" s="4"/>
      <c r="CV181" s="4"/>
      <c r="CW181" s="4"/>
      <c r="CX181" s="4"/>
      <c r="CY181" s="4"/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89</v>
      </c>
      <c r="EA181" s="1">
        <v>1</v>
      </c>
      <c r="EB181" s="4">
        <v>34.86931818181818</v>
      </c>
      <c r="EC181" s="4">
        <v>20.671590909090909</v>
      </c>
      <c r="ED181" s="4">
        <v>19.74318181818181</v>
      </c>
      <c r="EE181" s="4"/>
      <c r="EF181" s="4">
        <v>75.284090909090878</v>
      </c>
      <c r="EG181" s="4">
        <v>25.094696969696972</v>
      </c>
      <c r="EH181" s="4">
        <v>25.094696969696972</v>
      </c>
      <c r="EI181" s="1">
        <v>44</v>
      </c>
      <c r="EJ181" s="1">
        <v>29</v>
      </c>
      <c r="EK181" s="1">
        <v>13</v>
      </c>
      <c r="EL181" s="1">
        <v>2</v>
      </c>
      <c r="EM181" s="1">
        <v>1</v>
      </c>
      <c r="EN181" s="1">
        <v>0</v>
      </c>
      <c r="EO181" s="1">
        <v>69</v>
      </c>
      <c r="EP181" s="1">
        <v>17</v>
      </c>
      <c r="EQ181" s="1">
        <v>1</v>
      </c>
      <c r="ER181" s="1">
        <v>1</v>
      </c>
      <c r="ES181" s="1">
        <v>3</v>
      </c>
      <c r="ET181" s="1">
        <v>0</v>
      </c>
      <c r="EU181" s="1">
        <v>77</v>
      </c>
      <c r="EV181" s="1">
        <v>9</v>
      </c>
      <c r="EW181" s="1">
        <v>2</v>
      </c>
      <c r="EX181" s="1">
        <v>0</v>
      </c>
      <c r="EY181" s="1">
        <v>2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1</v>
      </c>
      <c r="FH181" s="1">
        <v>0</v>
      </c>
      <c r="FI181" s="1">
        <v>302</v>
      </c>
      <c r="FJ181" s="1" t="s">
        <v>375</v>
      </c>
      <c r="FK181" s="1">
        <v>305</v>
      </c>
      <c r="FL181" s="1">
        <v>45</v>
      </c>
      <c r="FM181" s="1" t="s">
        <v>375</v>
      </c>
      <c r="FN181" s="1">
        <v>45</v>
      </c>
      <c r="FO181" s="1">
        <v>47</v>
      </c>
      <c r="FP181" s="1">
        <v>12</v>
      </c>
      <c r="FQ181" s="1">
        <v>47</v>
      </c>
      <c r="FR181" s="1" t="s">
        <v>314</v>
      </c>
      <c r="FS181" s="1">
        <v>313</v>
      </c>
      <c r="FT181" s="1">
        <v>134</v>
      </c>
      <c r="FU181" s="1">
        <v>313</v>
      </c>
    </row>
    <row r="182" spans="63:177">
      <c r="BK182" s="29">
        <v>193102658</v>
      </c>
      <c r="BL182" s="1" t="s">
        <v>111</v>
      </c>
      <c r="BM182" s="1">
        <v>296</v>
      </c>
      <c r="BN182" s="1" t="s">
        <v>289</v>
      </c>
      <c r="BO182" s="1" t="s">
        <v>290</v>
      </c>
      <c r="BP182" s="1">
        <v>78</v>
      </c>
      <c r="BQ182" s="1">
        <v>2</v>
      </c>
      <c r="BR182" s="4">
        <v>49.842105263157897</v>
      </c>
      <c r="BS182" s="4">
        <v>35.76184210526317</v>
      </c>
      <c r="BT182" s="4">
        <v>35.839473684210532</v>
      </c>
      <c r="BU182" s="4">
        <v>121.44342105263156</v>
      </c>
      <c r="BV182" s="4">
        <v>40.48114035087719</v>
      </c>
      <c r="BW182" s="1">
        <v>21</v>
      </c>
      <c r="BX182" s="1">
        <v>27</v>
      </c>
      <c r="BY182" s="1">
        <v>19</v>
      </c>
      <c r="BZ182" s="1">
        <v>9</v>
      </c>
      <c r="CA182" s="1">
        <v>0</v>
      </c>
      <c r="CB182" s="1">
        <v>1</v>
      </c>
      <c r="CC182" s="1">
        <v>40</v>
      </c>
      <c r="CD182" s="1">
        <v>18</v>
      </c>
      <c r="CE182" s="1">
        <v>15</v>
      </c>
      <c r="CF182" s="1">
        <v>3</v>
      </c>
      <c r="CG182" s="1">
        <v>0</v>
      </c>
      <c r="CH182" s="1">
        <v>2</v>
      </c>
      <c r="CI182" s="1">
        <v>38</v>
      </c>
      <c r="CJ182" s="1">
        <v>28</v>
      </c>
      <c r="CK182" s="1">
        <v>7</v>
      </c>
      <c r="CL182" s="1">
        <v>3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4"/>
      <c r="CT182" s="4"/>
      <c r="CU182" s="4"/>
      <c r="CV182" s="4"/>
      <c r="CW182" s="4"/>
      <c r="CX182" s="4"/>
      <c r="CY182" s="4"/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78</v>
      </c>
      <c r="EA182" s="1">
        <v>2</v>
      </c>
      <c r="EB182" s="4">
        <v>49.842105263157897</v>
      </c>
      <c r="EC182" s="4">
        <v>35.76184210526317</v>
      </c>
      <c r="ED182" s="4">
        <v>35.839473684210532</v>
      </c>
      <c r="EE182" s="4"/>
      <c r="EF182" s="4">
        <v>121.44342105263156</v>
      </c>
      <c r="EG182" s="4">
        <v>40.48114035087719</v>
      </c>
      <c r="EH182" s="4">
        <v>40.48114035087719</v>
      </c>
      <c r="EI182" s="1">
        <v>21</v>
      </c>
      <c r="EJ182" s="1">
        <v>27</v>
      </c>
      <c r="EK182" s="1">
        <v>19</v>
      </c>
      <c r="EL182" s="1">
        <v>9</v>
      </c>
      <c r="EM182" s="1">
        <v>0</v>
      </c>
      <c r="EN182" s="1">
        <v>1</v>
      </c>
      <c r="EO182" s="1">
        <v>40</v>
      </c>
      <c r="EP182" s="1">
        <v>18</v>
      </c>
      <c r="EQ182" s="1">
        <v>15</v>
      </c>
      <c r="ER182" s="1">
        <v>3</v>
      </c>
      <c r="ES182" s="1">
        <v>0</v>
      </c>
      <c r="ET182" s="1">
        <v>2</v>
      </c>
      <c r="EU182" s="1">
        <v>38</v>
      </c>
      <c r="EV182" s="1">
        <v>28</v>
      </c>
      <c r="EW182" s="1">
        <v>7</v>
      </c>
      <c r="EX182" s="1">
        <v>3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145</v>
      </c>
      <c r="FJ182" s="1" t="s">
        <v>375</v>
      </c>
      <c r="FK182" s="1">
        <v>158</v>
      </c>
      <c r="FL182" s="1">
        <v>5</v>
      </c>
      <c r="FM182" s="1" t="s">
        <v>375</v>
      </c>
      <c r="FN182" s="1">
        <v>6</v>
      </c>
      <c r="FO182" s="1">
        <v>47</v>
      </c>
      <c r="FP182" s="1">
        <v>12</v>
      </c>
      <c r="FQ182" s="1">
        <v>47</v>
      </c>
      <c r="FR182" s="1" t="s">
        <v>314</v>
      </c>
      <c r="FS182" s="1">
        <v>313</v>
      </c>
      <c r="FT182" s="1">
        <v>134</v>
      </c>
      <c r="FU182" s="1">
        <v>313</v>
      </c>
    </row>
    <row r="183" spans="63:177">
      <c r="BK183" s="29">
        <v>935006897</v>
      </c>
      <c r="BL183" s="1" t="s">
        <v>112</v>
      </c>
      <c r="BM183" s="1">
        <v>305</v>
      </c>
      <c r="BN183" s="1" t="s">
        <v>289</v>
      </c>
      <c r="BO183" s="1" t="s">
        <v>290</v>
      </c>
      <c r="BP183" s="1">
        <v>38</v>
      </c>
      <c r="BQ183" s="1">
        <v>0</v>
      </c>
      <c r="BR183" s="4">
        <v>54.471052631578949</v>
      </c>
      <c r="BS183" s="4">
        <v>33.047368421052624</v>
      </c>
      <c r="BT183" s="4">
        <v>30.731578947368419</v>
      </c>
      <c r="BU183" s="4">
        <v>118.25</v>
      </c>
      <c r="BV183" s="4">
        <v>39.416666666666664</v>
      </c>
      <c r="BW183" s="1">
        <v>5</v>
      </c>
      <c r="BX183" s="1">
        <v>18</v>
      </c>
      <c r="BY183" s="1">
        <v>10</v>
      </c>
      <c r="BZ183" s="1">
        <v>5</v>
      </c>
      <c r="CA183" s="1">
        <v>0</v>
      </c>
      <c r="CB183" s="1">
        <v>0</v>
      </c>
      <c r="CC183" s="1">
        <v>19</v>
      </c>
      <c r="CD183" s="1">
        <v>16</v>
      </c>
      <c r="CE183" s="1">
        <v>1</v>
      </c>
      <c r="CF183" s="1">
        <v>2</v>
      </c>
      <c r="CG183" s="1">
        <v>0</v>
      </c>
      <c r="CH183" s="1">
        <v>0</v>
      </c>
      <c r="CI183" s="1">
        <v>24</v>
      </c>
      <c r="CJ183" s="1">
        <v>10</v>
      </c>
      <c r="CK183" s="1">
        <v>4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4"/>
      <c r="CT183" s="4"/>
      <c r="CU183" s="4"/>
      <c r="CV183" s="4"/>
      <c r="CW183" s="4"/>
      <c r="CX183" s="4"/>
      <c r="CY183" s="4"/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38</v>
      </c>
      <c r="EA183" s="1">
        <v>0</v>
      </c>
      <c r="EB183" s="4">
        <v>54.471052631578949</v>
      </c>
      <c r="EC183" s="4">
        <v>33.047368421052624</v>
      </c>
      <c r="ED183" s="4">
        <v>30.731578947368419</v>
      </c>
      <c r="EE183" s="4"/>
      <c r="EF183" s="4">
        <v>118.25</v>
      </c>
      <c r="EG183" s="4">
        <v>39.416666666666664</v>
      </c>
      <c r="EH183" s="4">
        <v>39.416666666666664</v>
      </c>
      <c r="EI183" s="1">
        <v>5</v>
      </c>
      <c r="EJ183" s="1">
        <v>18</v>
      </c>
      <c r="EK183" s="1">
        <v>10</v>
      </c>
      <c r="EL183" s="1">
        <v>5</v>
      </c>
      <c r="EM183" s="1">
        <v>0</v>
      </c>
      <c r="EN183" s="1">
        <v>0</v>
      </c>
      <c r="EO183" s="1">
        <v>19</v>
      </c>
      <c r="EP183" s="1">
        <v>16</v>
      </c>
      <c r="EQ183" s="1">
        <v>1</v>
      </c>
      <c r="ER183" s="1">
        <v>2</v>
      </c>
      <c r="ES183" s="1">
        <v>0</v>
      </c>
      <c r="ET183" s="1">
        <v>0</v>
      </c>
      <c r="EU183" s="1">
        <v>24</v>
      </c>
      <c r="EV183" s="1">
        <v>10</v>
      </c>
      <c r="EW183" s="1">
        <v>4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170</v>
      </c>
      <c r="FJ183" s="1" t="s">
        <v>375</v>
      </c>
      <c r="FK183" s="1">
        <v>182</v>
      </c>
      <c r="FL183" s="1">
        <v>11</v>
      </c>
      <c r="FM183" s="1" t="s">
        <v>375</v>
      </c>
      <c r="FN183" s="1">
        <v>11</v>
      </c>
      <c r="FO183" s="1">
        <v>47</v>
      </c>
      <c r="FP183" s="1">
        <v>12</v>
      </c>
      <c r="FQ183" s="1">
        <v>47</v>
      </c>
      <c r="FR183" s="1" t="s">
        <v>314</v>
      </c>
      <c r="FS183" s="1">
        <v>313</v>
      </c>
      <c r="FT183" s="1">
        <v>134</v>
      </c>
      <c r="FU183" s="1">
        <v>313</v>
      </c>
    </row>
    <row r="184" spans="63:177">
      <c r="BK184" s="29">
        <v>604795422</v>
      </c>
      <c r="BL184" s="1" t="s">
        <v>113</v>
      </c>
      <c r="BM184" s="1">
        <v>307</v>
      </c>
      <c r="BN184" s="1" t="s">
        <v>289</v>
      </c>
      <c r="BO184" s="1" t="s">
        <v>290</v>
      </c>
      <c r="BP184" s="1">
        <v>178</v>
      </c>
      <c r="BQ184" s="1">
        <v>0</v>
      </c>
      <c r="BR184" s="4">
        <v>48.77865168539325</v>
      </c>
      <c r="BS184" s="4">
        <v>29.098314606741546</v>
      </c>
      <c r="BT184" s="4">
        <v>32.483707865168547</v>
      </c>
      <c r="BU184" s="4">
        <v>110.36067415730338</v>
      </c>
      <c r="BV184" s="4">
        <v>36.786891385767767</v>
      </c>
      <c r="BW184" s="1">
        <v>53</v>
      </c>
      <c r="BX184" s="1">
        <v>64</v>
      </c>
      <c r="BY184" s="1">
        <v>40</v>
      </c>
      <c r="BZ184" s="1">
        <v>21</v>
      </c>
      <c r="CA184" s="1">
        <v>1</v>
      </c>
      <c r="CB184" s="1">
        <v>0</v>
      </c>
      <c r="CC184" s="1">
        <v>117</v>
      </c>
      <c r="CD184" s="1">
        <v>35</v>
      </c>
      <c r="CE184" s="1">
        <v>19</v>
      </c>
      <c r="CF184" s="1">
        <v>7</v>
      </c>
      <c r="CG184" s="1">
        <v>6</v>
      </c>
      <c r="CH184" s="1">
        <v>0</v>
      </c>
      <c r="CI184" s="1">
        <v>101</v>
      </c>
      <c r="CJ184" s="1">
        <v>55</v>
      </c>
      <c r="CK184" s="1">
        <v>18</v>
      </c>
      <c r="CL184" s="1">
        <v>4</v>
      </c>
      <c r="CM184" s="1">
        <v>1</v>
      </c>
      <c r="CN184" s="1">
        <v>0</v>
      </c>
      <c r="CO184" s="1">
        <v>1</v>
      </c>
      <c r="CP184" s="1">
        <v>0</v>
      </c>
      <c r="CQ184" s="1">
        <v>0</v>
      </c>
      <c r="CR184" s="1">
        <v>0</v>
      </c>
      <c r="CS184" s="4"/>
      <c r="CT184" s="4"/>
      <c r="CU184" s="4"/>
      <c r="CV184" s="4"/>
      <c r="CW184" s="4"/>
      <c r="CX184" s="4"/>
      <c r="CY184" s="4"/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178</v>
      </c>
      <c r="EA184" s="1">
        <v>0</v>
      </c>
      <c r="EB184" s="4">
        <v>48.77865168539325</v>
      </c>
      <c r="EC184" s="4">
        <v>29.098314606741546</v>
      </c>
      <c r="ED184" s="4">
        <v>32.483707865168547</v>
      </c>
      <c r="EE184" s="4"/>
      <c r="EF184" s="4">
        <v>110.36067415730338</v>
      </c>
      <c r="EG184" s="4">
        <v>36.786891385767767</v>
      </c>
      <c r="EH184" s="4">
        <v>36.786891385767767</v>
      </c>
      <c r="EI184" s="1">
        <v>53</v>
      </c>
      <c r="EJ184" s="1">
        <v>64</v>
      </c>
      <c r="EK184" s="1">
        <v>40</v>
      </c>
      <c r="EL184" s="1">
        <v>21</v>
      </c>
      <c r="EM184" s="1">
        <v>1</v>
      </c>
      <c r="EN184" s="1">
        <v>0</v>
      </c>
      <c r="EO184" s="1">
        <v>117</v>
      </c>
      <c r="EP184" s="1">
        <v>35</v>
      </c>
      <c r="EQ184" s="1">
        <v>19</v>
      </c>
      <c r="ER184" s="1">
        <v>7</v>
      </c>
      <c r="ES184" s="1">
        <v>6</v>
      </c>
      <c r="ET184" s="1">
        <v>0</v>
      </c>
      <c r="EU184" s="1">
        <v>101</v>
      </c>
      <c r="EV184" s="1">
        <v>55</v>
      </c>
      <c r="EW184" s="1">
        <v>18</v>
      </c>
      <c r="EX184" s="1">
        <v>4</v>
      </c>
      <c r="EY184" s="1">
        <v>1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1</v>
      </c>
      <c r="FH184" s="1">
        <v>0</v>
      </c>
      <c r="FI184" s="1">
        <v>217</v>
      </c>
      <c r="FJ184" s="1" t="s">
        <v>375</v>
      </c>
      <c r="FK184" s="1">
        <v>228</v>
      </c>
      <c r="FL184" s="1">
        <v>24</v>
      </c>
      <c r="FM184" s="1" t="s">
        <v>375</v>
      </c>
      <c r="FN184" s="1">
        <v>26</v>
      </c>
      <c r="FO184" s="1">
        <v>47</v>
      </c>
      <c r="FP184" s="1">
        <v>12</v>
      </c>
      <c r="FQ184" s="1">
        <v>47</v>
      </c>
      <c r="FR184" s="1" t="s">
        <v>314</v>
      </c>
      <c r="FS184" s="1">
        <v>313</v>
      </c>
      <c r="FT184" s="1">
        <v>134</v>
      </c>
      <c r="FU184" s="1">
        <v>313</v>
      </c>
    </row>
    <row r="185" spans="63:177">
      <c r="BK185" s="29">
        <v>496994471</v>
      </c>
      <c r="BL185" s="1" t="s">
        <v>114</v>
      </c>
      <c r="BM185" s="1">
        <v>309</v>
      </c>
      <c r="BN185" s="1" t="s">
        <v>289</v>
      </c>
      <c r="BO185" s="1" t="s">
        <v>290</v>
      </c>
      <c r="BP185" s="1">
        <v>53</v>
      </c>
      <c r="BQ185" s="1">
        <v>2</v>
      </c>
      <c r="BR185" s="4">
        <v>49.005882352941171</v>
      </c>
      <c r="BS185" s="4">
        <v>28.547058823529415</v>
      </c>
      <c r="BT185" s="4">
        <v>31.423529411764719</v>
      </c>
      <c r="BU185" s="4">
        <v>108.97647058823532</v>
      </c>
      <c r="BV185" s="4">
        <v>36.325490196078434</v>
      </c>
      <c r="BW185" s="1">
        <v>11</v>
      </c>
      <c r="BX185" s="1">
        <v>25</v>
      </c>
      <c r="BY185" s="1">
        <v>12</v>
      </c>
      <c r="BZ185" s="1">
        <v>3</v>
      </c>
      <c r="CA185" s="1">
        <v>0</v>
      </c>
      <c r="CB185" s="1">
        <v>0</v>
      </c>
      <c r="CC185" s="1">
        <v>34</v>
      </c>
      <c r="CD185" s="1">
        <v>13</v>
      </c>
      <c r="CE185" s="1">
        <v>3</v>
      </c>
      <c r="CF185" s="1">
        <v>1</v>
      </c>
      <c r="CG185" s="1">
        <v>1</v>
      </c>
      <c r="CH185" s="1">
        <v>0</v>
      </c>
      <c r="CI185" s="1">
        <v>30</v>
      </c>
      <c r="CJ185" s="1">
        <v>16</v>
      </c>
      <c r="CK185" s="1">
        <v>4</v>
      </c>
      <c r="CL185" s="1">
        <v>1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4"/>
      <c r="CT185" s="4"/>
      <c r="CU185" s="4"/>
      <c r="CV185" s="4"/>
      <c r="CW185" s="4"/>
      <c r="CX185" s="4"/>
      <c r="CY185" s="4"/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53</v>
      </c>
      <c r="EA185" s="1">
        <v>2</v>
      </c>
      <c r="EB185" s="4">
        <v>49.005882352941171</v>
      </c>
      <c r="EC185" s="4">
        <v>28.547058823529415</v>
      </c>
      <c r="ED185" s="4">
        <v>31.423529411764719</v>
      </c>
      <c r="EE185" s="4"/>
      <c r="EF185" s="4">
        <v>108.97647058823532</v>
      </c>
      <c r="EG185" s="4">
        <v>36.325490196078434</v>
      </c>
      <c r="EH185" s="4">
        <v>36.325490196078434</v>
      </c>
      <c r="EI185" s="1">
        <v>11</v>
      </c>
      <c r="EJ185" s="1">
        <v>25</v>
      </c>
      <c r="EK185" s="1">
        <v>12</v>
      </c>
      <c r="EL185" s="1">
        <v>3</v>
      </c>
      <c r="EM185" s="1">
        <v>0</v>
      </c>
      <c r="EN185" s="1">
        <v>0</v>
      </c>
      <c r="EO185" s="1">
        <v>34</v>
      </c>
      <c r="EP185" s="1">
        <v>13</v>
      </c>
      <c r="EQ185" s="1">
        <v>3</v>
      </c>
      <c r="ER185" s="1">
        <v>1</v>
      </c>
      <c r="ES185" s="1">
        <v>1</v>
      </c>
      <c r="ET185" s="1">
        <v>0</v>
      </c>
      <c r="EU185" s="1">
        <v>30</v>
      </c>
      <c r="EV185" s="1">
        <v>16</v>
      </c>
      <c r="EW185" s="1">
        <v>4</v>
      </c>
      <c r="EX185" s="1">
        <v>1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227</v>
      </c>
      <c r="FJ185" s="1" t="s">
        <v>375</v>
      </c>
      <c r="FK185" s="1">
        <v>235</v>
      </c>
      <c r="FL185" s="1">
        <v>25</v>
      </c>
      <c r="FM185" s="1" t="s">
        <v>375</v>
      </c>
      <c r="FN185" s="1">
        <v>27</v>
      </c>
      <c r="FO185" s="1">
        <v>47</v>
      </c>
      <c r="FP185" s="1">
        <v>12</v>
      </c>
      <c r="FQ185" s="1">
        <v>47</v>
      </c>
      <c r="FR185" s="1" t="s">
        <v>314</v>
      </c>
      <c r="FS185" s="1">
        <v>313</v>
      </c>
      <c r="FT185" s="1">
        <v>134</v>
      </c>
      <c r="FU185" s="1">
        <v>313</v>
      </c>
    </row>
    <row r="186" spans="63:177">
      <c r="BK186" s="29">
        <v>214650278</v>
      </c>
      <c r="BL186" s="1" t="s">
        <v>115</v>
      </c>
      <c r="BM186" s="1">
        <v>310</v>
      </c>
      <c r="BN186" s="1" t="s">
        <v>289</v>
      </c>
      <c r="BO186" s="1" t="s">
        <v>370</v>
      </c>
      <c r="BP186" s="1">
        <v>101</v>
      </c>
      <c r="BQ186" s="1">
        <v>0</v>
      </c>
      <c r="BR186" s="4">
        <v>53.23465346534654</v>
      </c>
      <c r="BS186" s="4">
        <v>33.475247524752483</v>
      </c>
      <c r="BT186" s="4">
        <v>32.496039603960398</v>
      </c>
      <c r="BU186" s="4">
        <v>119.20594059405944</v>
      </c>
      <c r="BV186" s="4">
        <v>39.735313531353128</v>
      </c>
      <c r="BW186" s="1">
        <v>27</v>
      </c>
      <c r="BX186" s="1">
        <v>28</v>
      </c>
      <c r="BY186" s="1">
        <v>26</v>
      </c>
      <c r="BZ186" s="1">
        <v>20</v>
      </c>
      <c r="CA186" s="1">
        <v>0</v>
      </c>
      <c r="CB186" s="1">
        <v>0</v>
      </c>
      <c r="CC186" s="1">
        <v>61</v>
      </c>
      <c r="CD186" s="1">
        <v>17</v>
      </c>
      <c r="CE186" s="1">
        <v>21</v>
      </c>
      <c r="CF186" s="1">
        <v>2</v>
      </c>
      <c r="CG186" s="1">
        <v>3</v>
      </c>
      <c r="CH186" s="1">
        <v>0</v>
      </c>
      <c r="CI186" s="1">
        <v>58</v>
      </c>
      <c r="CJ186" s="1">
        <v>29</v>
      </c>
      <c r="CK186" s="1">
        <v>11</v>
      </c>
      <c r="CL186" s="1">
        <v>3</v>
      </c>
      <c r="CM186" s="1">
        <v>0</v>
      </c>
      <c r="CN186" s="1">
        <v>0</v>
      </c>
      <c r="CO186" s="1">
        <v>0</v>
      </c>
      <c r="CP186" s="1">
        <v>0</v>
      </c>
      <c r="CQ186" s="1">
        <v>35</v>
      </c>
      <c r="CR186" s="1">
        <v>0</v>
      </c>
      <c r="CS186" s="4">
        <v>49.271428571428572</v>
      </c>
      <c r="CT186" s="4">
        <v>25.82571428571428</v>
      </c>
      <c r="CU186" s="4">
        <v>38.077142857142867</v>
      </c>
      <c r="CV186" s="4">
        <v>54.771428571428572</v>
      </c>
      <c r="CW186" s="4">
        <v>113.1742857142857</v>
      </c>
      <c r="CX186" s="4">
        <v>37.724761904761891</v>
      </c>
      <c r="CY186" s="4">
        <v>41.986428571428583</v>
      </c>
      <c r="CZ186" s="1">
        <v>8</v>
      </c>
      <c r="DA186" s="1">
        <v>14</v>
      </c>
      <c r="DB186" s="1">
        <v>12</v>
      </c>
      <c r="DC186" s="1">
        <v>1</v>
      </c>
      <c r="DD186" s="1">
        <v>0</v>
      </c>
      <c r="DE186" s="1">
        <v>0</v>
      </c>
      <c r="DF186" s="1">
        <v>24</v>
      </c>
      <c r="DG186" s="1">
        <v>7</v>
      </c>
      <c r="DH186" s="1">
        <v>4</v>
      </c>
      <c r="DI186" s="1">
        <v>0</v>
      </c>
      <c r="DJ186" s="1">
        <v>0</v>
      </c>
      <c r="DK186" s="1">
        <v>0</v>
      </c>
      <c r="DL186" s="1">
        <v>14</v>
      </c>
      <c r="DM186" s="1">
        <v>15</v>
      </c>
      <c r="DN186" s="1">
        <v>6</v>
      </c>
      <c r="DO186" s="1">
        <v>0</v>
      </c>
      <c r="DP186" s="1">
        <v>1</v>
      </c>
      <c r="DQ186" s="1">
        <v>0</v>
      </c>
      <c r="DR186" s="1">
        <v>6</v>
      </c>
      <c r="DS186" s="1">
        <v>13</v>
      </c>
      <c r="DT186" s="1">
        <v>14</v>
      </c>
      <c r="DU186" s="1">
        <v>2</v>
      </c>
      <c r="DV186" s="1">
        <v>0</v>
      </c>
      <c r="DW186" s="1">
        <v>0</v>
      </c>
      <c r="DX186" s="1">
        <v>0</v>
      </c>
      <c r="DY186" s="1">
        <v>0</v>
      </c>
      <c r="DZ186" s="1">
        <v>136</v>
      </c>
      <c r="EA186" s="1">
        <v>0</v>
      </c>
      <c r="EB186" s="4">
        <v>52.214705882352952</v>
      </c>
      <c r="EC186" s="4">
        <v>31.506617647058835</v>
      </c>
      <c r="ED186" s="4">
        <v>33.932352941176475</v>
      </c>
      <c r="EE186" s="4">
        <v>54.771428571428572</v>
      </c>
      <c r="EF186" s="4">
        <v>117.65367647058828</v>
      </c>
      <c r="EG186" s="4">
        <v>39.217892156862717</v>
      </c>
      <c r="EH186" s="4">
        <v>40.314644607843128</v>
      </c>
      <c r="EI186" s="1">
        <v>35</v>
      </c>
      <c r="EJ186" s="1">
        <v>42</v>
      </c>
      <c r="EK186" s="1">
        <v>38</v>
      </c>
      <c r="EL186" s="1">
        <v>21</v>
      </c>
      <c r="EM186" s="1">
        <v>0</v>
      </c>
      <c r="EN186" s="1">
        <v>0</v>
      </c>
      <c r="EO186" s="1">
        <v>85</v>
      </c>
      <c r="EP186" s="1">
        <v>24</v>
      </c>
      <c r="EQ186" s="1">
        <v>25</v>
      </c>
      <c r="ER186" s="1">
        <v>2</v>
      </c>
      <c r="ES186" s="1">
        <v>3</v>
      </c>
      <c r="ET186" s="1">
        <v>0</v>
      </c>
      <c r="EU186" s="1">
        <v>72</v>
      </c>
      <c r="EV186" s="1">
        <v>44</v>
      </c>
      <c r="EW186" s="1">
        <v>17</v>
      </c>
      <c r="EX186" s="1">
        <v>3</v>
      </c>
      <c r="EY186" s="1">
        <v>1</v>
      </c>
      <c r="EZ186" s="1">
        <v>0</v>
      </c>
      <c r="FA186" s="1">
        <v>6</v>
      </c>
      <c r="FB186" s="1">
        <v>13</v>
      </c>
      <c r="FC186" s="1">
        <v>14</v>
      </c>
      <c r="FD186" s="1">
        <v>2</v>
      </c>
      <c r="FE186" s="1">
        <v>0</v>
      </c>
      <c r="FF186" s="1">
        <v>0</v>
      </c>
      <c r="FG186" s="1">
        <v>0</v>
      </c>
      <c r="FH186" s="1">
        <v>0</v>
      </c>
      <c r="FI186" s="1">
        <v>158</v>
      </c>
      <c r="FJ186" s="1">
        <v>115</v>
      </c>
      <c r="FK186" s="1">
        <v>185</v>
      </c>
      <c r="FL186" s="1">
        <v>9</v>
      </c>
      <c r="FM186" s="1">
        <v>8</v>
      </c>
      <c r="FN186" s="1">
        <v>12</v>
      </c>
      <c r="FO186" s="1">
        <v>47</v>
      </c>
      <c r="FP186" s="1">
        <v>12</v>
      </c>
      <c r="FQ186" s="1">
        <v>47</v>
      </c>
      <c r="FR186" s="1" t="s">
        <v>314</v>
      </c>
      <c r="FS186" s="1">
        <v>313</v>
      </c>
      <c r="FT186" s="1">
        <v>134</v>
      </c>
      <c r="FU186" s="1">
        <v>313</v>
      </c>
    </row>
    <row r="187" spans="63:177">
      <c r="BK187" s="29">
        <v>953169446</v>
      </c>
      <c r="BL187" s="1" t="s">
        <v>116</v>
      </c>
      <c r="BM187" s="1">
        <v>311</v>
      </c>
      <c r="BN187" s="1" t="s">
        <v>289</v>
      </c>
      <c r="BO187" s="1" t="s">
        <v>290</v>
      </c>
      <c r="BP187" s="1">
        <v>172</v>
      </c>
      <c r="BQ187" s="1">
        <v>2</v>
      </c>
      <c r="BR187" s="4">
        <v>52.952352941176471</v>
      </c>
      <c r="BS187" s="4">
        <v>33.700588235294106</v>
      </c>
      <c r="BT187" s="4">
        <v>34.879411764705907</v>
      </c>
      <c r="BU187" s="4">
        <v>121.53235294117647</v>
      </c>
      <c r="BV187" s="4">
        <v>40.510784313725502</v>
      </c>
      <c r="BW187" s="1">
        <v>38</v>
      </c>
      <c r="BX187" s="1">
        <v>60</v>
      </c>
      <c r="BY187" s="1">
        <v>50</v>
      </c>
      <c r="BZ187" s="1">
        <v>22</v>
      </c>
      <c r="CA187" s="1">
        <v>1</v>
      </c>
      <c r="CB187" s="1">
        <v>1</v>
      </c>
      <c r="CC187" s="1">
        <v>92</v>
      </c>
      <c r="CD187" s="1">
        <v>46</v>
      </c>
      <c r="CE187" s="1">
        <v>23</v>
      </c>
      <c r="CF187" s="1">
        <v>9</v>
      </c>
      <c r="CG187" s="1">
        <v>1</v>
      </c>
      <c r="CH187" s="1">
        <v>0</v>
      </c>
      <c r="CI187" s="1">
        <v>84</v>
      </c>
      <c r="CJ187" s="1">
        <v>63</v>
      </c>
      <c r="CK187" s="1">
        <v>20</v>
      </c>
      <c r="CL187" s="1">
        <v>3</v>
      </c>
      <c r="CM187" s="1">
        <v>1</v>
      </c>
      <c r="CN187" s="1">
        <v>0</v>
      </c>
      <c r="CO187" s="1">
        <v>1</v>
      </c>
      <c r="CP187" s="1">
        <v>0</v>
      </c>
      <c r="CQ187" s="1">
        <v>0</v>
      </c>
      <c r="CR187" s="1">
        <v>0</v>
      </c>
      <c r="CS187" s="4"/>
      <c r="CT187" s="4"/>
      <c r="CU187" s="4"/>
      <c r="CV187" s="4"/>
      <c r="CW187" s="4"/>
      <c r="CX187" s="4"/>
      <c r="CY187" s="4"/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172</v>
      </c>
      <c r="EA187" s="1">
        <v>2</v>
      </c>
      <c r="EB187" s="4">
        <v>52.952352941176471</v>
      </c>
      <c r="EC187" s="4">
        <v>33.700588235294106</v>
      </c>
      <c r="ED187" s="4">
        <v>34.879411764705907</v>
      </c>
      <c r="EE187" s="4"/>
      <c r="EF187" s="4">
        <v>121.53235294117647</v>
      </c>
      <c r="EG187" s="4">
        <v>40.510784313725502</v>
      </c>
      <c r="EH187" s="4">
        <v>40.510784313725502</v>
      </c>
      <c r="EI187" s="1">
        <v>38</v>
      </c>
      <c r="EJ187" s="1">
        <v>60</v>
      </c>
      <c r="EK187" s="1">
        <v>50</v>
      </c>
      <c r="EL187" s="1">
        <v>22</v>
      </c>
      <c r="EM187" s="1">
        <v>1</v>
      </c>
      <c r="EN187" s="1">
        <v>1</v>
      </c>
      <c r="EO187" s="1">
        <v>92</v>
      </c>
      <c r="EP187" s="1">
        <v>46</v>
      </c>
      <c r="EQ187" s="1">
        <v>23</v>
      </c>
      <c r="ER187" s="1">
        <v>9</v>
      </c>
      <c r="ES187" s="1">
        <v>1</v>
      </c>
      <c r="ET187" s="1">
        <v>0</v>
      </c>
      <c r="EU187" s="1">
        <v>84</v>
      </c>
      <c r="EV187" s="1">
        <v>63</v>
      </c>
      <c r="EW187" s="1">
        <v>20</v>
      </c>
      <c r="EX187" s="1">
        <v>3</v>
      </c>
      <c r="EY187" s="1">
        <v>1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1</v>
      </c>
      <c r="FH187" s="1">
        <v>0</v>
      </c>
      <c r="FI187" s="1">
        <v>144</v>
      </c>
      <c r="FJ187" s="1" t="s">
        <v>375</v>
      </c>
      <c r="FK187" s="1">
        <v>157</v>
      </c>
      <c r="FL187" s="1">
        <v>4</v>
      </c>
      <c r="FM187" s="1" t="s">
        <v>375</v>
      </c>
      <c r="FN187" s="1">
        <v>5</v>
      </c>
      <c r="FO187" s="1">
        <v>47</v>
      </c>
      <c r="FP187" s="1">
        <v>12</v>
      </c>
      <c r="FQ187" s="1">
        <v>47</v>
      </c>
      <c r="FR187" s="1" t="s">
        <v>314</v>
      </c>
      <c r="FS187" s="1">
        <v>313</v>
      </c>
      <c r="FT187" s="1">
        <v>134</v>
      </c>
      <c r="FU187" s="1">
        <v>313</v>
      </c>
    </row>
    <row r="188" spans="63:177">
      <c r="BK188" s="29">
        <v>512444395</v>
      </c>
      <c r="BL188" s="1" t="s">
        <v>374</v>
      </c>
      <c r="BM188" s="1">
        <v>2</v>
      </c>
      <c r="BN188" s="1" t="s">
        <v>305</v>
      </c>
      <c r="BO188" s="1" t="s">
        <v>370</v>
      </c>
      <c r="BP188" s="1">
        <v>55</v>
      </c>
      <c r="BQ188" s="1">
        <v>0</v>
      </c>
      <c r="BR188" s="4">
        <v>73.820000000000022</v>
      </c>
      <c r="BS188" s="4">
        <v>46.479999999999983</v>
      </c>
      <c r="BT188" s="4">
        <v>53.263636363636344</v>
      </c>
      <c r="BU188" s="4">
        <v>173.56363636363639</v>
      </c>
      <c r="BV188" s="4">
        <v>57.854545454545473</v>
      </c>
      <c r="BW188" s="1">
        <v>0</v>
      </c>
      <c r="BX188" s="1">
        <v>12</v>
      </c>
      <c r="BY188" s="1">
        <v>15</v>
      </c>
      <c r="BZ188" s="1">
        <v>28</v>
      </c>
      <c r="CA188" s="1">
        <v>0</v>
      </c>
      <c r="CB188" s="1">
        <v>0</v>
      </c>
      <c r="CC188" s="1">
        <v>17</v>
      </c>
      <c r="CD188" s="1">
        <v>22</v>
      </c>
      <c r="CE188" s="1">
        <v>11</v>
      </c>
      <c r="CF188" s="1">
        <v>5</v>
      </c>
      <c r="CG188" s="1">
        <v>0</v>
      </c>
      <c r="CH188" s="1">
        <v>0</v>
      </c>
      <c r="CI188" s="1">
        <v>8</v>
      </c>
      <c r="CJ188" s="1">
        <v>27</v>
      </c>
      <c r="CK188" s="1">
        <v>15</v>
      </c>
      <c r="CL188" s="1">
        <v>5</v>
      </c>
      <c r="CM188" s="1">
        <v>0</v>
      </c>
      <c r="CN188" s="1">
        <v>0</v>
      </c>
      <c r="CO188" s="1">
        <v>0</v>
      </c>
      <c r="CP188" s="1">
        <v>0</v>
      </c>
      <c r="CQ188" s="1">
        <v>18</v>
      </c>
      <c r="CR188" s="1">
        <v>0</v>
      </c>
      <c r="CS188" s="4">
        <v>67.427777777777777</v>
      </c>
      <c r="CT188" s="4">
        <v>42.522222222222211</v>
      </c>
      <c r="CU188" s="4">
        <v>54.405555555555559</v>
      </c>
      <c r="CV188" s="4">
        <v>66.444444444444443</v>
      </c>
      <c r="CW188" s="4">
        <v>164.35555555555553</v>
      </c>
      <c r="CX188" s="4">
        <v>54.785185185185178</v>
      </c>
      <c r="CY188" s="4">
        <v>57.699999999999996</v>
      </c>
      <c r="CZ188" s="1">
        <v>1</v>
      </c>
      <c r="DA188" s="1">
        <v>5</v>
      </c>
      <c r="DB188" s="1">
        <v>7</v>
      </c>
      <c r="DC188" s="1">
        <v>5</v>
      </c>
      <c r="DD188" s="1">
        <v>0</v>
      </c>
      <c r="DE188" s="1">
        <v>0</v>
      </c>
      <c r="DF188" s="1">
        <v>6</v>
      </c>
      <c r="DG188" s="1">
        <v>8</v>
      </c>
      <c r="DH188" s="1">
        <v>3</v>
      </c>
      <c r="DI188" s="1">
        <v>1</v>
      </c>
      <c r="DJ188" s="1">
        <v>0</v>
      </c>
      <c r="DK188" s="1">
        <v>0</v>
      </c>
      <c r="DL188" s="1">
        <v>2</v>
      </c>
      <c r="DM188" s="1">
        <v>10</v>
      </c>
      <c r="DN188" s="1">
        <v>5</v>
      </c>
      <c r="DO188" s="1">
        <v>1</v>
      </c>
      <c r="DP188" s="1">
        <v>0</v>
      </c>
      <c r="DQ188" s="1">
        <v>0</v>
      </c>
      <c r="DR188" s="1">
        <v>1</v>
      </c>
      <c r="DS188" s="1">
        <v>7</v>
      </c>
      <c r="DT188" s="1">
        <v>5</v>
      </c>
      <c r="DU188" s="1">
        <v>5</v>
      </c>
      <c r="DV188" s="1">
        <v>0</v>
      </c>
      <c r="DW188" s="1">
        <v>0</v>
      </c>
      <c r="DX188" s="1">
        <v>0</v>
      </c>
      <c r="DY188" s="1">
        <v>0</v>
      </c>
      <c r="DZ188" s="1">
        <v>73</v>
      </c>
      <c r="EA188" s="1">
        <v>0</v>
      </c>
      <c r="EB188" s="4">
        <v>72.243835616438375</v>
      </c>
      <c r="EC188" s="4">
        <v>45.504109589041093</v>
      </c>
      <c r="ED188" s="4">
        <v>53.545205479452029</v>
      </c>
      <c r="EE188" s="4">
        <v>66.444444444444443</v>
      </c>
      <c r="EF188" s="4">
        <v>171.29315068493156</v>
      </c>
      <c r="EG188" s="4">
        <v>57.097716894977189</v>
      </c>
      <c r="EH188" s="4">
        <v>57.816438356164404</v>
      </c>
      <c r="EI188" s="1">
        <v>1</v>
      </c>
      <c r="EJ188" s="1">
        <v>17</v>
      </c>
      <c r="EK188" s="1">
        <v>22</v>
      </c>
      <c r="EL188" s="1">
        <v>33</v>
      </c>
      <c r="EM188" s="1">
        <v>0</v>
      </c>
      <c r="EN188" s="1">
        <v>0</v>
      </c>
      <c r="EO188" s="1">
        <v>23</v>
      </c>
      <c r="EP188" s="1">
        <v>30</v>
      </c>
      <c r="EQ188" s="1">
        <v>14</v>
      </c>
      <c r="ER188" s="1">
        <v>6</v>
      </c>
      <c r="ES188" s="1">
        <v>0</v>
      </c>
      <c r="ET188" s="1">
        <v>0</v>
      </c>
      <c r="EU188" s="1">
        <v>10</v>
      </c>
      <c r="EV188" s="1">
        <v>37</v>
      </c>
      <c r="EW188" s="1">
        <v>20</v>
      </c>
      <c r="EX188" s="1">
        <v>6</v>
      </c>
      <c r="EY188" s="1">
        <v>0</v>
      </c>
      <c r="EZ188" s="1">
        <v>0</v>
      </c>
      <c r="FA188" s="1">
        <v>1</v>
      </c>
      <c r="FB188" s="1">
        <v>7</v>
      </c>
      <c r="FC188" s="1">
        <v>5</v>
      </c>
      <c r="FD188" s="1">
        <v>5</v>
      </c>
      <c r="FE188" s="1">
        <v>0</v>
      </c>
      <c r="FF188" s="1">
        <v>0</v>
      </c>
      <c r="FG188" s="1">
        <v>0</v>
      </c>
      <c r="FH188" s="1">
        <v>0</v>
      </c>
      <c r="FI188" s="1">
        <v>9</v>
      </c>
      <c r="FJ188" s="1">
        <v>18</v>
      </c>
      <c r="FK188" s="1">
        <v>10</v>
      </c>
      <c r="FL188" s="1">
        <v>3</v>
      </c>
      <c r="FM188" s="1">
        <v>3</v>
      </c>
      <c r="FN188" s="1">
        <v>3</v>
      </c>
      <c r="FO188" s="1">
        <v>15</v>
      </c>
      <c r="FP188" s="1">
        <v>9</v>
      </c>
      <c r="FQ188" s="1">
        <v>15</v>
      </c>
      <c r="FR188" s="1" t="s">
        <v>316</v>
      </c>
      <c r="FS188" s="1">
        <v>313</v>
      </c>
      <c r="FT188" s="1">
        <v>134</v>
      </c>
      <c r="FU188" s="1">
        <v>313</v>
      </c>
    </row>
    <row r="189" spans="63:177">
      <c r="BK189" s="29">
        <v>219452977</v>
      </c>
      <c r="BL189" s="1" t="s">
        <v>338</v>
      </c>
      <c r="BM189" s="1">
        <v>7</v>
      </c>
      <c r="BN189" s="1" t="s">
        <v>289</v>
      </c>
      <c r="BO189" s="1" t="s">
        <v>370</v>
      </c>
      <c r="BP189" s="1">
        <v>52</v>
      </c>
      <c r="BQ189" s="1">
        <v>0</v>
      </c>
      <c r="BR189" s="4">
        <v>57.730769230769234</v>
      </c>
      <c r="BS189" s="4">
        <v>32.573076923076918</v>
      </c>
      <c r="BT189" s="4">
        <v>44.111538461538473</v>
      </c>
      <c r="BU189" s="4">
        <v>134.41538461538465</v>
      </c>
      <c r="BV189" s="4">
        <v>44.805128205128206</v>
      </c>
      <c r="BW189" s="1">
        <v>4</v>
      </c>
      <c r="BX189" s="1">
        <v>23</v>
      </c>
      <c r="BY189" s="1">
        <v>18</v>
      </c>
      <c r="BZ189" s="1">
        <v>7</v>
      </c>
      <c r="CA189" s="1">
        <v>0</v>
      </c>
      <c r="CB189" s="1">
        <v>1</v>
      </c>
      <c r="CC189" s="1">
        <v>26</v>
      </c>
      <c r="CD189" s="1">
        <v>21</v>
      </c>
      <c r="CE189" s="1">
        <v>2</v>
      </c>
      <c r="CF189" s="1">
        <v>3</v>
      </c>
      <c r="CG189" s="1">
        <v>3</v>
      </c>
      <c r="CH189" s="1">
        <v>0</v>
      </c>
      <c r="CI189" s="1">
        <v>18</v>
      </c>
      <c r="CJ189" s="1">
        <v>23</v>
      </c>
      <c r="CK189" s="1">
        <v>5</v>
      </c>
      <c r="CL189" s="1">
        <v>6</v>
      </c>
      <c r="CM189" s="1">
        <v>0</v>
      </c>
      <c r="CN189" s="1">
        <v>0</v>
      </c>
      <c r="CO189" s="1">
        <v>0</v>
      </c>
      <c r="CP189" s="1">
        <v>0</v>
      </c>
      <c r="CQ189" s="1">
        <v>50</v>
      </c>
      <c r="CR189" s="1">
        <v>0</v>
      </c>
      <c r="CS189" s="4">
        <v>63.866000000000021</v>
      </c>
      <c r="CT189" s="4">
        <v>32.868000000000002</v>
      </c>
      <c r="CU189" s="4">
        <v>44.527999999999999</v>
      </c>
      <c r="CV189" s="4">
        <v>51.52</v>
      </c>
      <c r="CW189" s="4">
        <v>141.262</v>
      </c>
      <c r="CX189" s="4">
        <v>47.087333333333326</v>
      </c>
      <c r="CY189" s="4">
        <v>48.195500000000003</v>
      </c>
      <c r="CZ189" s="1">
        <v>3</v>
      </c>
      <c r="DA189" s="1">
        <v>16</v>
      </c>
      <c r="DB189" s="1">
        <v>18</v>
      </c>
      <c r="DC189" s="1">
        <v>13</v>
      </c>
      <c r="DD189" s="1">
        <v>0</v>
      </c>
      <c r="DE189" s="1">
        <v>0</v>
      </c>
      <c r="DF189" s="1">
        <v>26</v>
      </c>
      <c r="DG189" s="1">
        <v>17</v>
      </c>
      <c r="DH189" s="1">
        <v>6</v>
      </c>
      <c r="DI189" s="1">
        <v>1</v>
      </c>
      <c r="DJ189" s="1">
        <v>1</v>
      </c>
      <c r="DK189" s="1">
        <v>0</v>
      </c>
      <c r="DL189" s="1">
        <v>18</v>
      </c>
      <c r="DM189" s="1">
        <v>21</v>
      </c>
      <c r="DN189" s="1">
        <v>7</v>
      </c>
      <c r="DO189" s="1">
        <v>4</v>
      </c>
      <c r="DP189" s="1">
        <v>0</v>
      </c>
      <c r="DQ189" s="1">
        <v>0</v>
      </c>
      <c r="DR189" s="1">
        <v>11</v>
      </c>
      <c r="DS189" s="1">
        <v>19</v>
      </c>
      <c r="DT189" s="1">
        <v>15</v>
      </c>
      <c r="DU189" s="1">
        <v>5</v>
      </c>
      <c r="DV189" s="1">
        <v>0</v>
      </c>
      <c r="DW189" s="1">
        <v>0</v>
      </c>
      <c r="DX189" s="1">
        <v>0</v>
      </c>
      <c r="DY189" s="1">
        <v>0</v>
      </c>
      <c r="DZ189" s="1">
        <v>102</v>
      </c>
      <c r="EA189" s="1">
        <v>0</v>
      </c>
      <c r="EB189" s="4">
        <v>60.738235294117651</v>
      </c>
      <c r="EC189" s="4">
        <v>32.717647058823523</v>
      </c>
      <c r="ED189" s="4">
        <v>44.315686274509829</v>
      </c>
      <c r="EE189" s="4">
        <v>51.52</v>
      </c>
      <c r="EF189" s="4">
        <v>137.77156862745099</v>
      </c>
      <c r="EG189" s="4">
        <v>45.923856209150323</v>
      </c>
      <c r="EH189" s="4">
        <v>46.467075163398697</v>
      </c>
      <c r="EI189" s="1">
        <v>7</v>
      </c>
      <c r="EJ189" s="1">
        <v>39</v>
      </c>
      <c r="EK189" s="1">
        <v>36</v>
      </c>
      <c r="EL189" s="1">
        <v>20</v>
      </c>
      <c r="EM189" s="1">
        <v>0</v>
      </c>
      <c r="EN189" s="1">
        <v>1</v>
      </c>
      <c r="EO189" s="1">
        <v>52</v>
      </c>
      <c r="EP189" s="1">
        <v>38</v>
      </c>
      <c r="EQ189" s="1">
        <v>8</v>
      </c>
      <c r="ER189" s="1">
        <v>4</v>
      </c>
      <c r="ES189" s="1">
        <v>4</v>
      </c>
      <c r="ET189" s="1">
        <v>0</v>
      </c>
      <c r="EU189" s="1">
        <v>36</v>
      </c>
      <c r="EV189" s="1">
        <v>44</v>
      </c>
      <c r="EW189" s="1">
        <v>12</v>
      </c>
      <c r="EX189" s="1">
        <v>10</v>
      </c>
      <c r="EY189" s="1">
        <v>0</v>
      </c>
      <c r="EZ189" s="1">
        <v>0</v>
      </c>
      <c r="FA189" s="1">
        <v>11</v>
      </c>
      <c r="FB189" s="1">
        <v>19</v>
      </c>
      <c r="FC189" s="1">
        <v>15</v>
      </c>
      <c r="FD189" s="1">
        <v>5</v>
      </c>
      <c r="FE189" s="1">
        <v>0</v>
      </c>
      <c r="FF189" s="1">
        <v>0</v>
      </c>
      <c r="FG189" s="1">
        <v>0</v>
      </c>
      <c r="FH189" s="1">
        <v>0</v>
      </c>
      <c r="FI189" s="1">
        <v>69</v>
      </c>
      <c r="FJ189" s="1">
        <v>74</v>
      </c>
      <c r="FK189" s="1">
        <v>81</v>
      </c>
      <c r="FL189" s="1">
        <v>7</v>
      </c>
      <c r="FM189" s="1">
        <v>5</v>
      </c>
      <c r="FN189" s="1">
        <v>6</v>
      </c>
      <c r="FO189" s="1">
        <v>15</v>
      </c>
      <c r="FP189" s="1">
        <v>9</v>
      </c>
      <c r="FQ189" s="1">
        <v>15</v>
      </c>
      <c r="FR189" s="1" t="s">
        <v>316</v>
      </c>
      <c r="FS189" s="1">
        <v>313</v>
      </c>
      <c r="FT189" s="1">
        <v>134</v>
      </c>
      <c r="FU189" s="1">
        <v>313</v>
      </c>
    </row>
    <row r="190" spans="63:177">
      <c r="BK190" s="29">
        <v>640014125</v>
      </c>
      <c r="BL190" s="1" t="s">
        <v>337</v>
      </c>
      <c r="BM190" s="1">
        <v>49</v>
      </c>
      <c r="BN190" s="1" t="s">
        <v>292</v>
      </c>
      <c r="BO190" s="1" t="s">
        <v>290</v>
      </c>
      <c r="BP190" s="1">
        <v>137</v>
      </c>
      <c r="BQ190" s="1">
        <v>0</v>
      </c>
      <c r="BR190" s="4">
        <v>57.587591240875931</v>
      </c>
      <c r="BS190" s="4">
        <v>30.681021897810222</v>
      </c>
      <c r="BT190" s="4">
        <v>34.845985401459842</v>
      </c>
      <c r="BU190" s="4">
        <v>123.11459854014591</v>
      </c>
      <c r="BV190" s="4">
        <v>41.038199513381997</v>
      </c>
      <c r="BW190" s="1">
        <v>18</v>
      </c>
      <c r="BX190" s="1">
        <v>59</v>
      </c>
      <c r="BY190" s="1">
        <v>31</v>
      </c>
      <c r="BZ190" s="1">
        <v>29</v>
      </c>
      <c r="CA190" s="1">
        <v>1</v>
      </c>
      <c r="CB190" s="1">
        <v>1</v>
      </c>
      <c r="CC190" s="1">
        <v>79</v>
      </c>
      <c r="CD190" s="1">
        <v>42</v>
      </c>
      <c r="CE190" s="1">
        <v>13</v>
      </c>
      <c r="CF190" s="1">
        <v>3</v>
      </c>
      <c r="CG190" s="1">
        <v>0</v>
      </c>
      <c r="CH190" s="1">
        <v>0</v>
      </c>
      <c r="CI190" s="1">
        <v>70</v>
      </c>
      <c r="CJ190" s="1">
        <v>52</v>
      </c>
      <c r="CK190" s="1">
        <v>11</v>
      </c>
      <c r="CL190" s="1">
        <v>4</v>
      </c>
      <c r="CM190" s="1">
        <v>0</v>
      </c>
      <c r="CN190" s="1">
        <v>1</v>
      </c>
      <c r="CO190" s="1">
        <v>0</v>
      </c>
      <c r="CP190" s="1">
        <v>0</v>
      </c>
      <c r="CQ190" s="1">
        <v>0</v>
      </c>
      <c r="CR190" s="1">
        <v>0</v>
      </c>
      <c r="CS190" s="4"/>
      <c r="CT190" s="4"/>
      <c r="CU190" s="4"/>
      <c r="CV190" s="4"/>
      <c r="CW190" s="4"/>
      <c r="CX190" s="4"/>
      <c r="CY190" s="4"/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137</v>
      </c>
      <c r="EA190" s="1">
        <v>0</v>
      </c>
      <c r="EB190" s="4">
        <v>57.587591240875931</v>
      </c>
      <c r="EC190" s="4">
        <v>30.681021897810222</v>
      </c>
      <c r="ED190" s="4">
        <v>34.845985401459842</v>
      </c>
      <c r="EE190" s="4"/>
      <c r="EF190" s="4">
        <v>123.11459854014591</v>
      </c>
      <c r="EG190" s="4">
        <v>41.038199513381997</v>
      </c>
      <c r="EH190" s="4">
        <v>41.038199513381997</v>
      </c>
      <c r="EI190" s="1">
        <v>18</v>
      </c>
      <c r="EJ190" s="1">
        <v>59</v>
      </c>
      <c r="EK190" s="1">
        <v>31</v>
      </c>
      <c r="EL190" s="1">
        <v>29</v>
      </c>
      <c r="EM190" s="1">
        <v>1</v>
      </c>
      <c r="EN190" s="1">
        <v>1</v>
      </c>
      <c r="EO190" s="1">
        <v>79</v>
      </c>
      <c r="EP190" s="1">
        <v>42</v>
      </c>
      <c r="EQ190" s="1">
        <v>13</v>
      </c>
      <c r="ER190" s="1">
        <v>3</v>
      </c>
      <c r="ES190" s="1">
        <v>0</v>
      </c>
      <c r="ET190" s="1">
        <v>0</v>
      </c>
      <c r="EU190" s="1">
        <v>70</v>
      </c>
      <c r="EV190" s="1">
        <v>52</v>
      </c>
      <c r="EW190" s="1">
        <v>11</v>
      </c>
      <c r="EX190" s="1">
        <v>4</v>
      </c>
      <c r="EY190" s="1">
        <v>0</v>
      </c>
      <c r="EZ190" s="1">
        <v>1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132</v>
      </c>
      <c r="FJ190" s="1" t="s">
        <v>375</v>
      </c>
      <c r="FK190" s="1">
        <v>148</v>
      </c>
      <c r="FL190" s="1">
        <v>9</v>
      </c>
      <c r="FM190" s="1" t="s">
        <v>375</v>
      </c>
      <c r="FN190" s="1">
        <v>9</v>
      </c>
      <c r="FO190" s="1">
        <v>15</v>
      </c>
      <c r="FP190" s="1">
        <v>9</v>
      </c>
      <c r="FQ190" s="1">
        <v>15</v>
      </c>
      <c r="FR190" s="1" t="s">
        <v>316</v>
      </c>
      <c r="FS190" s="1">
        <v>313</v>
      </c>
      <c r="FT190" s="1">
        <v>134</v>
      </c>
      <c r="FU190" s="1">
        <v>313</v>
      </c>
    </row>
    <row r="191" spans="63:177">
      <c r="BK191" s="29">
        <v>675859776</v>
      </c>
      <c r="BL191" s="1" t="s">
        <v>165</v>
      </c>
      <c r="BM191" s="1">
        <v>50</v>
      </c>
      <c r="BN191" s="1" t="s">
        <v>289</v>
      </c>
      <c r="BO191" s="1" t="s">
        <v>290</v>
      </c>
      <c r="BP191" s="1">
        <v>24</v>
      </c>
      <c r="BQ191" s="1">
        <v>0</v>
      </c>
      <c r="BR191" s="4">
        <v>40.93333333333333</v>
      </c>
      <c r="BS191" s="4">
        <v>16.700000000000003</v>
      </c>
      <c r="BT191" s="4">
        <v>25.604166666666675</v>
      </c>
      <c r="BU191" s="4">
        <v>83.237499999999997</v>
      </c>
      <c r="BV191" s="4">
        <v>27.745833333333334</v>
      </c>
      <c r="BW191" s="1">
        <v>11</v>
      </c>
      <c r="BX191" s="1">
        <v>8</v>
      </c>
      <c r="BY191" s="1">
        <v>4</v>
      </c>
      <c r="BZ191" s="1">
        <v>1</v>
      </c>
      <c r="CA191" s="1">
        <v>0</v>
      </c>
      <c r="CB191" s="1">
        <v>0</v>
      </c>
      <c r="CC191" s="1">
        <v>21</v>
      </c>
      <c r="CD191" s="1">
        <v>2</v>
      </c>
      <c r="CE191" s="1">
        <v>1</v>
      </c>
      <c r="CF191" s="1">
        <v>0</v>
      </c>
      <c r="CG191" s="1">
        <v>1</v>
      </c>
      <c r="CH191" s="1">
        <v>0</v>
      </c>
      <c r="CI191" s="1">
        <v>16</v>
      </c>
      <c r="CJ191" s="1">
        <v>7</v>
      </c>
      <c r="CK191" s="1">
        <v>0</v>
      </c>
      <c r="CL191" s="1">
        <v>1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4"/>
      <c r="CT191" s="4"/>
      <c r="CU191" s="4"/>
      <c r="CV191" s="4"/>
      <c r="CW191" s="4"/>
      <c r="CX191" s="4"/>
      <c r="CY191" s="4"/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24</v>
      </c>
      <c r="EA191" s="1">
        <v>0</v>
      </c>
      <c r="EB191" s="4">
        <v>40.93333333333333</v>
      </c>
      <c r="EC191" s="4">
        <v>16.700000000000003</v>
      </c>
      <c r="ED191" s="4">
        <v>25.604166666666675</v>
      </c>
      <c r="EE191" s="4"/>
      <c r="EF191" s="4">
        <v>83.237499999999997</v>
      </c>
      <c r="EG191" s="4">
        <v>27.745833333333334</v>
      </c>
      <c r="EH191" s="4">
        <v>27.745833333333334</v>
      </c>
      <c r="EI191" s="1">
        <v>11</v>
      </c>
      <c r="EJ191" s="1">
        <v>8</v>
      </c>
      <c r="EK191" s="1">
        <v>4</v>
      </c>
      <c r="EL191" s="1">
        <v>1</v>
      </c>
      <c r="EM191" s="1">
        <v>0</v>
      </c>
      <c r="EN191" s="1">
        <v>0</v>
      </c>
      <c r="EO191" s="1">
        <v>21</v>
      </c>
      <c r="EP191" s="1">
        <v>2</v>
      </c>
      <c r="EQ191" s="1">
        <v>1</v>
      </c>
      <c r="ER191" s="1">
        <v>0</v>
      </c>
      <c r="ES191" s="1">
        <v>1</v>
      </c>
      <c r="ET191" s="1">
        <v>0</v>
      </c>
      <c r="EU191" s="1">
        <v>16</v>
      </c>
      <c r="EV191" s="1">
        <v>7</v>
      </c>
      <c r="EW191" s="1">
        <v>0</v>
      </c>
      <c r="EX191" s="1">
        <v>1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295</v>
      </c>
      <c r="FJ191" s="1" t="s">
        <v>375</v>
      </c>
      <c r="FK191" s="1">
        <v>296</v>
      </c>
      <c r="FL191" s="1">
        <v>15</v>
      </c>
      <c r="FM191" s="1" t="s">
        <v>375</v>
      </c>
      <c r="FN191" s="1">
        <v>15</v>
      </c>
      <c r="FO191" s="1">
        <v>15</v>
      </c>
      <c r="FP191" s="1">
        <v>9</v>
      </c>
      <c r="FQ191" s="1">
        <v>15</v>
      </c>
      <c r="FR191" s="1" t="s">
        <v>316</v>
      </c>
      <c r="FS191" s="1">
        <v>313</v>
      </c>
      <c r="FT191" s="1">
        <v>134</v>
      </c>
      <c r="FU191" s="1">
        <v>313</v>
      </c>
    </row>
    <row r="192" spans="63:177">
      <c r="BK192" s="29">
        <v>441060119</v>
      </c>
      <c r="BL192" s="1" t="s">
        <v>166</v>
      </c>
      <c r="BM192" s="1">
        <v>51</v>
      </c>
      <c r="BN192" s="1" t="s">
        <v>289</v>
      </c>
      <c r="BO192" s="1" t="s">
        <v>290</v>
      </c>
      <c r="BP192" s="1">
        <v>115</v>
      </c>
      <c r="BQ192" s="1">
        <v>0</v>
      </c>
      <c r="BR192" s="4">
        <v>51.775652173913016</v>
      </c>
      <c r="BS192" s="4">
        <v>29.177391304347847</v>
      </c>
      <c r="BT192" s="4">
        <v>31.809565217391292</v>
      </c>
      <c r="BU192" s="4">
        <v>112.76260869565219</v>
      </c>
      <c r="BV192" s="4">
        <v>37.587536231884059</v>
      </c>
      <c r="BW192" s="1">
        <v>21</v>
      </c>
      <c r="BX192" s="1">
        <v>50</v>
      </c>
      <c r="BY192" s="1">
        <v>24</v>
      </c>
      <c r="BZ192" s="1">
        <v>20</v>
      </c>
      <c r="CA192" s="1">
        <v>2</v>
      </c>
      <c r="CB192" s="1">
        <v>1</v>
      </c>
      <c r="CC192" s="1">
        <v>71</v>
      </c>
      <c r="CD192" s="1">
        <v>28</v>
      </c>
      <c r="CE192" s="1">
        <v>10</v>
      </c>
      <c r="CF192" s="1">
        <v>6</v>
      </c>
      <c r="CG192" s="1">
        <v>3</v>
      </c>
      <c r="CH192" s="1">
        <v>0</v>
      </c>
      <c r="CI192" s="1">
        <v>68</v>
      </c>
      <c r="CJ192" s="1">
        <v>34</v>
      </c>
      <c r="CK192" s="1">
        <v>10</v>
      </c>
      <c r="CL192" s="1">
        <v>3</v>
      </c>
      <c r="CM192" s="1">
        <v>2</v>
      </c>
      <c r="CN192" s="1">
        <v>0</v>
      </c>
      <c r="CO192" s="1">
        <v>2</v>
      </c>
      <c r="CP192" s="1">
        <v>0</v>
      </c>
      <c r="CQ192" s="1">
        <v>0</v>
      </c>
      <c r="CR192" s="1">
        <v>0</v>
      </c>
      <c r="CS192" s="4"/>
      <c r="CT192" s="4"/>
      <c r="CU192" s="4"/>
      <c r="CV192" s="4"/>
      <c r="CW192" s="4"/>
      <c r="CX192" s="4"/>
      <c r="CY192" s="4"/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115</v>
      </c>
      <c r="EA192" s="1">
        <v>0</v>
      </c>
      <c r="EB192" s="4">
        <v>51.775652173913016</v>
      </c>
      <c r="EC192" s="4">
        <v>29.177391304347847</v>
      </c>
      <c r="ED192" s="4">
        <v>31.809565217391292</v>
      </c>
      <c r="EE192" s="4"/>
      <c r="EF192" s="4">
        <v>112.76260869565219</v>
      </c>
      <c r="EG192" s="4">
        <v>37.587536231884059</v>
      </c>
      <c r="EH192" s="4">
        <v>37.587536231884059</v>
      </c>
      <c r="EI192" s="1">
        <v>21</v>
      </c>
      <c r="EJ192" s="1">
        <v>50</v>
      </c>
      <c r="EK192" s="1">
        <v>24</v>
      </c>
      <c r="EL192" s="1">
        <v>20</v>
      </c>
      <c r="EM192" s="1">
        <v>2</v>
      </c>
      <c r="EN192" s="1">
        <v>1</v>
      </c>
      <c r="EO192" s="1">
        <v>71</v>
      </c>
      <c r="EP192" s="1">
        <v>28</v>
      </c>
      <c r="EQ192" s="1">
        <v>10</v>
      </c>
      <c r="ER192" s="1">
        <v>6</v>
      </c>
      <c r="ES192" s="1">
        <v>3</v>
      </c>
      <c r="ET192" s="1">
        <v>0</v>
      </c>
      <c r="EU192" s="1">
        <v>68</v>
      </c>
      <c r="EV192" s="1">
        <v>34</v>
      </c>
      <c r="EW192" s="1">
        <v>10</v>
      </c>
      <c r="EX192" s="1">
        <v>3</v>
      </c>
      <c r="EY192" s="1">
        <v>2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2</v>
      </c>
      <c r="FH192" s="1">
        <v>0</v>
      </c>
      <c r="FI192" s="1">
        <v>204</v>
      </c>
      <c r="FJ192" s="1" t="s">
        <v>375</v>
      </c>
      <c r="FK192" s="1">
        <v>215</v>
      </c>
      <c r="FL192" s="1">
        <v>12</v>
      </c>
      <c r="FM192" s="1" t="s">
        <v>375</v>
      </c>
      <c r="FN192" s="1">
        <v>13</v>
      </c>
      <c r="FO192" s="1">
        <v>15</v>
      </c>
      <c r="FP192" s="1">
        <v>9</v>
      </c>
      <c r="FQ192" s="1">
        <v>15</v>
      </c>
      <c r="FR192" s="1" t="s">
        <v>316</v>
      </c>
      <c r="FS192" s="1">
        <v>313</v>
      </c>
      <c r="FT192" s="1">
        <v>134</v>
      </c>
      <c r="FU192" s="1">
        <v>313</v>
      </c>
    </row>
    <row r="193" spans="63:177">
      <c r="BK193" s="29">
        <v>582254050</v>
      </c>
      <c r="BL193" s="1" t="s">
        <v>167</v>
      </c>
      <c r="BM193" s="1">
        <v>91</v>
      </c>
      <c r="BN193" s="1" t="s">
        <v>289</v>
      </c>
      <c r="BO193" s="1" t="s">
        <v>370</v>
      </c>
      <c r="BP193" s="1">
        <v>71</v>
      </c>
      <c r="BQ193" s="1">
        <v>0</v>
      </c>
      <c r="BR193" s="4">
        <v>52.676056338028175</v>
      </c>
      <c r="BS193" s="4">
        <v>30.409859154929581</v>
      </c>
      <c r="BT193" s="4">
        <v>35.53802816901409</v>
      </c>
      <c r="BU193" s="4">
        <v>118.62394366197182</v>
      </c>
      <c r="BV193" s="4">
        <v>39.541314553990603</v>
      </c>
      <c r="BW193" s="1">
        <v>14</v>
      </c>
      <c r="BX193" s="1">
        <v>27</v>
      </c>
      <c r="BY193" s="1">
        <v>20</v>
      </c>
      <c r="BZ193" s="1">
        <v>10</v>
      </c>
      <c r="CA193" s="1">
        <v>0</v>
      </c>
      <c r="CB193" s="1">
        <v>0</v>
      </c>
      <c r="CC193" s="1">
        <v>43</v>
      </c>
      <c r="CD193" s="1">
        <v>15</v>
      </c>
      <c r="CE193" s="1">
        <v>11</v>
      </c>
      <c r="CF193" s="1">
        <v>2</v>
      </c>
      <c r="CG193" s="1">
        <v>2</v>
      </c>
      <c r="CH193" s="1">
        <v>0</v>
      </c>
      <c r="CI193" s="1">
        <v>35</v>
      </c>
      <c r="CJ193" s="1">
        <v>27</v>
      </c>
      <c r="CK193" s="1">
        <v>7</v>
      </c>
      <c r="CL193" s="1">
        <v>2</v>
      </c>
      <c r="CM193" s="1">
        <v>0</v>
      </c>
      <c r="CN193" s="1">
        <v>0</v>
      </c>
      <c r="CO193" s="1">
        <v>0</v>
      </c>
      <c r="CP193" s="1">
        <v>0</v>
      </c>
      <c r="CQ193" s="1">
        <v>29</v>
      </c>
      <c r="CR193" s="1">
        <v>0</v>
      </c>
      <c r="CS193" s="4">
        <v>54.051724137931032</v>
      </c>
      <c r="CT193" s="4">
        <v>26.786206896551725</v>
      </c>
      <c r="CU193" s="4">
        <v>37.120689655172413</v>
      </c>
      <c r="CV193" s="4">
        <v>41.310344827586206</v>
      </c>
      <c r="CW193" s="4">
        <v>117.95862068965518</v>
      </c>
      <c r="CX193" s="4">
        <v>39.319540229885057</v>
      </c>
      <c r="CY193" s="4">
        <v>39.817241379310346</v>
      </c>
      <c r="CZ193" s="1">
        <v>5</v>
      </c>
      <c r="DA193" s="1">
        <v>11</v>
      </c>
      <c r="DB193" s="1">
        <v>9</v>
      </c>
      <c r="DC193" s="1">
        <v>4</v>
      </c>
      <c r="DD193" s="1">
        <v>1</v>
      </c>
      <c r="DE193" s="1">
        <v>0</v>
      </c>
      <c r="DF193" s="1">
        <v>20</v>
      </c>
      <c r="DG193" s="1">
        <v>6</v>
      </c>
      <c r="DH193" s="1">
        <v>3</v>
      </c>
      <c r="DI193" s="1">
        <v>0</v>
      </c>
      <c r="DJ193" s="1">
        <v>2</v>
      </c>
      <c r="DK193" s="1">
        <v>0</v>
      </c>
      <c r="DL193" s="1">
        <v>11</v>
      </c>
      <c r="DM193" s="1">
        <v>15</v>
      </c>
      <c r="DN193" s="1">
        <v>3</v>
      </c>
      <c r="DO193" s="1">
        <v>0</v>
      </c>
      <c r="DP193" s="1">
        <v>1</v>
      </c>
      <c r="DQ193" s="1">
        <v>0</v>
      </c>
      <c r="DR193" s="1">
        <v>10</v>
      </c>
      <c r="DS193" s="1">
        <v>14</v>
      </c>
      <c r="DT193" s="1">
        <v>4</v>
      </c>
      <c r="DU193" s="1">
        <v>1</v>
      </c>
      <c r="DV193" s="1">
        <v>0</v>
      </c>
      <c r="DW193" s="1">
        <v>0</v>
      </c>
      <c r="DX193" s="1">
        <v>1</v>
      </c>
      <c r="DY193" s="1">
        <v>0</v>
      </c>
      <c r="DZ193" s="1">
        <v>100</v>
      </c>
      <c r="EA193" s="1">
        <v>0</v>
      </c>
      <c r="EB193" s="4">
        <v>53.075000000000017</v>
      </c>
      <c r="EC193" s="4">
        <v>29.359000000000002</v>
      </c>
      <c r="ED193" s="4">
        <v>35.997</v>
      </c>
      <c r="EE193" s="4">
        <v>41.310344827586206</v>
      </c>
      <c r="EF193" s="4">
        <v>118.431</v>
      </c>
      <c r="EG193" s="4">
        <v>39.476999999999997</v>
      </c>
      <c r="EH193" s="4">
        <v>39.621333333333325</v>
      </c>
      <c r="EI193" s="1">
        <v>19</v>
      </c>
      <c r="EJ193" s="1">
        <v>38</v>
      </c>
      <c r="EK193" s="1">
        <v>29</v>
      </c>
      <c r="EL193" s="1">
        <v>14</v>
      </c>
      <c r="EM193" s="1">
        <v>1</v>
      </c>
      <c r="EN193" s="1">
        <v>0</v>
      </c>
      <c r="EO193" s="1">
        <v>63</v>
      </c>
      <c r="EP193" s="1">
        <v>21</v>
      </c>
      <c r="EQ193" s="1">
        <v>14</v>
      </c>
      <c r="ER193" s="1">
        <v>2</v>
      </c>
      <c r="ES193" s="1">
        <v>4</v>
      </c>
      <c r="ET193" s="1">
        <v>0</v>
      </c>
      <c r="EU193" s="1">
        <v>46</v>
      </c>
      <c r="EV193" s="1">
        <v>42</v>
      </c>
      <c r="EW193" s="1">
        <v>10</v>
      </c>
      <c r="EX193" s="1">
        <v>2</v>
      </c>
      <c r="EY193" s="1">
        <v>1</v>
      </c>
      <c r="EZ193" s="1">
        <v>0</v>
      </c>
      <c r="FA193" s="1">
        <v>10</v>
      </c>
      <c r="FB193" s="1">
        <v>14</v>
      </c>
      <c r="FC193" s="1">
        <v>4</v>
      </c>
      <c r="FD193" s="1">
        <v>1</v>
      </c>
      <c r="FE193" s="1">
        <v>0</v>
      </c>
      <c r="FF193" s="1">
        <v>0</v>
      </c>
      <c r="FG193" s="1">
        <v>1</v>
      </c>
      <c r="FH193" s="1">
        <v>0</v>
      </c>
      <c r="FI193" s="1">
        <v>165</v>
      </c>
      <c r="FJ193" s="1">
        <v>113</v>
      </c>
      <c r="FK193" s="1">
        <v>180</v>
      </c>
      <c r="FL193" s="1">
        <v>10</v>
      </c>
      <c r="FM193" s="1">
        <v>9</v>
      </c>
      <c r="FN193" s="1">
        <v>10</v>
      </c>
      <c r="FO193" s="1">
        <v>15</v>
      </c>
      <c r="FP193" s="1">
        <v>9</v>
      </c>
      <c r="FQ193" s="1">
        <v>15</v>
      </c>
      <c r="FR193" s="1" t="s">
        <v>316</v>
      </c>
      <c r="FS193" s="1">
        <v>313</v>
      </c>
      <c r="FT193" s="1">
        <v>134</v>
      </c>
      <c r="FU193" s="1">
        <v>313</v>
      </c>
    </row>
    <row r="194" spans="63:177">
      <c r="BK194" s="29">
        <v>476244899</v>
      </c>
      <c r="BL194" s="1" t="s">
        <v>317</v>
      </c>
      <c r="BM194" s="1">
        <v>160</v>
      </c>
      <c r="BN194" s="1" t="s">
        <v>318</v>
      </c>
      <c r="BO194" s="1" t="s">
        <v>370</v>
      </c>
      <c r="BP194" s="1">
        <v>30</v>
      </c>
      <c r="BQ194" s="1">
        <v>0</v>
      </c>
      <c r="BR194" s="4">
        <v>76.28</v>
      </c>
      <c r="BS194" s="4">
        <v>58.323333333333345</v>
      </c>
      <c r="BT194" s="4">
        <v>58.81666666666667</v>
      </c>
      <c r="BU194" s="4">
        <v>193.42</v>
      </c>
      <c r="BV194" s="4">
        <v>64.473333333333329</v>
      </c>
      <c r="BW194" s="1">
        <v>0</v>
      </c>
      <c r="BX194" s="1">
        <v>4</v>
      </c>
      <c r="BY194" s="1">
        <v>15</v>
      </c>
      <c r="BZ194" s="1">
        <v>11</v>
      </c>
      <c r="CA194" s="1">
        <v>0</v>
      </c>
      <c r="CB194" s="1">
        <v>0</v>
      </c>
      <c r="CC194" s="1">
        <v>2</v>
      </c>
      <c r="CD194" s="1">
        <v>13</v>
      </c>
      <c r="CE194" s="1">
        <v>12</v>
      </c>
      <c r="CF194" s="1">
        <v>3</v>
      </c>
      <c r="CG194" s="1">
        <v>0</v>
      </c>
      <c r="CH194" s="1">
        <v>0</v>
      </c>
      <c r="CI194" s="1">
        <v>3</v>
      </c>
      <c r="CJ194" s="1">
        <v>11</v>
      </c>
      <c r="CK194" s="1">
        <v>14</v>
      </c>
      <c r="CL194" s="1">
        <v>2</v>
      </c>
      <c r="CM194" s="1">
        <v>0</v>
      </c>
      <c r="CN194" s="1">
        <v>0</v>
      </c>
      <c r="CO194" s="1">
        <v>0</v>
      </c>
      <c r="CP194" s="1">
        <v>0</v>
      </c>
      <c r="CQ194" s="1">
        <v>117</v>
      </c>
      <c r="CR194" s="1">
        <v>0</v>
      </c>
      <c r="CS194" s="4">
        <v>80.252991452991424</v>
      </c>
      <c r="CT194" s="4">
        <v>55.500854700854738</v>
      </c>
      <c r="CU194" s="4">
        <v>61.911111111111104</v>
      </c>
      <c r="CV194" s="4">
        <v>64.615384615384613</v>
      </c>
      <c r="CW194" s="4">
        <v>197.66495726495722</v>
      </c>
      <c r="CX194" s="4">
        <v>65.888319088319093</v>
      </c>
      <c r="CY194" s="4">
        <v>65.570085470085445</v>
      </c>
      <c r="CZ194" s="1">
        <v>0</v>
      </c>
      <c r="DA194" s="1">
        <v>8</v>
      </c>
      <c r="DB194" s="1">
        <v>35</v>
      </c>
      <c r="DC194" s="1">
        <v>74</v>
      </c>
      <c r="DD194" s="1">
        <v>0</v>
      </c>
      <c r="DE194" s="1">
        <v>2</v>
      </c>
      <c r="DF194" s="1">
        <v>17</v>
      </c>
      <c r="DG194" s="1">
        <v>47</v>
      </c>
      <c r="DH194" s="1">
        <v>43</v>
      </c>
      <c r="DI194" s="1">
        <v>10</v>
      </c>
      <c r="DJ194" s="1">
        <v>0</v>
      </c>
      <c r="DK194" s="1">
        <v>0</v>
      </c>
      <c r="DL194" s="1">
        <v>7</v>
      </c>
      <c r="DM194" s="1">
        <v>44</v>
      </c>
      <c r="DN194" s="1">
        <v>44</v>
      </c>
      <c r="DO194" s="1">
        <v>22</v>
      </c>
      <c r="DP194" s="1">
        <v>0</v>
      </c>
      <c r="DQ194" s="1">
        <v>1</v>
      </c>
      <c r="DR194" s="1">
        <v>10</v>
      </c>
      <c r="DS194" s="1">
        <v>31</v>
      </c>
      <c r="DT194" s="1">
        <v>46</v>
      </c>
      <c r="DU194" s="1">
        <v>30</v>
      </c>
      <c r="DV194" s="1">
        <v>0</v>
      </c>
      <c r="DW194" s="1">
        <v>0</v>
      </c>
      <c r="DX194" s="1">
        <v>0</v>
      </c>
      <c r="DY194" s="1">
        <v>0</v>
      </c>
      <c r="DZ194" s="1">
        <v>147</v>
      </c>
      <c r="EA194" s="1">
        <v>0</v>
      </c>
      <c r="EB194" s="4">
        <v>79.442176870748298</v>
      </c>
      <c r="EC194" s="4">
        <v>56.076870748299328</v>
      </c>
      <c r="ED194" s="4">
        <v>61.27959183673471</v>
      </c>
      <c r="EE194" s="4">
        <v>64.615384615384613</v>
      </c>
      <c r="EF194" s="4">
        <v>196.79863945578222</v>
      </c>
      <c r="EG194" s="4">
        <v>65.599546485260788</v>
      </c>
      <c r="EH194" s="4">
        <v>65.346258503401373</v>
      </c>
      <c r="EI194" s="1">
        <v>0</v>
      </c>
      <c r="EJ194" s="1">
        <v>12</v>
      </c>
      <c r="EK194" s="1">
        <v>50</v>
      </c>
      <c r="EL194" s="1">
        <v>85</v>
      </c>
      <c r="EM194" s="1">
        <v>0</v>
      </c>
      <c r="EN194" s="1">
        <v>2</v>
      </c>
      <c r="EO194" s="1">
        <v>19</v>
      </c>
      <c r="EP194" s="1">
        <v>60</v>
      </c>
      <c r="EQ194" s="1">
        <v>55</v>
      </c>
      <c r="ER194" s="1">
        <v>13</v>
      </c>
      <c r="ES194" s="1">
        <v>0</v>
      </c>
      <c r="ET194" s="1">
        <v>0</v>
      </c>
      <c r="EU194" s="1">
        <v>10</v>
      </c>
      <c r="EV194" s="1">
        <v>55</v>
      </c>
      <c r="EW194" s="1">
        <v>58</v>
      </c>
      <c r="EX194" s="1">
        <v>24</v>
      </c>
      <c r="EY194" s="1">
        <v>0</v>
      </c>
      <c r="EZ194" s="1">
        <v>1</v>
      </c>
      <c r="FA194" s="1">
        <v>10</v>
      </c>
      <c r="FB194" s="1">
        <v>31</v>
      </c>
      <c r="FC194" s="1">
        <v>46</v>
      </c>
      <c r="FD194" s="1">
        <v>30</v>
      </c>
      <c r="FE194" s="1">
        <v>0</v>
      </c>
      <c r="FF194" s="1">
        <v>0</v>
      </c>
      <c r="FG194" s="1">
        <v>0</v>
      </c>
      <c r="FH194" s="1">
        <v>0</v>
      </c>
      <c r="FI194" s="1">
        <v>3</v>
      </c>
      <c r="FJ194" s="1">
        <v>2</v>
      </c>
      <c r="FK194" s="1">
        <v>3</v>
      </c>
      <c r="FL194" s="1">
        <v>1</v>
      </c>
      <c r="FM194" s="1">
        <v>1</v>
      </c>
      <c r="FN194" s="1">
        <v>1</v>
      </c>
      <c r="FO194" s="1">
        <v>15</v>
      </c>
      <c r="FP194" s="1">
        <v>9</v>
      </c>
      <c r="FQ194" s="1">
        <v>15</v>
      </c>
      <c r="FR194" s="1" t="s">
        <v>316</v>
      </c>
      <c r="FS194" s="1">
        <v>313</v>
      </c>
      <c r="FT194" s="1">
        <v>134</v>
      </c>
      <c r="FU194" s="1">
        <v>313</v>
      </c>
    </row>
    <row r="195" spans="63:177">
      <c r="BK195" s="29">
        <v>492622444</v>
      </c>
      <c r="BL195" s="1" t="s">
        <v>159</v>
      </c>
      <c r="BM195" s="1">
        <v>162</v>
      </c>
      <c r="BN195" s="1" t="s">
        <v>289</v>
      </c>
      <c r="BO195" s="1" t="s">
        <v>370</v>
      </c>
      <c r="BP195" s="1">
        <v>81</v>
      </c>
      <c r="BQ195" s="1">
        <v>0</v>
      </c>
      <c r="BR195" s="4">
        <v>48.8320987654321</v>
      </c>
      <c r="BS195" s="4">
        <v>28.085185185185185</v>
      </c>
      <c r="BT195" s="4">
        <v>32.854320987654312</v>
      </c>
      <c r="BU195" s="4">
        <v>109.77160493827158</v>
      </c>
      <c r="BV195" s="4">
        <v>36.590534979423872</v>
      </c>
      <c r="BW195" s="1">
        <v>12</v>
      </c>
      <c r="BX195" s="1">
        <v>50</v>
      </c>
      <c r="BY195" s="1">
        <v>10</v>
      </c>
      <c r="BZ195" s="1">
        <v>9</v>
      </c>
      <c r="CA195" s="1">
        <v>0</v>
      </c>
      <c r="CB195" s="1">
        <v>0</v>
      </c>
      <c r="CC195" s="1">
        <v>53</v>
      </c>
      <c r="CD195" s="1">
        <v>20</v>
      </c>
      <c r="CE195" s="1">
        <v>6</v>
      </c>
      <c r="CF195" s="1">
        <v>2</v>
      </c>
      <c r="CG195" s="1">
        <v>3</v>
      </c>
      <c r="CH195" s="1">
        <v>0</v>
      </c>
      <c r="CI195" s="1">
        <v>45</v>
      </c>
      <c r="CJ195" s="1">
        <v>27</v>
      </c>
      <c r="CK195" s="1">
        <v>9</v>
      </c>
      <c r="CL195" s="1">
        <v>0</v>
      </c>
      <c r="CM195" s="1">
        <v>1</v>
      </c>
      <c r="CN195" s="1">
        <v>0</v>
      </c>
      <c r="CO195" s="1">
        <v>0</v>
      </c>
      <c r="CP195" s="1">
        <v>0</v>
      </c>
      <c r="CQ195" s="1">
        <v>25</v>
      </c>
      <c r="CR195" s="1">
        <v>0</v>
      </c>
      <c r="CS195" s="4">
        <v>58.75200000000001</v>
      </c>
      <c r="CT195" s="4">
        <v>31.252000000000002</v>
      </c>
      <c r="CU195" s="4">
        <v>41.996000000000002</v>
      </c>
      <c r="CV195" s="4">
        <v>59.56</v>
      </c>
      <c r="CW195" s="4">
        <v>131.99999999999997</v>
      </c>
      <c r="CX195" s="4">
        <v>44.000000000000007</v>
      </c>
      <c r="CY195" s="4">
        <v>47.89</v>
      </c>
      <c r="CZ195" s="1">
        <v>3</v>
      </c>
      <c r="DA195" s="1">
        <v>8</v>
      </c>
      <c r="DB195" s="1">
        <v>10</v>
      </c>
      <c r="DC195" s="1">
        <v>4</v>
      </c>
      <c r="DD195" s="1">
        <v>1</v>
      </c>
      <c r="DE195" s="1">
        <v>0</v>
      </c>
      <c r="DF195" s="1">
        <v>13</v>
      </c>
      <c r="DG195" s="1">
        <v>10</v>
      </c>
      <c r="DH195" s="1">
        <v>2</v>
      </c>
      <c r="DI195" s="1">
        <v>0</v>
      </c>
      <c r="DJ195" s="1">
        <v>1</v>
      </c>
      <c r="DK195" s="1">
        <v>0</v>
      </c>
      <c r="DL195" s="1">
        <v>9</v>
      </c>
      <c r="DM195" s="1">
        <v>11</v>
      </c>
      <c r="DN195" s="1">
        <v>4</v>
      </c>
      <c r="DO195" s="1">
        <v>1</v>
      </c>
      <c r="DP195" s="1">
        <v>1</v>
      </c>
      <c r="DQ195" s="1">
        <v>0</v>
      </c>
      <c r="DR195" s="1">
        <v>4</v>
      </c>
      <c r="DS195" s="1">
        <v>6</v>
      </c>
      <c r="DT195" s="1">
        <v>11</v>
      </c>
      <c r="DU195" s="1">
        <v>4</v>
      </c>
      <c r="DV195" s="1">
        <v>0</v>
      </c>
      <c r="DW195" s="1">
        <v>0</v>
      </c>
      <c r="DX195" s="1">
        <v>1</v>
      </c>
      <c r="DY195" s="1">
        <v>0</v>
      </c>
      <c r="DZ195" s="1">
        <v>106</v>
      </c>
      <c r="EA195" s="1">
        <v>0</v>
      </c>
      <c r="EB195" s="4">
        <v>51.171698113207547</v>
      </c>
      <c r="EC195" s="4">
        <v>28.832075471698111</v>
      </c>
      <c r="ED195" s="4">
        <v>35.010377358490558</v>
      </c>
      <c r="EE195" s="4">
        <v>59.56</v>
      </c>
      <c r="EF195" s="4">
        <v>115.0141509433962</v>
      </c>
      <c r="EG195" s="4">
        <v>38.338050314465413</v>
      </c>
      <c r="EH195" s="4">
        <v>39.255503144654092</v>
      </c>
      <c r="EI195" s="1">
        <v>15</v>
      </c>
      <c r="EJ195" s="1">
        <v>58</v>
      </c>
      <c r="EK195" s="1">
        <v>20</v>
      </c>
      <c r="EL195" s="1">
        <v>13</v>
      </c>
      <c r="EM195" s="1">
        <v>1</v>
      </c>
      <c r="EN195" s="1">
        <v>0</v>
      </c>
      <c r="EO195" s="1">
        <v>66</v>
      </c>
      <c r="EP195" s="1">
        <v>30</v>
      </c>
      <c r="EQ195" s="1">
        <v>8</v>
      </c>
      <c r="ER195" s="1">
        <v>2</v>
      </c>
      <c r="ES195" s="1">
        <v>4</v>
      </c>
      <c r="ET195" s="1">
        <v>0</v>
      </c>
      <c r="EU195" s="1">
        <v>54</v>
      </c>
      <c r="EV195" s="1">
        <v>38</v>
      </c>
      <c r="EW195" s="1">
        <v>13</v>
      </c>
      <c r="EX195" s="1">
        <v>1</v>
      </c>
      <c r="EY195" s="1">
        <v>2</v>
      </c>
      <c r="EZ195" s="1">
        <v>0</v>
      </c>
      <c r="FA195" s="1">
        <v>4</v>
      </c>
      <c r="FB195" s="1">
        <v>6</v>
      </c>
      <c r="FC195" s="1">
        <v>11</v>
      </c>
      <c r="FD195" s="1">
        <v>4</v>
      </c>
      <c r="FE195" s="1">
        <v>0</v>
      </c>
      <c r="FF195" s="1">
        <v>0</v>
      </c>
      <c r="FG195" s="1">
        <v>1</v>
      </c>
      <c r="FH195" s="1">
        <v>0</v>
      </c>
      <c r="FI195" s="1">
        <v>223</v>
      </c>
      <c r="FJ195" s="1">
        <v>93</v>
      </c>
      <c r="FK195" s="1">
        <v>199</v>
      </c>
      <c r="FL195" s="1">
        <v>13</v>
      </c>
      <c r="FM195" s="1">
        <v>8</v>
      </c>
      <c r="FN195" s="1">
        <v>12</v>
      </c>
      <c r="FO195" s="1">
        <v>15</v>
      </c>
      <c r="FP195" s="1">
        <v>9</v>
      </c>
      <c r="FQ195" s="1">
        <v>15</v>
      </c>
      <c r="FR195" s="1" t="s">
        <v>316</v>
      </c>
      <c r="FS195" s="1">
        <v>313</v>
      </c>
      <c r="FT195" s="1">
        <v>134</v>
      </c>
      <c r="FU195" s="1">
        <v>313</v>
      </c>
    </row>
    <row r="196" spans="63:177">
      <c r="BK196" s="29">
        <v>378109694</v>
      </c>
      <c r="BL196" s="1" t="s">
        <v>160</v>
      </c>
      <c r="BM196" s="1">
        <v>163</v>
      </c>
      <c r="BN196" s="1" t="s">
        <v>289</v>
      </c>
      <c r="BO196" s="1" t="s">
        <v>290</v>
      </c>
      <c r="BP196" s="1">
        <v>82</v>
      </c>
      <c r="BQ196" s="1">
        <v>3</v>
      </c>
      <c r="BR196" s="4">
        <v>49.053164556962017</v>
      </c>
      <c r="BS196" s="4">
        <v>27.034177215189871</v>
      </c>
      <c r="BT196" s="4">
        <v>30.224050632911379</v>
      </c>
      <c r="BU196" s="4">
        <v>106.31139240506332</v>
      </c>
      <c r="BV196" s="4">
        <v>35.437130801687758</v>
      </c>
      <c r="BW196" s="1">
        <v>19</v>
      </c>
      <c r="BX196" s="1">
        <v>35</v>
      </c>
      <c r="BY196" s="1">
        <v>19</v>
      </c>
      <c r="BZ196" s="1">
        <v>6</v>
      </c>
      <c r="CA196" s="1">
        <v>0</v>
      </c>
      <c r="CB196" s="1">
        <v>0</v>
      </c>
      <c r="CC196" s="1">
        <v>53</v>
      </c>
      <c r="CD196" s="1">
        <v>17</v>
      </c>
      <c r="CE196" s="1">
        <v>9</v>
      </c>
      <c r="CF196" s="1">
        <v>0</v>
      </c>
      <c r="CG196" s="1">
        <v>0</v>
      </c>
      <c r="CH196" s="1">
        <v>0</v>
      </c>
      <c r="CI196" s="1">
        <v>50</v>
      </c>
      <c r="CJ196" s="1">
        <v>22</v>
      </c>
      <c r="CK196" s="1">
        <v>6</v>
      </c>
      <c r="CL196" s="1">
        <v>1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4"/>
      <c r="CT196" s="4"/>
      <c r="CU196" s="4"/>
      <c r="CV196" s="4"/>
      <c r="CW196" s="4"/>
      <c r="CX196" s="4"/>
      <c r="CY196" s="4"/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82</v>
      </c>
      <c r="EA196" s="1">
        <v>3</v>
      </c>
      <c r="EB196" s="4">
        <v>49.053164556962017</v>
      </c>
      <c r="EC196" s="4">
        <v>27.034177215189871</v>
      </c>
      <c r="ED196" s="4">
        <v>30.224050632911379</v>
      </c>
      <c r="EE196" s="4"/>
      <c r="EF196" s="4">
        <v>106.31139240506332</v>
      </c>
      <c r="EG196" s="4">
        <v>35.437130801687758</v>
      </c>
      <c r="EH196" s="4">
        <v>35.437130801687758</v>
      </c>
      <c r="EI196" s="1">
        <v>19</v>
      </c>
      <c r="EJ196" s="1">
        <v>35</v>
      </c>
      <c r="EK196" s="1">
        <v>19</v>
      </c>
      <c r="EL196" s="1">
        <v>6</v>
      </c>
      <c r="EM196" s="1">
        <v>0</v>
      </c>
      <c r="EN196" s="1">
        <v>0</v>
      </c>
      <c r="EO196" s="1">
        <v>53</v>
      </c>
      <c r="EP196" s="1">
        <v>17</v>
      </c>
      <c r="EQ196" s="1">
        <v>9</v>
      </c>
      <c r="ER196" s="1">
        <v>0</v>
      </c>
      <c r="ES196" s="1">
        <v>0</v>
      </c>
      <c r="ET196" s="1">
        <v>0</v>
      </c>
      <c r="EU196" s="1">
        <v>50</v>
      </c>
      <c r="EV196" s="1">
        <v>22</v>
      </c>
      <c r="EW196" s="1">
        <v>6</v>
      </c>
      <c r="EX196" s="1">
        <v>1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240</v>
      </c>
      <c r="FJ196" s="1" t="s">
        <v>375</v>
      </c>
      <c r="FK196" s="1">
        <v>245</v>
      </c>
      <c r="FL196" s="1">
        <v>14</v>
      </c>
      <c r="FM196" s="1" t="s">
        <v>375</v>
      </c>
      <c r="FN196" s="1">
        <v>14</v>
      </c>
      <c r="FO196" s="1">
        <v>15</v>
      </c>
      <c r="FP196" s="1">
        <v>9</v>
      </c>
      <c r="FQ196" s="1">
        <v>15</v>
      </c>
      <c r="FR196" s="1" t="s">
        <v>316</v>
      </c>
      <c r="FS196" s="1">
        <v>313</v>
      </c>
      <c r="FT196" s="1">
        <v>134</v>
      </c>
      <c r="FU196" s="1">
        <v>313</v>
      </c>
    </row>
    <row r="197" spans="63:177">
      <c r="BK197" s="29">
        <v>753008102</v>
      </c>
      <c r="BL197" s="1" t="s">
        <v>161</v>
      </c>
      <c r="BM197" s="1">
        <v>203</v>
      </c>
      <c r="BN197" s="1" t="s">
        <v>289</v>
      </c>
      <c r="BO197" s="1" t="s">
        <v>370</v>
      </c>
      <c r="BP197" s="1">
        <v>22</v>
      </c>
      <c r="BQ197" s="1">
        <v>0</v>
      </c>
      <c r="BR197" s="4">
        <v>62.336363636363643</v>
      </c>
      <c r="BS197" s="4">
        <v>32.699999999999996</v>
      </c>
      <c r="BT197" s="4">
        <v>43.309090909090905</v>
      </c>
      <c r="BU197" s="4">
        <v>138.34545454545454</v>
      </c>
      <c r="BV197" s="4">
        <v>46.11515151515151</v>
      </c>
      <c r="BW197" s="1">
        <v>2</v>
      </c>
      <c r="BX197" s="1">
        <v>7</v>
      </c>
      <c r="BY197" s="1">
        <v>7</v>
      </c>
      <c r="BZ197" s="1">
        <v>6</v>
      </c>
      <c r="CA197" s="1">
        <v>0</v>
      </c>
      <c r="CB197" s="1">
        <v>0</v>
      </c>
      <c r="CC197" s="1">
        <v>10</v>
      </c>
      <c r="CD197" s="1">
        <v>9</v>
      </c>
      <c r="CE197" s="1">
        <v>2</v>
      </c>
      <c r="CF197" s="1">
        <v>1</v>
      </c>
      <c r="CG197" s="1">
        <v>2</v>
      </c>
      <c r="CH197" s="1">
        <v>0</v>
      </c>
      <c r="CI197" s="1">
        <v>6</v>
      </c>
      <c r="CJ197" s="1">
        <v>11</v>
      </c>
      <c r="CK197" s="1">
        <v>4</v>
      </c>
      <c r="CL197" s="1">
        <v>1</v>
      </c>
      <c r="CM197" s="1">
        <v>1</v>
      </c>
      <c r="CN197" s="1">
        <v>0</v>
      </c>
      <c r="CO197" s="1">
        <v>0</v>
      </c>
      <c r="CP197" s="1">
        <v>0</v>
      </c>
      <c r="CQ197" s="1">
        <v>57</v>
      </c>
      <c r="CR197" s="1">
        <v>1</v>
      </c>
      <c r="CS197" s="4">
        <v>67.860714285714295</v>
      </c>
      <c r="CT197" s="4">
        <v>34.558928571428559</v>
      </c>
      <c r="CU197" s="4">
        <v>46.373214285714276</v>
      </c>
      <c r="CV197" s="4">
        <v>50.035714285714285</v>
      </c>
      <c r="CW197" s="4">
        <v>148.79285714285717</v>
      </c>
      <c r="CX197" s="4">
        <v>49.597619047619041</v>
      </c>
      <c r="CY197" s="4">
        <v>49.707142857142856</v>
      </c>
      <c r="CZ197" s="1">
        <v>1</v>
      </c>
      <c r="DA197" s="1">
        <v>17</v>
      </c>
      <c r="DB197" s="1">
        <v>25</v>
      </c>
      <c r="DC197" s="1">
        <v>13</v>
      </c>
      <c r="DD197" s="1">
        <v>0</v>
      </c>
      <c r="DE197" s="1">
        <v>0</v>
      </c>
      <c r="DF197" s="1">
        <v>22</v>
      </c>
      <c r="DG197" s="1">
        <v>29</v>
      </c>
      <c r="DH197" s="1">
        <v>4</v>
      </c>
      <c r="DI197" s="1">
        <v>1</v>
      </c>
      <c r="DJ197" s="1">
        <v>0</v>
      </c>
      <c r="DK197" s="1">
        <v>0</v>
      </c>
      <c r="DL197" s="1">
        <v>13</v>
      </c>
      <c r="DM197" s="1">
        <v>32</v>
      </c>
      <c r="DN197" s="1">
        <v>8</v>
      </c>
      <c r="DO197" s="1">
        <v>3</v>
      </c>
      <c r="DP197" s="1">
        <v>0</v>
      </c>
      <c r="DQ197" s="1">
        <v>0</v>
      </c>
      <c r="DR197" s="1">
        <v>12</v>
      </c>
      <c r="DS197" s="1">
        <v>24</v>
      </c>
      <c r="DT197" s="1">
        <v>14</v>
      </c>
      <c r="DU197" s="1">
        <v>6</v>
      </c>
      <c r="DV197" s="1">
        <v>0</v>
      </c>
      <c r="DW197" s="1">
        <v>0</v>
      </c>
      <c r="DX197" s="1">
        <v>0</v>
      </c>
      <c r="DY197" s="1">
        <v>0</v>
      </c>
      <c r="DZ197" s="1">
        <v>79</v>
      </c>
      <c r="EA197" s="1">
        <v>1</v>
      </c>
      <c r="EB197" s="4">
        <v>66.302564102564091</v>
      </c>
      <c r="EC197" s="4">
        <v>34.034615384615392</v>
      </c>
      <c r="ED197" s="4">
        <v>45.508974358974356</v>
      </c>
      <c r="EE197" s="4">
        <v>50.035714285714285</v>
      </c>
      <c r="EF197" s="4">
        <v>145.84615384615384</v>
      </c>
      <c r="EG197" s="4">
        <v>48.615384615384627</v>
      </c>
      <c r="EH197" s="4">
        <v>48.694017094017077</v>
      </c>
      <c r="EI197" s="1">
        <v>3</v>
      </c>
      <c r="EJ197" s="1">
        <v>24</v>
      </c>
      <c r="EK197" s="1">
        <v>32</v>
      </c>
      <c r="EL197" s="1">
        <v>19</v>
      </c>
      <c r="EM197" s="1">
        <v>0</v>
      </c>
      <c r="EN197" s="1">
        <v>0</v>
      </c>
      <c r="EO197" s="1">
        <v>32</v>
      </c>
      <c r="EP197" s="1">
        <v>38</v>
      </c>
      <c r="EQ197" s="1">
        <v>6</v>
      </c>
      <c r="ER197" s="1">
        <v>2</v>
      </c>
      <c r="ES197" s="1">
        <v>2</v>
      </c>
      <c r="ET197" s="1">
        <v>0</v>
      </c>
      <c r="EU197" s="1">
        <v>19</v>
      </c>
      <c r="EV197" s="1">
        <v>43</v>
      </c>
      <c r="EW197" s="1">
        <v>12</v>
      </c>
      <c r="EX197" s="1">
        <v>4</v>
      </c>
      <c r="EY197" s="1">
        <v>1</v>
      </c>
      <c r="EZ197" s="1">
        <v>0</v>
      </c>
      <c r="FA197" s="1">
        <v>12</v>
      </c>
      <c r="FB197" s="1">
        <v>24</v>
      </c>
      <c r="FC197" s="1">
        <v>14</v>
      </c>
      <c r="FD197" s="1">
        <v>6</v>
      </c>
      <c r="FE197" s="1">
        <v>0</v>
      </c>
      <c r="FF197" s="1">
        <v>0</v>
      </c>
      <c r="FG197" s="1">
        <v>0</v>
      </c>
      <c r="FH197" s="1">
        <v>0</v>
      </c>
      <c r="FI197" s="1">
        <v>53</v>
      </c>
      <c r="FJ197" s="1">
        <v>53</v>
      </c>
      <c r="FK197" s="1">
        <v>46</v>
      </c>
      <c r="FL197" s="1">
        <v>5</v>
      </c>
      <c r="FM197" s="1">
        <v>4</v>
      </c>
      <c r="FN197" s="1">
        <v>4</v>
      </c>
      <c r="FO197" s="1">
        <v>15</v>
      </c>
      <c r="FP197" s="1">
        <v>9</v>
      </c>
      <c r="FQ197" s="1">
        <v>15</v>
      </c>
      <c r="FR197" s="1" t="s">
        <v>316</v>
      </c>
      <c r="FS197" s="1">
        <v>313</v>
      </c>
      <c r="FT197" s="1">
        <v>134</v>
      </c>
      <c r="FU197" s="1">
        <v>313</v>
      </c>
    </row>
    <row r="198" spans="63:177">
      <c r="BK198" s="29">
        <v>384004460</v>
      </c>
      <c r="BL198" s="1" t="s">
        <v>336</v>
      </c>
      <c r="BM198" s="1">
        <v>219</v>
      </c>
      <c r="BN198" s="1" t="s">
        <v>319</v>
      </c>
      <c r="BO198" s="1" t="s">
        <v>370</v>
      </c>
      <c r="BP198" s="1">
        <v>25</v>
      </c>
      <c r="BQ198" s="1">
        <v>16</v>
      </c>
      <c r="BR198" s="4">
        <v>57.733333333333334</v>
      </c>
      <c r="BS198" s="4">
        <v>37.044444444444451</v>
      </c>
      <c r="BT198" s="4">
        <v>44.44444444444445</v>
      </c>
      <c r="BU198" s="4">
        <v>139.22222222222223</v>
      </c>
      <c r="BV198" s="4">
        <v>46.407407407407405</v>
      </c>
      <c r="BW198" s="1">
        <v>0</v>
      </c>
      <c r="BX198" s="1">
        <v>5</v>
      </c>
      <c r="BY198" s="1">
        <v>2</v>
      </c>
      <c r="BZ198" s="1">
        <v>2</v>
      </c>
      <c r="CA198" s="1">
        <v>0</v>
      </c>
      <c r="CB198" s="1">
        <v>0</v>
      </c>
      <c r="CC198" s="1">
        <v>3</v>
      </c>
      <c r="CD198" s="1">
        <v>4</v>
      </c>
      <c r="CE198" s="1">
        <v>2</v>
      </c>
      <c r="CF198" s="1">
        <v>0</v>
      </c>
      <c r="CG198" s="1">
        <v>0</v>
      </c>
      <c r="CH198" s="1">
        <v>0</v>
      </c>
      <c r="CI198" s="1">
        <v>1</v>
      </c>
      <c r="CJ198" s="1">
        <v>7</v>
      </c>
      <c r="CK198" s="1">
        <v>1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22</v>
      </c>
      <c r="CR198" s="1">
        <v>11</v>
      </c>
      <c r="CS198" s="4">
        <v>61.145454545454548</v>
      </c>
      <c r="CT198" s="4">
        <v>28.409090909090914</v>
      </c>
      <c r="CU198" s="4">
        <v>49.727272727272727</v>
      </c>
      <c r="CV198" s="4">
        <v>43.583333333333336</v>
      </c>
      <c r="CW198" s="4">
        <v>139.28181818181818</v>
      </c>
      <c r="CX198" s="4">
        <v>46.427272727272729</v>
      </c>
      <c r="CY198" s="4">
        <v>46.320454545454545</v>
      </c>
      <c r="CZ198" s="1">
        <v>1</v>
      </c>
      <c r="DA198" s="1">
        <v>2</v>
      </c>
      <c r="DB198" s="1">
        <v>8</v>
      </c>
      <c r="DC198" s="1">
        <v>0</v>
      </c>
      <c r="DD198" s="1">
        <v>0</v>
      </c>
      <c r="DE198" s="1">
        <v>0</v>
      </c>
      <c r="DF198" s="1">
        <v>6</v>
      </c>
      <c r="DG198" s="1">
        <v>5</v>
      </c>
      <c r="DH198" s="1">
        <v>0</v>
      </c>
      <c r="DI198" s="1">
        <v>0</v>
      </c>
      <c r="DJ198" s="1">
        <v>1</v>
      </c>
      <c r="DK198" s="1">
        <v>0</v>
      </c>
      <c r="DL198" s="1">
        <v>1</v>
      </c>
      <c r="DM198" s="1">
        <v>7</v>
      </c>
      <c r="DN198" s="1">
        <v>3</v>
      </c>
      <c r="DO198" s="1">
        <v>0</v>
      </c>
      <c r="DP198" s="1">
        <v>1</v>
      </c>
      <c r="DQ198" s="1">
        <v>0</v>
      </c>
      <c r="DR198" s="1">
        <v>3</v>
      </c>
      <c r="DS198" s="1">
        <v>6</v>
      </c>
      <c r="DT198" s="1">
        <v>3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47</v>
      </c>
      <c r="EA198" s="1">
        <v>27</v>
      </c>
      <c r="EB198" s="4">
        <v>59.61</v>
      </c>
      <c r="EC198" s="4">
        <v>32.295000000000002</v>
      </c>
      <c r="ED198" s="4">
        <v>47.35</v>
      </c>
      <c r="EE198" s="4">
        <v>43.583333333333336</v>
      </c>
      <c r="EF198" s="4">
        <v>139.255</v>
      </c>
      <c r="EG198" s="4">
        <v>46.418333333333337</v>
      </c>
      <c r="EH198" s="4">
        <v>46.359583333333333</v>
      </c>
      <c r="EI198" s="1">
        <v>1</v>
      </c>
      <c r="EJ198" s="1">
        <v>7</v>
      </c>
      <c r="EK198" s="1">
        <v>10</v>
      </c>
      <c r="EL198" s="1">
        <v>2</v>
      </c>
      <c r="EM198" s="1">
        <v>0</v>
      </c>
      <c r="EN198" s="1">
        <v>0</v>
      </c>
      <c r="EO198" s="1">
        <v>9</v>
      </c>
      <c r="EP198" s="1">
        <v>9</v>
      </c>
      <c r="EQ198" s="1">
        <v>2</v>
      </c>
      <c r="ER198" s="1">
        <v>0</v>
      </c>
      <c r="ES198" s="1">
        <v>1</v>
      </c>
      <c r="ET198" s="1">
        <v>0</v>
      </c>
      <c r="EU198" s="1">
        <v>2</v>
      </c>
      <c r="EV198" s="1">
        <v>14</v>
      </c>
      <c r="EW198" s="1">
        <v>4</v>
      </c>
      <c r="EX198" s="1">
        <v>0</v>
      </c>
      <c r="EY198" s="1">
        <v>1</v>
      </c>
      <c r="EZ198" s="1">
        <v>0</v>
      </c>
      <c r="FA198" s="1">
        <v>3</v>
      </c>
      <c r="FB198" s="1">
        <v>6</v>
      </c>
      <c r="FC198" s="1">
        <v>3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50</v>
      </c>
      <c r="FJ198" s="1">
        <v>78</v>
      </c>
      <c r="FK198" s="1">
        <v>72</v>
      </c>
      <c r="FL198" s="1">
        <v>4</v>
      </c>
      <c r="FM198" s="1">
        <v>6</v>
      </c>
      <c r="FN198" s="1">
        <v>5</v>
      </c>
      <c r="FO198" s="1">
        <v>15</v>
      </c>
      <c r="FP198" s="1">
        <v>9</v>
      </c>
      <c r="FQ198" s="1">
        <v>15</v>
      </c>
      <c r="FR198" s="1" t="s">
        <v>316</v>
      </c>
      <c r="FS198" s="1">
        <v>313</v>
      </c>
      <c r="FT198" s="1">
        <v>134</v>
      </c>
      <c r="FU198" s="1">
        <v>313</v>
      </c>
    </row>
    <row r="199" spans="63:177">
      <c r="BK199" s="29">
        <v>112928894</v>
      </c>
      <c r="BL199" s="1" t="s">
        <v>162</v>
      </c>
      <c r="BM199" s="1">
        <v>236</v>
      </c>
      <c r="BN199" s="1" t="s">
        <v>289</v>
      </c>
      <c r="BO199" s="1" t="s">
        <v>370</v>
      </c>
      <c r="BP199" s="1">
        <v>118</v>
      </c>
      <c r="BQ199" s="1">
        <v>0</v>
      </c>
      <c r="BR199" s="4">
        <v>54.855932203389834</v>
      </c>
      <c r="BS199" s="4">
        <v>31.3957627118644</v>
      </c>
      <c r="BT199" s="4">
        <v>39.181355932203388</v>
      </c>
      <c r="BU199" s="4">
        <v>125.43305084745759</v>
      </c>
      <c r="BV199" s="4">
        <v>41.81101694915256</v>
      </c>
      <c r="BW199" s="1">
        <v>26</v>
      </c>
      <c r="BX199" s="1">
        <v>40</v>
      </c>
      <c r="BY199" s="1">
        <v>27</v>
      </c>
      <c r="BZ199" s="1">
        <v>25</v>
      </c>
      <c r="CA199" s="1">
        <v>2</v>
      </c>
      <c r="CB199" s="1">
        <v>0</v>
      </c>
      <c r="CC199" s="1">
        <v>63</v>
      </c>
      <c r="CD199" s="1">
        <v>37</v>
      </c>
      <c r="CE199" s="1">
        <v>12</v>
      </c>
      <c r="CF199" s="1">
        <v>6</v>
      </c>
      <c r="CG199" s="1">
        <v>5</v>
      </c>
      <c r="CH199" s="1">
        <v>0</v>
      </c>
      <c r="CI199" s="1">
        <v>58</v>
      </c>
      <c r="CJ199" s="1">
        <v>34</v>
      </c>
      <c r="CK199" s="1">
        <v>16</v>
      </c>
      <c r="CL199" s="1">
        <v>10</v>
      </c>
      <c r="CM199" s="1">
        <v>2</v>
      </c>
      <c r="CN199" s="1">
        <v>0</v>
      </c>
      <c r="CO199" s="1">
        <v>2</v>
      </c>
      <c r="CP199" s="1">
        <v>0</v>
      </c>
      <c r="CQ199" s="1">
        <v>75</v>
      </c>
      <c r="CR199" s="1">
        <v>0</v>
      </c>
      <c r="CS199" s="4">
        <v>60.840000000000011</v>
      </c>
      <c r="CT199" s="4">
        <v>32.32533333333334</v>
      </c>
      <c r="CU199" s="4">
        <v>43.369333333333337</v>
      </c>
      <c r="CV199" s="4">
        <v>53.866666666666667</v>
      </c>
      <c r="CW199" s="4">
        <v>136.53466666666668</v>
      </c>
      <c r="CX199" s="4">
        <v>45.511555555555553</v>
      </c>
      <c r="CY199" s="4">
        <v>47.600333333333346</v>
      </c>
      <c r="CZ199" s="1">
        <v>7</v>
      </c>
      <c r="DA199" s="1">
        <v>26</v>
      </c>
      <c r="DB199" s="1">
        <v>26</v>
      </c>
      <c r="DC199" s="1">
        <v>16</v>
      </c>
      <c r="DD199" s="1">
        <v>0</v>
      </c>
      <c r="DE199" s="1">
        <v>1</v>
      </c>
      <c r="DF199" s="1">
        <v>41</v>
      </c>
      <c r="DG199" s="1">
        <v>23</v>
      </c>
      <c r="DH199" s="1">
        <v>8</v>
      </c>
      <c r="DI199" s="1">
        <v>3</v>
      </c>
      <c r="DJ199" s="1">
        <v>2</v>
      </c>
      <c r="DK199" s="1">
        <v>0</v>
      </c>
      <c r="DL199" s="1">
        <v>23</v>
      </c>
      <c r="DM199" s="1">
        <v>37</v>
      </c>
      <c r="DN199" s="1">
        <v>10</v>
      </c>
      <c r="DO199" s="1">
        <v>5</v>
      </c>
      <c r="DP199" s="1">
        <v>0</v>
      </c>
      <c r="DQ199" s="1">
        <v>0</v>
      </c>
      <c r="DR199" s="1">
        <v>13</v>
      </c>
      <c r="DS199" s="1">
        <v>32</v>
      </c>
      <c r="DT199" s="1">
        <v>20</v>
      </c>
      <c r="DU199" s="1">
        <v>10</v>
      </c>
      <c r="DV199" s="1">
        <v>0</v>
      </c>
      <c r="DW199" s="1">
        <v>0</v>
      </c>
      <c r="DX199" s="1">
        <v>0</v>
      </c>
      <c r="DY199" s="1">
        <v>0</v>
      </c>
      <c r="DZ199" s="1">
        <v>193</v>
      </c>
      <c r="EA199" s="1">
        <v>0</v>
      </c>
      <c r="EB199" s="4">
        <v>57.181347150259079</v>
      </c>
      <c r="EC199" s="4">
        <v>31.75699481865286</v>
      </c>
      <c r="ED199" s="4">
        <v>40.808808290155433</v>
      </c>
      <c r="EE199" s="4">
        <v>53.866666666666667</v>
      </c>
      <c r="EF199" s="4">
        <v>129.74715025906735</v>
      </c>
      <c r="EG199" s="4">
        <v>43.249050086355787</v>
      </c>
      <c r="EH199" s="4">
        <v>44.060751295336779</v>
      </c>
      <c r="EI199" s="1">
        <v>33</v>
      </c>
      <c r="EJ199" s="1">
        <v>66</v>
      </c>
      <c r="EK199" s="1">
        <v>53</v>
      </c>
      <c r="EL199" s="1">
        <v>41</v>
      </c>
      <c r="EM199" s="1">
        <v>2</v>
      </c>
      <c r="EN199" s="1">
        <v>1</v>
      </c>
      <c r="EO199" s="1">
        <v>104</v>
      </c>
      <c r="EP199" s="1">
        <v>60</v>
      </c>
      <c r="EQ199" s="1">
        <v>20</v>
      </c>
      <c r="ER199" s="1">
        <v>9</v>
      </c>
      <c r="ES199" s="1">
        <v>7</v>
      </c>
      <c r="ET199" s="1">
        <v>0</v>
      </c>
      <c r="EU199" s="1">
        <v>81</v>
      </c>
      <c r="EV199" s="1">
        <v>71</v>
      </c>
      <c r="EW199" s="1">
        <v>26</v>
      </c>
      <c r="EX199" s="1">
        <v>15</v>
      </c>
      <c r="EY199" s="1">
        <v>2</v>
      </c>
      <c r="EZ199" s="1">
        <v>0</v>
      </c>
      <c r="FA199" s="1">
        <v>13</v>
      </c>
      <c r="FB199" s="1">
        <v>32</v>
      </c>
      <c r="FC199" s="1">
        <v>20</v>
      </c>
      <c r="FD199" s="1">
        <v>10</v>
      </c>
      <c r="FE199" s="1">
        <v>0</v>
      </c>
      <c r="FF199" s="1">
        <v>0</v>
      </c>
      <c r="FG199" s="1">
        <v>2</v>
      </c>
      <c r="FH199" s="1">
        <v>0</v>
      </c>
      <c r="FI199" s="1">
        <v>120</v>
      </c>
      <c r="FJ199" s="1">
        <v>85</v>
      </c>
      <c r="FK199" s="1">
        <v>111</v>
      </c>
      <c r="FL199" s="1">
        <v>8</v>
      </c>
      <c r="FM199" s="1">
        <v>7</v>
      </c>
      <c r="FN199" s="1">
        <v>8</v>
      </c>
      <c r="FO199" s="1">
        <v>15</v>
      </c>
      <c r="FP199" s="1">
        <v>9</v>
      </c>
      <c r="FQ199" s="1">
        <v>15</v>
      </c>
      <c r="FR199" s="1" t="s">
        <v>316</v>
      </c>
      <c r="FS199" s="1">
        <v>313</v>
      </c>
      <c r="FT199" s="1">
        <v>134</v>
      </c>
      <c r="FU199" s="1">
        <v>313</v>
      </c>
    </row>
    <row r="200" spans="63:177">
      <c r="BK200" s="29">
        <v>967187213</v>
      </c>
      <c r="BL200" s="1" t="s">
        <v>163</v>
      </c>
      <c r="BM200" s="1">
        <v>239</v>
      </c>
      <c r="BN200" s="1" t="s">
        <v>289</v>
      </c>
      <c r="BO200" s="1" t="s">
        <v>290</v>
      </c>
      <c r="BP200" s="1">
        <v>84</v>
      </c>
      <c r="BQ200" s="1">
        <v>0</v>
      </c>
      <c r="BR200" s="4">
        <v>60.682142857142857</v>
      </c>
      <c r="BS200" s="4">
        <v>38.311904761904785</v>
      </c>
      <c r="BT200" s="4">
        <v>37.467857142857142</v>
      </c>
      <c r="BU200" s="4">
        <v>136.46190476190469</v>
      </c>
      <c r="BV200" s="4">
        <v>45.48730158730158</v>
      </c>
      <c r="BW200" s="1">
        <v>10</v>
      </c>
      <c r="BX200" s="1">
        <v>30</v>
      </c>
      <c r="BY200" s="1">
        <v>22</v>
      </c>
      <c r="BZ200" s="1">
        <v>22</v>
      </c>
      <c r="CA200" s="1">
        <v>0</v>
      </c>
      <c r="CB200" s="1">
        <v>0</v>
      </c>
      <c r="CC200" s="1">
        <v>32</v>
      </c>
      <c r="CD200" s="1">
        <v>36</v>
      </c>
      <c r="CE200" s="1">
        <v>8</v>
      </c>
      <c r="CF200" s="1">
        <v>8</v>
      </c>
      <c r="CG200" s="1">
        <v>5</v>
      </c>
      <c r="CH200" s="1">
        <v>0</v>
      </c>
      <c r="CI200" s="1">
        <v>36</v>
      </c>
      <c r="CJ200" s="1">
        <v>36</v>
      </c>
      <c r="CK200" s="1">
        <v>9</v>
      </c>
      <c r="CL200" s="1">
        <v>3</v>
      </c>
      <c r="CM200" s="1">
        <v>1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4"/>
      <c r="CT200" s="4"/>
      <c r="CU200" s="4"/>
      <c r="CV200" s="4"/>
      <c r="CW200" s="4"/>
      <c r="CX200" s="4"/>
      <c r="CY200" s="4"/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84</v>
      </c>
      <c r="EA200" s="1">
        <v>0</v>
      </c>
      <c r="EB200" s="4">
        <v>60.682142857142857</v>
      </c>
      <c r="EC200" s="4">
        <v>38.311904761904785</v>
      </c>
      <c r="ED200" s="4">
        <v>37.467857142857142</v>
      </c>
      <c r="EE200" s="4"/>
      <c r="EF200" s="4">
        <v>136.46190476190469</v>
      </c>
      <c r="EG200" s="4">
        <v>45.48730158730158</v>
      </c>
      <c r="EH200" s="4">
        <v>45.48730158730158</v>
      </c>
      <c r="EI200" s="1">
        <v>10</v>
      </c>
      <c r="EJ200" s="1">
        <v>30</v>
      </c>
      <c r="EK200" s="1">
        <v>22</v>
      </c>
      <c r="EL200" s="1">
        <v>22</v>
      </c>
      <c r="EM200" s="1">
        <v>0</v>
      </c>
      <c r="EN200" s="1">
        <v>0</v>
      </c>
      <c r="EO200" s="1">
        <v>32</v>
      </c>
      <c r="EP200" s="1">
        <v>36</v>
      </c>
      <c r="EQ200" s="1">
        <v>8</v>
      </c>
      <c r="ER200" s="1">
        <v>8</v>
      </c>
      <c r="ES200" s="1">
        <v>5</v>
      </c>
      <c r="ET200" s="1">
        <v>0</v>
      </c>
      <c r="EU200" s="1">
        <v>36</v>
      </c>
      <c r="EV200" s="1">
        <v>36</v>
      </c>
      <c r="EW200" s="1">
        <v>9</v>
      </c>
      <c r="EX200" s="1">
        <v>3</v>
      </c>
      <c r="EY200" s="1">
        <v>1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63</v>
      </c>
      <c r="FJ200" s="1" t="s">
        <v>375</v>
      </c>
      <c r="FK200" s="1">
        <v>91</v>
      </c>
      <c r="FL200" s="1">
        <v>6</v>
      </c>
      <c r="FM200" s="1" t="s">
        <v>375</v>
      </c>
      <c r="FN200" s="1">
        <v>7</v>
      </c>
      <c r="FO200" s="1">
        <v>15</v>
      </c>
      <c r="FP200" s="1">
        <v>9</v>
      </c>
      <c r="FQ200" s="1">
        <v>15</v>
      </c>
      <c r="FR200" s="1" t="s">
        <v>316</v>
      </c>
      <c r="FS200" s="1">
        <v>313</v>
      </c>
      <c r="FT200" s="1">
        <v>134</v>
      </c>
      <c r="FU200" s="1">
        <v>313</v>
      </c>
    </row>
    <row r="201" spans="63:177">
      <c r="BK201" s="29">
        <v>202300243</v>
      </c>
      <c r="BL201" s="1" t="s">
        <v>164</v>
      </c>
      <c r="BM201" s="1">
        <v>329</v>
      </c>
      <c r="BN201" s="1" t="s">
        <v>289</v>
      </c>
      <c r="BO201" s="1" t="s">
        <v>290</v>
      </c>
      <c r="BP201" s="1">
        <v>41</v>
      </c>
      <c r="BQ201" s="1">
        <v>0</v>
      </c>
      <c r="BR201" s="4">
        <v>51.195121951219498</v>
      </c>
      <c r="BS201" s="4">
        <v>28.895121951219512</v>
      </c>
      <c r="BT201" s="4">
        <v>37.158536585365859</v>
      </c>
      <c r="BU201" s="4">
        <v>117.24878048780489</v>
      </c>
      <c r="BV201" s="4">
        <v>39.082926829268288</v>
      </c>
      <c r="BW201" s="1">
        <v>10</v>
      </c>
      <c r="BX201" s="1">
        <v>14</v>
      </c>
      <c r="BY201" s="1">
        <v>9</v>
      </c>
      <c r="BZ201" s="1">
        <v>8</v>
      </c>
      <c r="CA201" s="1">
        <v>0</v>
      </c>
      <c r="CB201" s="1">
        <v>0</v>
      </c>
      <c r="CC201" s="1">
        <v>26</v>
      </c>
      <c r="CD201" s="1">
        <v>10</v>
      </c>
      <c r="CE201" s="1">
        <v>4</v>
      </c>
      <c r="CF201" s="1">
        <v>1</v>
      </c>
      <c r="CG201" s="1">
        <v>0</v>
      </c>
      <c r="CH201" s="1">
        <v>1</v>
      </c>
      <c r="CI201" s="1">
        <v>20</v>
      </c>
      <c r="CJ201" s="1">
        <v>14</v>
      </c>
      <c r="CK201" s="1">
        <v>5</v>
      </c>
      <c r="CL201" s="1">
        <v>2</v>
      </c>
      <c r="CM201" s="1">
        <v>1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4"/>
      <c r="CT201" s="4"/>
      <c r="CU201" s="4"/>
      <c r="CV201" s="4"/>
      <c r="CW201" s="4"/>
      <c r="CX201" s="4"/>
      <c r="CY201" s="4"/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41</v>
      </c>
      <c r="EA201" s="1">
        <v>0</v>
      </c>
      <c r="EB201" s="4">
        <v>51.195121951219498</v>
      </c>
      <c r="EC201" s="4">
        <v>28.895121951219512</v>
      </c>
      <c r="ED201" s="4">
        <v>37.158536585365859</v>
      </c>
      <c r="EE201" s="4"/>
      <c r="EF201" s="4">
        <v>117.24878048780489</v>
      </c>
      <c r="EG201" s="4">
        <v>39.082926829268288</v>
      </c>
      <c r="EH201" s="4">
        <v>39.082926829268288</v>
      </c>
      <c r="EI201" s="1">
        <v>10</v>
      </c>
      <c r="EJ201" s="1">
        <v>14</v>
      </c>
      <c r="EK201" s="1">
        <v>9</v>
      </c>
      <c r="EL201" s="1">
        <v>8</v>
      </c>
      <c r="EM201" s="1">
        <v>0</v>
      </c>
      <c r="EN201" s="1">
        <v>0</v>
      </c>
      <c r="EO201" s="1">
        <v>26</v>
      </c>
      <c r="EP201" s="1">
        <v>10</v>
      </c>
      <c r="EQ201" s="1">
        <v>4</v>
      </c>
      <c r="ER201" s="1">
        <v>1</v>
      </c>
      <c r="ES201" s="1">
        <v>0</v>
      </c>
      <c r="ET201" s="1">
        <v>1</v>
      </c>
      <c r="EU201" s="1">
        <v>20</v>
      </c>
      <c r="EV201" s="1">
        <v>14</v>
      </c>
      <c r="EW201" s="1">
        <v>5</v>
      </c>
      <c r="EX201" s="1">
        <v>2</v>
      </c>
      <c r="EY201" s="1">
        <v>1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176</v>
      </c>
      <c r="FJ201" s="1" t="s">
        <v>375</v>
      </c>
      <c r="FK201" s="1">
        <v>186</v>
      </c>
      <c r="FL201" s="1">
        <v>11</v>
      </c>
      <c r="FM201" s="1" t="s">
        <v>375</v>
      </c>
      <c r="FN201" s="1">
        <v>11</v>
      </c>
      <c r="FO201" s="1">
        <v>15</v>
      </c>
      <c r="FP201" s="1">
        <v>9</v>
      </c>
      <c r="FQ201" s="1">
        <v>15</v>
      </c>
      <c r="FR201" s="1" t="s">
        <v>316</v>
      </c>
      <c r="FS201" s="1">
        <v>313</v>
      </c>
      <c r="FT201" s="1">
        <v>134</v>
      </c>
      <c r="FU201" s="1">
        <v>313</v>
      </c>
    </row>
    <row r="202" spans="63:177">
      <c r="BK202" s="29">
        <v>492053572</v>
      </c>
      <c r="BL202" s="1" t="s">
        <v>320</v>
      </c>
      <c r="BM202" s="1" t="s">
        <v>321</v>
      </c>
      <c r="BN202" s="1" t="s">
        <v>289</v>
      </c>
      <c r="BO202" s="1" t="s">
        <v>370</v>
      </c>
      <c r="BP202" s="1">
        <v>36</v>
      </c>
      <c r="BQ202" s="1">
        <v>0</v>
      </c>
      <c r="BR202" s="4">
        <v>69.913888888888877</v>
      </c>
      <c r="BS202" s="4">
        <v>54.21111111111113</v>
      </c>
      <c r="BT202" s="4">
        <v>53.672222222222217</v>
      </c>
      <c r="BU202" s="4">
        <v>177.79722222222219</v>
      </c>
      <c r="BV202" s="4">
        <v>59.265740740740753</v>
      </c>
      <c r="BW202" s="1">
        <v>0</v>
      </c>
      <c r="BX202" s="1">
        <v>12</v>
      </c>
      <c r="BY202" s="1">
        <v>11</v>
      </c>
      <c r="BZ202" s="1">
        <v>13</v>
      </c>
      <c r="CA202" s="1">
        <v>0</v>
      </c>
      <c r="CB202" s="1">
        <v>3</v>
      </c>
      <c r="CC202" s="1">
        <v>7</v>
      </c>
      <c r="CD202" s="1">
        <v>14</v>
      </c>
      <c r="CE202" s="1">
        <v>6</v>
      </c>
      <c r="CF202" s="1">
        <v>9</v>
      </c>
      <c r="CG202" s="1">
        <v>0</v>
      </c>
      <c r="CH202" s="1">
        <v>0</v>
      </c>
      <c r="CI202" s="1">
        <v>9</v>
      </c>
      <c r="CJ202" s="1">
        <v>13</v>
      </c>
      <c r="CK202" s="1">
        <v>8</v>
      </c>
      <c r="CL202" s="1">
        <v>6</v>
      </c>
      <c r="CM202" s="1">
        <v>0</v>
      </c>
      <c r="CN202" s="1">
        <v>0</v>
      </c>
      <c r="CO202" s="1">
        <v>0</v>
      </c>
      <c r="CP202" s="1">
        <v>0</v>
      </c>
      <c r="CQ202" s="1">
        <v>59</v>
      </c>
      <c r="CR202" s="1">
        <v>0</v>
      </c>
      <c r="CS202" s="4">
        <v>73.193220338983053</v>
      </c>
      <c r="CT202" s="4">
        <v>42.096610169491512</v>
      </c>
      <c r="CU202" s="4">
        <v>56.777966101694908</v>
      </c>
      <c r="CV202" s="4">
        <v>54.762711864406782</v>
      </c>
      <c r="CW202" s="4">
        <v>172.06779661016952</v>
      </c>
      <c r="CX202" s="4">
        <v>57.355932203389834</v>
      </c>
      <c r="CY202" s="4">
        <v>56.707627118644076</v>
      </c>
      <c r="CZ202" s="1">
        <v>1</v>
      </c>
      <c r="DA202" s="1">
        <v>9</v>
      </c>
      <c r="DB202" s="1">
        <v>26</v>
      </c>
      <c r="DC202" s="1">
        <v>23</v>
      </c>
      <c r="DD202" s="1">
        <v>0</v>
      </c>
      <c r="DE202" s="1">
        <v>0</v>
      </c>
      <c r="DF202" s="1">
        <v>20</v>
      </c>
      <c r="DG202" s="1">
        <v>24</v>
      </c>
      <c r="DH202" s="1">
        <v>14</v>
      </c>
      <c r="DI202" s="1">
        <v>1</v>
      </c>
      <c r="DJ202" s="1">
        <v>0</v>
      </c>
      <c r="DK202" s="1">
        <v>0</v>
      </c>
      <c r="DL202" s="1">
        <v>9</v>
      </c>
      <c r="DM202" s="1">
        <v>20</v>
      </c>
      <c r="DN202" s="1">
        <v>25</v>
      </c>
      <c r="DO202" s="1">
        <v>5</v>
      </c>
      <c r="DP202" s="1">
        <v>0</v>
      </c>
      <c r="DQ202" s="1">
        <v>0</v>
      </c>
      <c r="DR202" s="1">
        <v>12</v>
      </c>
      <c r="DS202" s="1">
        <v>17</v>
      </c>
      <c r="DT202" s="1">
        <v>27</v>
      </c>
      <c r="DU202" s="1">
        <v>3</v>
      </c>
      <c r="DV202" s="1">
        <v>0</v>
      </c>
      <c r="DW202" s="1">
        <v>0</v>
      </c>
      <c r="DX202" s="1">
        <v>0</v>
      </c>
      <c r="DY202" s="1">
        <v>0</v>
      </c>
      <c r="DZ202" s="1">
        <v>95</v>
      </c>
      <c r="EA202" s="1">
        <v>0</v>
      </c>
      <c r="EB202" s="4">
        <v>71.95052631578946</v>
      </c>
      <c r="EC202" s="4">
        <v>46.687368421052646</v>
      </c>
      <c r="ED202" s="4">
        <v>55.601052631578959</v>
      </c>
      <c r="EE202" s="4">
        <v>54.762711864406782</v>
      </c>
      <c r="EF202" s="4">
        <v>174.23894736842109</v>
      </c>
      <c r="EG202" s="4">
        <v>58.079649122807034</v>
      </c>
      <c r="EH202" s="4">
        <v>57.677017543859627</v>
      </c>
      <c r="EI202" s="1">
        <v>1</v>
      </c>
      <c r="EJ202" s="1">
        <v>21</v>
      </c>
      <c r="EK202" s="1">
        <v>37</v>
      </c>
      <c r="EL202" s="1">
        <v>36</v>
      </c>
      <c r="EM202" s="1">
        <v>0</v>
      </c>
      <c r="EN202" s="1">
        <v>3</v>
      </c>
      <c r="EO202" s="1">
        <v>27</v>
      </c>
      <c r="EP202" s="1">
        <v>38</v>
      </c>
      <c r="EQ202" s="1">
        <v>20</v>
      </c>
      <c r="ER202" s="1">
        <v>10</v>
      </c>
      <c r="ES202" s="1">
        <v>0</v>
      </c>
      <c r="ET202" s="1">
        <v>0</v>
      </c>
      <c r="EU202" s="1">
        <v>18</v>
      </c>
      <c r="EV202" s="1">
        <v>33</v>
      </c>
      <c r="EW202" s="1">
        <v>33</v>
      </c>
      <c r="EX202" s="1">
        <v>11</v>
      </c>
      <c r="EY202" s="1">
        <v>0</v>
      </c>
      <c r="EZ202" s="1">
        <v>0</v>
      </c>
      <c r="FA202" s="1">
        <v>12</v>
      </c>
      <c r="FB202" s="1">
        <v>17</v>
      </c>
      <c r="FC202" s="1">
        <v>27</v>
      </c>
      <c r="FD202" s="1">
        <v>3</v>
      </c>
      <c r="FE202" s="1">
        <v>0</v>
      </c>
      <c r="FF202" s="1">
        <v>0</v>
      </c>
      <c r="FG202" s="1">
        <v>0</v>
      </c>
      <c r="FH202" s="1">
        <v>0</v>
      </c>
      <c r="FI202" s="1">
        <v>8</v>
      </c>
      <c r="FJ202" s="1">
        <v>6</v>
      </c>
      <c r="FK202" s="1">
        <v>7</v>
      </c>
      <c r="FL202" s="1">
        <v>2</v>
      </c>
      <c r="FM202" s="1">
        <v>2</v>
      </c>
      <c r="FN202" s="1">
        <v>2</v>
      </c>
      <c r="FO202" s="1">
        <v>15</v>
      </c>
      <c r="FP202" s="1">
        <v>9</v>
      </c>
      <c r="FQ202" s="1">
        <v>15</v>
      </c>
      <c r="FR202" s="1" t="s">
        <v>316</v>
      </c>
      <c r="FS202" s="1">
        <v>313</v>
      </c>
      <c r="FT202" s="1">
        <v>134</v>
      </c>
      <c r="FU202" s="1">
        <v>313</v>
      </c>
    </row>
    <row r="203" spans="63:177">
      <c r="BK203" s="29">
        <v>450450842</v>
      </c>
      <c r="BL203" s="1" t="s">
        <v>195</v>
      </c>
      <c r="BM203" s="1">
        <v>65</v>
      </c>
      <c r="BN203" s="1" t="s">
        <v>289</v>
      </c>
      <c r="BO203" s="1" t="s">
        <v>290</v>
      </c>
      <c r="BP203" s="1">
        <v>80</v>
      </c>
      <c r="BQ203" s="1">
        <v>1</v>
      </c>
      <c r="BR203" s="4">
        <v>47.865822784810113</v>
      </c>
      <c r="BS203" s="4">
        <v>31.306329113924054</v>
      </c>
      <c r="BT203" s="4">
        <v>31.054430379746844</v>
      </c>
      <c r="BU203" s="4">
        <v>110.22658227848103</v>
      </c>
      <c r="BV203" s="4">
        <v>36.742194092827006</v>
      </c>
      <c r="BW203" s="1">
        <v>22</v>
      </c>
      <c r="BX203" s="1">
        <v>29</v>
      </c>
      <c r="BY203" s="1">
        <v>21</v>
      </c>
      <c r="BZ203" s="1">
        <v>7</v>
      </c>
      <c r="CA203" s="1">
        <v>2</v>
      </c>
      <c r="CB203" s="1">
        <v>0</v>
      </c>
      <c r="CC203" s="1">
        <v>51</v>
      </c>
      <c r="CD203" s="1">
        <v>16</v>
      </c>
      <c r="CE203" s="1">
        <v>9</v>
      </c>
      <c r="CF203" s="1">
        <v>3</v>
      </c>
      <c r="CG203" s="1">
        <v>4</v>
      </c>
      <c r="CH203" s="1">
        <v>1</v>
      </c>
      <c r="CI203" s="1">
        <v>51</v>
      </c>
      <c r="CJ203" s="1">
        <v>18</v>
      </c>
      <c r="CK203" s="1">
        <v>8</v>
      </c>
      <c r="CL203" s="1">
        <v>2</v>
      </c>
      <c r="CM203" s="1">
        <v>2</v>
      </c>
      <c r="CN203" s="1">
        <v>0</v>
      </c>
      <c r="CO203" s="1">
        <v>2</v>
      </c>
      <c r="CP203" s="1">
        <v>0</v>
      </c>
      <c r="CQ203" s="1">
        <v>0</v>
      </c>
      <c r="CR203" s="1">
        <v>0</v>
      </c>
      <c r="CS203" s="4"/>
      <c r="CT203" s="4"/>
      <c r="CU203" s="4"/>
      <c r="CV203" s="4"/>
      <c r="CW203" s="4"/>
      <c r="CX203" s="4"/>
      <c r="CY203" s="4"/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80</v>
      </c>
      <c r="EA203" s="1">
        <v>1</v>
      </c>
      <c r="EB203" s="4">
        <v>47.865822784810113</v>
      </c>
      <c r="EC203" s="4">
        <v>31.306329113924054</v>
      </c>
      <c r="ED203" s="4">
        <v>31.054430379746844</v>
      </c>
      <c r="EE203" s="4"/>
      <c r="EF203" s="4">
        <v>110.22658227848103</v>
      </c>
      <c r="EG203" s="4">
        <v>36.742194092827006</v>
      </c>
      <c r="EH203" s="4">
        <v>36.742194092827006</v>
      </c>
      <c r="EI203" s="1">
        <v>22</v>
      </c>
      <c r="EJ203" s="1">
        <v>29</v>
      </c>
      <c r="EK203" s="1">
        <v>21</v>
      </c>
      <c r="EL203" s="1">
        <v>7</v>
      </c>
      <c r="EM203" s="1">
        <v>2</v>
      </c>
      <c r="EN203" s="1">
        <v>0</v>
      </c>
      <c r="EO203" s="1">
        <v>51</v>
      </c>
      <c r="EP203" s="1">
        <v>16</v>
      </c>
      <c r="EQ203" s="1">
        <v>9</v>
      </c>
      <c r="ER203" s="1">
        <v>3</v>
      </c>
      <c r="ES203" s="1">
        <v>4</v>
      </c>
      <c r="ET203" s="1">
        <v>1</v>
      </c>
      <c r="EU203" s="1">
        <v>51</v>
      </c>
      <c r="EV203" s="1">
        <v>18</v>
      </c>
      <c r="EW203" s="1">
        <v>8</v>
      </c>
      <c r="EX203" s="1">
        <v>2</v>
      </c>
      <c r="EY203" s="1">
        <v>2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2</v>
      </c>
      <c r="FH203" s="1">
        <v>0</v>
      </c>
      <c r="FI203" s="1">
        <v>219</v>
      </c>
      <c r="FJ203" s="1" t="s">
        <v>375</v>
      </c>
      <c r="FK203" s="1">
        <v>231</v>
      </c>
      <c r="FL203" s="1">
        <v>27</v>
      </c>
      <c r="FM203" s="1" t="s">
        <v>375</v>
      </c>
      <c r="FN203" s="1">
        <v>28</v>
      </c>
      <c r="FO203" s="1">
        <v>35</v>
      </c>
      <c r="FP203" s="1">
        <v>9</v>
      </c>
      <c r="FQ203" s="1">
        <v>35</v>
      </c>
      <c r="FR203" s="1" t="s">
        <v>322</v>
      </c>
      <c r="FS203" s="1">
        <v>313</v>
      </c>
      <c r="FT203" s="1">
        <v>134</v>
      </c>
      <c r="FU203" s="1">
        <v>313</v>
      </c>
    </row>
    <row r="204" spans="63:177">
      <c r="BK204" s="29">
        <v>556563125</v>
      </c>
      <c r="BL204" s="1" t="s">
        <v>323</v>
      </c>
      <c r="BM204" s="1">
        <v>76</v>
      </c>
      <c r="BN204" s="1" t="s">
        <v>289</v>
      </c>
      <c r="BO204" s="1" t="s">
        <v>370</v>
      </c>
      <c r="BP204" s="1">
        <v>40</v>
      </c>
      <c r="BQ204" s="1">
        <v>0</v>
      </c>
      <c r="BR204" s="4">
        <v>53.085000000000015</v>
      </c>
      <c r="BS204" s="4">
        <v>26.22</v>
      </c>
      <c r="BT204" s="4">
        <v>22.125</v>
      </c>
      <c r="BU204" s="4">
        <v>101.43</v>
      </c>
      <c r="BV204" s="4">
        <v>33.809999999999988</v>
      </c>
      <c r="BW204" s="1">
        <v>4</v>
      </c>
      <c r="BX204" s="1">
        <v>24</v>
      </c>
      <c r="BY204" s="1">
        <v>9</v>
      </c>
      <c r="BZ204" s="1">
        <v>3</v>
      </c>
      <c r="CA204" s="1">
        <v>0</v>
      </c>
      <c r="CB204" s="1">
        <v>0</v>
      </c>
      <c r="CC204" s="1">
        <v>24</v>
      </c>
      <c r="CD204" s="1">
        <v>15</v>
      </c>
      <c r="CE204" s="1">
        <v>1</v>
      </c>
      <c r="CF204" s="1">
        <v>0</v>
      </c>
      <c r="CG204" s="1">
        <v>1</v>
      </c>
      <c r="CH204" s="1">
        <v>0</v>
      </c>
      <c r="CI204" s="1">
        <v>34</v>
      </c>
      <c r="CJ204" s="1">
        <v>6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85</v>
      </c>
      <c r="CR204" s="1">
        <v>0</v>
      </c>
      <c r="CS204" s="4">
        <v>61.248235294117642</v>
      </c>
      <c r="CT204" s="4">
        <v>31.958823529411774</v>
      </c>
      <c r="CU204" s="4">
        <v>38.651764705882357</v>
      </c>
      <c r="CV204" s="4">
        <v>50.047058823529412</v>
      </c>
      <c r="CW204" s="4">
        <v>131.85882352941178</v>
      </c>
      <c r="CX204" s="4">
        <v>43.952941176470581</v>
      </c>
      <c r="CY204" s="4">
        <v>45.476470588235301</v>
      </c>
      <c r="CZ204" s="1">
        <v>10</v>
      </c>
      <c r="DA204" s="1">
        <v>25</v>
      </c>
      <c r="DB204" s="1">
        <v>37</v>
      </c>
      <c r="DC204" s="1">
        <v>13</v>
      </c>
      <c r="DD204" s="1">
        <v>0</v>
      </c>
      <c r="DE204" s="1">
        <v>0</v>
      </c>
      <c r="DF204" s="1">
        <v>45</v>
      </c>
      <c r="DG204" s="1">
        <v>27</v>
      </c>
      <c r="DH204" s="1">
        <v>10</v>
      </c>
      <c r="DI204" s="1">
        <v>3</v>
      </c>
      <c r="DJ204" s="1">
        <v>0</v>
      </c>
      <c r="DK204" s="1">
        <v>0</v>
      </c>
      <c r="DL204" s="1">
        <v>39</v>
      </c>
      <c r="DM204" s="1">
        <v>28</v>
      </c>
      <c r="DN204" s="1">
        <v>14</v>
      </c>
      <c r="DO204" s="1">
        <v>4</v>
      </c>
      <c r="DP204" s="1">
        <v>0</v>
      </c>
      <c r="DQ204" s="1">
        <v>0</v>
      </c>
      <c r="DR204" s="1">
        <v>22</v>
      </c>
      <c r="DS204" s="1">
        <v>28</v>
      </c>
      <c r="DT204" s="1">
        <v>26</v>
      </c>
      <c r="DU204" s="1">
        <v>9</v>
      </c>
      <c r="DV204" s="1">
        <v>0</v>
      </c>
      <c r="DW204" s="1">
        <v>0</v>
      </c>
      <c r="DX204" s="1">
        <v>0</v>
      </c>
      <c r="DY204" s="1">
        <v>0</v>
      </c>
      <c r="DZ204" s="1">
        <v>125</v>
      </c>
      <c r="EA204" s="1">
        <v>0</v>
      </c>
      <c r="EB204" s="4">
        <v>58.636000000000003</v>
      </c>
      <c r="EC204" s="4">
        <v>30.122400000000013</v>
      </c>
      <c r="ED204" s="4">
        <v>33.363199999999999</v>
      </c>
      <c r="EE204" s="4">
        <v>50.047058823529412</v>
      </c>
      <c r="EF204" s="4">
        <v>122.12159999999997</v>
      </c>
      <c r="EG204" s="4">
        <v>40.7072</v>
      </c>
      <c r="EH204" s="4">
        <v>41.743199999999995</v>
      </c>
      <c r="EI204" s="1">
        <v>14</v>
      </c>
      <c r="EJ204" s="1">
        <v>49</v>
      </c>
      <c r="EK204" s="1">
        <v>46</v>
      </c>
      <c r="EL204" s="1">
        <v>16</v>
      </c>
      <c r="EM204" s="1">
        <v>0</v>
      </c>
      <c r="EN204" s="1">
        <v>0</v>
      </c>
      <c r="EO204" s="1">
        <v>69</v>
      </c>
      <c r="EP204" s="1">
        <v>42</v>
      </c>
      <c r="EQ204" s="1">
        <v>11</v>
      </c>
      <c r="ER204" s="1">
        <v>3</v>
      </c>
      <c r="ES204" s="1">
        <v>1</v>
      </c>
      <c r="ET204" s="1">
        <v>0</v>
      </c>
      <c r="EU204" s="1">
        <v>73</v>
      </c>
      <c r="EV204" s="1">
        <v>34</v>
      </c>
      <c r="EW204" s="1">
        <v>14</v>
      </c>
      <c r="EX204" s="1">
        <v>4</v>
      </c>
      <c r="EY204" s="1">
        <v>0</v>
      </c>
      <c r="EZ204" s="1">
        <v>0</v>
      </c>
      <c r="FA204" s="1">
        <v>22</v>
      </c>
      <c r="FB204" s="1">
        <v>28</v>
      </c>
      <c r="FC204" s="1">
        <v>26</v>
      </c>
      <c r="FD204" s="1">
        <v>9</v>
      </c>
      <c r="FE204" s="1">
        <v>0</v>
      </c>
      <c r="FF204" s="1">
        <v>0</v>
      </c>
      <c r="FG204" s="1">
        <v>0</v>
      </c>
      <c r="FH204" s="1">
        <v>0</v>
      </c>
      <c r="FI204" s="1">
        <v>261</v>
      </c>
      <c r="FJ204" s="1">
        <v>94</v>
      </c>
      <c r="FK204" s="1">
        <v>154</v>
      </c>
      <c r="FL204" s="1">
        <v>33</v>
      </c>
      <c r="FM204" s="1">
        <v>5</v>
      </c>
      <c r="FN204" s="1">
        <v>20</v>
      </c>
      <c r="FO204" s="1">
        <v>35</v>
      </c>
      <c r="FP204" s="1">
        <v>9</v>
      </c>
      <c r="FQ204" s="1">
        <v>35</v>
      </c>
      <c r="FR204" s="1" t="s">
        <v>322</v>
      </c>
      <c r="FS204" s="1">
        <v>313</v>
      </c>
      <c r="FT204" s="1">
        <v>134</v>
      </c>
      <c r="FU204" s="1">
        <v>313</v>
      </c>
    </row>
    <row r="205" spans="63:177">
      <c r="BK205" s="29">
        <v>280390667</v>
      </c>
      <c r="BL205" s="1" t="s">
        <v>196</v>
      </c>
      <c r="BM205" s="1">
        <v>79</v>
      </c>
      <c r="BN205" s="1" t="s">
        <v>289</v>
      </c>
      <c r="BO205" s="1" t="s">
        <v>290</v>
      </c>
      <c r="BP205" s="1">
        <v>24</v>
      </c>
      <c r="BQ205" s="1">
        <v>0</v>
      </c>
      <c r="BR205" s="4">
        <v>50.249999999999993</v>
      </c>
      <c r="BS205" s="4">
        <v>26.129166666666666</v>
      </c>
      <c r="BT205" s="4">
        <v>37.87083333333333</v>
      </c>
      <c r="BU205" s="4">
        <v>114.24999999999996</v>
      </c>
      <c r="BV205" s="4">
        <v>38.083333333333329</v>
      </c>
      <c r="BW205" s="1">
        <v>4</v>
      </c>
      <c r="BX205" s="1">
        <v>13</v>
      </c>
      <c r="BY205" s="1">
        <v>5</v>
      </c>
      <c r="BZ205" s="1">
        <v>2</v>
      </c>
      <c r="CA205" s="1">
        <v>0</v>
      </c>
      <c r="CB205" s="1">
        <v>0</v>
      </c>
      <c r="CC205" s="1">
        <v>15</v>
      </c>
      <c r="CD205" s="1">
        <v>7</v>
      </c>
      <c r="CE205" s="1">
        <v>1</v>
      </c>
      <c r="CF205" s="1">
        <v>1</v>
      </c>
      <c r="CG205" s="1">
        <v>2</v>
      </c>
      <c r="CH205" s="1">
        <v>0</v>
      </c>
      <c r="CI205" s="1">
        <v>12</v>
      </c>
      <c r="CJ205" s="1">
        <v>8</v>
      </c>
      <c r="CK205" s="1">
        <v>2</v>
      </c>
      <c r="CL205" s="1">
        <v>2</v>
      </c>
      <c r="CM205" s="1">
        <v>1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4"/>
      <c r="CT205" s="4"/>
      <c r="CU205" s="4"/>
      <c r="CV205" s="4"/>
      <c r="CW205" s="4"/>
      <c r="CX205" s="4"/>
      <c r="CY205" s="4"/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24</v>
      </c>
      <c r="EA205" s="1">
        <v>0</v>
      </c>
      <c r="EB205" s="4">
        <v>50.249999999999993</v>
      </c>
      <c r="EC205" s="4">
        <v>26.129166666666666</v>
      </c>
      <c r="ED205" s="4">
        <v>37.87083333333333</v>
      </c>
      <c r="EE205" s="4"/>
      <c r="EF205" s="4">
        <v>114.24999999999996</v>
      </c>
      <c r="EG205" s="4">
        <v>38.083333333333329</v>
      </c>
      <c r="EH205" s="4">
        <v>38.083333333333329</v>
      </c>
      <c r="EI205" s="1">
        <v>4</v>
      </c>
      <c r="EJ205" s="1">
        <v>13</v>
      </c>
      <c r="EK205" s="1">
        <v>5</v>
      </c>
      <c r="EL205" s="1">
        <v>2</v>
      </c>
      <c r="EM205" s="1">
        <v>0</v>
      </c>
      <c r="EN205" s="1">
        <v>0</v>
      </c>
      <c r="EO205" s="1">
        <v>15</v>
      </c>
      <c r="EP205" s="1">
        <v>7</v>
      </c>
      <c r="EQ205" s="1">
        <v>1</v>
      </c>
      <c r="ER205" s="1">
        <v>1</v>
      </c>
      <c r="ES205" s="1">
        <v>2</v>
      </c>
      <c r="ET205" s="1">
        <v>0</v>
      </c>
      <c r="EU205" s="1">
        <v>12</v>
      </c>
      <c r="EV205" s="1">
        <v>8</v>
      </c>
      <c r="EW205" s="1">
        <v>2</v>
      </c>
      <c r="EX205" s="1">
        <v>2</v>
      </c>
      <c r="EY205" s="1">
        <v>1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197</v>
      </c>
      <c r="FJ205" s="1" t="s">
        <v>375</v>
      </c>
      <c r="FK205" s="1">
        <v>210</v>
      </c>
      <c r="FL205" s="1">
        <v>24</v>
      </c>
      <c r="FM205" s="1" t="s">
        <v>375</v>
      </c>
      <c r="FN205" s="1">
        <v>25</v>
      </c>
      <c r="FO205" s="1">
        <v>35</v>
      </c>
      <c r="FP205" s="1">
        <v>9</v>
      </c>
      <c r="FQ205" s="1">
        <v>35</v>
      </c>
      <c r="FR205" s="1" t="s">
        <v>322</v>
      </c>
      <c r="FS205" s="1">
        <v>313</v>
      </c>
      <c r="FT205" s="1">
        <v>134</v>
      </c>
      <c r="FU205" s="1">
        <v>313</v>
      </c>
    </row>
    <row r="206" spans="63:177">
      <c r="BK206" s="29">
        <v>248911689</v>
      </c>
      <c r="BL206" s="1" t="s">
        <v>197</v>
      </c>
      <c r="BM206" s="1">
        <v>84</v>
      </c>
      <c r="BN206" s="1" t="s">
        <v>289</v>
      </c>
      <c r="BO206" s="1" t="s">
        <v>290</v>
      </c>
      <c r="BP206" s="1">
        <v>45</v>
      </c>
      <c r="BQ206" s="1">
        <v>2</v>
      </c>
      <c r="BR206" s="4">
        <v>54.086046511627906</v>
      </c>
      <c r="BS206" s="4">
        <v>28.239534883720928</v>
      </c>
      <c r="BT206" s="4">
        <v>35.967441860465115</v>
      </c>
      <c r="BU206" s="4">
        <v>118.29302325581392</v>
      </c>
      <c r="BV206" s="4">
        <v>39.43100775193799</v>
      </c>
      <c r="BW206" s="1">
        <v>6</v>
      </c>
      <c r="BX206" s="1">
        <v>21</v>
      </c>
      <c r="BY206" s="1">
        <v>9</v>
      </c>
      <c r="BZ206" s="1">
        <v>7</v>
      </c>
      <c r="CA206" s="1">
        <v>0</v>
      </c>
      <c r="CB206" s="1">
        <v>0</v>
      </c>
      <c r="CC206" s="1">
        <v>25</v>
      </c>
      <c r="CD206" s="1">
        <v>15</v>
      </c>
      <c r="CE206" s="1">
        <v>2</v>
      </c>
      <c r="CF206" s="1">
        <v>1</v>
      </c>
      <c r="CG206" s="1">
        <v>0</v>
      </c>
      <c r="CH206" s="1">
        <v>0</v>
      </c>
      <c r="CI206" s="1">
        <v>22</v>
      </c>
      <c r="CJ206" s="1">
        <v>13</v>
      </c>
      <c r="CK206" s="1">
        <v>8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4"/>
      <c r="CT206" s="4"/>
      <c r="CU206" s="4"/>
      <c r="CV206" s="4"/>
      <c r="CW206" s="4"/>
      <c r="CX206" s="4"/>
      <c r="CY206" s="4"/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45</v>
      </c>
      <c r="EA206" s="1">
        <v>2</v>
      </c>
      <c r="EB206" s="4">
        <v>54.086046511627906</v>
      </c>
      <c r="EC206" s="4">
        <v>28.239534883720928</v>
      </c>
      <c r="ED206" s="4">
        <v>35.967441860465115</v>
      </c>
      <c r="EE206" s="4"/>
      <c r="EF206" s="4">
        <v>118.29302325581392</v>
      </c>
      <c r="EG206" s="4">
        <v>39.43100775193799</v>
      </c>
      <c r="EH206" s="4">
        <v>39.43100775193799</v>
      </c>
      <c r="EI206" s="1">
        <v>6</v>
      </c>
      <c r="EJ206" s="1">
        <v>21</v>
      </c>
      <c r="EK206" s="1">
        <v>9</v>
      </c>
      <c r="EL206" s="1">
        <v>7</v>
      </c>
      <c r="EM206" s="1">
        <v>0</v>
      </c>
      <c r="EN206" s="1">
        <v>0</v>
      </c>
      <c r="EO206" s="1">
        <v>25</v>
      </c>
      <c r="EP206" s="1">
        <v>15</v>
      </c>
      <c r="EQ206" s="1">
        <v>2</v>
      </c>
      <c r="ER206" s="1">
        <v>1</v>
      </c>
      <c r="ES206" s="1">
        <v>0</v>
      </c>
      <c r="ET206" s="1">
        <v>0</v>
      </c>
      <c r="EU206" s="1">
        <v>22</v>
      </c>
      <c r="EV206" s="1">
        <v>13</v>
      </c>
      <c r="EW206" s="1">
        <v>8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169</v>
      </c>
      <c r="FJ206" s="1" t="s">
        <v>375</v>
      </c>
      <c r="FK206" s="1">
        <v>181</v>
      </c>
      <c r="FL206" s="1">
        <v>21</v>
      </c>
      <c r="FM206" s="1" t="s">
        <v>375</v>
      </c>
      <c r="FN206" s="1">
        <v>22</v>
      </c>
      <c r="FO206" s="1">
        <v>35</v>
      </c>
      <c r="FP206" s="1">
        <v>9</v>
      </c>
      <c r="FQ206" s="1">
        <v>35</v>
      </c>
      <c r="FR206" s="1" t="s">
        <v>322</v>
      </c>
      <c r="FS206" s="1">
        <v>313</v>
      </c>
      <c r="FT206" s="1">
        <v>134</v>
      </c>
      <c r="FU206" s="1">
        <v>313</v>
      </c>
    </row>
    <row r="207" spans="63:177">
      <c r="BK207" s="29">
        <v>697294218</v>
      </c>
      <c r="BL207" s="1" t="s">
        <v>198</v>
      </c>
      <c r="BM207" s="1">
        <v>85</v>
      </c>
      <c r="BN207" s="1" t="s">
        <v>289</v>
      </c>
      <c r="BO207" s="1" t="s">
        <v>290</v>
      </c>
      <c r="BP207" s="1">
        <v>72</v>
      </c>
      <c r="BQ207" s="1">
        <v>2</v>
      </c>
      <c r="BR207" s="4">
        <v>53.504285714285729</v>
      </c>
      <c r="BS207" s="4">
        <v>38.169999999999995</v>
      </c>
      <c r="BT207" s="4">
        <v>37.4342857142857</v>
      </c>
      <c r="BU207" s="4">
        <v>129.10857142857139</v>
      </c>
      <c r="BV207" s="4">
        <v>43.036190476190477</v>
      </c>
      <c r="BW207" s="1">
        <v>13</v>
      </c>
      <c r="BX207" s="1">
        <v>26</v>
      </c>
      <c r="BY207" s="1">
        <v>21</v>
      </c>
      <c r="BZ207" s="1">
        <v>10</v>
      </c>
      <c r="CA207" s="1">
        <v>1</v>
      </c>
      <c r="CB207" s="1">
        <v>0</v>
      </c>
      <c r="CC207" s="1">
        <v>35</v>
      </c>
      <c r="CD207" s="1">
        <v>20</v>
      </c>
      <c r="CE207" s="1">
        <v>8</v>
      </c>
      <c r="CF207" s="1">
        <v>7</v>
      </c>
      <c r="CG207" s="1">
        <v>1</v>
      </c>
      <c r="CH207" s="1">
        <v>0</v>
      </c>
      <c r="CI207" s="1">
        <v>32</v>
      </c>
      <c r="CJ207" s="1">
        <v>23</v>
      </c>
      <c r="CK207" s="1">
        <v>12</v>
      </c>
      <c r="CL207" s="1">
        <v>3</v>
      </c>
      <c r="CM207" s="1">
        <v>1</v>
      </c>
      <c r="CN207" s="1">
        <v>0</v>
      </c>
      <c r="CO207" s="1">
        <v>1</v>
      </c>
      <c r="CP207" s="1">
        <v>0</v>
      </c>
      <c r="CQ207" s="1">
        <v>0</v>
      </c>
      <c r="CR207" s="1">
        <v>0</v>
      </c>
      <c r="CS207" s="4"/>
      <c r="CT207" s="4"/>
      <c r="CU207" s="4"/>
      <c r="CV207" s="4"/>
      <c r="CW207" s="4"/>
      <c r="CX207" s="4"/>
      <c r="CY207" s="4"/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72</v>
      </c>
      <c r="EA207" s="1">
        <v>2</v>
      </c>
      <c r="EB207" s="4">
        <v>53.504285714285729</v>
      </c>
      <c r="EC207" s="4">
        <v>38.169999999999995</v>
      </c>
      <c r="ED207" s="4">
        <v>37.4342857142857</v>
      </c>
      <c r="EE207" s="4"/>
      <c r="EF207" s="4">
        <v>129.10857142857139</v>
      </c>
      <c r="EG207" s="4">
        <v>43.036190476190477</v>
      </c>
      <c r="EH207" s="4">
        <v>43.036190476190477</v>
      </c>
      <c r="EI207" s="1">
        <v>13</v>
      </c>
      <c r="EJ207" s="1">
        <v>26</v>
      </c>
      <c r="EK207" s="1">
        <v>21</v>
      </c>
      <c r="EL207" s="1">
        <v>10</v>
      </c>
      <c r="EM207" s="1">
        <v>1</v>
      </c>
      <c r="EN207" s="1">
        <v>0</v>
      </c>
      <c r="EO207" s="1">
        <v>35</v>
      </c>
      <c r="EP207" s="1">
        <v>20</v>
      </c>
      <c r="EQ207" s="1">
        <v>8</v>
      </c>
      <c r="ER207" s="1">
        <v>7</v>
      </c>
      <c r="ES207" s="1">
        <v>1</v>
      </c>
      <c r="ET207" s="1">
        <v>0</v>
      </c>
      <c r="EU207" s="1">
        <v>32</v>
      </c>
      <c r="EV207" s="1">
        <v>23</v>
      </c>
      <c r="EW207" s="1">
        <v>12</v>
      </c>
      <c r="EX207" s="1">
        <v>3</v>
      </c>
      <c r="EY207" s="1">
        <v>1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1</v>
      </c>
      <c r="FH207" s="1">
        <v>0</v>
      </c>
      <c r="FI207" s="1">
        <v>101</v>
      </c>
      <c r="FJ207" s="1" t="s">
        <v>375</v>
      </c>
      <c r="FK207" s="1">
        <v>116</v>
      </c>
      <c r="FL207" s="1">
        <v>14</v>
      </c>
      <c r="FM207" s="1" t="s">
        <v>375</v>
      </c>
      <c r="FN207" s="1">
        <v>14</v>
      </c>
      <c r="FO207" s="1">
        <v>35</v>
      </c>
      <c r="FP207" s="1">
        <v>9</v>
      </c>
      <c r="FQ207" s="1">
        <v>35</v>
      </c>
      <c r="FR207" s="1" t="s">
        <v>322</v>
      </c>
      <c r="FS207" s="1">
        <v>313</v>
      </c>
      <c r="FT207" s="1">
        <v>134</v>
      </c>
      <c r="FU207" s="1">
        <v>313</v>
      </c>
    </row>
    <row r="208" spans="63:177">
      <c r="BK208" s="29">
        <v>935131955</v>
      </c>
      <c r="BL208" s="1" t="s">
        <v>199</v>
      </c>
      <c r="BM208" s="1">
        <v>87</v>
      </c>
      <c r="BN208" s="1" t="s">
        <v>289</v>
      </c>
      <c r="BO208" s="1" t="s">
        <v>370</v>
      </c>
      <c r="BP208" s="1">
        <v>82</v>
      </c>
      <c r="BQ208" s="1">
        <v>0</v>
      </c>
      <c r="BR208" s="4">
        <v>56.351219512195115</v>
      </c>
      <c r="BS208" s="4">
        <v>36.94146341463415</v>
      </c>
      <c r="BT208" s="4">
        <v>41.315853658536597</v>
      </c>
      <c r="BU208" s="4">
        <v>134.60853658536593</v>
      </c>
      <c r="BV208" s="4">
        <v>44.869512195121942</v>
      </c>
      <c r="BW208" s="1">
        <v>9</v>
      </c>
      <c r="BX208" s="1">
        <v>41</v>
      </c>
      <c r="BY208" s="1">
        <v>20</v>
      </c>
      <c r="BZ208" s="1">
        <v>12</v>
      </c>
      <c r="CA208" s="1">
        <v>0</v>
      </c>
      <c r="CB208" s="1">
        <v>0</v>
      </c>
      <c r="CC208" s="1">
        <v>36</v>
      </c>
      <c r="CD208" s="1">
        <v>30</v>
      </c>
      <c r="CE208" s="1">
        <v>12</v>
      </c>
      <c r="CF208" s="1">
        <v>4</v>
      </c>
      <c r="CG208" s="1">
        <v>0</v>
      </c>
      <c r="CH208" s="1">
        <v>0</v>
      </c>
      <c r="CI208" s="1">
        <v>36</v>
      </c>
      <c r="CJ208" s="1">
        <v>25</v>
      </c>
      <c r="CK208" s="1">
        <v>18</v>
      </c>
      <c r="CL208" s="1">
        <v>3</v>
      </c>
      <c r="CM208" s="1">
        <v>0</v>
      </c>
      <c r="CN208" s="1">
        <v>0</v>
      </c>
      <c r="CO208" s="1">
        <v>0</v>
      </c>
      <c r="CP208" s="1">
        <v>0</v>
      </c>
      <c r="CQ208" s="1">
        <v>81</v>
      </c>
      <c r="CR208" s="1">
        <v>1</v>
      </c>
      <c r="CS208" s="4">
        <v>61.472499999999989</v>
      </c>
      <c r="CT208" s="4">
        <v>39.246250000000018</v>
      </c>
      <c r="CU208" s="4">
        <v>44.923749999999998</v>
      </c>
      <c r="CV208" s="4">
        <v>55.0625</v>
      </c>
      <c r="CW208" s="4">
        <v>145.64249999999996</v>
      </c>
      <c r="CX208" s="4">
        <v>48.547500000000007</v>
      </c>
      <c r="CY208" s="4">
        <v>50.176249999999996</v>
      </c>
      <c r="CZ208" s="1">
        <v>5</v>
      </c>
      <c r="DA208" s="1">
        <v>30</v>
      </c>
      <c r="DB208" s="1">
        <v>32</v>
      </c>
      <c r="DC208" s="1">
        <v>13</v>
      </c>
      <c r="DD208" s="1">
        <v>0</v>
      </c>
      <c r="DE208" s="1">
        <v>0</v>
      </c>
      <c r="DF208" s="1">
        <v>35</v>
      </c>
      <c r="DG208" s="1">
        <v>27</v>
      </c>
      <c r="DH208" s="1">
        <v>10</v>
      </c>
      <c r="DI208" s="1">
        <v>8</v>
      </c>
      <c r="DJ208" s="1">
        <v>2</v>
      </c>
      <c r="DK208" s="1">
        <v>1</v>
      </c>
      <c r="DL208" s="1">
        <v>30</v>
      </c>
      <c r="DM208" s="1">
        <v>25</v>
      </c>
      <c r="DN208" s="1">
        <v>19</v>
      </c>
      <c r="DO208" s="1">
        <v>6</v>
      </c>
      <c r="DP208" s="1">
        <v>1</v>
      </c>
      <c r="DQ208" s="1">
        <v>1</v>
      </c>
      <c r="DR208" s="1">
        <v>17</v>
      </c>
      <c r="DS208" s="1">
        <v>24</v>
      </c>
      <c r="DT208" s="1">
        <v>29</v>
      </c>
      <c r="DU208" s="1">
        <v>10</v>
      </c>
      <c r="DV208" s="1">
        <v>0</v>
      </c>
      <c r="DW208" s="1">
        <v>0</v>
      </c>
      <c r="DX208" s="1">
        <v>0</v>
      </c>
      <c r="DY208" s="1">
        <v>0</v>
      </c>
      <c r="DZ208" s="1">
        <v>163</v>
      </c>
      <c r="EA208" s="1">
        <v>1</v>
      </c>
      <c r="EB208" s="4">
        <v>58.880246913580237</v>
      </c>
      <c r="EC208" s="4">
        <v>38.079629629629594</v>
      </c>
      <c r="ED208" s="4">
        <v>43.09753086419753</v>
      </c>
      <c r="EE208" s="4">
        <v>55.0625</v>
      </c>
      <c r="EF208" s="4">
        <v>140.05740740740748</v>
      </c>
      <c r="EG208" s="4">
        <v>46.685802469135801</v>
      </c>
      <c r="EH208" s="4">
        <v>47.490123456790108</v>
      </c>
      <c r="EI208" s="1">
        <v>14</v>
      </c>
      <c r="EJ208" s="1">
        <v>71</v>
      </c>
      <c r="EK208" s="1">
        <v>52</v>
      </c>
      <c r="EL208" s="1">
        <v>25</v>
      </c>
      <c r="EM208" s="1">
        <v>0</v>
      </c>
      <c r="EN208" s="1">
        <v>0</v>
      </c>
      <c r="EO208" s="1">
        <v>71</v>
      </c>
      <c r="EP208" s="1">
        <v>57</v>
      </c>
      <c r="EQ208" s="1">
        <v>22</v>
      </c>
      <c r="ER208" s="1">
        <v>12</v>
      </c>
      <c r="ES208" s="1">
        <v>2</v>
      </c>
      <c r="ET208" s="1">
        <v>1</v>
      </c>
      <c r="EU208" s="1">
        <v>66</v>
      </c>
      <c r="EV208" s="1">
        <v>50</v>
      </c>
      <c r="EW208" s="1">
        <v>37</v>
      </c>
      <c r="EX208" s="1">
        <v>9</v>
      </c>
      <c r="EY208" s="1">
        <v>1</v>
      </c>
      <c r="EZ208" s="1">
        <v>1</v>
      </c>
      <c r="FA208" s="1">
        <v>17</v>
      </c>
      <c r="FB208" s="1">
        <v>24</v>
      </c>
      <c r="FC208" s="1">
        <v>29</v>
      </c>
      <c r="FD208" s="1">
        <v>10</v>
      </c>
      <c r="FE208" s="1">
        <v>0</v>
      </c>
      <c r="FF208" s="1">
        <v>0</v>
      </c>
      <c r="FG208" s="1">
        <v>0</v>
      </c>
      <c r="FH208" s="1">
        <v>0</v>
      </c>
      <c r="FI208" s="1">
        <v>68</v>
      </c>
      <c r="FJ208" s="1">
        <v>61</v>
      </c>
      <c r="FK208" s="1">
        <v>66</v>
      </c>
      <c r="FL208" s="1">
        <v>8</v>
      </c>
      <c r="FM208" s="1">
        <v>2</v>
      </c>
      <c r="FN208" s="1">
        <v>6</v>
      </c>
      <c r="FO208" s="1">
        <v>35</v>
      </c>
      <c r="FP208" s="1">
        <v>9</v>
      </c>
      <c r="FQ208" s="1">
        <v>35</v>
      </c>
      <c r="FR208" s="1" t="s">
        <v>322</v>
      </c>
      <c r="FS208" s="1">
        <v>313</v>
      </c>
      <c r="FT208" s="1">
        <v>134</v>
      </c>
      <c r="FU208" s="1">
        <v>313</v>
      </c>
    </row>
    <row r="209" spans="63:177">
      <c r="BK209" s="29">
        <v>490004865</v>
      </c>
      <c r="BL209" s="1" t="s">
        <v>200</v>
      </c>
      <c r="BM209" s="1">
        <v>89</v>
      </c>
      <c r="BN209" s="1" t="s">
        <v>289</v>
      </c>
      <c r="BO209" s="1" t="s">
        <v>370</v>
      </c>
      <c r="BP209" s="1">
        <v>135</v>
      </c>
      <c r="BQ209" s="1">
        <v>2</v>
      </c>
      <c r="BR209" s="4">
        <v>52.456390977443633</v>
      </c>
      <c r="BS209" s="4">
        <v>38.895488721804512</v>
      </c>
      <c r="BT209" s="4">
        <v>36.599248120300757</v>
      </c>
      <c r="BU209" s="4">
        <v>127.95112781954882</v>
      </c>
      <c r="BV209" s="4">
        <v>42.650375939849638</v>
      </c>
      <c r="BW209" s="1">
        <v>26</v>
      </c>
      <c r="BX209" s="1">
        <v>50</v>
      </c>
      <c r="BY209" s="1">
        <v>44</v>
      </c>
      <c r="BZ209" s="1">
        <v>13</v>
      </c>
      <c r="CA209" s="1">
        <v>4</v>
      </c>
      <c r="CB209" s="1">
        <v>1</v>
      </c>
      <c r="CC209" s="1">
        <v>56</v>
      </c>
      <c r="CD209" s="1">
        <v>49</v>
      </c>
      <c r="CE209" s="1">
        <v>16</v>
      </c>
      <c r="CF209" s="1">
        <v>12</v>
      </c>
      <c r="CG209" s="1">
        <v>5</v>
      </c>
      <c r="CH209" s="1">
        <v>1</v>
      </c>
      <c r="CI209" s="1">
        <v>71</v>
      </c>
      <c r="CJ209" s="1">
        <v>36</v>
      </c>
      <c r="CK209" s="1">
        <v>17</v>
      </c>
      <c r="CL209" s="1">
        <v>9</v>
      </c>
      <c r="CM209" s="1">
        <v>4</v>
      </c>
      <c r="CN209" s="1">
        <v>0</v>
      </c>
      <c r="CO209" s="1">
        <v>4</v>
      </c>
      <c r="CP209" s="1">
        <v>0</v>
      </c>
      <c r="CQ209" s="1">
        <v>17</v>
      </c>
      <c r="CR209" s="1">
        <v>0</v>
      </c>
      <c r="CS209" s="4">
        <v>60.088235294117645</v>
      </c>
      <c r="CT209" s="4">
        <v>27.847058823529416</v>
      </c>
      <c r="CU209" s="4">
        <v>21.617647058823529</v>
      </c>
      <c r="CV209" s="4">
        <v>49.823529411764703</v>
      </c>
      <c r="CW209" s="4">
        <v>109.5529411764706</v>
      </c>
      <c r="CX209" s="4">
        <v>36.51764705882352</v>
      </c>
      <c r="CY209" s="4">
        <v>39.844117647058823</v>
      </c>
      <c r="CZ209" s="1">
        <v>2</v>
      </c>
      <c r="DA209" s="1">
        <v>4</v>
      </c>
      <c r="DB209" s="1">
        <v>10</v>
      </c>
      <c r="DC209" s="1">
        <v>1</v>
      </c>
      <c r="DD209" s="1">
        <v>0</v>
      </c>
      <c r="DE209" s="1">
        <v>0</v>
      </c>
      <c r="DF209" s="1">
        <v>12</v>
      </c>
      <c r="DG209" s="1">
        <v>4</v>
      </c>
      <c r="DH209" s="1">
        <v>1</v>
      </c>
      <c r="DI209" s="1">
        <v>0</v>
      </c>
      <c r="DJ209" s="1">
        <v>1</v>
      </c>
      <c r="DK209" s="1">
        <v>0</v>
      </c>
      <c r="DL209" s="1">
        <v>14</v>
      </c>
      <c r="DM209" s="1">
        <v>3</v>
      </c>
      <c r="DN209" s="1">
        <v>0</v>
      </c>
      <c r="DO209" s="1">
        <v>0</v>
      </c>
      <c r="DP209" s="1">
        <v>0</v>
      </c>
      <c r="DQ209" s="1">
        <v>0</v>
      </c>
      <c r="DR209" s="1">
        <v>4</v>
      </c>
      <c r="DS209" s="1">
        <v>7</v>
      </c>
      <c r="DT209" s="1">
        <v>5</v>
      </c>
      <c r="DU209" s="1">
        <v>1</v>
      </c>
      <c r="DV209" s="1">
        <v>0</v>
      </c>
      <c r="DW209" s="1">
        <v>0</v>
      </c>
      <c r="DX209" s="1">
        <v>0</v>
      </c>
      <c r="DY209" s="1">
        <v>0</v>
      </c>
      <c r="DZ209" s="1">
        <v>152</v>
      </c>
      <c r="EA209" s="1">
        <v>2</v>
      </c>
      <c r="EB209" s="4">
        <v>53.321333333333364</v>
      </c>
      <c r="EC209" s="4">
        <v>37.643333333333345</v>
      </c>
      <c r="ED209" s="4">
        <v>34.901333333333341</v>
      </c>
      <c r="EE209" s="4">
        <v>49.823529411764703</v>
      </c>
      <c r="EF209" s="4">
        <v>125.86599999999996</v>
      </c>
      <c r="EG209" s="4">
        <v>41.95533333333335</v>
      </c>
      <c r="EH209" s="4">
        <v>42.332333333333352</v>
      </c>
      <c r="EI209" s="1">
        <v>28</v>
      </c>
      <c r="EJ209" s="1">
        <v>54</v>
      </c>
      <c r="EK209" s="1">
        <v>54</v>
      </c>
      <c r="EL209" s="1">
        <v>14</v>
      </c>
      <c r="EM209" s="1">
        <v>4</v>
      </c>
      <c r="EN209" s="1">
        <v>1</v>
      </c>
      <c r="EO209" s="1">
        <v>68</v>
      </c>
      <c r="EP209" s="1">
        <v>53</v>
      </c>
      <c r="EQ209" s="1">
        <v>17</v>
      </c>
      <c r="ER209" s="1">
        <v>12</v>
      </c>
      <c r="ES209" s="1">
        <v>6</v>
      </c>
      <c r="ET209" s="1">
        <v>1</v>
      </c>
      <c r="EU209" s="1">
        <v>85</v>
      </c>
      <c r="EV209" s="1">
        <v>39</v>
      </c>
      <c r="EW209" s="1">
        <v>17</v>
      </c>
      <c r="EX209" s="1">
        <v>9</v>
      </c>
      <c r="EY209" s="1">
        <v>4</v>
      </c>
      <c r="EZ209" s="1">
        <v>0</v>
      </c>
      <c r="FA209" s="1">
        <v>4</v>
      </c>
      <c r="FB209" s="1">
        <v>7</v>
      </c>
      <c r="FC209" s="1">
        <v>5</v>
      </c>
      <c r="FD209" s="1">
        <v>1</v>
      </c>
      <c r="FE209" s="1">
        <v>0</v>
      </c>
      <c r="FF209" s="1">
        <v>0</v>
      </c>
      <c r="FG209" s="1">
        <v>4</v>
      </c>
      <c r="FH209" s="1">
        <v>0</v>
      </c>
      <c r="FI209" s="1">
        <v>109</v>
      </c>
      <c r="FJ209" s="1">
        <v>119</v>
      </c>
      <c r="FK209" s="1">
        <v>134</v>
      </c>
      <c r="FL209" s="1">
        <v>15</v>
      </c>
      <c r="FM209" s="1">
        <v>9</v>
      </c>
      <c r="FN209" s="1">
        <v>15</v>
      </c>
      <c r="FO209" s="1">
        <v>35</v>
      </c>
      <c r="FP209" s="1">
        <v>9</v>
      </c>
      <c r="FQ209" s="1">
        <v>35</v>
      </c>
      <c r="FR209" s="1" t="s">
        <v>322</v>
      </c>
      <c r="FS209" s="1">
        <v>313</v>
      </c>
      <c r="FT209" s="1">
        <v>134</v>
      </c>
      <c r="FU209" s="1">
        <v>313</v>
      </c>
    </row>
    <row r="210" spans="63:177">
      <c r="BK210" s="29">
        <v>527233349</v>
      </c>
      <c r="BL210" s="1" t="s">
        <v>201</v>
      </c>
      <c r="BM210" s="1">
        <v>97</v>
      </c>
      <c r="BN210" s="1" t="s">
        <v>289</v>
      </c>
      <c r="BO210" s="1" t="s">
        <v>290</v>
      </c>
      <c r="BP210" s="1">
        <v>45</v>
      </c>
      <c r="BQ210" s="1">
        <v>0</v>
      </c>
      <c r="BR210" s="4">
        <v>44.179999999999986</v>
      </c>
      <c r="BS210" s="4">
        <v>27.837777777777788</v>
      </c>
      <c r="BT210" s="4">
        <v>29.084444444444443</v>
      </c>
      <c r="BU210" s="4">
        <v>101.1022222222222</v>
      </c>
      <c r="BV210" s="4">
        <v>33.700740740740763</v>
      </c>
      <c r="BW210" s="1">
        <v>18</v>
      </c>
      <c r="BX210" s="1">
        <v>11</v>
      </c>
      <c r="BY210" s="1">
        <v>13</v>
      </c>
      <c r="BZ210" s="1">
        <v>3</v>
      </c>
      <c r="CA210" s="1">
        <v>0</v>
      </c>
      <c r="CB210" s="1">
        <v>0</v>
      </c>
      <c r="CC210" s="1">
        <v>32</v>
      </c>
      <c r="CD210" s="1">
        <v>8</v>
      </c>
      <c r="CE210" s="1">
        <v>3</v>
      </c>
      <c r="CF210" s="1">
        <v>2</v>
      </c>
      <c r="CG210" s="1">
        <v>1</v>
      </c>
      <c r="CH210" s="1">
        <v>0</v>
      </c>
      <c r="CI210" s="1">
        <v>33</v>
      </c>
      <c r="CJ210" s="1">
        <v>7</v>
      </c>
      <c r="CK210" s="1">
        <v>4</v>
      </c>
      <c r="CL210" s="1">
        <v>1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4"/>
      <c r="CT210" s="4"/>
      <c r="CU210" s="4"/>
      <c r="CV210" s="4"/>
      <c r="CW210" s="4"/>
      <c r="CX210" s="4"/>
      <c r="CY210" s="4"/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45</v>
      </c>
      <c r="EA210" s="1">
        <v>0</v>
      </c>
      <c r="EB210" s="4">
        <v>44.179999999999986</v>
      </c>
      <c r="EC210" s="4">
        <v>27.837777777777788</v>
      </c>
      <c r="ED210" s="4">
        <v>29.084444444444443</v>
      </c>
      <c r="EE210" s="4"/>
      <c r="EF210" s="4">
        <v>101.1022222222222</v>
      </c>
      <c r="EG210" s="4">
        <v>33.700740740740763</v>
      </c>
      <c r="EH210" s="4">
        <v>33.700740740740763</v>
      </c>
      <c r="EI210" s="1">
        <v>18</v>
      </c>
      <c r="EJ210" s="1">
        <v>11</v>
      </c>
      <c r="EK210" s="1">
        <v>13</v>
      </c>
      <c r="EL210" s="1">
        <v>3</v>
      </c>
      <c r="EM210" s="1">
        <v>0</v>
      </c>
      <c r="EN210" s="1">
        <v>0</v>
      </c>
      <c r="EO210" s="1">
        <v>32</v>
      </c>
      <c r="EP210" s="1">
        <v>8</v>
      </c>
      <c r="EQ210" s="1">
        <v>3</v>
      </c>
      <c r="ER210" s="1">
        <v>2</v>
      </c>
      <c r="ES210" s="1">
        <v>1</v>
      </c>
      <c r="ET210" s="1">
        <v>0</v>
      </c>
      <c r="EU210" s="1">
        <v>33</v>
      </c>
      <c r="EV210" s="1">
        <v>7</v>
      </c>
      <c r="EW210" s="1">
        <v>4</v>
      </c>
      <c r="EX210" s="1">
        <v>1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262</v>
      </c>
      <c r="FJ210" s="1" t="s">
        <v>375</v>
      </c>
      <c r="FK210" s="1">
        <v>264</v>
      </c>
      <c r="FL210" s="1">
        <v>34</v>
      </c>
      <c r="FM210" s="1" t="s">
        <v>375</v>
      </c>
      <c r="FN210" s="1">
        <v>35</v>
      </c>
      <c r="FO210" s="1">
        <v>35</v>
      </c>
      <c r="FP210" s="1">
        <v>9</v>
      </c>
      <c r="FQ210" s="1">
        <v>35</v>
      </c>
      <c r="FR210" s="1" t="s">
        <v>322</v>
      </c>
      <c r="FS210" s="1">
        <v>313</v>
      </c>
      <c r="FT210" s="1">
        <v>134</v>
      </c>
      <c r="FU210" s="1">
        <v>313</v>
      </c>
    </row>
    <row r="211" spans="63:177">
      <c r="BK211" s="29">
        <v>288215384</v>
      </c>
      <c r="BL211" s="1" t="s">
        <v>168</v>
      </c>
      <c r="BM211" s="1">
        <v>101</v>
      </c>
      <c r="BN211" s="1" t="s">
        <v>289</v>
      </c>
      <c r="BO211" s="1" t="s">
        <v>290</v>
      </c>
      <c r="BP211" s="1">
        <v>68</v>
      </c>
      <c r="BQ211" s="1">
        <v>0</v>
      </c>
      <c r="BR211" s="4">
        <v>45.258823529411785</v>
      </c>
      <c r="BS211" s="4">
        <v>32.414705882352955</v>
      </c>
      <c r="BT211" s="4">
        <v>30.488235294117644</v>
      </c>
      <c r="BU211" s="4">
        <v>108.16176470588233</v>
      </c>
      <c r="BV211" s="4">
        <v>36.053921568627452</v>
      </c>
      <c r="BW211" s="1">
        <v>22</v>
      </c>
      <c r="BX211" s="1">
        <v>27</v>
      </c>
      <c r="BY211" s="1">
        <v>13</v>
      </c>
      <c r="BZ211" s="1">
        <v>6</v>
      </c>
      <c r="CA211" s="1">
        <v>0</v>
      </c>
      <c r="CB211" s="1">
        <v>0</v>
      </c>
      <c r="CC211" s="1">
        <v>39</v>
      </c>
      <c r="CD211" s="1">
        <v>19</v>
      </c>
      <c r="CE211" s="1">
        <v>5</v>
      </c>
      <c r="CF211" s="1">
        <v>5</v>
      </c>
      <c r="CG211" s="1">
        <v>1</v>
      </c>
      <c r="CH211" s="1">
        <v>1</v>
      </c>
      <c r="CI211" s="1">
        <v>48</v>
      </c>
      <c r="CJ211" s="1">
        <v>10</v>
      </c>
      <c r="CK211" s="1">
        <v>7</v>
      </c>
      <c r="CL211" s="1">
        <v>3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4"/>
      <c r="CT211" s="4"/>
      <c r="CU211" s="4"/>
      <c r="CV211" s="4"/>
      <c r="CW211" s="4"/>
      <c r="CX211" s="4"/>
      <c r="CY211" s="4"/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68</v>
      </c>
      <c r="EA211" s="1">
        <v>0</v>
      </c>
      <c r="EB211" s="4">
        <v>45.258823529411785</v>
      </c>
      <c r="EC211" s="4">
        <v>32.414705882352955</v>
      </c>
      <c r="ED211" s="4">
        <v>30.488235294117644</v>
      </c>
      <c r="EE211" s="4"/>
      <c r="EF211" s="4">
        <v>108.16176470588233</v>
      </c>
      <c r="EG211" s="4">
        <v>36.053921568627452</v>
      </c>
      <c r="EH211" s="4">
        <v>36.053921568627452</v>
      </c>
      <c r="EI211" s="1">
        <v>22</v>
      </c>
      <c r="EJ211" s="1">
        <v>27</v>
      </c>
      <c r="EK211" s="1">
        <v>13</v>
      </c>
      <c r="EL211" s="1">
        <v>6</v>
      </c>
      <c r="EM211" s="1">
        <v>0</v>
      </c>
      <c r="EN211" s="1">
        <v>0</v>
      </c>
      <c r="EO211" s="1">
        <v>39</v>
      </c>
      <c r="EP211" s="1">
        <v>19</v>
      </c>
      <c r="EQ211" s="1">
        <v>5</v>
      </c>
      <c r="ER211" s="1">
        <v>5</v>
      </c>
      <c r="ES211" s="1">
        <v>1</v>
      </c>
      <c r="ET211" s="1">
        <v>1</v>
      </c>
      <c r="EU211" s="1">
        <v>48</v>
      </c>
      <c r="EV211" s="1">
        <v>10</v>
      </c>
      <c r="EW211" s="1">
        <v>7</v>
      </c>
      <c r="EX211" s="1">
        <v>3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233</v>
      </c>
      <c r="FJ211" s="1" t="s">
        <v>375</v>
      </c>
      <c r="FK211" s="1">
        <v>239</v>
      </c>
      <c r="FL211" s="1">
        <v>29</v>
      </c>
      <c r="FM211" s="1" t="s">
        <v>375</v>
      </c>
      <c r="FN211" s="1">
        <v>30</v>
      </c>
      <c r="FO211" s="1">
        <v>35</v>
      </c>
      <c r="FP211" s="1">
        <v>9</v>
      </c>
      <c r="FQ211" s="1">
        <v>35</v>
      </c>
      <c r="FR211" s="1" t="s">
        <v>322</v>
      </c>
      <c r="FS211" s="1">
        <v>313</v>
      </c>
      <c r="FT211" s="1">
        <v>134</v>
      </c>
      <c r="FU211" s="1">
        <v>313</v>
      </c>
    </row>
    <row r="212" spans="63:177">
      <c r="BK212" s="29">
        <v>399376199</v>
      </c>
      <c r="BL212" s="1" t="s">
        <v>169</v>
      </c>
      <c r="BM212" s="1">
        <v>104</v>
      </c>
      <c r="BN212" s="1" t="s">
        <v>289</v>
      </c>
      <c r="BO212" s="1" t="s">
        <v>290</v>
      </c>
      <c r="BP212" s="1">
        <v>135</v>
      </c>
      <c r="BQ212" s="1">
        <v>0</v>
      </c>
      <c r="BR212" s="4">
        <v>52.063703703703695</v>
      </c>
      <c r="BS212" s="4">
        <v>34.262222222222228</v>
      </c>
      <c r="BT212" s="4">
        <v>36.100740740740747</v>
      </c>
      <c r="BU212" s="4">
        <v>122.42666666666668</v>
      </c>
      <c r="BV212" s="4">
        <v>40.808888888888873</v>
      </c>
      <c r="BW212" s="1">
        <v>27</v>
      </c>
      <c r="BX212" s="1">
        <v>59</v>
      </c>
      <c r="BY212" s="1">
        <v>33</v>
      </c>
      <c r="BZ212" s="1">
        <v>16</v>
      </c>
      <c r="CA212" s="1">
        <v>1</v>
      </c>
      <c r="CB212" s="1">
        <v>0</v>
      </c>
      <c r="CC212" s="1">
        <v>74</v>
      </c>
      <c r="CD212" s="1">
        <v>36</v>
      </c>
      <c r="CE212" s="1">
        <v>13</v>
      </c>
      <c r="CF212" s="1">
        <v>12</v>
      </c>
      <c r="CG212" s="1">
        <v>2</v>
      </c>
      <c r="CH212" s="1">
        <v>1</v>
      </c>
      <c r="CI212" s="1">
        <v>70</v>
      </c>
      <c r="CJ212" s="1">
        <v>44</v>
      </c>
      <c r="CK212" s="1">
        <v>16</v>
      </c>
      <c r="CL212" s="1">
        <v>5</v>
      </c>
      <c r="CM212" s="1">
        <v>1</v>
      </c>
      <c r="CN212" s="1">
        <v>0</v>
      </c>
      <c r="CO212" s="1">
        <v>1</v>
      </c>
      <c r="CP212" s="1">
        <v>0</v>
      </c>
      <c r="CQ212" s="1">
        <v>0</v>
      </c>
      <c r="CR212" s="1">
        <v>0</v>
      </c>
      <c r="CS212" s="4"/>
      <c r="CT212" s="4"/>
      <c r="CU212" s="4"/>
      <c r="CV212" s="4"/>
      <c r="CW212" s="4"/>
      <c r="CX212" s="4"/>
      <c r="CY212" s="4"/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135</v>
      </c>
      <c r="EA212" s="1">
        <v>0</v>
      </c>
      <c r="EB212" s="4">
        <v>52.063703703703695</v>
      </c>
      <c r="EC212" s="4">
        <v>34.262222222222228</v>
      </c>
      <c r="ED212" s="4">
        <v>36.100740740740747</v>
      </c>
      <c r="EE212" s="4"/>
      <c r="EF212" s="4">
        <v>122.42666666666668</v>
      </c>
      <c r="EG212" s="4">
        <v>40.808888888888873</v>
      </c>
      <c r="EH212" s="4">
        <v>40.808888888888873</v>
      </c>
      <c r="EI212" s="1">
        <v>27</v>
      </c>
      <c r="EJ212" s="1">
        <v>59</v>
      </c>
      <c r="EK212" s="1">
        <v>33</v>
      </c>
      <c r="EL212" s="1">
        <v>16</v>
      </c>
      <c r="EM212" s="1">
        <v>1</v>
      </c>
      <c r="EN212" s="1">
        <v>0</v>
      </c>
      <c r="EO212" s="1">
        <v>74</v>
      </c>
      <c r="EP212" s="1">
        <v>36</v>
      </c>
      <c r="EQ212" s="1">
        <v>13</v>
      </c>
      <c r="ER212" s="1">
        <v>12</v>
      </c>
      <c r="ES212" s="1">
        <v>2</v>
      </c>
      <c r="ET212" s="1">
        <v>1</v>
      </c>
      <c r="EU212" s="1">
        <v>70</v>
      </c>
      <c r="EV212" s="1">
        <v>44</v>
      </c>
      <c r="EW212" s="1">
        <v>16</v>
      </c>
      <c r="EX212" s="1">
        <v>5</v>
      </c>
      <c r="EY212" s="1">
        <v>1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1</v>
      </c>
      <c r="FH212" s="1">
        <v>0</v>
      </c>
      <c r="FI212" s="1">
        <v>140</v>
      </c>
      <c r="FJ212" s="1" t="s">
        <v>375</v>
      </c>
      <c r="FK212" s="1">
        <v>152</v>
      </c>
      <c r="FL212" s="1">
        <v>19</v>
      </c>
      <c r="FM212" s="1" t="s">
        <v>375</v>
      </c>
      <c r="FN212" s="1">
        <v>19</v>
      </c>
      <c r="FO212" s="1">
        <v>35</v>
      </c>
      <c r="FP212" s="1">
        <v>9</v>
      </c>
      <c r="FQ212" s="1">
        <v>35</v>
      </c>
      <c r="FR212" s="1" t="s">
        <v>322</v>
      </c>
      <c r="FS212" s="1">
        <v>313</v>
      </c>
      <c r="FT212" s="1">
        <v>134</v>
      </c>
      <c r="FU212" s="1">
        <v>313</v>
      </c>
    </row>
    <row r="213" spans="63:177">
      <c r="BK213" s="29">
        <v>342136762</v>
      </c>
      <c r="BL213" s="1" t="s">
        <v>170</v>
      </c>
      <c r="BM213" s="1">
        <v>114</v>
      </c>
      <c r="BN213" s="1" t="s">
        <v>289</v>
      </c>
      <c r="BO213" s="1" t="s">
        <v>290</v>
      </c>
      <c r="BP213" s="1">
        <v>178</v>
      </c>
      <c r="BQ213" s="1">
        <v>2</v>
      </c>
      <c r="BR213" s="4">
        <v>49.225000000000016</v>
      </c>
      <c r="BS213" s="4">
        <v>28.99261363636365</v>
      </c>
      <c r="BT213" s="4">
        <v>32.003977272727276</v>
      </c>
      <c r="BU213" s="4">
        <v>110.22159090909089</v>
      </c>
      <c r="BV213" s="4">
        <v>36.740530303030312</v>
      </c>
      <c r="BW213" s="1">
        <v>47</v>
      </c>
      <c r="BX213" s="1">
        <v>71</v>
      </c>
      <c r="BY213" s="1">
        <v>40</v>
      </c>
      <c r="BZ213" s="1">
        <v>18</v>
      </c>
      <c r="CA213" s="1">
        <v>0</v>
      </c>
      <c r="CB213" s="1">
        <v>1</v>
      </c>
      <c r="CC213" s="1">
        <v>102</v>
      </c>
      <c r="CD213" s="1">
        <v>59</v>
      </c>
      <c r="CE213" s="1">
        <v>11</v>
      </c>
      <c r="CF213" s="1">
        <v>4</v>
      </c>
      <c r="CG213" s="1">
        <v>4</v>
      </c>
      <c r="CH213" s="1">
        <v>0</v>
      </c>
      <c r="CI213" s="1">
        <v>104</v>
      </c>
      <c r="CJ213" s="1">
        <v>50</v>
      </c>
      <c r="CK213" s="1">
        <v>18</v>
      </c>
      <c r="CL213" s="1">
        <v>4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4"/>
      <c r="CT213" s="4"/>
      <c r="CU213" s="4"/>
      <c r="CV213" s="4"/>
      <c r="CW213" s="4"/>
      <c r="CX213" s="4"/>
      <c r="CY213" s="4"/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178</v>
      </c>
      <c r="EA213" s="1">
        <v>2</v>
      </c>
      <c r="EB213" s="4">
        <v>49.225000000000016</v>
      </c>
      <c r="EC213" s="4">
        <v>28.99261363636365</v>
      </c>
      <c r="ED213" s="4">
        <v>32.003977272727276</v>
      </c>
      <c r="EE213" s="4"/>
      <c r="EF213" s="4">
        <v>110.22159090909089</v>
      </c>
      <c r="EG213" s="4">
        <v>36.740530303030312</v>
      </c>
      <c r="EH213" s="4">
        <v>36.740530303030312</v>
      </c>
      <c r="EI213" s="1">
        <v>47</v>
      </c>
      <c r="EJ213" s="1">
        <v>71</v>
      </c>
      <c r="EK213" s="1">
        <v>40</v>
      </c>
      <c r="EL213" s="1">
        <v>18</v>
      </c>
      <c r="EM213" s="1">
        <v>0</v>
      </c>
      <c r="EN213" s="1">
        <v>1</v>
      </c>
      <c r="EO213" s="1">
        <v>102</v>
      </c>
      <c r="EP213" s="1">
        <v>59</v>
      </c>
      <c r="EQ213" s="1">
        <v>11</v>
      </c>
      <c r="ER213" s="1">
        <v>4</v>
      </c>
      <c r="ES213" s="1">
        <v>4</v>
      </c>
      <c r="ET213" s="1">
        <v>0</v>
      </c>
      <c r="EU213" s="1">
        <v>104</v>
      </c>
      <c r="EV213" s="1">
        <v>50</v>
      </c>
      <c r="EW213" s="1">
        <v>18</v>
      </c>
      <c r="EX213" s="1">
        <v>4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220</v>
      </c>
      <c r="FJ213" s="1" t="s">
        <v>375</v>
      </c>
      <c r="FK213" s="1">
        <v>232</v>
      </c>
      <c r="FL213" s="1">
        <v>28</v>
      </c>
      <c r="FM213" s="1" t="s">
        <v>375</v>
      </c>
      <c r="FN213" s="1">
        <v>29</v>
      </c>
      <c r="FO213" s="1">
        <v>35</v>
      </c>
      <c r="FP213" s="1">
        <v>9</v>
      </c>
      <c r="FQ213" s="1">
        <v>35</v>
      </c>
      <c r="FR213" s="1" t="s">
        <v>322</v>
      </c>
      <c r="FS213" s="1">
        <v>313</v>
      </c>
      <c r="FT213" s="1">
        <v>134</v>
      </c>
      <c r="FU213" s="1">
        <v>313</v>
      </c>
    </row>
    <row r="214" spans="63:177">
      <c r="BK214" s="29">
        <v>271948086</v>
      </c>
      <c r="BL214" s="1" t="s">
        <v>171</v>
      </c>
      <c r="BM214" s="1">
        <v>118</v>
      </c>
      <c r="BN214" s="1" t="s">
        <v>289</v>
      </c>
      <c r="BO214" s="1" t="s">
        <v>290</v>
      </c>
      <c r="BP214" s="1">
        <v>114</v>
      </c>
      <c r="BQ214" s="1">
        <v>3</v>
      </c>
      <c r="BR214" s="4">
        <v>46.534234234234226</v>
      </c>
      <c r="BS214" s="4">
        <v>28.619819819819813</v>
      </c>
      <c r="BT214" s="4">
        <v>28.929729729729715</v>
      </c>
      <c r="BU214" s="4">
        <v>104.08378378378379</v>
      </c>
      <c r="BV214" s="4">
        <v>34.694594594594584</v>
      </c>
      <c r="BW214" s="1">
        <v>32</v>
      </c>
      <c r="BX214" s="1">
        <v>48</v>
      </c>
      <c r="BY214" s="1">
        <v>23</v>
      </c>
      <c r="BZ214" s="1">
        <v>8</v>
      </c>
      <c r="CA214" s="1">
        <v>1</v>
      </c>
      <c r="CB214" s="1">
        <v>0</v>
      </c>
      <c r="CC214" s="1">
        <v>75</v>
      </c>
      <c r="CD214" s="1">
        <v>22</v>
      </c>
      <c r="CE214" s="1">
        <v>10</v>
      </c>
      <c r="CF214" s="1">
        <v>4</v>
      </c>
      <c r="CG214" s="1">
        <v>5</v>
      </c>
      <c r="CH214" s="1">
        <v>0</v>
      </c>
      <c r="CI214" s="1">
        <v>78</v>
      </c>
      <c r="CJ214" s="1">
        <v>24</v>
      </c>
      <c r="CK214" s="1">
        <v>5</v>
      </c>
      <c r="CL214" s="1">
        <v>4</v>
      </c>
      <c r="CM214" s="1">
        <v>2</v>
      </c>
      <c r="CN214" s="1">
        <v>0</v>
      </c>
      <c r="CO214" s="1">
        <v>1</v>
      </c>
      <c r="CP214" s="1">
        <v>0</v>
      </c>
      <c r="CQ214" s="1">
        <v>0</v>
      </c>
      <c r="CR214" s="1">
        <v>0</v>
      </c>
      <c r="CS214" s="4"/>
      <c r="CT214" s="4"/>
      <c r="CU214" s="4"/>
      <c r="CV214" s="4"/>
      <c r="CW214" s="4"/>
      <c r="CX214" s="4"/>
      <c r="CY214" s="4"/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114</v>
      </c>
      <c r="EA214" s="1">
        <v>3</v>
      </c>
      <c r="EB214" s="4">
        <v>46.534234234234226</v>
      </c>
      <c r="EC214" s="4">
        <v>28.619819819819813</v>
      </c>
      <c r="ED214" s="4">
        <v>28.929729729729715</v>
      </c>
      <c r="EE214" s="4"/>
      <c r="EF214" s="4">
        <v>104.08378378378379</v>
      </c>
      <c r="EG214" s="4">
        <v>34.694594594594584</v>
      </c>
      <c r="EH214" s="4">
        <v>34.694594594594584</v>
      </c>
      <c r="EI214" s="1">
        <v>32</v>
      </c>
      <c r="EJ214" s="1">
        <v>48</v>
      </c>
      <c r="EK214" s="1">
        <v>23</v>
      </c>
      <c r="EL214" s="1">
        <v>8</v>
      </c>
      <c r="EM214" s="1">
        <v>1</v>
      </c>
      <c r="EN214" s="1">
        <v>0</v>
      </c>
      <c r="EO214" s="1">
        <v>75</v>
      </c>
      <c r="EP214" s="1">
        <v>22</v>
      </c>
      <c r="EQ214" s="1">
        <v>10</v>
      </c>
      <c r="ER214" s="1">
        <v>4</v>
      </c>
      <c r="ES214" s="1">
        <v>5</v>
      </c>
      <c r="ET214" s="1">
        <v>0</v>
      </c>
      <c r="EU214" s="1">
        <v>78</v>
      </c>
      <c r="EV214" s="1">
        <v>24</v>
      </c>
      <c r="EW214" s="1">
        <v>5</v>
      </c>
      <c r="EX214" s="1">
        <v>4</v>
      </c>
      <c r="EY214" s="1">
        <v>2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1</v>
      </c>
      <c r="FH214" s="1">
        <v>0</v>
      </c>
      <c r="FI214" s="1">
        <v>250</v>
      </c>
      <c r="FJ214" s="1" t="s">
        <v>375</v>
      </c>
      <c r="FK214" s="1">
        <v>255</v>
      </c>
      <c r="FL214" s="1">
        <v>32</v>
      </c>
      <c r="FM214" s="1" t="s">
        <v>375</v>
      </c>
      <c r="FN214" s="1">
        <v>34</v>
      </c>
      <c r="FO214" s="1">
        <v>35</v>
      </c>
      <c r="FP214" s="1">
        <v>9</v>
      </c>
      <c r="FQ214" s="1">
        <v>35</v>
      </c>
      <c r="FR214" s="1" t="s">
        <v>322</v>
      </c>
      <c r="FS214" s="1">
        <v>313</v>
      </c>
      <c r="FT214" s="1">
        <v>134</v>
      </c>
      <c r="FU214" s="1">
        <v>313</v>
      </c>
    </row>
    <row r="215" spans="63:177">
      <c r="BK215" s="29">
        <v>326238619</v>
      </c>
      <c r="BL215" s="1" t="s">
        <v>172</v>
      </c>
      <c r="BM215" s="1">
        <v>140</v>
      </c>
      <c r="BN215" s="1" t="s">
        <v>289</v>
      </c>
      <c r="BO215" s="1" t="s">
        <v>290</v>
      </c>
      <c r="BP215" s="1">
        <v>20</v>
      </c>
      <c r="BQ215" s="1">
        <v>0</v>
      </c>
      <c r="BR215" s="4">
        <v>52.260000000000005</v>
      </c>
      <c r="BS215" s="4">
        <v>29.135000000000002</v>
      </c>
      <c r="BT215" s="4">
        <v>29.849999999999994</v>
      </c>
      <c r="BU215" s="4">
        <v>111.245</v>
      </c>
      <c r="BV215" s="4">
        <v>37.081666666666663</v>
      </c>
      <c r="BW215" s="1">
        <v>4</v>
      </c>
      <c r="BX215" s="1">
        <v>9</v>
      </c>
      <c r="BY215" s="1">
        <v>4</v>
      </c>
      <c r="BZ215" s="1">
        <v>3</v>
      </c>
      <c r="CA215" s="1">
        <v>1</v>
      </c>
      <c r="CB215" s="1">
        <v>0</v>
      </c>
      <c r="CC215" s="1">
        <v>13</v>
      </c>
      <c r="CD215" s="1">
        <v>6</v>
      </c>
      <c r="CE215" s="1">
        <v>0</v>
      </c>
      <c r="CF215" s="1">
        <v>1</v>
      </c>
      <c r="CG215" s="1">
        <v>1</v>
      </c>
      <c r="CH215" s="1">
        <v>0</v>
      </c>
      <c r="CI215" s="1">
        <v>14</v>
      </c>
      <c r="CJ215" s="1">
        <v>3</v>
      </c>
      <c r="CK215" s="1">
        <v>2</v>
      </c>
      <c r="CL215" s="1">
        <v>1</v>
      </c>
      <c r="CM215" s="1">
        <v>1</v>
      </c>
      <c r="CN215" s="1">
        <v>0</v>
      </c>
      <c r="CO215" s="1">
        <v>1</v>
      </c>
      <c r="CP215" s="1">
        <v>0</v>
      </c>
      <c r="CQ215" s="1">
        <v>0</v>
      </c>
      <c r="CR215" s="1">
        <v>0</v>
      </c>
      <c r="CS215" s="4"/>
      <c r="CT215" s="4"/>
      <c r="CU215" s="4"/>
      <c r="CV215" s="4"/>
      <c r="CW215" s="4"/>
      <c r="CX215" s="4"/>
      <c r="CY215" s="4"/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20</v>
      </c>
      <c r="EA215" s="1">
        <v>0</v>
      </c>
      <c r="EB215" s="4">
        <v>52.260000000000005</v>
      </c>
      <c r="EC215" s="4">
        <v>29.135000000000002</v>
      </c>
      <c r="ED215" s="4">
        <v>29.849999999999994</v>
      </c>
      <c r="EE215" s="4"/>
      <c r="EF215" s="4">
        <v>111.245</v>
      </c>
      <c r="EG215" s="4">
        <v>37.081666666666663</v>
      </c>
      <c r="EH215" s="4">
        <v>37.081666666666663</v>
      </c>
      <c r="EI215" s="1">
        <v>4</v>
      </c>
      <c r="EJ215" s="1">
        <v>9</v>
      </c>
      <c r="EK215" s="1">
        <v>4</v>
      </c>
      <c r="EL215" s="1">
        <v>3</v>
      </c>
      <c r="EM215" s="1">
        <v>1</v>
      </c>
      <c r="EN215" s="1">
        <v>0</v>
      </c>
      <c r="EO215" s="1">
        <v>13</v>
      </c>
      <c r="EP215" s="1">
        <v>6</v>
      </c>
      <c r="EQ215" s="1">
        <v>0</v>
      </c>
      <c r="ER215" s="1">
        <v>1</v>
      </c>
      <c r="ES215" s="1">
        <v>1</v>
      </c>
      <c r="ET215" s="1">
        <v>0</v>
      </c>
      <c r="EU215" s="1">
        <v>14</v>
      </c>
      <c r="EV215" s="1">
        <v>3</v>
      </c>
      <c r="EW215" s="1">
        <v>2</v>
      </c>
      <c r="EX215" s="1">
        <v>1</v>
      </c>
      <c r="EY215" s="1">
        <v>1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1</v>
      </c>
      <c r="FH215" s="1">
        <v>0</v>
      </c>
      <c r="FI215" s="1">
        <v>213</v>
      </c>
      <c r="FJ215" s="1" t="s">
        <v>375</v>
      </c>
      <c r="FK215" s="1">
        <v>224</v>
      </c>
      <c r="FL215" s="1">
        <v>26</v>
      </c>
      <c r="FM215" s="1" t="s">
        <v>375</v>
      </c>
      <c r="FN215" s="1">
        <v>27</v>
      </c>
      <c r="FO215" s="1">
        <v>35</v>
      </c>
      <c r="FP215" s="1">
        <v>9</v>
      </c>
      <c r="FQ215" s="1">
        <v>35</v>
      </c>
      <c r="FR215" s="1" t="s">
        <v>322</v>
      </c>
      <c r="FS215" s="1">
        <v>313</v>
      </c>
      <c r="FT215" s="1">
        <v>134</v>
      </c>
      <c r="FU215" s="1">
        <v>313</v>
      </c>
    </row>
    <row r="216" spans="63:177">
      <c r="BK216" s="29">
        <v>636935197</v>
      </c>
      <c r="BL216" s="1" t="s">
        <v>173</v>
      </c>
      <c r="BM216" s="1">
        <v>141</v>
      </c>
      <c r="BN216" s="1" t="s">
        <v>289</v>
      </c>
      <c r="BO216" s="1" t="s">
        <v>370</v>
      </c>
      <c r="BP216" s="1">
        <v>66</v>
      </c>
      <c r="BQ216" s="1">
        <v>0</v>
      </c>
      <c r="BR216" s="4">
        <v>59.727272727272712</v>
      </c>
      <c r="BS216" s="4">
        <v>41.895454545454555</v>
      </c>
      <c r="BT216" s="4">
        <v>45.32121212121212</v>
      </c>
      <c r="BU216" s="4">
        <v>146.9439393939395</v>
      </c>
      <c r="BV216" s="4">
        <v>48.981313131313136</v>
      </c>
      <c r="BW216" s="1">
        <v>9</v>
      </c>
      <c r="BX216" s="1">
        <v>23</v>
      </c>
      <c r="BY216" s="1">
        <v>23</v>
      </c>
      <c r="BZ216" s="1">
        <v>11</v>
      </c>
      <c r="CA216" s="1">
        <v>0</v>
      </c>
      <c r="CB216" s="1">
        <v>1</v>
      </c>
      <c r="CC216" s="1">
        <v>25</v>
      </c>
      <c r="CD216" s="1">
        <v>25</v>
      </c>
      <c r="CE216" s="1">
        <v>10</v>
      </c>
      <c r="CF216" s="1">
        <v>6</v>
      </c>
      <c r="CG216" s="1">
        <v>2</v>
      </c>
      <c r="CH216" s="1">
        <v>3</v>
      </c>
      <c r="CI216" s="1">
        <v>21</v>
      </c>
      <c r="CJ216" s="1">
        <v>28</v>
      </c>
      <c r="CK216" s="1">
        <v>9</v>
      </c>
      <c r="CL216" s="1">
        <v>8</v>
      </c>
      <c r="CM216" s="1">
        <v>0</v>
      </c>
      <c r="CN216" s="1">
        <v>0</v>
      </c>
      <c r="CO216" s="1">
        <v>0</v>
      </c>
      <c r="CP216" s="1">
        <v>0</v>
      </c>
      <c r="CQ216" s="1">
        <v>61</v>
      </c>
      <c r="CR216" s="1">
        <v>0</v>
      </c>
      <c r="CS216" s="4">
        <v>65.699999999999989</v>
      </c>
      <c r="CT216" s="4">
        <v>32.798360655737703</v>
      </c>
      <c r="CU216" s="4">
        <v>42.911475409836079</v>
      </c>
      <c r="CV216" s="4">
        <v>53.459016393442624</v>
      </c>
      <c r="CW216" s="4">
        <v>141.40983606557376</v>
      </c>
      <c r="CX216" s="4">
        <v>47.136612021857921</v>
      </c>
      <c r="CY216" s="4">
        <v>48.717213114754095</v>
      </c>
      <c r="CZ216" s="1">
        <v>1</v>
      </c>
      <c r="DA216" s="1">
        <v>17</v>
      </c>
      <c r="DB216" s="1">
        <v>31</v>
      </c>
      <c r="DC216" s="1">
        <v>12</v>
      </c>
      <c r="DD216" s="1">
        <v>0</v>
      </c>
      <c r="DE216" s="1">
        <v>0</v>
      </c>
      <c r="DF216" s="1">
        <v>35</v>
      </c>
      <c r="DG216" s="1">
        <v>17</v>
      </c>
      <c r="DH216" s="1">
        <v>8</v>
      </c>
      <c r="DI216" s="1">
        <v>1</v>
      </c>
      <c r="DJ216" s="1">
        <v>1</v>
      </c>
      <c r="DK216" s="1">
        <v>0</v>
      </c>
      <c r="DL216" s="1">
        <v>25</v>
      </c>
      <c r="DM216" s="1">
        <v>21</v>
      </c>
      <c r="DN216" s="1">
        <v>9</v>
      </c>
      <c r="DO216" s="1">
        <v>6</v>
      </c>
      <c r="DP216" s="1">
        <v>0</v>
      </c>
      <c r="DQ216" s="1">
        <v>0</v>
      </c>
      <c r="DR216" s="1">
        <v>8</v>
      </c>
      <c r="DS216" s="1">
        <v>28</v>
      </c>
      <c r="DT216" s="1">
        <v>21</v>
      </c>
      <c r="DU216" s="1">
        <v>4</v>
      </c>
      <c r="DV216" s="1">
        <v>0</v>
      </c>
      <c r="DW216" s="1">
        <v>0</v>
      </c>
      <c r="DX216" s="1">
        <v>0</v>
      </c>
      <c r="DY216" s="1">
        <v>0</v>
      </c>
      <c r="DZ216" s="1">
        <v>127</v>
      </c>
      <c r="EA216" s="1">
        <v>0</v>
      </c>
      <c r="EB216" s="4">
        <v>62.596062992125979</v>
      </c>
      <c r="EC216" s="4">
        <v>37.525984251968502</v>
      </c>
      <c r="ED216" s="4">
        <v>44.163779527559036</v>
      </c>
      <c r="EE216" s="4">
        <v>53.459016393442624</v>
      </c>
      <c r="EF216" s="4">
        <v>144.2858267716536</v>
      </c>
      <c r="EG216" s="4">
        <v>48.095275590551182</v>
      </c>
      <c r="EH216" s="4">
        <v>48.854461942257203</v>
      </c>
      <c r="EI216" s="1">
        <v>10</v>
      </c>
      <c r="EJ216" s="1">
        <v>40</v>
      </c>
      <c r="EK216" s="1">
        <v>54</v>
      </c>
      <c r="EL216" s="1">
        <v>23</v>
      </c>
      <c r="EM216" s="1">
        <v>0</v>
      </c>
      <c r="EN216" s="1">
        <v>1</v>
      </c>
      <c r="EO216" s="1">
        <v>60</v>
      </c>
      <c r="EP216" s="1">
        <v>42</v>
      </c>
      <c r="EQ216" s="1">
        <v>18</v>
      </c>
      <c r="ER216" s="1">
        <v>7</v>
      </c>
      <c r="ES216" s="1">
        <v>3</v>
      </c>
      <c r="ET216" s="1">
        <v>3</v>
      </c>
      <c r="EU216" s="1">
        <v>46</v>
      </c>
      <c r="EV216" s="1">
        <v>49</v>
      </c>
      <c r="EW216" s="1">
        <v>18</v>
      </c>
      <c r="EX216" s="1">
        <v>14</v>
      </c>
      <c r="EY216" s="1">
        <v>0</v>
      </c>
      <c r="EZ216" s="1">
        <v>0</v>
      </c>
      <c r="FA216" s="1">
        <v>8</v>
      </c>
      <c r="FB216" s="1">
        <v>28</v>
      </c>
      <c r="FC216" s="1">
        <v>21</v>
      </c>
      <c r="FD216" s="1">
        <v>4</v>
      </c>
      <c r="FE216" s="1">
        <v>0</v>
      </c>
      <c r="FF216" s="1">
        <v>0</v>
      </c>
      <c r="FG216" s="1">
        <v>0</v>
      </c>
      <c r="FH216" s="1">
        <v>0</v>
      </c>
      <c r="FI216" s="1">
        <v>35</v>
      </c>
      <c r="FJ216" s="1">
        <v>71</v>
      </c>
      <c r="FK216" s="1">
        <v>52</v>
      </c>
      <c r="FL216" s="1">
        <v>2</v>
      </c>
      <c r="FM216" s="1">
        <v>3</v>
      </c>
      <c r="FN216" s="1">
        <v>3</v>
      </c>
      <c r="FO216" s="1">
        <v>35</v>
      </c>
      <c r="FP216" s="1">
        <v>9</v>
      </c>
      <c r="FQ216" s="1">
        <v>35</v>
      </c>
      <c r="FR216" s="1" t="s">
        <v>322</v>
      </c>
      <c r="FS216" s="1">
        <v>313</v>
      </c>
      <c r="FT216" s="1">
        <v>134</v>
      </c>
      <c r="FU216" s="1">
        <v>313</v>
      </c>
    </row>
    <row r="217" spans="63:177">
      <c r="BK217" s="29">
        <v>663931258</v>
      </c>
      <c r="BL217" s="1" t="s">
        <v>174</v>
      </c>
      <c r="BM217" s="1">
        <v>146</v>
      </c>
      <c r="BN217" s="1" t="s">
        <v>289</v>
      </c>
      <c r="BO217" s="1" t="s">
        <v>290</v>
      </c>
      <c r="BP217" s="1">
        <v>116</v>
      </c>
      <c r="BQ217" s="1">
        <v>1</v>
      </c>
      <c r="BR217" s="4">
        <v>50.372173913043483</v>
      </c>
      <c r="BS217" s="4">
        <v>32.554782608695668</v>
      </c>
      <c r="BT217" s="4">
        <v>33.679130434782607</v>
      </c>
      <c r="BU217" s="4">
        <v>116.60608695652174</v>
      </c>
      <c r="BV217" s="4">
        <v>38.868695652173912</v>
      </c>
      <c r="BW217" s="1">
        <v>24</v>
      </c>
      <c r="BX217" s="1">
        <v>49</v>
      </c>
      <c r="BY217" s="1">
        <v>28</v>
      </c>
      <c r="BZ217" s="1">
        <v>14</v>
      </c>
      <c r="CA217" s="1">
        <v>3</v>
      </c>
      <c r="CB217" s="1">
        <v>0</v>
      </c>
      <c r="CC217" s="1">
        <v>60</v>
      </c>
      <c r="CD217" s="1">
        <v>39</v>
      </c>
      <c r="CE217" s="1">
        <v>11</v>
      </c>
      <c r="CF217" s="1">
        <v>5</v>
      </c>
      <c r="CG217" s="1">
        <v>6</v>
      </c>
      <c r="CH217" s="1">
        <v>0</v>
      </c>
      <c r="CI217" s="1">
        <v>55</v>
      </c>
      <c r="CJ217" s="1">
        <v>46</v>
      </c>
      <c r="CK217" s="1">
        <v>12</v>
      </c>
      <c r="CL217" s="1">
        <v>2</v>
      </c>
      <c r="CM217" s="1">
        <v>3</v>
      </c>
      <c r="CN217" s="1">
        <v>0</v>
      </c>
      <c r="CO217" s="1">
        <v>2</v>
      </c>
      <c r="CP217" s="1">
        <v>0</v>
      </c>
      <c r="CQ217" s="1">
        <v>0</v>
      </c>
      <c r="CR217" s="1">
        <v>0</v>
      </c>
      <c r="CS217" s="4"/>
      <c r="CT217" s="4"/>
      <c r="CU217" s="4"/>
      <c r="CV217" s="4"/>
      <c r="CW217" s="4"/>
      <c r="CX217" s="4"/>
      <c r="CY217" s="4"/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116</v>
      </c>
      <c r="EA217" s="1">
        <v>1</v>
      </c>
      <c r="EB217" s="4">
        <v>50.372173913043483</v>
      </c>
      <c r="EC217" s="4">
        <v>32.554782608695668</v>
      </c>
      <c r="ED217" s="4">
        <v>33.679130434782607</v>
      </c>
      <c r="EE217" s="4"/>
      <c r="EF217" s="4">
        <v>116.60608695652174</v>
      </c>
      <c r="EG217" s="4">
        <v>38.868695652173912</v>
      </c>
      <c r="EH217" s="4">
        <v>38.868695652173912</v>
      </c>
      <c r="EI217" s="1">
        <v>24</v>
      </c>
      <c r="EJ217" s="1">
        <v>49</v>
      </c>
      <c r="EK217" s="1">
        <v>28</v>
      </c>
      <c r="EL217" s="1">
        <v>14</v>
      </c>
      <c r="EM217" s="1">
        <v>3</v>
      </c>
      <c r="EN217" s="1">
        <v>0</v>
      </c>
      <c r="EO217" s="1">
        <v>60</v>
      </c>
      <c r="EP217" s="1">
        <v>39</v>
      </c>
      <c r="EQ217" s="1">
        <v>11</v>
      </c>
      <c r="ER217" s="1">
        <v>5</v>
      </c>
      <c r="ES217" s="1">
        <v>6</v>
      </c>
      <c r="ET217" s="1">
        <v>0</v>
      </c>
      <c r="EU217" s="1">
        <v>55</v>
      </c>
      <c r="EV217" s="1">
        <v>46</v>
      </c>
      <c r="EW217" s="1">
        <v>12</v>
      </c>
      <c r="EX217" s="1">
        <v>2</v>
      </c>
      <c r="EY217" s="1">
        <v>3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2</v>
      </c>
      <c r="FH217" s="1">
        <v>0</v>
      </c>
      <c r="FI217" s="1">
        <v>178</v>
      </c>
      <c r="FJ217" s="1" t="s">
        <v>375</v>
      </c>
      <c r="FK217" s="1">
        <v>190</v>
      </c>
      <c r="FL217" s="1">
        <v>22</v>
      </c>
      <c r="FM217" s="1" t="s">
        <v>375</v>
      </c>
      <c r="FN217" s="1">
        <v>23</v>
      </c>
      <c r="FO217" s="1">
        <v>35</v>
      </c>
      <c r="FP217" s="1">
        <v>9</v>
      </c>
      <c r="FQ217" s="1">
        <v>35</v>
      </c>
      <c r="FR217" s="1" t="s">
        <v>322</v>
      </c>
      <c r="FS217" s="1">
        <v>313</v>
      </c>
      <c r="FT217" s="1">
        <v>134</v>
      </c>
      <c r="FU217" s="1">
        <v>313</v>
      </c>
    </row>
    <row r="218" spans="63:177">
      <c r="BK218" s="29">
        <v>161071653</v>
      </c>
      <c r="BL218" s="1" t="s">
        <v>175</v>
      </c>
      <c r="BM218" s="1">
        <v>154</v>
      </c>
      <c r="BN218" s="1" t="s">
        <v>289</v>
      </c>
      <c r="BO218" s="1" t="s">
        <v>370</v>
      </c>
      <c r="BP218" s="1">
        <v>34</v>
      </c>
      <c r="BQ218" s="1">
        <v>0</v>
      </c>
      <c r="BR218" s="4">
        <v>37.747058823529414</v>
      </c>
      <c r="BS218" s="4">
        <v>24.355882352941165</v>
      </c>
      <c r="BT218" s="4">
        <v>22.141176470588238</v>
      </c>
      <c r="BU218" s="4">
        <v>84.2441176470588</v>
      </c>
      <c r="BV218" s="4">
        <v>28.081372549019612</v>
      </c>
      <c r="BW218" s="1">
        <v>16</v>
      </c>
      <c r="BX218" s="1">
        <v>11</v>
      </c>
      <c r="BY218" s="1">
        <v>6</v>
      </c>
      <c r="BZ218" s="1">
        <v>1</v>
      </c>
      <c r="CA218" s="1">
        <v>1</v>
      </c>
      <c r="CB218" s="1">
        <v>0</v>
      </c>
      <c r="CC218" s="1">
        <v>22</v>
      </c>
      <c r="CD218" s="1">
        <v>11</v>
      </c>
      <c r="CE218" s="1">
        <v>0</v>
      </c>
      <c r="CF218" s="1">
        <v>1</v>
      </c>
      <c r="CG218" s="1">
        <v>2</v>
      </c>
      <c r="CH218" s="1">
        <v>0</v>
      </c>
      <c r="CI218" s="1">
        <v>30</v>
      </c>
      <c r="CJ218" s="1">
        <v>3</v>
      </c>
      <c r="CK218" s="1">
        <v>0</v>
      </c>
      <c r="CL218" s="1">
        <v>1</v>
      </c>
      <c r="CM218" s="1">
        <v>1</v>
      </c>
      <c r="CN218" s="1">
        <v>0</v>
      </c>
      <c r="CO218" s="1">
        <v>1</v>
      </c>
      <c r="CP218" s="1">
        <v>0</v>
      </c>
      <c r="CQ218" s="1">
        <v>35</v>
      </c>
      <c r="CR218" s="1">
        <v>0</v>
      </c>
      <c r="CS218" s="4">
        <v>58.402857142857151</v>
      </c>
      <c r="CT218" s="4">
        <v>28.857142857142851</v>
      </c>
      <c r="CU218" s="4">
        <v>39.082857142857129</v>
      </c>
      <c r="CV218" s="4">
        <v>49.057142857142857</v>
      </c>
      <c r="CW218" s="4">
        <v>126.34285714285711</v>
      </c>
      <c r="CX218" s="4">
        <v>42.114285714285714</v>
      </c>
      <c r="CY218" s="4">
        <v>43.85</v>
      </c>
      <c r="CZ218" s="1">
        <v>5</v>
      </c>
      <c r="DA218" s="1">
        <v>12</v>
      </c>
      <c r="DB218" s="1">
        <v>12</v>
      </c>
      <c r="DC218" s="1">
        <v>6</v>
      </c>
      <c r="DD218" s="1">
        <v>0</v>
      </c>
      <c r="DE218" s="1">
        <v>0</v>
      </c>
      <c r="DF218" s="1">
        <v>21</v>
      </c>
      <c r="DG218" s="1">
        <v>12</v>
      </c>
      <c r="DH218" s="1">
        <v>1</v>
      </c>
      <c r="DI218" s="1">
        <v>1</v>
      </c>
      <c r="DJ218" s="1">
        <v>1</v>
      </c>
      <c r="DK218" s="1">
        <v>0</v>
      </c>
      <c r="DL218" s="1">
        <v>18</v>
      </c>
      <c r="DM218" s="1">
        <v>10</v>
      </c>
      <c r="DN218" s="1">
        <v>5</v>
      </c>
      <c r="DO218" s="1">
        <v>2</v>
      </c>
      <c r="DP218" s="1">
        <v>0</v>
      </c>
      <c r="DQ218" s="1">
        <v>0</v>
      </c>
      <c r="DR218" s="1">
        <v>9</v>
      </c>
      <c r="DS218" s="1">
        <v>13</v>
      </c>
      <c r="DT218" s="1">
        <v>10</v>
      </c>
      <c r="DU218" s="1">
        <v>3</v>
      </c>
      <c r="DV218" s="1">
        <v>0</v>
      </c>
      <c r="DW218" s="1">
        <v>0</v>
      </c>
      <c r="DX218" s="1">
        <v>0</v>
      </c>
      <c r="DY218" s="1">
        <v>0</v>
      </c>
      <c r="DZ218" s="1">
        <v>69</v>
      </c>
      <c r="EA218" s="1">
        <v>0</v>
      </c>
      <c r="EB218" s="4">
        <v>48.224637681159415</v>
      </c>
      <c r="EC218" s="4">
        <v>26.639130434782597</v>
      </c>
      <c r="ED218" s="4">
        <v>30.734782608695649</v>
      </c>
      <c r="EE218" s="4">
        <v>49.057142857142857</v>
      </c>
      <c r="EF218" s="4">
        <v>105.59855072463766</v>
      </c>
      <c r="EG218" s="4">
        <v>35.199516908212559</v>
      </c>
      <c r="EH218" s="4">
        <v>36.079951690821261</v>
      </c>
      <c r="EI218" s="1">
        <v>21</v>
      </c>
      <c r="EJ218" s="1">
        <v>23</v>
      </c>
      <c r="EK218" s="1">
        <v>18</v>
      </c>
      <c r="EL218" s="1">
        <v>7</v>
      </c>
      <c r="EM218" s="1">
        <v>1</v>
      </c>
      <c r="EN218" s="1">
        <v>0</v>
      </c>
      <c r="EO218" s="1">
        <v>43</v>
      </c>
      <c r="EP218" s="1">
        <v>23</v>
      </c>
      <c r="EQ218" s="1">
        <v>1</v>
      </c>
      <c r="ER218" s="1">
        <v>2</v>
      </c>
      <c r="ES218" s="1">
        <v>3</v>
      </c>
      <c r="ET218" s="1">
        <v>0</v>
      </c>
      <c r="EU218" s="1">
        <v>48</v>
      </c>
      <c r="EV218" s="1">
        <v>13</v>
      </c>
      <c r="EW218" s="1">
        <v>5</v>
      </c>
      <c r="EX218" s="1">
        <v>3</v>
      </c>
      <c r="EY218" s="1">
        <v>1</v>
      </c>
      <c r="EZ218" s="1">
        <v>0</v>
      </c>
      <c r="FA218" s="1">
        <v>9</v>
      </c>
      <c r="FB218" s="1">
        <v>13</v>
      </c>
      <c r="FC218" s="1">
        <v>10</v>
      </c>
      <c r="FD218" s="1">
        <v>3</v>
      </c>
      <c r="FE218" s="1">
        <v>0</v>
      </c>
      <c r="FF218" s="1">
        <v>0</v>
      </c>
      <c r="FG218" s="1">
        <v>1</v>
      </c>
      <c r="FH218" s="1">
        <v>0</v>
      </c>
      <c r="FI218" s="1">
        <v>294</v>
      </c>
      <c r="FJ218" s="1">
        <v>104</v>
      </c>
      <c r="FK218" s="1">
        <v>249</v>
      </c>
      <c r="FL218" s="1">
        <v>35</v>
      </c>
      <c r="FM218" s="1">
        <v>8</v>
      </c>
      <c r="FN218" s="1">
        <v>32</v>
      </c>
      <c r="FO218" s="1">
        <v>35</v>
      </c>
      <c r="FP218" s="1">
        <v>9</v>
      </c>
      <c r="FQ218" s="1">
        <v>35</v>
      </c>
      <c r="FR218" s="1" t="s">
        <v>322</v>
      </c>
      <c r="FS218" s="1">
        <v>313</v>
      </c>
      <c r="FT218" s="1">
        <v>134</v>
      </c>
      <c r="FU218" s="1">
        <v>313</v>
      </c>
    </row>
    <row r="219" spans="63:177">
      <c r="BK219" s="29">
        <v>280546060</v>
      </c>
      <c r="BL219" s="1" t="s">
        <v>176</v>
      </c>
      <c r="BM219" s="1">
        <v>172</v>
      </c>
      <c r="BN219" s="1" t="s">
        <v>289</v>
      </c>
      <c r="BO219" s="1" t="s">
        <v>290</v>
      </c>
      <c r="BP219" s="1">
        <v>26</v>
      </c>
      <c r="BQ219" s="1">
        <v>0</v>
      </c>
      <c r="BR219" s="4">
        <v>57.423076923076913</v>
      </c>
      <c r="BS219" s="4">
        <v>36.819230769230771</v>
      </c>
      <c r="BT219" s="4">
        <v>37.438461538461539</v>
      </c>
      <c r="BU219" s="4">
        <v>131.68076923076924</v>
      </c>
      <c r="BV219" s="4">
        <v>43.893589743589736</v>
      </c>
      <c r="BW219" s="1">
        <v>3</v>
      </c>
      <c r="BX219" s="1">
        <v>10</v>
      </c>
      <c r="BY219" s="1">
        <v>12</v>
      </c>
      <c r="BZ219" s="1">
        <v>1</v>
      </c>
      <c r="CA219" s="1">
        <v>0</v>
      </c>
      <c r="CB219" s="1">
        <v>0</v>
      </c>
      <c r="CC219" s="1">
        <v>12</v>
      </c>
      <c r="CD219" s="1">
        <v>9</v>
      </c>
      <c r="CE219" s="1">
        <v>3</v>
      </c>
      <c r="CF219" s="1">
        <v>2</v>
      </c>
      <c r="CG219" s="1">
        <v>0</v>
      </c>
      <c r="CH219" s="1">
        <v>0</v>
      </c>
      <c r="CI219" s="1">
        <v>12</v>
      </c>
      <c r="CJ219" s="1">
        <v>10</v>
      </c>
      <c r="CK219" s="1">
        <v>4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4"/>
      <c r="CT219" s="4"/>
      <c r="CU219" s="4"/>
      <c r="CV219" s="4"/>
      <c r="CW219" s="4"/>
      <c r="CX219" s="4"/>
      <c r="CY219" s="4"/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26</v>
      </c>
      <c r="EA219" s="1">
        <v>0</v>
      </c>
      <c r="EB219" s="4">
        <v>57.423076923076913</v>
      </c>
      <c r="EC219" s="4">
        <v>36.819230769230771</v>
      </c>
      <c r="ED219" s="4">
        <v>37.438461538461539</v>
      </c>
      <c r="EE219" s="4"/>
      <c r="EF219" s="4">
        <v>131.68076923076924</v>
      </c>
      <c r="EG219" s="4">
        <v>43.893589743589736</v>
      </c>
      <c r="EH219" s="4">
        <v>43.893589743589736</v>
      </c>
      <c r="EI219" s="1">
        <v>3</v>
      </c>
      <c r="EJ219" s="1">
        <v>10</v>
      </c>
      <c r="EK219" s="1">
        <v>12</v>
      </c>
      <c r="EL219" s="1">
        <v>1</v>
      </c>
      <c r="EM219" s="1">
        <v>0</v>
      </c>
      <c r="EN219" s="1">
        <v>0</v>
      </c>
      <c r="EO219" s="1">
        <v>12</v>
      </c>
      <c r="EP219" s="1">
        <v>9</v>
      </c>
      <c r="EQ219" s="1">
        <v>3</v>
      </c>
      <c r="ER219" s="1">
        <v>2</v>
      </c>
      <c r="ES219" s="1">
        <v>0</v>
      </c>
      <c r="ET219" s="1">
        <v>0</v>
      </c>
      <c r="EU219" s="1">
        <v>12</v>
      </c>
      <c r="EV219" s="1">
        <v>10</v>
      </c>
      <c r="EW219" s="1">
        <v>4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84</v>
      </c>
      <c r="FJ219" s="1" t="s">
        <v>375</v>
      </c>
      <c r="FK219" s="1">
        <v>103</v>
      </c>
      <c r="FL219" s="1">
        <v>10</v>
      </c>
      <c r="FM219" s="1" t="s">
        <v>375</v>
      </c>
      <c r="FN219" s="1">
        <v>10</v>
      </c>
      <c r="FO219" s="1">
        <v>35</v>
      </c>
      <c r="FP219" s="1">
        <v>9</v>
      </c>
      <c r="FQ219" s="1">
        <v>35</v>
      </c>
      <c r="FR219" s="1" t="s">
        <v>322</v>
      </c>
      <c r="FS219" s="1">
        <v>313</v>
      </c>
      <c r="FT219" s="1">
        <v>134</v>
      </c>
      <c r="FU219" s="1">
        <v>313</v>
      </c>
    </row>
    <row r="220" spans="63:177">
      <c r="BK220" s="29">
        <v>120179195</v>
      </c>
      <c r="BL220" s="1" t="s">
        <v>177</v>
      </c>
      <c r="BM220" s="1">
        <v>196</v>
      </c>
      <c r="BN220" s="1" t="s">
        <v>289</v>
      </c>
      <c r="BO220" s="1" t="s">
        <v>290</v>
      </c>
      <c r="BP220" s="1">
        <v>87</v>
      </c>
      <c r="BQ220" s="1">
        <v>3</v>
      </c>
      <c r="BR220" s="4">
        <v>47.1404761904762</v>
      </c>
      <c r="BS220" s="4">
        <v>26.942857142857136</v>
      </c>
      <c r="BT220" s="4">
        <v>31.407142857142865</v>
      </c>
      <c r="BU220" s="4">
        <v>105.4904761904762</v>
      </c>
      <c r="BV220" s="4">
        <v>35.163492063492065</v>
      </c>
      <c r="BW220" s="1">
        <v>19</v>
      </c>
      <c r="BX220" s="1">
        <v>38</v>
      </c>
      <c r="BY220" s="1">
        <v>22</v>
      </c>
      <c r="BZ220" s="1">
        <v>5</v>
      </c>
      <c r="CA220" s="1">
        <v>1</v>
      </c>
      <c r="CB220" s="1">
        <v>1</v>
      </c>
      <c r="CC220" s="1">
        <v>58</v>
      </c>
      <c r="CD220" s="1">
        <v>15</v>
      </c>
      <c r="CE220" s="1">
        <v>6</v>
      </c>
      <c r="CF220" s="1">
        <v>5</v>
      </c>
      <c r="CG220" s="1">
        <v>3</v>
      </c>
      <c r="CH220" s="1">
        <v>0</v>
      </c>
      <c r="CI220" s="1">
        <v>51</v>
      </c>
      <c r="CJ220" s="1">
        <v>21</v>
      </c>
      <c r="CK220" s="1">
        <v>12</v>
      </c>
      <c r="CL220" s="1">
        <v>0</v>
      </c>
      <c r="CM220" s="1">
        <v>2</v>
      </c>
      <c r="CN220" s="1">
        <v>0</v>
      </c>
      <c r="CO220" s="1">
        <v>1</v>
      </c>
      <c r="CP220" s="1">
        <v>0</v>
      </c>
      <c r="CQ220" s="1">
        <v>0</v>
      </c>
      <c r="CR220" s="1">
        <v>0</v>
      </c>
      <c r="CS220" s="4"/>
      <c r="CT220" s="4"/>
      <c r="CU220" s="4"/>
      <c r="CV220" s="4"/>
      <c r="CW220" s="4"/>
      <c r="CX220" s="4"/>
      <c r="CY220" s="4"/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87</v>
      </c>
      <c r="EA220" s="1">
        <v>3</v>
      </c>
      <c r="EB220" s="4">
        <v>47.1404761904762</v>
      </c>
      <c r="EC220" s="4">
        <v>26.942857142857136</v>
      </c>
      <c r="ED220" s="4">
        <v>31.407142857142865</v>
      </c>
      <c r="EE220" s="4"/>
      <c r="EF220" s="4">
        <v>105.4904761904762</v>
      </c>
      <c r="EG220" s="4">
        <v>35.163492063492065</v>
      </c>
      <c r="EH220" s="4">
        <v>35.163492063492065</v>
      </c>
      <c r="EI220" s="1">
        <v>19</v>
      </c>
      <c r="EJ220" s="1">
        <v>38</v>
      </c>
      <c r="EK220" s="1">
        <v>22</v>
      </c>
      <c r="EL220" s="1">
        <v>5</v>
      </c>
      <c r="EM220" s="1">
        <v>1</v>
      </c>
      <c r="EN220" s="1">
        <v>1</v>
      </c>
      <c r="EO220" s="1">
        <v>58</v>
      </c>
      <c r="EP220" s="1">
        <v>15</v>
      </c>
      <c r="EQ220" s="1">
        <v>6</v>
      </c>
      <c r="ER220" s="1">
        <v>5</v>
      </c>
      <c r="ES220" s="1">
        <v>3</v>
      </c>
      <c r="ET220" s="1">
        <v>0</v>
      </c>
      <c r="EU220" s="1">
        <v>51</v>
      </c>
      <c r="EV220" s="1">
        <v>21</v>
      </c>
      <c r="EW220" s="1">
        <v>12</v>
      </c>
      <c r="EX220" s="1">
        <v>0</v>
      </c>
      <c r="EY220" s="1">
        <v>2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1</v>
      </c>
      <c r="FH220" s="1">
        <v>0</v>
      </c>
      <c r="FI220" s="1">
        <v>244</v>
      </c>
      <c r="FJ220" s="1" t="s">
        <v>375</v>
      </c>
      <c r="FK220" s="1">
        <v>250</v>
      </c>
      <c r="FL220" s="1">
        <v>31</v>
      </c>
      <c r="FM220" s="1" t="s">
        <v>375</v>
      </c>
      <c r="FN220" s="1">
        <v>33</v>
      </c>
      <c r="FO220" s="1">
        <v>35</v>
      </c>
      <c r="FP220" s="1">
        <v>9</v>
      </c>
      <c r="FQ220" s="1">
        <v>35</v>
      </c>
      <c r="FR220" s="1" t="s">
        <v>322</v>
      </c>
      <c r="FS220" s="1">
        <v>313</v>
      </c>
      <c r="FT220" s="1">
        <v>134</v>
      </c>
      <c r="FU220" s="1">
        <v>313</v>
      </c>
    </row>
    <row r="221" spans="63:177">
      <c r="BK221" s="29">
        <v>262556401</v>
      </c>
      <c r="BL221" s="1" t="s">
        <v>178</v>
      </c>
      <c r="BM221" s="1">
        <v>208</v>
      </c>
      <c r="BN221" s="1" t="s">
        <v>289</v>
      </c>
      <c r="BO221" s="1" t="s">
        <v>290</v>
      </c>
      <c r="BP221" s="1">
        <v>28</v>
      </c>
      <c r="BQ221" s="1">
        <v>0</v>
      </c>
      <c r="BR221" s="4">
        <v>50.900000000000013</v>
      </c>
      <c r="BS221" s="4">
        <v>36.196428571428577</v>
      </c>
      <c r="BT221" s="4">
        <v>36.342857142857142</v>
      </c>
      <c r="BU221" s="4">
        <v>123.43928571428569</v>
      </c>
      <c r="BV221" s="4">
        <v>41.146428571428579</v>
      </c>
      <c r="BW221" s="1">
        <v>7</v>
      </c>
      <c r="BX221" s="1">
        <v>10</v>
      </c>
      <c r="BY221" s="1">
        <v>8</v>
      </c>
      <c r="BZ221" s="1">
        <v>3</v>
      </c>
      <c r="CA221" s="1">
        <v>0</v>
      </c>
      <c r="CB221" s="1">
        <v>0</v>
      </c>
      <c r="CC221" s="1">
        <v>18</v>
      </c>
      <c r="CD221" s="1">
        <v>5</v>
      </c>
      <c r="CE221" s="1">
        <v>1</v>
      </c>
      <c r="CF221" s="1">
        <v>4</v>
      </c>
      <c r="CG221" s="1">
        <v>0</v>
      </c>
      <c r="CH221" s="1">
        <v>1</v>
      </c>
      <c r="CI221" s="1">
        <v>15</v>
      </c>
      <c r="CJ221" s="1">
        <v>7</v>
      </c>
      <c r="CK221" s="1">
        <v>4</v>
      </c>
      <c r="CL221" s="1">
        <v>2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4"/>
      <c r="CT221" s="4"/>
      <c r="CU221" s="4"/>
      <c r="CV221" s="4"/>
      <c r="CW221" s="4"/>
      <c r="CX221" s="4"/>
      <c r="CY221" s="4"/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28</v>
      </c>
      <c r="EA221" s="1">
        <v>0</v>
      </c>
      <c r="EB221" s="4">
        <v>50.900000000000013</v>
      </c>
      <c r="EC221" s="4">
        <v>36.196428571428577</v>
      </c>
      <c r="ED221" s="4">
        <v>36.342857142857142</v>
      </c>
      <c r="EE221" s="4"/>
      <c r="EF221" s="4">
        <v>123.43928571428569</v>
      </c>
      <c r="EG221" s="4">
        <v>41.146428571428579</v>
      </c>
      <c r="EH221" s="4">
        <v>41.146428571428579</v>
      </c>
      <c r="EI221" s="1">
        <v>7</v>
      </c>
      <c r="EJ221" s="1">
        <v>10</v>
      </c>
      <c r="EK221" s="1">
        <v>8</v>
      </c>
      <c r="EL221" s="1">
        <v>3</v>
      </c>
      <c r="EM221" s="1">
        <v>0</v>
      </c>
      <c r="EN221" s="1">
        <v>0</v>
      </c>
      <c r="EO221" s="1">
        <v>18</v>
      </c>
      <c r="EP221" s="1">
        <v>5</v>
      </c>
      <c r="EQ221" s="1">
        <v>1</v>
      </c>
      <c r="ER221" s="1">
        <v>4</v>
      </c>
      <c r="ES221" s="1">
        <v>0</v>
      </c>
      <c r="ET221" s="1">
        <v>1</v>
      </c>
      <c r="EU221" s="1">
        <v>15</v>
      </c>
      <c r="EV221" s="1">
        <v>7</v>
      </c>
      <c r="EW221" s="1">
        <v>4</v>
      </c>
      <c r="EX221" s="1">
        <v>2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129</v>
      </c>
      <c r="FJ221" s="1" t="s">
        <v>375</v>
      </c>
      <c r="FK221" s="1">
        <v>145</v>
      </c>
      <c r="FL221" s="1">
        <v>17</v>
      </c>
      <c r="FM221" s="1" t="s">
        <v>375</v>
      </c>
      <c r="FN221" s="1">
        <v>17</v>
      </c>
      <c r="FO221" s="1">
        <v>35</v>
      </c>
      <c r="FP221" s="1">
        <v>9</v>
      </c>
      <c r="FQ221" s="1">
        <v>35</v>
      </c>
      <c r="FR221" s="1" t="s">
        <v>322</v>
      </c>
      <c r="FS221" s="1">
        <v>313</v>
      </c>
      <c r="FT221" s="1">
        <v>134</v>
      </c>
      <c r="FU221" s="1">
        <v>313</v>
      </c>
    </row>
    <row r="222" spans="63:177">
      <c r="BK222" s="29">
        <v>804820145</v>
      </c>
      <c r="BL222" s="1" t="s">
        <v>179</v>
      </c>
      <c r="BM222" s="1">
        <v>226</v>
      </c>
      <c r="BN222" s="1" t="s">
        <v>289</v>
      </c>
      <c r="BO222" s="1" t="s">
        <v>290</v>
      </c>
      <c r="BP222" s="1">
        <v>65</v>
      </c>
      <c r="BQ222" s="1">
        <v>1</v>
      </c>
      <c r="BR222" s="4">
        <v>52.326562499999994</v>
      </c>
      <c r="BS222" s="4">
        <v>26.821875000000006</v>
      </c>
      <c r="BT222" s="4">
        <v>35.479687499999997</v>
      </c>
      <c r="BU222" s="4">
        <v>114.62812499999997</v>
      </c>
      <c r="BV222" s="4">
        <v>38.209375000000009</v>
      </c>
      <c r="BW222" s="1">
        <v>13</v>
      </c>
      <c r="BX222" s="1">
        <v>25</v>
      </c>
      <c r="BY222" s="1">
        <v>17</v>
      </c>
      <c r="BZ222" s="1">
        <v>9</v>
      </c>
      <c r="CA222" s="1">
        <v>1</v>
      </c>
      <c r="CB222" s="1">
        <v>0</v>
      </c>
      <c r="CC222" s="1">
        <v>43</v>
      </c>
      <c r="CD222" s="1">
        <v>15</v>
      </c>
      <c r="CE222" s="1">
        <v>6</v>
      </c>
      <c r="CF222" s="1">
        <v>0</v>
      </c>
      <c r="CG222" s="1">
        <v>1</v>
      </c>
      <c r="CH222" s="1">
        <v>0</v>
      </c>
      <c r="CI222" s="1">
        <v>35</v>
      </c>
      <c r="CJ222" s="1">
        <v>19</v>
      </c>
      <c r="CK222" s="1">
        <v>4</v>
      </c>
      <c r="CL222" s="1">
        <v>6</v>
      </c>
      <c r="CM222" s="1">
        <v>1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4"/>
      <c r="CT222" s="4"/>
      <c r="CU222" s="4"/>
      <c r="CV222" s="4"/>
      <c r="CW222" s="4"/>
      <c r="CX222" s="4"/>
      <c r="CY222" s="4"/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65</v>
      </c>
      <c r="EA222" s="1">
        <v>1</v>
      </c>
      <c r="EB222" s="4">
        <v>52.326562499999994</v>
      </c>
      <c r="EC222" s="4">
        <v>26.821875000000006</v>
      </c>
      <c r="ED222" s="4">
        <v>35.479687499999997</v>
      </c>
      <c r="EE222" s="4"/>
      <c r="EF222" s="4">
        <v>114.62812499999997</v>
      </c>
      <c r="EG222" s="4">
        <v>38.209375000000009</v>
      </c>
      <c r="EH222" s="4">
        <v>38.209375000000009</v>
      </c>
      <c r="EI222" s="1">
        <v>13</v>
      </c>
      <c r="EJ222" s="1">
        <v>25</v>
      </c>
      <c r="EK222" s="1">
        <v>17</v>
      </c>
      <c r="EL222" s="1">
        <v>9</v>
      </c>
      <c r="EM222" s="1">
        <v>1</v>
      </c>
      <c r="EN222" s="1">
        <v>0</v>
      </c>
      <c r="EO222" s="1">
        <v>43</v>
      </c>
      <c r="EP222" s="1">
        <v>15</v>
      </c>
      <c r="EQ222" s="1">
        <v>6</v>
      </c>
      <c r="ER222" s="1">
        <v>0</v>
      </c>
      <c r="ES222" s="1">
        <v>1</v>
      </c>
      <c r="ET222" s="1">
        <v>0</v>
      </c>
      <c r="EU222" s="1">
        <v>35</v>
      </c>
      <c r="EV222" s="1">
        <v>19</v>
      </c>
      <c r="EW222" s="1">
        <v>4</v>
      </c>
      <c r="EX222" s="1">
        <v>6</v>
      </c>
      <c r="EY222" s="1">
        <v>1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192</v>
      </c>
      <c r="FJ222" s="1" t="s">
        <v>375</v>
      </c>
      <c r="FK222" s="1">
        <v>203</v>
      </c>
      <c r="FL222" s="1">
        <v>23</v>
      </c>
      <c r="FM222" s="1" t="s">
        <v>375</v>
      </c>
      <c r="FN222" s="1">
        <v>24</v>
      </c>
      <c r="FO222" s="1">
        <v>35</v>
      </c>
      <c r="FP222" s="1">
        <v>9</v>
      </c>
      <c r="FQ222" s="1">
        <v>35</v>
      </c>
      <c r="FR222" s="1" t="s">
        <v>322</v>
      </c>
      <c r="FS222" s="1">
        <v>313</v>
      </c>
      <c r="FT222" s="1">
        <v>134</v>
      </c>
      <c r="FU222" s="1">
        <v>313</v>
      </c>
    </row>
    <row r="223" spans="63:177">
      <c r="BK223" s="29">
        <v>264794103</v>
      </c>
      <c r="BL223" s="1" t="s">
        <v>180</v>
      </c>
      <c r="BM223" s="1">
        <v>232</v>
      </c>
      <c r="BN223" s="1" t="s">
        <v>289</v>
      </c>
      <c r="BO223" s="1" t="s">
        <v>290</v>
      </c>
      <c r="BP223" s="1">
        <v>56</v>
      </c>
      <c r="BQ223" s="1">
        <v>1</v>
      </c>
      <c r="BR223" s="4">
        <v>55.949090909090913</v>
      </c>
      <c r="BS223" s="4">
        <v>38.04545454545454</v>
      </c>
      <c r="BT223" s="4">
        <v>35.136363636363633</v>
      </c>
      <c r="BU223" s="4">
        <v>129.13090909090906</v>
      </c>
      <c r="BV223" s="4">
        <v>43.043636363636359</v>
      </c>
      <c r="BW223" s="1">
        <v>9</v>
      </c>
      <c r="BX223" s="1">
        <v>22</v>
      </c>
      <c r="BY223" s="1">
        <v>20</v>
      </c>
      <c r="BZ223" s="1">
        <v>4</v>
      </c>
      <c r="CA223" s="1">
        <v>0</v>
      </c>
      <c r="CB223" s="1">
        <v>0</v>
      </c>
      <c r="CC223" s="1">
        <v>23</v>
      </c>
      <c r="CD223" s="1">
        <v>21</v>
      </c>
      <c r="CE223" s="1">
        <v>7</v>
      </c>
      <c r="CF223" s="1">
        <v>4</v>
      </c>
      <c r="CG223" s="1">
        <v>1</v>
      </c>
      <c r="CH223" s="1">
        <v>0</v>
      </c>
      <c r="CI223" s="1">
        <v>32</v>
      </c>
      <c r="CJ223" s="1">
        <v>13</v>
      </c>
      <c r="CK223" s="1">
        <v>7</v>
      </c>
      <c r="CL223" s="1">
        <v>3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4"/>
      <c r="CT223" s="4"/>
      <c r="CU223" s="4"/>
      <c r="CV223" s="4"/>
      <c r="CW223" s="4"/>
      <c r="CX223" s="4"/>
      <c r="CY223" s="4"/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56</v>
      </c>
      <c r="EA223" s="1">
        <v>1</v>
      </c>
      <c r="EB223" s="4">
        <v>55.949090909090913</v>
      </c>
      <c r="EC223" s="4">
        <v>38.04545454545454</v>
      </c>
      <c r="ED223" s="4">
        <v>35.136363636363633</v>
      </c>
      <c r="EE223" s="4"/>
      <c r="EF223" s="4">
        <v>129.13090909090906</v>
      </c>
      <c r="EG223" s="4">
        <v>43.043636363636359</v>
      </c>
      <c r="EH223" s="4">
        <v>43.043636363636359</v>
      </c>
      <c r="EI223" s="1">
        <v>9</v>
      </c>
      <c r="EJ223" s="1">
        <v>22</v>
      </c>
      <c r="EK223" s="1">
        <v>20</v>
      </c>
      <c r="EL223" s="1">
        <v>4</v>
      </c>
      <c r="EM223" s="1">
        <v>0</v>
      </c>
      <c r="EN223" s="1">
        <v>0</v>
      </c>
      <c r="EO223" s="1">
        <v>23</v>
      </c>
      <c r="EP223" s="1">
        <v>21</v>
      </c>
      <c r="EQ223" s="1">
        <v>7</v>
      </c>
      <c r="ER223" s="1">
        <v>4</v>
      </c>
      <c r="ES223" s="1">
        <v>1</v>
      </c>
      <c r="ET223" s="1">
        <v>0</v>
      </c>
      <c r="EU223" s="1">
        <v>32</v>
      </c>
      <c r="EV223" s="1">
        <v>13</v>
      </c>
      <c r="EW223" s="1">
        <v>7</v>
      </c>
      <c r="EX223" s="1">
        <v>3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99</v>
      </c>
      <c r="FJ223" s="1" t="s">
        <v>375</v>
      </c>
      <c r="FK223" s="1">
        <v>115</v>
      </c>
      <c r="FL223" s="1">
        <v>13</v>
      </c>
      <c r="FM223" s="1" t="s">
        <v>375</v>
      </c>
      <c r="FN223" s="1">
        <v>13</v>
      </c>
      <c r="FO223" s="1">
        <v>35</v>
      </c>
      <c r="FP223" s="1">
        <v>9</v>
      </c>
      <c r="FQ223" s="1">
        <v>35</v>
      </c>
      <c r="FR223" s="1" t="s">
        <v>322</v>
      </c>
      <c r="FS223" s="1">
        <v>313</v>
      </c>
      <c r="FT223" s="1">
        <v>134</v>
      </c>
      <c r="FU223" s="1">
        <v>313</v>
      </c>
    </row>
    <row r="224" spans="63:177">
      <c r="BK224" s="29">
        <v>593669838</v>
      </c>
      <c r="BL224" s="1" t="s">
        <v>181</v>
      </c>
      <c r="BM224" s="1">
        <v>270</v>
      </c>
      <c r="BN224" s="1" t="s">
        <v>289</v>
      </c>
      <c r="BO224" s="1" t="s">
        <v>290</v>
      </c>
      <c r="BP224" s="1">
        <v>176</v>
      </c>
      <c r="BQ224" s="1">
        <v>5</v>
      </c>
      <c r="BR224" s="4">
        <v>55.995906432748569</v>
      </c>
      <c r="BS224" s="4">
        <v>37.694736842105257</v>
      </c>
      <c r="BT224" s="4">
        <v>36.173099415204689</v>
      </c>
      <c r="BU224" s="4">
        <v>129.86374269005839</v>
      </c>
      <c r="BV224" s="4">
        <v>43.287914230019503</v>
      </c>
      <c r="BW224" s="1">
        <v>25</v>
      </c>
      <c r="BX224" s="1">
        <v>64</v>
      </c>
      <c r="BY224" s="1">
        <v>58</v>
      </c>
      <c r="BZ224" s="1">
        <v>24</v>
      </c>
      <c r="CA224" s="1">
        <v>0</v>
      </c>
      <c r="CB224" s="1">
        <v>2</v>
      </c>
      <c r="CC224" s="1">
        <v>88</v>
      </c>
      <c r="CD224" s="1">
        <v>46</v>
      </c>
      <c r="CE224" s="1">
        <v>23</v>
      </c>
      <c r="CF224" s="1">
        <v>14</v>
      </c>
      <c r="CG224" s="1">
        <v>3</v>
      </c>
      <c r="CH224" s="1">
        <v>3</v>
      </c>
      <c r="CI224" s="1">
        <v>87</v>
      </c>
      <c r="CJ224" s="1">
        <v>59</v>
      </c>
      <c r="CK224" s="1">
        <v>17</v>
      </c>
      <c r="CL224" s="1">
        <v>8</v>
      </c>
      <c r="CM224" s="1">
        <v>0</v>
      </c>
      <c r="CN224" s="1">
        <v>1</v>
      </c>
      <c r="CO224" s="1">
        <v>0</v>
      </c>
      <c r="CP224" s="1">
        <v>0</v>
      </c>
      <c r="CQ224" s="1">
        <v>0</v>
      </c>
      <c r="CR224" s="1">
        <v>0</v>
      </c>
      <c r="CS224" s="4"/>
      <c r="CT224" s="4"/>
      <c r="CU224" s="4"/>
      <c r="CV224" s="4"/>
      <c r="CW224" s="4"/>
      <c r="CX224" s="4"/>
      <c r="CY224" s="4"/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176</v>
      </c>
      <c r="EA224" s="1">
        <v>5</v>
      </c>
      <c r="EB224" s="4">
        <v>55.995906432748569</v>
      </c>
      <c r="EC224" s="4">
        <v>37.694736842105257</v>
      </c>
      <c r="ED224" s="4">
        <v>36.173099415204689</v>
      </c>
      <c r="EE224" s="4"/>
      <c r="EF224" s="4">
        <v>129.86374269005839</v>
      </c>
      <c r="EG224" s="4">
        <v>43.287914230019503</v>
      </c>
      <c r="EH224" s="4">
        <v>43.287914230019503</v>
      </c>
      <c r="EI224" s="1">
        <v>25</v>
      </c>
      <c r="EJ224" s="1">
        <v>64</v>
      </c>
      <c r="EK224" s="1">
        <v>58</v>
      </c>
      <c r="EL224" s="1">
        <v>24</v>
      </c>
      <c r="EM224" s="1">
        <v>0</v>
      </c>
      <c r="EN224" s="1">
        <v>2</v>
      </c>
      <c r="EO224" s="1">
        <v>88</v>
      </c>
      <c r="EP224" s="1">
        <v>46</v>
      </c>
      <c r="EQ224" s="1">
        <v>23</v>
      </c>
      <c r="ER224" s="1">
        <v>14</v>
      </c>
      <c r="ES224" s="1">
        <v>3</v>
      </c>
      <c r="ET224" s="1">
        <v>3</v>
      </c>
      <c r="EU224" s="1">
        <v>87</v>
      </c>
      <c r="EV224" s="1">
        <v>59</v>
      </c>
      <c r="EW224" s="1">
        <v>17</v>
      </c>
      <c r="EX224" s="1">
        <v>8</v>
      </c>
      <c r="EY224" s="1">
        <v>0</v>
      </c>
      <c r="EZ224" s="1">
        <v>1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95</v>
      </c>
      <c r="FJ224" s="1" t="s">
        <v>375</v>
      </c>
      <c r="FK224" s="1">
        <v>110</v>
      </c>
      <c r="FL224" s="1">
        <v>12</v>
      </c>
      <c r="FM224" s="1" t="s">
        <v>375</v>
      </c>
      <c r="FN224" s="1">
        <v>12</v>
      </c>
      <c r="FO224" s="1">
        <v>35</v>
      </c>
      <c r="FP224" s="1">
        <v>9</v>
      </c>
      <c r="FQ224" s="1">
        <v>35</v>
      </c>
      <c r="FR224" s="1" t="s">
        <v>322</v>
      </c>
      <c r="FS224" s="1">
        <v>313</v>
      </c>
      <c r="FT224" s="1">
        <v>134</v>
      </c>
      <c r="FU224" s="1">
        <v>313</v>
      </c>
    </row>
    <row r="225" spans="63:177">
      <c r="BK225" s="29">
        <v>478842697</v>
      </c>
      <c r="BL225" s="1" t="s">
        <v>182</v>
      </c>
      <c r="BM225" s="1">
        <v>275</v>
      </c>
      <c r="BN225" s="1" t="s">
        <v>289</v>
      </c>
      <c r="BO225" s="1" t="s">
        <v>370</v>
      </c>
      <c r="BP225" s="1">
        <v>94</v>
      </c>
      <c r="BQ225" s="1">
        <v>1</v>
      </c>
      <c r="BR225" s="4">
        <v>59.290322580645174</v>
      </c>
      <c r="BS225" s="4">
        <v>38.333333333333321</v>
      </c>
      <c r="BT225" s="4">
        <v>43.331182795698929</v>
      </c>
      <c r="BU225" s="4">
        <v>140.95483870967743</v>
      </c>
      <c r="BV225" s="4">
        <v>46.984946236559146</v>
      </c>
      <c r="BW225" s="1">
        <v>12</v>
      </c>
      <c r="BX225" s="1">
        <v>34</v>
      </c>
      <c r="BY225" s="1">
        <v>32</v>
      </c>
      <c r="BZ225" s="1">
        <v>15</v>
      </c>
      <c r="CA225" s="1">
        <v>1</v>
      </c>
      <c r="CB225" s="1">
        <v>0</v>
      </c>
      <c r="CC225" s="1">
        <v>42</v>
      </c>
      <c r="CD225" s="1">
        <v>34</v>
      </c>
      <c r="CE225" s="1">
        <v>9</v>
      </c>
      <c r="CF225" s="1">
        <v>8</v>
      </c>
      <c r="CG225" s="1">
        <v>2</v>
      </c>
      <c r="CH225" s="1">
        <v>0</v>
      </c>
      <c r="CI225" s="1">
        <v>36</v>
      </c>
      <c r="CJ225" s="1">
        <v>34</v>
      </c>
      <c r="CK225" s="1">
        <v>14</v>
      </c>
      <c r="CL225" s="1">
        <v>9</v>
      </c>
      <c r="CM225" s="1">
        <v>0</v>
      </c>
      <c r="CN225" s="1">
        <v>0</v>
      </c>
      <c r="CO225" s="1">
        <v>0</v>
      </c>
      <c r="CP225" s="1">
        <v>0</v>
      </c>
      <c r="CQ225" s="1">
        <v>29</v>
      </c>
      <c r="CR225" s="1">
        <v>0</v>
      </c>
      <c r="CS225" s="4">
        <v>76.189655172413794</v>
      </c>
      <c r="CT225" s="4">
        <v>43.006896551724147</v>
      </c>
      <c r="CU225" s="4">
        <v>52.83793103448275</v>
      </c>
      <c r="CV225" s="4">
        <v>66</v>
      </c>
      <c r="CW225" s="4">
        <v>172.0344827586207</v>
      </c>
      <c r="CX225" s="4">
        <v>57.34482758620689</v>
      </c>
      <c r="CY225" s="4">
        <v>59.508620689655174</v>
      </c>
      <c r="CZ225" s="1">
        <v>0</v>
      </c>
      <c r="DA225" s="1">
        <v>3</v>
      </c>
      <c r="DB225" s="1">
        <v>13</v>
      </c>
      <c r="DC225" s="1">
        <v>13</v>
      </c>
      <c r="DD225" s="1">
        <v>0</v>
      </c>
      <c r="DE225" s="1">
        <v>0</v>
      </c>
      <c r="DF225" s="1">
        <v>10</v>
      </c>
      <c r="DG225" s="1">
        <v>9</v>
      </c>
      <c r="DH225" s="1">
        <v>7</v>
      </c>
      <c r="DI225" s="1">
        <v>3</v>
      </c>
      <c r="DJ225" s="1">
        <v>0</v>
      </c>
      <c r="DK225" s="1">
        <v>0</v>
      </c>
      <c r="DL225" s="1">
        <v>7</v>
      </c>
      <c r="DM225" s="1">
        <v>9</v>
      </c>
      <c r="DN225" s="1">
        <v>8</v>
      </c>
      <c r="DO225" s="1">
        <v>5</v>
      </c>
      <c r="DP225" s="1">
        <v>0</v>
      </c>
      <c r="DQ225" s="1">
        <v>1</v>
      </c>
      <c r="DR225" s="1">
        <v>3</v>
      </c>
      <c r="DS225" s="1">
        <v>7</v>
      </c>
      <c r="DT225" s="1">
        <v>11</v>
      </c>
      <c r="DU225" s="1">
        <v>8</v>
      </c>
      <c r="DV225" s="1">
        <v>0</v>
      </c>
      <c r="DW225" s="1">
        <v>0</v>
      </c>
      <c r="DX225" s="1">
        <v>0</v>
      </c>
      <c r="DY225" s="1">
        <v>0</v>
      </c>
      <c r="DZ225" s="1">
        <v>123</v>
      </c>
      <c r="EA225" s="1">
        <v>1</v>
      </c>
      <c r="EB225" s="4">
        <v>63.307377049180346</v>
      </c>
      <c r="EC225" s="4">
        <v>39.444262295081948</v>
      </c>
      <c r="ED225" s="4">
        <v>45.59098360655738</v>
      </c>
      <c r="EE225" s="4">
        <v>66</v>
      </c>
      <c r="EF225" s="4">
        <v>148.3426229508197</v>
      </c>
      <c r="EG225" s="4">
        <v>49.447540983606544</v>
      </c>
      <c r="EH225" s="4">
        <v>49.96188524590162</v>
      </c>
      <c r="EI225" s="1">
        <v>12</v>
      </c>
      <c r="EJ225" s="1">
        <v>37</v>
      </c>
      <c r="EK225" s="1">
        <v>45</v>
      </c>
      <c r="EL225" s="1">
        <v>28</v>
      </c>
      <c r="EM225" s="1">
        <v>1</v>
      </c>
      <c r="EN225" s="1">
        <v>0</v>
      </c>
      <c r="EO225" s="1">
        <v>52</v>
      </c>
      <c r="EP225" s="1">
        <v>43</v>
      </c>
      <c r="EQ225" s="1">
        <v>16</v>
      </c>
      <c r="ER225" s="1">
        <v>11</v>
      </c>
      <c r="ES225" s="1">
        <v>2</v>
      </c>
      <c r="ET225" s="1">
        <v>0</v>
      </c>
      <c r="EU225" s="1">
        <v>43</v>
      </c>
      <c r="EV225" s="1">
        <v>43</v>
      </c>
      <c r="EW225" s="1">
        <v>22</v>
      </c>
      <c r="EX225" s="1">
        <v>14</v>
      </c>
      <c r="EY225" s="1">
        <v>0</v>
      </c>
      <c r="EZ225" s="1">
        <v>1</v>
      </c>
      <c r="FA225" s="1">
        <v>3</v>
      </c>
      <c r="FB225" s="1">
        <v>7</v>
      </c>
      <c r="FC225" s="1">
        <v>11</v>
      </c>
      <c r="FD225" s="1">
        <v>8</v>
      </c>
      <c r="FE225" s="1">
        <v>0</v>
      </c>
      <c r="FF225" s="1">
        <v>0</v>
      </c>
      <c r="FG225" s="1">
        <v>0</v>
      </c>
      <c r="FH225" s="1">
        <v>0</v>
      </c>
      <c r="FI225" s="1">
        <v>45</v>
      </c>
      <c r="FJ225" s="1">
        <v>7</v>
      </c>
      <c r="FK225" s="1">
        <v>39</v>
      </c>
      <c r="FL225" s="1">
        <v>4</v>
      </c>
      <c r="FM225" s="1">
        <v>1</v>
      </c>
      <c r="FN225" s="1">
        <v>1</v>
      </c>
      <c r="FO225" s="1">
        <v>35</v>
      </c>
      <c r="FP225" s="1">
        <v>9</v>
      </c>
      <c r="FQ225" s="1">
        <v>35</v>
      </c>
      <c r="FR225" s="1" t="s">
        <v>322</v>
      </c>
      <c r="FS225" s="1">
        <v>313</v>
      </c>
      <c r="FT225" s="1">
        <v>134</v>
      </c>
      <c r="FU225" s="1">
        <v>313</v>
      </c>
    </row>
    <row r="226" spans="63:177">
      <c r="BK226" s="29">
        <v>358194559</v>
      </c>
      <c r="BL226" s="1" t="s">
        <v>183</v>
      </c>
      <c r="BM226" s="1">
        <v>278</v>
      </c>
      <c r="BN226" s="1" t="s">
        <v>289</v>
      </c>
      <c r="BO226" s="1" t="s">
        <v>370</v>
      </c>
      <c r="BP226" s="1">
        <v>134</v>
      </c>
      <c r="BQ226" s="1">
        <v>0</v>
      </c>
      <c r="BR226" s="4">
        <v>56.285074626865658</v>
      </c>
      <c r="BS226" s="4">
        <v>39.089552238805965</v>
      </c>
      <c r="BT226" s="4">
        <v>42.693283582089578</v>
      </c>
      <c r="BU226" s="4">
        <v>138.06791044776128</v>
      </c>
      <c r="BV226" s="4">
        <v>46.0226368159204</v>
      </c>
      <c r="BW226" s="1">
        <v>22</v>
      </c>
      <c r="BX226" s="1">
        <v>53</v>
      </c>
      <c r="BY226" s="1">
        <v>42</v>
      </c>
      <c r="BZ226" s="1">
        <v>17</v>
      </c>
      <c r="CA226" s="1">
        <v>1</v>
      </c>
      <c r="CB226" s="1">
        <v>0</v>
      </c>
      <c r="CC226" s="1">
        <v>59</v>
      </c>
      <c r="CD226" s="1">
        <v>45</v>
      </c>
      <c r="CE226" s="1">
        <v>17</v>
      </c>
      <c r="CF226" s="1">
        <v>13</v>
      </c>
      <c r="CG226" s="1">
        <v>2</v>
      </c>
      <c r="CH226" s="1">
        <v>0</v>
      </c>
      <c r="CI226" s="1">
        <v>44</v>
      </c>
      <c r="CJ226" s="1">
        <v>60</v>
      </c>
      <c r="CK226" s="1">
        <v>18</v>
      </c>
      <c r="CL226" s="1">
        <v>12</v>
      </c>
      <c r="CM226" s="1">
        <v>1</v>
      </c>
      <c r="CN226" s="1">
        <v>0</v>
      </c>
      <c r="CO226" s="1">
        <v>1</v>
      </c>
      <c r="CP226" s="1">
        <v>0</v>
      </c>
      <c r="CQ226" s="1">
        <v>37</v>
      </c>
      <c r="CR226" s="1">
        <v>1</v>
      </c>
      <c r="CS226" s="4">
        <v>64.838888888888889</v>
      </c>
      <c r="CT226" s="4">
        <v>30.575000000000003</v>
      </c>
      <c r="CU226" s="4">
        <v>40.349999999999987</v>
      </c>
      <c r="CV226" s="4">
        <v>51.666666666666664</v>
      </c>
      <c r="CW226" s="4">
        <v>135.76388888888886</v>
      </c>
      <c r="CX226" s="4">
        <v>45.25462962962964</v>
      </c>
      <c r="CY226" s="4">
        <v>46.857638888888886</v>
      </c>
      <c r="CZ226" s="1">
        <v>1</v>
      </c>
      <c r="DA226" s="1">
        <v>15</v>
      </c>
      <c r="DB226" s="1">
        <v>12</v>
      </c>
      <c r="DC226" s="1">
        <v>8</v>
      </c>
      <c r="DD226" s="1">
        <v>0</v>
      </c>
      <c r="DE226" s="1">
        <v>0</v>
      </c>
      <c r="DF226" s="1">
        <v>22</v>
      </c>
      <c r="DG226" s="1">
        <v>10</v>
      </c>
      <c r="DH226" s="1">
        <v>4</v>
      </c>
      <c r="DI226" s="1">
        <v>0</v>
      </c>
      <c r="DJ226" s="1">
        <v>1</v>
      </c>
      <c r="DK226" s="1">
        <v>0</v>
      </c>
      <c r="DL226" s="1">
        <v>17</v>
      </c>
      <c r="DM226" s="1">
        <v>11</v>
      </c>
      <c r="DN226" s="1">
        <v>5</v>
      </c>
      <c r="DO226" s="1">
        <v>3</v>
      </c>
      <c r="DP226" s="1">
        <v>0</v>
      </c>
      <c r="DQ226" s="1">
        <v>0</v>
      </c>
      <c r="DR226" s="1">
        <v>10</v>
      </c>
      <c r="DS226" s="1">
        <v>12</v>
      </c>
      <c r="DT226" s="1">
        <v>9</v>
      </c>
      <c r="DU226" s="1">
        <v>5</v>
      </c>
      <c r="DV226" s="1">
        <v>0</v>
      </c>
      <c r="DW226" s="1">
        <v>0</v>
      </c>
      <c r="DX226" s="1">
        <v>0</v>
      </c>
      <c r="DY226" s="1">
        <v>0</v>
      </c>
      <c r="DZ226" s="1">
        <v>171</v>
      </c>
      <c r="EA226" s="1">
        <v>1</v>
      </c>
      <c r="EB226" s="4">
        <v>58.09647058823527</v>
      </c>
      <c r="EC226" s="4">
        <v>37.286470588235289</v>
      </c>
      <c r="ED226" s="4">
        <v>42.197058823529453</v>
      </c>
      <c r="EE226" s="4">
        <v>51.666666666666664</v>
      </c>
      <c r="EF226" s="4">
        <v>137.58000000000007</v>
      </c>
      <c r="EG226" s="4">
        <v>45.860000000000007</v>
      </c>
      <c r="EH226" s="4">
        <v>46.199460784313729</v>
      </c>
      <c r="EI226" s="1">
        <v>23</v>
      </c>
      <c r="EJ226" s="1">
        <v>68</v>
      </c>
      <c r="EK226" s="1">
        <v>54</v>
      </c>
      <c r="EL226" s="1">
        <v>25</v>
      </c>
      <c r="EM226" s="1">
        <v>1</v>
      </c>
      <c r="EN226" s="1">
        <v>0</v>
      </c>
      <c r="EO226" s="1">
        <v>81</v>
      </c>
      <c r="EP226" s="1">
        <v>55</v>
      </c>
      <c r="EQ226" s="1">
        <v>21</v>
      </c>
      <c r="ER226" s="1">
        <v>13</v>
      </c>
      <c r="ES226" s="1">
        <v>3</v>
      </c>
      <c r="ET226" s="1">
        <v>0</v>
      </c>
      <c r="EU226" s="1">
        <v>61</v>
      </c>
      <c r="EV226" s="1">
        <v>71</v>
      </c>
      <c r="EW226" s="1">
        <v>23</v>
      </c>
      <c r="EX226" s="1">
        <v>15</v>
      </c>
      <c r="EY226" s="1">
        <v>1</v>
      </c>
      <c r="EZ226" s="1">
        <v>0</v>
      </c>
      <c r="FA226" s="1">
        <v>10</v>
      </c>
      <c r="FB226" s="1">
        <v>12</v>
      </c>
      <c r="FC226" s="1">
        <v>9</v>
      </c>
      <c r="FD226" s="1">
        <v>5</v>
      </c>
      <c r="FE226" s="1">
        <v>0</v>
      </c>
      <c r="FF226" s="1">
        <v>0</v>
      </c>
      <c r="FG226" s="1">
        <v>1</v>
      </c>
      <c r="FH226" s="1">
        <v>0</v>
      </c>
      <c r="FI226" s="1">
        <v>55</v>
      </c>
      <c r="FJ226" s="1">
        <v>88</v>
      </c>
      <c r="FK226" s="1">
        <v>84</v>
      </c>
      <c r="FL226" s="1">
        <v>6</v>
      </c>
      <c r="FM226" s="1">
        <v>4</v>
      </c>
      <c r="FN226" s="1">
        <v>7</v>
      </c>
      <c r="FO226" s="1">
        <v>35</v>
      </c>
      <c r="FP226" s="1">
        <v>9</v>
      </c>
      <c r="FQ226" s="1">
        <v>35</v>
      </c>
      <c r="FR226" s="1" t="s">
        <v>322</v>
      </c>
      <c r="FS226" s="1">
        <v>313</v>
      </c>
      <c r="FT226" s="1">
        <v>134</v>
      </c>
      <c r="FU226" s="1">
        <v>313</v>
      </c>
    </row>
    <row r="227" spans="63:177">
      <c r="BK227" s="29">
        <v>422639433</v>
      </c>
      <c r="BL227" s="1" t="s">
        <v>184</v>
      </c>
      <c r="BM227" s="1">
        <v>279</v>
      </c>
      <c r="BN227" s="1" t="s">
        <v>289</v>
      </c>
      <c r="BO227" s="1" t="s">
        <v>370</v>
      </c>
      <c r="BP227" s="1">
        <v>105</v>
      </c>
      <c r="BQ227" s="1">
        <v>4</v>
      </c>
      <c r="BR227" s="4">
        <v>58.036633663366324</v>
      </c>
      <c r="BS227" s="4">
        <v>44.67623762376239</v>
      </c>
      <c r="BT227" s="4">
        <v>44.874257425742577</v>
      </c>
      <c r="BU227" s="4">
        <v>147.58712871287133</v>
      </c>
      <c r="BV227" s="4">
        <v>49.195709570957085</v>
      </c>
      <c r="BW227" s="1">
        <v>15</v>
      </c>
      <c r="BX227" s="1">
        <v>34</v>
      </c>
      <c r="BY227" s="1">
        <v>36</v>
      </c>
      <c r="BZ227" s="1">
        <v>16</v>
      </c>
      <c r="CA227" s="1">
        <v>0</v>
      </c>
      <c r="CB227" s="1">
        <v>1</v>
      </c>
      <c r="CC227" s="1">
        <v>37</v>
      </c>
      <c r="CD227" s="1">
        <v>34</v>
      </c>
      <c r="CE227" s="1">
        <v>17</v>
      </c>
      <c r="CF227" s="1">
        <v>13</v>
      </c>
      <c r="CG227" s="1">
        <v>1</v>
      </c>
      <c r="CH227" s="1">
        <v>0</v>
      </c>
      <c r="CI227" s="1">
        <v>33</v>
      </c>
      <c r="CJ227" s="1">
        <v>41</v>
      </c>
      <c r="CK227" s="1">
        <v>21</v>
      </c>
      <c r="CL227" s="1">
        <v>6</v>
      </c>
      <c r="CM227" s="1">
        <v>0</v>
      </c>
      <c r="CN227" s="1">
        <v>0</v>
      </c>
      <c r="CO227" s="1">
        <v>0</v>
      </c>
      <c r="CP227" s="1">
        <v>0</v>
      </c>
      <c r="CQ227" s="1">
        <v>28</v>
      </c>
      <c r="CR227" s="1">
        <v>1</v>
      </c>
      <c r="CS227" s="4">
        <v>61.340740740740735</v>
      </c>
      <c r="CT227" s="4">
        <v>25.396296296296303</v>
      </c>
      <c r="CU227" s="4">
        <v>41.729629629629621</v>
      </c>
      <c r="CV227" s="4">
        <v>54.851851851851855</v>
      </c>
      <c r="CW227" s="4">
        <v>128.46666666666664</v>
      </c>
      <c r="CX227" s="4">
        <v>42.822222222222216</v>
      </c>
      <c r="CY227" s="4">
        <v>45.829629629629636</v>
      </c>
      <c r="CZ227" s="1">
        <v>2</v>
      </c>
      <c r="DA227" s="1">
        <v>9</v>
      </c>
      <c r="DB227" s="1">
        <v>11</v>
      </c>
      <c r="DC227" s="1">
        <v>5</v>
      </c>
      <c r="DD227" s="1">
        <v>0</v>
      </c>
      <c r="DE227" s="1">
        <v>0</v>
      </c>
      <c r="DF227" s="1">
        <v>18</v>
      </c>
      <c r="DG227" s="1">
        <v>7</v>
      </c>
      <c r="DH227" s="1">
        <v>2</v>
      </c>
      <c r="DI227" s="1">
        <v>0</v>
      </c>
      <c r="DJ227" s="1">
        <v>1</v>
      </c>
      <c r="DK227" s="1">
        <v>0</v>
      </c>
      <c r="DL227" s="1">
        <v>11</v>
      </c>
      <c r="DM227" s="1">
        <v>10</v>
      </c>
      <c r="DN227" s="1">
        <v>4</v>
      </c>
      <c r="DO227" s="1">
        <v>2</v>
      </c>
      <c r="DP227" s="1">
        <v>1</v>
      </c>
      <c r="DQ227" s="1">
        <v>0</v>
      </c>
      <c r="DR227" s="1">
        <v>3</v>
      </c>
      <c r="DS227" s="1">
        <v>14</v>
      </c>
      <c r="DT227" s="1">
        <v>8</v>
      </c>
      <c r="DU227" s="1">
        <v>2</v>
      </c>
      <c r="DV227" s="1">
        <v>0</v>
      </c>
      <c r="DW227" s="1">
        <v>0</v>
      </c>
      <c r="DX227" s="1">
        <v>0</v>
      </c>
      <c r="DY227" s="1">
        <v>0</v>
      </c>
      <c r="DZ227" s="1">
        <v>133</v>
      </c>
      <c r="EA227" s="1">
        <v>5</v>
      </c>
      <c r="EB227" s="4">
        <v>58.733593750000004</v>
      </c>
      <c r="EC227" s="4">
        <v>40.609375</v>
      </c>
      <c r="ED227" s="4">
        <v>44.210937500000007</v>
      </c>
      <c r="EE227" s="4">
        <v>54.851851851851855</v>
      </c>
      <c r="EF227" s="4">
        <v>143.55390624999998</v>
      </c>
      <c r="EG227" s="4">
        <v>47.851302083333337</v>
      </c>
      <c r="EH227" s="4">
        <v>48.485677083333329</v>
      </c>
      <c r="EI227" s="1">
        <v>17</v>
      </c>
      <c r="EJ227" s="1">
        <v>43</v>
      </c>
      <c r="EK227" s="1">
        <v>47</v>
      </c>
      <c r="EL227" s="1">
        <v>21</v>
      </c>
      <c r="EM227" s="1">
        <v>0</v>
      </c>
      <c r="EN227" s="1">
        <v>1</v>
      </c>
      <c r="EO227" s="1">
        <v>55</v>
      </c>
      <c r="EP227" s="1">
        <v>41</v>
      </c>
      <c r="EQ227" s="1">
        <v>19</v>
      </c>
      <c r="ER227" s="1">
        <v>13</v>
      </c>
      <c r="ES227" s="1">
        <v>2</v>
      </c>
      <c r="ET227" s="1">
        <v>0</v>
      </c>
      <c r="EU227" s="1">
        <v>44</v>
      </c>
      <c r="EV227" s="1">
        <v>51</v>
      </c>
      <c r="EW227" s="1">
        <v>25</v>
      </c>
      <c r="EX227" s="1">
        <v>8</v>
      </c>
      <c r="EY227" s="1">
        <v>1</v>
      </c>
      <c r="EZ227" s="1">
        <v>0</v>
      </c>
      <c r="FA227" s="1">
        <v>3</v>
      </c>
      <c r="FB227" s="1">
        <v>14</v>
      </c>
      <c r="FC227" s="1">
        <v>8</v>
      </c>
      <c r="FD227" s="1">
        <v>2</v>
      </c>
      <c r="FE227" s="1">
        <v>0</v>
      </c>
      <c r="FF227" s="1">
        <v>0</v>
      </c>
      <c r="FG227" s="1">
        <v>0</v>
      </c>
      <c r="FH227" s="1">
        <v>0</v>
      </c>
      <c r="FI227" s="1">
        <v>33</v>
      </c>
      <c r="FJ227" s="1">
        <v>97</v>
      </c>
      <c r="FK227" s="1">
        <v>54</v>
      </c>
      <c r="FL227" s="1">
        <v>1</v>
      </c>
      <c r="FM227" s="1">
        <v>6</v>
      </c>
      <c r="FN227" s="1">
        <v>4</v>
      </c>
      <c r="FO227" s="1">
        <v>35</v>
      </c>
      <c r="FP227" s="1">
        <v>9</v>
      </c>
      <c r="FQ227" s="1">
        <v>35</v>
      </c>
      <c r="FR227" s="1" t="s">
        <v>322</v>
      </c>
      <c r="FS227" s="1">
        <v>313</v>
      </c>
      <c r="FT227" s="1">
        <v>134</v>
      </c>
      <c r="FU227" s="1">
        <v>313</v>
      </c>
    </row>
    <row r="228" spans="63:177">
      <c r="BK228" s="29">
        <v>567320615</v>
      </c>
      <c r="BL228" s="1" t="s">
        <v>185</v>
      </c>
      <c r="BM228" s="1">
        <v>280</v>
      </c>
      <c r="BN228" s="1" t="s">
        <v>289</v>
      </c>
      <c r="BO228" s="1" t="s">
        <v>290</v>
      </c>
      <c r="BP228" s="1">
        <v>208</v>
      </c>
      <c r="BQ228" s="1">
        <v>2</v>
      </c>
      <c r="BR228" s="4">
        <v>49.112621359223304</v>
      </c>
      <c r="BS228" s="4">
        <v>28.86067961165049</v>
      </c>
      <c r="BT228" s="4">
        <v>29.182524271844674</v>
      </c>
      <c r="BU228" s="4">
        <v>107.15582524271844</v>
      </c>
      <c r="BV228" s="4">
        <v>35.718608414239483</v>
      </c>
      <c r="BW228" s="1">
        <v>46</v>
      </c>
      <c r="BX228" s="1">
        <v>88</v>
      </c>
      <c r="BY228" s="1">
        <v>57</v>
      </c>
      <c r="BZ228" s="1">
        <v>15</v>
      </c>
      <c r="CA228" s="1">
        <v>3</v>
      </c>
      <c r="CB228" s="1">
        <v>1</v>
      </c>
      <c r="CC228" s="1">
        <v>130</v>
      </c>
      <c r="CD228" s="1">
        <v>51</v>
      </c>
      <c r="CE228" s="1">
        <v>19</v>
      </c>
      <c r="CF228" s="1">
        <v>6</v>
      </c>
      <c r="CG228" s="1">
        <v>5</v>
      </c>
      <c r="CH228" s="1">
        <v>0</v>
      </c>
      <c r="CI228" s="1">
        <v>133</v>
      </c>
      <c r="CJ228" s="1">
        <v>58</v>
      </c>
      <c r="CK228" s="1">
        <v>10</v>
      </c>
      <c r="CL228" s="1">
        <v>5</v>
      </c>
      <c r="CM228" s="1">
        <v>2</v>
      </c>
      <c r="CN228" s="1">
        <v>0</v>
      </c>
      <c r="CO228" s="1">
        <v>1</v>
      </c>
      <c r="CP228" s="1">
        <v>0</v>
      </c>
      <c r="CQ228" s="1">
        <v>0</v>
      </c>
      <c r="CR228" s="1">
        <v>0</v>
      </c>
      <c r="CS228" s="4"/>
      <c r="CT228" s="4"/>
      <c r="CU228" s="4"/>
      <c r="CV228" s="4"/>
      <c r="CW228" s="4"/>
      <c r="CX228" s="4"/>
      <c r="CY228" s="4"/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208</v>
      </c>
      <c r="EA228" s="1">
        <v>2</v>
      </c>
      <c r="EB228" s="4">
        <v>49.112621359223304</v>
      </c>
      <c r="EC228" s="4">
        <v>28.86067961165049</v>
      </c>
      <c r="ED228" s="4">
        <v>29.182524271844674</v>
      </c>
      <c r="EE228" s="4"/>
      <c r="EF228" s="4">
        <v>107.15582524271844</v>
      </c>
      <c r="EG228" s="4">
        <v>35.718608414239483</v>
      </c>
      <c r="EH228" s="4">
        <v>35.718608414239483</v>
      </c>
      <c r="EI228" s="1">
        <v>46</v>
      </c>
      <c r="EJ228" s="1">
        <v>88</v>
      </c>
      <c r="EK228" s="1">
        <v>57</v>
      </c>
      <c r="EL228" s="1">
        <v>15</v>
      </c>
      <c r="EM228" s="1">
        <v>3</v>
      </c>
      <c r="EN228" s="1">
        <v>1</v>
      </c>
      <c r="EO228" s="1">
        <v>130</v>
      </c>
      <c r="EP228" s="1">
        <v>51</v>
      </c>
      <c r="EQ228" s="1">
        <v>19</v>
      </c>
      <c r="ER228" s="1">
        <v>6</v>
      </c>
      <c r="ES228" s="1">
        <v>5</v>
      </c>
      <c r="ET228" s="1">
        <v>0</v>
      </c>
      <c r="EU228" s="1">
        <v>133</v>
      </c>
      <c r="EV228" s="1">
        <v>58</v>
      </c>
      <c r="EW228" s="1">
        <v>10</v>
      </c>
      <c r="EX228" s="1">
        <v>5</v>
      </c>
      <c r="EY228" s="1">
        <v>2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1</v>
      </c>
      <c r="FH228" s="1">
        <v>0</v>
      </c>
      <c r="FI228" s="1">
        <v>236</v>
      </c>
      <c r="FJ228" s="1" t="s">
        <v>375</v>
      </c>
      <c r="FK228" s="1">
        <v>241</v>
      </c>
      <c r="FL228" s="1">
        <v>30</v>
      </c>
      <c r="FM228" s="1" t="s">
        <v>375</v>
      </c>
      <c r="FN228" s="1">
        <v>31</v>
      </c>
      <c r="FO228" s="1">
        <v>35</v>
      </c>
      <c r="FP228" s="1">
        <v>9</v>
      </c>
      <c r="FQ228" s="1">
        <v>35</v>
      </c>
      <c r="FR228" s="1" t="s">
        <v>322</v>
      </c>
      <c r="FS228" s="1">
        <v>313</v>
      </c>
      <c r="FT228" s="1">
        <v>134</v>
      </c>
      <c r="FU228" s="1">
        <v>313</v>
      </c>
    </row>
    <row r="229" spans="63:177">
      <c r="BK229" s="29">
        <v>901573112</v>
      </c>
      <c r="BL229" s="1" t="s">
        <v>186</v>
      </c>
      <c r="BM229" s="1">
        <v>281</v>
      </c>
      <c r="BN229" s="1" t="s">
        <v>289</v>
      </c>
      <c r="BO229" s="1" t="s">
        <v>290</v>
      </c>
      <c r="BP229" s="1">
        <v>230</v>
      </c>
      <c r="BQ229" s="1">
        <v>2</v>
      </c>
      <c r="BR229" s="4">
        <v>55.675877192982483</v>
      </c>
      <c r="BS229" s="4">
        <v>38.219298245614027</v>
      </c>
      <c r="BT229" s="4">
        <v>37.977192982456131</v>
      </c>
      <c r="BU229" s="4">
        <v>131.87236842105273</v>
      </c>
      <c r="BV229" s="4">
        <v>43.957456140350885</v>
      </c>
      <c r="BW229" s="1">
        <v>44</v>
      </c>
      <c r="BX229" s="1">
        <v>76</v>
      </c>
      <c r="BY229" s="1">
        <v>77</v>
      </c>
      <c r="BZ229" s="1">
        <v>31</v>
      </c>
      <c r="CA229" s="1">
        <v>3</v>
      </c>
      <c r="CB229" s="1">
        <v>1</v>
      </c>
      <c r="CC229" s="1">
        <v>106</v>
      </c>
      <c r="CD229" s="1">
        <v>62</v>
      </c>
      <c r="CE229" s="1">
        <v>38</v>
      </c>
      <c r="CF229" s="1">
        <v>22</v>
      </c>
      <c r="CG229" s="1">
        <v>3</v>
      </c>
      <c r="CH229" s="1">
        <v>0</v>
      </c>
      <c r="CI229" s="1">
        <v>104</v>
      </c>
      <c r="CJ229" s="1">
        <v>85</v>
      </c>
      <c r="CK229" s="1">
        <v>34</v>
      </c>
      <c r="CL229" s="1">
        <v>5</v>
      </c>
      <c r="CM229" s="1">
        <v>2</v>
      </c>
      <c r="CN229" s="1">
        <v>0</v>
      </c>
      <c r="CO229" s="1">
        <v>2</v>
      </c>
      <c r="CP229" s="1">
        <v>0</v>
      </c>
      <c r="CQ229" s="1">
        <v>0</v>
      </c>
      <c r="CR229" s="1">
        <v>0</v>
      </c>
      <c r="CS229" s="4"/>
      <c r="CT229" s="4"/>
      <c r="CU229" s="4"/>
      <c r="CV229" s="4"/>
      <c r="CW229" s="4"/>
      <c r="CX229" s="4"/>
      <c r="CY229" s="4"/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230</v>
      </c>
      <c r="EA229" s="1">
        <v>2</v>
      </c>
      <c r="EB229" s="4">
        <v>55.675877192982483</v>
      </c>
      <c r="EC229" s="4">
        <v>38.219298245614027</v>
      </c>
      <c r="ED229" s="4">
        <v>37.977192982456131</v>
      </c>
      <c r="EE229" s="4"/>
      <c r="EF229" s="4">
        <v>131.87236842105273</v>
      </c>
      <c r="EG229" s="4">
        <v>43.957456140350885</v>
      </c>
      <c r="EH229" s="4">
        <v>43.957456140350885</v>
      </c>
      <c r="EI229" s="1">
        <v>44</v>
      </c>
      <c r="EJ229" s="1">
        <v>76</v>
      </c>
      <c r="EK229" s="1">
        <v>77</v>
      </c>
      <c r="EL229" s="1">
        <v>31</v>
      </c>
      <c r="EM229" s="1">
        <v>3</v>
      </c>
      <c r="EN229" s="1">
        <v>1</v>
      </c>
      <c r="EO229" s="1">
        <v>106</v>
      </c>
      <c r="EP229" s="1">
        <v>62</v>
      </c>
      <c r="EQ229" s="1">
        <v>38</v>
      </c>
      <c r="ER229" s="1">
        <v>22</v>
      </c>
      <c r="ES229" s="1">
        <v>3</v>
      </c>
      <c r="ET229" s="1">
        <v>0</v>
      </c>
      <c r="EU229" s="1">
        <v>104</v>
      </c>
      <c r="EV229" s="1">
        <v>85</v>
      </c>
      <c r="EW229" s="1">
        <v>34</v>
      </c>
      <c r="EX229" s="1">
        <v>5</v>
      </c>
      <c r="EY229" s="1">
        <v>2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2</v>
      </c>
      <c r="FH229" s="1">
        <v>0</v>
      </c>
      <c r="FI229" s="1">
        <v>81</v>
      </c>
      <c r="FJ229" s="1" t="s">
        <v>375</v>
      </c>
      <c r="FK229" s="1">
        <v>101</v>
      </c>
      <c r="FL229" s="1">
        <v>9</v>
      </c>
      <c r="FM229" s="1" t="s">
        <v>375</v>
      </c>
      <c r="FN229" s="1">
        <v>9</v>
      </c>
      <c r="FO229" s="1">
        <v>35</v>
      </c>
      <c r="FP229" s="1">
        <v>9</v>
      </c>
      <c r="FQ229" s="1">
        <v>35</v>
      </c>
      <c r="FR229" s="1" t="s">
        <v>322</v>
      </c>
      <c r="FS229" s="1">
        <v>313</v>
      </c>
      <c r="FT229" s="1">
        <v>134</v>
      </c>
      <c r="FU229" s="1">
        <v>313</v>
      </c>
    </row>
    <row r="230" spans="63:177">
      <c r="BK230" s="29">
        <v>860482837</v>
      </c>
      <c r="BL230" s="1" t="s">
        <v>187</v>
      </c>
      <c r="BM230" s="1">
        <v>282</v>
      </c>
      <c r="BN230" s="1" t="s">
        <v>289</v>
      </c>
      <c r="BO230" s="1" t="s">
        <v>370</v>
      </c>
      <c r="BP230" s="1">
        <v>63</v>
      </c>
      <c r="BQ230" s="1">
        <v>0</v>
      </c>
      <c r="BR230" s="4">
        <v>53.719047619047608</v>
      </c>
      <c r="BS230" s="4">
        <v>33.398412698412692</v>
      </c>
      <c r="BT230" s="4">
        <v>37.960317460317462</v>
      </c>
      <c r="BU230" s="4">
        <v>125.07777777777774</v>
      </c>
      <c r="BV230" s="4">
        <v>41.69259259259259</v>
      </c>
      <c r="BW230" s="1">
        <v>10</v>
      </c>
      <c r="BX230" s="1">
        <v>28</v>
      </c>
      <c r="BY230" s="1">
        <v>16</v>
      </c>
      <c r="BZ230" s="1">
        <v>9</v>
      </c>
      <c r="CA230" s="1">
        <v>0</v>
      </c>
      <c r="CB230" s="1">
        <v>0</v>
      </c>
      <c r="CC230" s="1">
        <v>34</v>
      </c>
      <c r="CD230" s="1">
        <v>21</v>
      </c>
      <c r="CE230" s="1">
        <v>6</v>
      </c>
      <c r="CF230" s="1">
        <v>2</v>
      </c>
      <c r="CG230" s="1">
        <v>1</v>
      </c>
      <c r="CH230" s="1">
        <v>0</v>
      </c>
      <c r="CI230" s="1">
        <v>27</v>
      </c>
      <c r="CJ230" s="1">
        <v>29</v>
      </c>
      <c r="CK230" s="1">
        <v>3</v>
      </c>
      <c r="CL230" s="1">
        <v>4</v>
      </c>
      <c r="CM230" s="1">
        <v>0</v>
      </c>
      <c r="CN230" s="1">
        <v>0</v>
      </c>
      <c r="CO230" s="1">
        <v>0</v>
      </c>
      <c r="CP230" s="1">
        <v>0</v>
      </c>
      <c r="CQ230" s="1">
        <v>24</v>
      </c>
      <c r="CR230" s="1">
        <v>0</v>
      </c>
      <c r="CS230" s="4">
        <v>55.425000000000004</v>
      </c>
      <c r="CT230" s="4">
        <v>27.670833333333334</v>
      </c>
      <c r="CU230" s="4">
        <v>43.741666666666674</v>
      </c>
      <c r="CV230" s="4">
        <v>55.583333333333336</v>
      </c>
      <c r="CW230" s="4">
        <v>126.83750000000002</v>
      </c>
      <c r="CX230" s="4">
        <v>42.279166666666661</v>
      </c>
      <c r="CY230" s="4">
        <v>45.60520833333333</v>
      </c>
      <c r="CZ230" s="1">
        <v>5</v>
      </c>
      <c r="DA230" s="1">
        <v>9</v>
      </c>
      <c r="DB230" s="1">
        <v>6</v>
      </c>
      <c r="DC230" s="1">
        <v>4</v>
      </c>
      <c r="DD230" s="1">
        <v>0</v>
      </c>
      <c r="DE230" s="1">
        <v>0</v>
      </c>
      <c r="DF230" s="1">
        <v>16</v>
      </c>
      <c r="DG230" s="1">
        <v>6</v>
      </c>
      <c r="DH230" s="1">
        <v>2</v>
      </c>
      <c r="DI230" s="1">
        <v>0</v>
      </c>
      <c r="DJ230" s="1">
        <v>1</v>
      </c>
      <c r="DK230" s="1">
        <v>0</v>
      </c>
      <c r="DL230" s="1">
        <v>10</v>
      </c>
      <c r="DM230" s="1">
        <v>5</v>
      </c>
      <c r="DN230" s="1">
        <v>9</v>
      </c>
      <c r="DO230" s="1">
        <v>0</v>
      </c>
      <c r="DP230" s="1">
        <v>0</v>
      </c>
      <c r="DQ230" s="1">
        <v>0</v>
      </c>
      <c r="DR230" s="1">
        <v>4</v>
      </c>
      <c r="DS230" s="1">
        <v>8</v>
      </c>
      <c r="DT230" s="1">
        <v>8</v>
      </c>
      <c r="DU230" s="1">
        <v>4</v>
      </c>
      <c r="DV230" s="1">
        <v>0</v>
      </c>
      <c r="DW230" s="1">
        <v>0</v>
      </c>
      <c r="DX230" s="1">
        <v>0</v>
      </c>
      <c r="DY230" s="1">
        <v>0</v>
      </c>
      <c r="DZ230" s="1">
        <v>87</v>
      </c>
      <c r="EA230" s="1">
        <v>0</v>
      </c>
      <c r="EB230" s="4">
        <v>54.189655172413779</v>
      </c>
      <c r="EC230" s="4">
        <v>31.818390804597698</v>
      </c>
      <c r="ED230" s="4">
        <v>39.555172413793102</v>
      </c>
      <c r="EE230" s="4">
        <v>55.583333333333336</v>
      </c>
      <c r="EF230" s="4">
        <v>125.56321839080458</v>
      </c>
      <c r="EG230" s="4">
        <v>41.854406130268188</v>
      </c>
      <c r="EH230" s="4">
        <v>42.771934865900384</v>
      </c>
      <c r="EI230" s="1">
        <v>15</v>
      </c>
      <c r="EJ230" s="1">
        <v>37</v>
      </c>
      <c r="EK230" s="1">
        <v>22</v>
      </c>
      <c r="EL230" s="1">
        <v>13</v>
      </c>
      <c r="EM230" s="1">
        <v>0</v>
      </c>
      <c r="EN230" s="1">
        <v>0</v>
      </c>
      <c r="EO230" s="1">
        <v>50</v>
      </c>
      <c r="EP230" s="1">
        <v>27</v>
      </c>
      <c r="EQ230" s="1">
        <v>8</v>
      </c>
      <c r="ER230" s="1">
        <v>2</v>
      </c>
      <c r="ES230" s="1">
        <v>2</v>
      </c>
      <c r="ET230" s="1">
        <v>0</v>
      </c>
      <c r="EU230" s="1">
        <v>37</v>
      </c>
      <c r="EV230" s="1">
        <v>34</v>
      </c>
      <c r="EW230" s="1">
        <v>12</v>
      </c>
      <c r="EX230" s="1">
        <v>4</v>
      </c>
      <c r="EY230" s="1">
        <v>0</v>
      </c>
      <c r="EZ230" s="1">
        <v>0</v>
      </c>
      <c r="FA230" s="1">
        <v>4</v>
      </c>
      <c r="FB230" s="1">
        <v>8</v>
      </c>
      <c r="FC230" s="1">
        <v>8</v>
      </c>
      <c r="FD230" s="1">
        <v>4</v>
      </c>
      <c r="FE230" s="1">
        <v>0</v>
      </c>
      <c r="FF230" s="1">
        <v>0</v>
      </c>
      <c r="FG230" s="1">
        <v>0</v>
      </c>
      <c r="FH230" s="1">
        <v>0</v>
      </c>
      <c r="FI230" s="1">
        <v>123</v>
      </c>
      <c r="FJ230" s="1">
        <v>101</v>
      </c>
      <c r="FK230" s="1">
        <v>135</v>
      </c>
      <c r="FL230" s="1">
        <v>16</v>
      </c>
      <c r="FM230" s="1">
        <v>7</v>
      </c>
      <c r="FN230" s="1">
        <v>16</v>
      </c>
      <c r="FO230" s="1">
        <v>35</v>
      </c>
      <c r="FP230" s="1">
        <v>9</v>
      </c>
      <c r="FQ230" s="1">
        <v>35</v>
      </c>
      <c r="FR230" s="1" t="s">
        <v>322</v>
      </c>
      <c r="FS230" s="1">
        <v>313</v>
      </c>
      <c r="FT230" s="1">
        <v>134</v>
      </c>
      <c r="FU230" s="1">
        <v>313</v>
      </c>
    </row>
    <row r="231" spans="63:177">
      <c r="BK231" s="29">
        <v>737158547</v>
      </c>
      <c r="BL231" s="1" t="s">
        <v>188</v>
      </c>
      <c r="BM231" s="1">
        <v>285</v>
      </c>
      <c r="BN231" s="1" t="s">
        <v>289</v>
      </c>
      <c r="BO231" s="1" t="s">
        <v>290</v>
      </c>
      <c r="BP231" s="1">
        <v>83</v>
      </c>
      <c r="BQ231" s="1">
        <v>0</v>
      </c>
      <c r="BR231" s="4">
        <v>57.786746987951787</v>
      </c>
      <c r="BS231" s="4">
        <v>38.145783132530127</v>
      </c>
      <c r="BT231" s="4">
        <v>40.18915662650604</v>
      </c>
      <c r="BU231" s="4">
        <v>136.1216867469879</v>
      </c>
      <c r="BV231" s="4">
        <v>45.373895582329297</v>
      </c>
      <c r="BW231" s="1">
        <v>9</v>
      </c>
      <c r="BX231" s="1">
        <v>32</v>
      </c>
      <c r="BY231" s="1">
        <v>33</v>
      </c>
      <c r="BZ231" s="1">
        <v>9</v>
      </c>
      <c r="CA231" s="1">
        <v>1</v>
      </c>
      <c r="CB231" s="1">
        <v>0</v>
      </c>
      <c r="CC231" s="1">
        <v>34</v>
      </c>
      <c r="CD231" s="1">
        <v>32</v>
      </c>
      <c r="CE231" s="1">
        <v>10</v>
      </c>
      <c r="CF231" s="1">
        <v>7</v>
      </c>
      <c r="CG231" s="1">
        <v>3</v>
      </c>
      <c r="CH231" s="1">
        <v>0</v>
      </c>
      <c r="CI231" s="1">
        <v>35</v>
      </c>
      <c r="CJ231" s="1">
        <v>29</v>
      </c>
      <c r="CK231" s="1">
        <v>11</v>
      </c>
      <c r="CL231" s="1">
        <v>8</v>
      </c>
      <c r="CM231" s="1">
        <v>2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4"/>
      <c r="CT231" s="4"/>
      <c r="CU231" s="4"/>
      <c r="CV231" s="4"/>
      <c r="CW231" s="4"/>
      <c r="CX231" s="4"/>
      <c r="CY231" s="4"/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83</v>
      </c>
      <c r="EA231" s="1">
        <v>0</v>
      </c>
      <c r="EB231" s="4">
        <v>57.786746987951787</v>
      </c>
      <c r="EC231" s="4">
        <v>38.145783132530127</v>
      </c>
      <c r="ED231" s="4">
        <v>40.18915662650604</v>
      </c>
      <c r="EE231" s="4"/>
      <c r="EF231" s="4">
        <v>136.1216867469879</v>
      </c>
      <c r="EG231" s="4">
        <v>45.373895582329297</v>
      </c>
      <c r="EH231" s="4">
        <v>45.373895582329297</v>
      </c>
      <c r="EI231" s="1">
        <v>9</v>
      </c>
      <c r="EJ231" s="1">
        <v>32</v>
      </c>
      <c r="EK231" s="1">
        <v>33</v>
      </c>
      <c r="EL231" s="1">
        <v>9</v>
      </c>
      <c r="EM231" s="1">
        <v>1</v>
      </c>
      <c r="EN231" s="1">
        <v>0</v>
      </c>
      <c r="EO231" s="1">
        <v>34</v>
      </c>
      <c r="EP231" s="1">
        <v>32</v>
      </c>
      <c r="EQ231" s="1">
        <v>10</v>
      </c>
      <c r="ER231" s="1">
        <v>7</v>
      </c>
      <c r="ES231" s="1">
        <v>3</v>
      </c>
      <c r="ET231" s="1">
        <v>0</v>
      </c>
      <c r="EU231" s="1">
        <v>35</v>
      </c>
      <c r="EV231" s="1">
        <v>29</v>
      </c>
      <c r="EW231" s="1">
        <v>11</v>
      </c>
      <c r="EX231" s="1">
        <v>8</v>
      </c>
      <c r="EY231" s="1">
        <v>2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65</v>
      </c>
      <c r="FJ231" s="1" t="s">
        <v>375</v>
      </c>
      <c r="FK231" s="1">
        <v>92</v>
      </c>
      <c r="FL231" s="1">
        <v>7</v>
      </c>
      <c r="FM231" s="1" t="s">
        <v>375</v>
      </c>
      <c r="FN231" s="1">
        <v>8</v>
      </c>
      <c r="FO231" s="1">
        <v>35</v>
      </c>
      <c r="FP231" s="1">
        <v>9</v>
      </c>
      <c r="FQ231" s="1">
        <v>35</v>
      </c>
      <c r="FR231" s="1" t="s">
        <v>322</v>
      </c>
      <c r="FS231" s="1">
        <v>313</v>
      </c>
      <c r="FT231" s="1">
        <v>134</v>
      </c>
      <c r="FU231" s="1">
        <v>313</v>
      </c>
    </row>
    <row r="232" spans="63:177">
      <c r="BK232" s="29">
        <v>900681546</v>
      </c>
      <c r="BL232" s="1" t="s">
        <v>189</v>
      </c>
      <c r="BM232" s="1">
        <v>290</v>
      </c>
      <c r="BN232" s="1" t="s">
        <v>289</v>
      </c>
      <c r="BO232" s="1" t="s">
        <v>290</v>
      </c>
      <c r="BP232" s="1">
        <v>72</v>
      </c>
      <c r="BQ232" s="1">
        <v>0</v>
      </c>
      <c r="BR232" s="4">
        <v>56.695833333333347</v>
      </c>
      <c r="BS232" s="4">
        <v>39.025000000000013</v>
      </c>
      <c r="BT232" s="4">
        <v>44.362499999999983</v>
      </c>
      <c r="BU232" s="4">
        <v>140.08333333333331</v>
      </c>
      <c r="BV232" s="4">
        <v>46.694444444444436</v>
      </c>
      <c r="BW232" s="1">
        <v>11</v>
      </c>
      <c r="BX232" s="1">
        <v>26</v>
      </c>
      <c r="BY232" s="1">
        <v>22</v>
      </c>
      <c r="BZ232" s="1">
        <v>13</v>
      </c>
      <c r="CA232" s="1">
        <v>0</v>
      </c>
      <c r="CB232" s="1">
        <v>0</v>
      </c>
      <c r="CC232" s="1">
        <v>31</v>
      </c>
      <c r="CD232" s="1">
        <v>26</v>
      </c>
      <c r="CE232" s="1">
        <v>6</v>
      </c>
      <c r="CF232" s="1">
        <v>9</v>
      </c>
      <c r="CG232" s="1">
        <v>2</v>
      </c>
      <c r="CH232" s="1">
        <v>2</v>
      </c>
      <c r="CI232" s="1">
        <v>30</v>
      </c>
      <c r="CJ232" s="1">
        <v>21</v>
      </c>
      <c r="CK232" s="1">
        <v>11</v>
      </c>
      <c r="CL232" s="1">
        <v>10</v>
      </c>
      <c r="CM232" s="1">
        <v>1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4"/>
      <c r="CT232" s="4"/>
      <c r="CU232" s="4"/>
      <c r="CV232" s="4"/>
      <c r="CW232" s="4"/>
      <c r="CX232" s="4"/>
      <c r="CY232" s="4"/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72</v>
      </c>
      <c r="EA232" s="1">
        <v>0</v>
      </c>
      <c r="EB232" s="4">
        <v>56.695833333333347</v>
      </c>
      <c r="EC232" s="4">
        <v>39.025000000000013</v>
      </c>
      <c r="ED232" s="4">
        <v>44.362499999999983</v>
      </c>
      <c r="EE232" s="4"/>
      <c r="EF232" s="4">
        <v>140.08333333333331</v>
      </c>
      <c r="EG232" s="4">
        <v>46.694444444444436</v>
      </c>
      <c r="EH232" s="4">
        <v>46.694444444444436</v>
      </c>
      <c r="EI232" s="1">
        <v>11</v>
      </c>
      <c r="EJ232" s="1">
        <v>26</v>
      </c>
      <c r="EK232" s="1">
        <v>22</v>
      </c>
      <c r="EL232" s="1">
        <v>13</v>
      </c>
      <c r="EM232" s="1">
        <v>0</v>
      </c>
      <c r="EN232" s="1">
        <v>0</v>
      </c>
      <c r="EO232" s="1">
        <v>31</v>
      </c>
      <c r="EP232" s="1">
        <v>26</v>
      </c>
      <c r="EQ232" s="1">
        <v>6</v>
      </c>
      <c r="ER232" s="1">
        <v>9</v>
      </c>
      <c r="ES232" s="1">
        <v>2</v>
      </c>
      <c r="ET232" s="1">
        <v>2</v>
      </c>
      <c r="EU232" s="1">
        <v>30</v>
      </c>
      <c r="EV232" s="1">
        <v>21</v>
      </c>
      <c r="EW232" s="1">
        <v>11</v>
      </c>
      <c r="EX232" s="1">
        <v>10</v>
      </c>
      <c r="EY232" s="1">
        <v>1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47</v>
      </c>
      <c r="FJ232" s="1" t="s">
        <v>375</v>
      </c>
      <c r="FK232" s="1">
        <v>65</v>
      </c>
      <c r="FL232" s="1">
        <v>5</v>
      </c>
      <c r="FM232" s="1" t="s">
        <v>375</v>
      </c>
      <c r="FN232" s="1">
        <v>5</v>
      </c>
      <c r="FO232" s="1">
        <v>35</v>
      </c>
      <c r="FP232" s="1">
        <v>9</v>
      </c>
      <c r="FQ232" s="1">
        <v>35</v>
      </c>
      <c r="FR232" s="1" t="s">
        <v>322</v>
      </c>
      <c r="FS232" s="1">
        <v>313</v>
      </c>
      <c r="FT232" s="1">
        <v>134</v>
      </c>
      <c r="FU232" s="1">
        <v>313</v>
      </c>
    </row>
    <row r="233" spans="63:177">
      <c r="BK233" s="29">
        <v>654880576</v>
      </c>
      <c r="BL233" s="1" t="s">
        <v>190</v>
      </c>
      <c r="BM233" s="1">
        <v>315</v>
      </c>
      <c r="BN233" s="1" t="s">
        <v>289</v>
      </c>
      <c r="BO233" s="1" t="s">
        <v>290</v>
      </c>
      <c r="BP233" s="1">
        <v>67</v>
      </c>
      <c r="BQ233" s="1">
        <v>0</v>
      </c>
      <c r="BR233" s="4">
        <v>52.365671641791067</v>
      </c>
      <c r="BS233" s="4">
        <v>31.400000000000002</v>
      </c>
      <c r="BT233" s="4">
        <v>38.720895522388048</v>
      </c>
      <c r="BU233" s="4">
        <v>122.48656716417911</v>
      </c>
      <c r="BV233" s="4">
        <v>40.82885572139304</v>
      </c>
      <c r="BW233" s="1">
        <v>13</v>
      </c>
      <c r="BX233" s="1">
        <v>31</v>
      </c>
      <c r="BY233" s="1">
        <v>16</v>
      </c>
      <c r="BZ233" s="1">
        <v>7</v>
      </c>
      <c r="CA233" s="1">
        <v>0</v>
      </c>
      <c r="CB233" s="1">
        <v>0</v>
      </c>
      <c r="CC233" s="1">
        <v>38</v>
      </c>
      <c r="CD233" s="1">
        <v>22</v>
      </c>
      <c r="CE233" s="1">
        <v>7</v>
      </c>
      <c r="CF233" s="1">
        <v>0</v>
      </c>
      <c r="CG233" s="1">
        <v>1</v>
      </c>
      <c r="CH233" s="1">
        <v>0</v>
      </c>
      <c r="CI233" s="1">
        <v>31</v>
      </c>
      <c r="CJ233" s="1">
        <v>22</v>
      </c>
      <c r="CK233" s="1">
        <v>10</v>
      </c>
      <c r="CL233" s="1">
        <v>4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4"/>
      <c r="CT233" s="4"/>
      <c r="CU233" s="4"/>
      <c r="CV233" s="4"/>
      <c r="CW233" s="4"/>
      <c r="CX233" s="4"/>
      <c r="CY233" s="4"/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67</v>
      </c>
      <c r="EA233" s="1">
        <v>0</v>
      </c>
      <c r="EB233" s="4">
        <v>52.365671641791067</v>
      </c>
      <c r="EC233" s="4">
        <v>31.400000000000002</v>
      </c>
      <c r="ED233" s="4">
        <v>38.720895522388048</v>
      </c>
      <c r="EE233" s="4"/>
      <c r="EF233" s="4">
        <v>122.48656716417911</v>
      </c>
      <c r="EG233" s="4">
        <v>40.82885572139304</v>
      </c>
      <c r="EH233" s="4">
        <v>40.82885572139304</v>
      </c>
      <c r="EI233" s="1">
        <v>13</v>
      </c>
      <c r="EJ233" s="1">
        <v>31</v>
      </c>
      <c r="EK233" s="1">
        <v>16</v>
      </c>
      <c r="EL233" s="1">
        <v>7</v>
      </c>
      <c r="EM233" s="1">
        <v>0</v>
      </c>
      <c r="EN233" s="1">
        <v>0</v>
      </c>
      <c r="EO233" s="1">
        <v>38</v>
      </c>
      <c r="EP233" s="1">
        <v>22</v>
      </c>
      <c r="EQ233" s="1">
        <v>7</v>
      </c>
      <c r="ER233" s="1">
        <v>0</v>
      </c>
      <c r="ES233" s="1">
        <v>1</v>
      </c>
      <c r="ET233" s="1">
        <v>0</v>
      </c>
      <c r="EU233" s="1">
        <v>31</v>
      </c>
      <c r="EV233" s="1">
        <v>22</v>
      </c>
      <c r="EW233" s="1">
        <v>10</v>
      </c>
      <c r="EX233" s="1">
        <v>4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139</v>
      </c>
      <c r="FJ233" s="1" t="s">
        <v>375</v>
      </c>
      <c r="FK233" s="1">
        <v>151</v>
      </c>
      <c r="FL233" s="1">
        <v>18</v>
      </c>
      <c r="FM233" s="1" t="s">
        <v>375</v>
      </c>
      <c r="FN233" s="1">
        <v>18</v>
      </c>
      <c r="FO233" s="1">
        <v>35</v>
      </c>
      <c r="FP233" s="1">
        <v>9</v>
      </c>
      <c r="FQ233" s="1">
        <v>35</v>
      </c>
      <c r="FR233" s="1" t="s">
        <v>322</v>
      </c>
      <c r="FS233" s="1">
        <v>313</v>
      </c>
      <c r="FT233" s="1">
        <v>134</v>
      </c>
      <c r="FU233" s="1">
        <v>313</v>
      </c>
    </row>
    <row r="234" spans="63:177">
      <c r="BK234" s="29">
        <v>764668012</v>
      </c>
      <c r="BL234" s="1" t="s">
        <v>191</v>
      </c>
      <c r="BM234" s="1">
        <v>316</v>
      </c>
      <c r="BN234" s="1" t="s">
        <v>289</v>
      </c>
      <c r="BO234" s="1" t="s">
        <v>290</v>
      </c>
      <c r="BP234" s="1">
        <v>193</v>
      </c>
      <c r="BQ234" s="1">
        <v>1</v>
      </c>
      <c r="BR234" s="4">
        <v>47.871875000000017</v>
      </c>
      <c r="BS234" s="4">
        <v>31.251562500000006</v>
      </c>
      <c r="BT234" s="4">
        <v>34.143229166666671</v>
      </c>
      <c r="BU234" s="4">
        <v>113.26666666666665</v>
      </c>
      <c r="BV234" s="4">
        <v>37.755555555555546</v>
      </c>
      <c r="BW234" s="1">
        <v>51</v>
      </c>
      <c r="BX234" s="1">
        <v>78</v>
      </c>
      <c r="BY234" s="1">
        <v>50</v>
      </c>
      <c r="BZ234" s="1">
        <v>13</v>
      </c>
      <c r="CA234" s="1">
        <v>1</v>
      </c>
      <c r="CB234" s="1">
        <v>0</v>
      </c>
      <c r="CC234" s="1">
        <v>100</v>
      </c>
      <c r="CD234" s="1">
        <v>69</v>
      </c>
      <c r="CE234" s="1">
        <v>12</v>
      </c>
      <c r="CF234" s="1">
        <v>11</v>
      </c>
      <c r="CG234" s="1">
        <v>6</v>
      </c>
      <c r="CH234" s="1">
        <v>2</v>
      </c>
      <c r="CI234" s="1">
        <v>105</v>
      </c>
      <c r="CJ234" s="1">
        <v>57</v>
      </c>
      <c r="CK234" s="1">
        <v>23</v>
      </c>
      <c r="CL234" s="1">
        <v>7</v>
      </c>
      <c r="CM234" s="1">
        <v>2</v>
      </c>
      <c r="CN234" s="1">
        <v>0</v>
      </c>
      <c r="CO234" s="1">
        <v>1</v>
      </c>
      <c r="CP234" s="1">
        <v>0</v>
      </c>
      <c r="CQ234" s="1">
        <v>0</v>
      </c>
      <c r="CR234" s="1">
        <v>0</v>
      </c>
      <c r="CS234" s="4"/>
      <c r="CT234" s="4"/>
      <c r="CU234" s="4"/>
      <c r="CV234" s="4"/>
      <c r="CW234" s="4"/>
      <c r="CX234" s="4"/>
      <c r="CY234" s="4"/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193</v>
      </c>
      <c r="EA234" s="1">
        <v>1</v>
      </c>
      <c r="EB234" s="4">
        <v>47.871875000000017</v>
      </c>
      <c r="EC234" s="4">
        <v>31.251562500000006</v>
      </c>
      <c r="ED234" s="4">
        <v>34.143229166666671</v>
      </c>
      <c r="EE234" s="4"/>
      <c r="EF234" s="4">
        <v>113.26666666666665</v>
      </c>
      <c r="EG234" s="4">
        <v>37.755555555555546</v>
      </c>
      <c r="EH234" s="4">
        <v>37.755555555555546</v>
      </c>
      <c r="EI234" s="1">
        <v>51</v>
      </c>
      <c r="EJ234" s="1">
        <v>78</v>
      </c>
      <c r="EK234" s="1">
        <v>50</v>
      </c>
      <c r="EL234" s="1">
        <v>13</v>
      </c>
      <c r="EM234" s="1">
        <v>1</v>
      </c>
      <c r="EN234" s="1">
        <v>0</v>
      </c>
      <c r="EO234" s="1">
        <v>100</v>
      </c>
      <c r="EP234" s="1">
        <v>69</v>
      </c>
      <c r="EQ234" s="1">
        <v>12</v>
      </c>
      <c r="ER234" s="1">
        <v>11</v>
      </c>
      <c r="ES234" s="1">
        <v>6</v>
      </c>
      <c r="ET234" s="1">
        <v>2</v>
      </c>
      <c r="EU234" s="1">
        <v>105</v>
      </c>
      <c r="EV234" s="1">
        <v>57</v>
      </c>
      <c r="EW234" s="1">
        <v>23</v>
      </c>
      <c r="EX234" s="1">
        <v>7</v>
      </c>
      <c r="EY234" s="1">
        <v>2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1</v>
      </c>
      <c r="FH234" s="1">
        <v>0</v>
      </c>
      <c r="FI234" s="1">
        <v>203</v>
      </c>
      <c r="FJ234" s="1" t="s">
        <v>375</v>
      </c>
      <c r="FK234" s="1">
        <v>214</v>
      </c>
      <c r="FL234" s="1">
        <v>25</v>
      </c>
      <c r="FM234" s="1" t="s">
        <v>375</v>
      </c>
      <c r="FN234" s="1">
        <v>26</v>
      </c>
      <c r="FO234" s="1">
        <v>35</v>
      </c>
      <c r="FP234" s="1">
        <v>9</v>
      </c>
      <c r="FQ234" s="1">
        <v>35</v>
      </c>
      <c r="FR234" s="1" t="s">
        <v>322</v>
      </c>
      <c r="FS234" s="1">
        <v>313</v>
      </c>
      <c r="FT234" s="1">
        <v>134</v>
      </c>
      <c r="FU234" s="1">
        <v>313</v>
      </c>
    </row>
    <row r="235" spans="63:177">
      <c r="BK235" s="29">
        <v>138080966</v>
      </c>
      <c r="BL235" s="1" t="s">
        <v>192</v>
      </c>
      <c r="BM235" s="1">
        <v>317</v>
      </c>
      <c r="BN235" s="1" t="s">
        <v>289</v>
      </c>
      <c r="BO235" s="1" t="s">
        <v>290</v>
      </c>
      <c r="BP235" s="1">
        <v>85</v>
      </c>
      <c r="BQ235" s="1">
        <v>0</v>
      </c>
      <c r="BR235" s="4">
        <v>59.931764705882358</v>
      </c>
      <c r="BS235" s="4">
        <v>40.494117647058815</v>
      </c>
      <c r="BT235" s="4">
        <v>44.292941176470592</v>
      </c>
      <c r="BU235" s="4">
        <v>144.71882352941176</v>
      </c>
      <c r="BV235" s="4">
        <v>48.239607843137243</v>
      </c>
      <c r="BW235" s="1">
        <v>6</v>
      </c>
      <c r="BX235" s="1">
        <v>41</v>
      </c>
      <c r="BY235" s="1">
        <v>22</v>
      </c>
      <c r="BZ235" s="1">
        <v>16</v>
      </c>
      <c r="CA235" s="1">
        <v>0</v>
      </c>
      <c r="CB235" s="1">
        <v>0</v>
      </c>
      <c r="CC235" s="1">
        <v>34</v>
      </c>
      <c r="CD235" s="1">
        <v>33</v>
      </c>
      <c r="CE235" s="1">
        <v>8</v>
      </c>
      <c r="CF235" s="1">
        <v>10</v>
      </c>
      <c r="CG235" s="1">
        <v>0</v>
      </c>
      <c r="CH235" s="1">
        <v>1</v>
      </c>
      <c r="CI235" s="1">
        <v>26</v>
      </c>
      <c r="CJ235" s="1">
        <v>38</v>
      </c>
      <c r="CK235" s="1">
        <v>12</v>
      </c>
      <c r="CL235" s="1">
        <v>9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4"/>
      <c r="CT235" s="4"/>
      <c r="CU235" s="4"/>
      <c r="CV235" s="4"/>
      <c r="CW235" s="4"/>
      <c r="CX235" s="4"/>
      <c r="CY235" s="4"/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85</v>
      </c>
      <c r="EA235" s="1">
        <v>0</v>
      </c>
      <c r="EB235" s="4">
        <v>59.931764705882358</v>
      </c>
      <c r="EC235" s="4">
        <v>40.494117647058815</v>
      </c>
      <c r="ED235" s="4">
        <v>44.292941176470592</v>
      </c>
      <c r="EE235" s="4"/>
      <c r="EF235" s="4">
        <v>144.71882352941176</v>
      </c>
      <c r="EG235" s="4">
        <v>48.239607843137243</v>
      </c>
      <c r="EH235" s="4">
        <v>48.239607843137243</v>
      </c>
      <c r="EI235" s="1">
        <v>6</v>
      </c>
      <c r="EJ235" s="1">
        <v>41</v>
      </c>
      <c r="EK235" s="1">
        <v>22</v>
      </c>
      <c r="EL235" s="1">
        <v>16</v>
      </c>
      <c r="EM235" s="1">
        <v>0</v>
      </c>
      <c r="EN235" s="1">
        <v>0</v>
      </c>
      <c r="EO235" s="1">
        <v>34</v>
      </c>
      <c r="EP235" s="1">
        <v>33</v>
      </c>
      <c r="EQ235" s="1">
        <v>8</v>
      </c>
      <c r="ER235" s="1">
        <v>10</v>
      </c>
      <c r="ES235" s="1">
        <v>0</v>
      </c>
      <c r="ET235" s="1">
        <v>1</v>
      </c>
      <c r="EU235" s="1">
        <v>26</v>
      </c>
      <c r="EV235" s="1">
        <v>38</v>
      </c>
      <c r="EW235" s="1">
        <v>12</v>
      </c>
      <c r="EX235" s="1">
        <v>9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40</v>
      </c>
      <c r="FJ235" s="1" t="s">
        <v>375</v>
      </c>
      <c r="FK235" s="1">
        <v>50</v>
      </c>
      <c r="FL235" s="1">
        <v>3</v>
      </c>
      <c r="FM235" s="1" t="s">
        <v>375</v>
      </c>
      <c r="FN235" s="1">
        <v>2</v>
      </c>
      <c r="FO235" s="1">
        <v>35</v>
      </c>
      <c r="FP235" s="1">
        <v>9</v>
      </c>
      <c r="FQ235" s="1">
        <v>35</v>
      </c>
      <c r="FR235" s="1" t="s">
        <v>322</v>
      </c>
      <c r="FS235" s="1">
        <v>313</v>
      </c>
      <c r="FT235" s="1">
        <v>134</v>
      </c>
      <c r="FU235" s="1">
        <v>313</v>
      </c>
    </row>
    <row r="236" spans="63:177">
      <c r="BK236" s="29">
        <v>922793626</v>
      </c>
      <c r="BL236" s="1" t="s">
        <v>193</v>
      </c>
      <c r="BM236" s="1">
        <v>318</v>
      </c>
      <c r="BN236" s="1" t="s">
        <v>289</v>
      </c>
      <c r="BO236" s="1" t="s">
        <v>290</v>
      </c>
      <c r="BP236" s="1">
        <v>126</v>
      </c>
      <c r="BQ236" s="1">
        <v>0</v>
      </c>
      <c r="BR236" s="4">
        <v>55.141269841269839</v>
      </c>
      <c r="BS236" s="4">
        <v>36.939682539682543</v>
      </c>
      <c r="BT236" s="4">
        <v>39.075396825396808</v>
      </c>
      <c r="BU236" s="4">
        <v>131.15634920634923</v>
      </c>
      <c r="BV236" s="4">
        <v>43.718783068783068</v>
      </c>
      <c r="BW236" s="1">
        <v>24</v>
      </c>
      <c r="BX236" s="1">
        <v>44</v>
      </c>
      <c r="BY236" s="1">
        <v>42</v>
      </c>
      <c r="BZ236" s="1">
        <v>16</v>
      </c>
      <c r="CA236" s="1">
        <v>1</v>
      </c>
      <c r="CB236" s="1">
        <v>0</v>
      </c>
      <c r="CC236" s="1">
        <v>57</v>
      </c>
      <c r="CD236" s="1">
        <v>43</v>
      </c>
      <c r="CE236" s="1">
        <v>17</v>
      </c>
      <c r="CF236" s="1">
        <v>9</v>
      </c>
      <c r="CG236" s="1">
        <v>1</v>
      </c>
      <c r="CH236" s="1">
        <v>1</v>
      </c>
      <c r="CI236" s="1">
        <v>57</v>
      </c>
      <c r="CJ236" s="1">
        <v>42</v>
      </c>
      <c r="CK236" s="1">
        <v>21</v>
      </c>
      <c r="CL236" s="1">
        <v>6</v>
      </c>
      <c r="CM236" s="1">
        <v>1</v>
      </c>
      <c r="CN236" s="1">
        <v>0</v>
      </c>
      <c r="CO236" s="1">
        <v>1</v>
      </c>
      <c r="CP236" s="1">
        <v>0</v>
      </c>
      <c r="CQ236" s="1">
        <v>0</v>
      </c>
      <c r="CR236" s="1">
        <v>0</v>
      </c>
      <c r="CS236" s="4"/>
      <c r="CT236" s="4"/>
      <c r="CU236" s="4"/>
      <c r="CV236" s="4"/>
      <c r="CW236" s="4"/>
      <c r="CX236" s="4"/>
      <c r="CY236" s="4"/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126</v>
      </c>
      <c r="EA236" s="1">
        <v>0</v>
      </c>
      <c r="EB236" s="4">
        <v>55.141269841269839</v>
      </c>
      <c r="EC236" s="4">
        <v>36.939682539682543</v>
      </c>
      <c r="ED236" s="4">
        <v>39.075396825396808</v>
      </c>
      <c r="EE236" s="4"/>
      <c r="EF236" s="4">
        <v>131.15634920634923</v>
      </c>
      <c r="EG236" s="4">
        <v>43.718783068783068</v>
      </c>
      <c r="EH236" s="4">
        <v>43.718783068783068</v>
      </c>
      <c r="EI236" s="1">
        <v>24</v>
      </c>
      <c r="EJ236" s="1">
        <v>44</v>
      </c>
      <c r="EK236" s="1">
        <v>42</v>
      </c>
      <c r="EL236" s="1">
        <v>16</v>
      </c>
      <c r="EM236" s="1">
        <v>1</v>
      </c>
      <c r="EN236" s="1">
        <v>0</v>
      </c>
      <c r="EO236" s="1">
        <v>57</v>
      </c>
      <c r="EP236" s="1">
        <v>43</v>
      </c>
      <c r="EQ236" s="1">
        <v>17</v>
      </c>
      <c r="ER236" s="1">
        <v>9</v>
      </c>
      <c r="ES236" s="1">
        <v>1</v>
      </c>
      <c r="ET236" s="1">
        <v>1</v>
      </c>
      <c r="EU236" s="1">
        <v>57</v>
      </c>
      <c r="EV236" s="1">
        <v>42</v>
      </c>
      <c r="EW236" s="1">
        <v>21</v>
      </c>
      <c r="EX236" s="1">
        <v>6</v>
      </c>
      <c r="EY236" s="1">
        <v>1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1</v>
      </c>
      <c r="FH236" s="1">
        <v>0</v>
      </c>
      <c r="FI236" s="1">
        <v>86</v>
      </c>
      <c r="FJ236" s="1" t="s">
        <v>375</v>
      </c>
      <c r="FK236" s="1">
        <v>104</v>
      </c>
      <c r="FL236" s="1">
        <v>11</v>
      </c>
      <c r="FM236" s="1" t="s">
        <v>375</v>
      </c>
      <c r="FN236" s="1">
        <v>11</v>
      </c>
      <c r="FO236" s="1">
        <v>35</v>
      </c>
      <c r="FP236" s="1">
        <v>9</v>
      </c>
      <c r="FQ236" s="1">
        <v>35</v>
      </c>
      <c r="FR236" s="1" t="s">
        <v>322</v>
      </c>
      <c r="FS236" s="1">
        <v>313</v>
      </c>
      <c r="FT236" s="1">
        <v>134</v>
      </c>
      <c r="FU236" s="1">
        <v>313</v>
      </c>
    </row>
    <row r="237" spans="63:177">
      <c r="BK237" s="29">
        <v>283535447</v>
      </c>
      <c r="BL237" s="1" t="s">
        <v>194</v>
      </c>
      <c r="BM237" s="1">
        <v>327</v>
      </c>
      <c r="BN237" s="1" t="s">
        <v>289</v>
      </c>
      <c r="BO237" s="1" t="s">
        <v>290</v>
      </c>
      <c r="BP237" s="1">
        <v>59</v>
      </c>
      <c r="BQ237" s="1">
        <v>0</v>
      </c>
      <c r="BR237" s="4">
        <v>51.315254237288116</v>
      </c>
      <c r="BS237" s="4">
        <v>35.391525423728815</v>
      </c>
      <c r="BT237" s="4">
        <v>35.194915254237273</v>
      </c>
      <c r="BU237" s="4">
        <v>121.90169491525425</v>
      </c>
      <c r="BV237" s="4">
        <v>40.633898305084756</v>
      </c>
      <c r="BW237" s="1">
        <v>10</v>
      </c>
      <c r="BX237" s="1">
        <v>26</v>
      </c>
      <c r="BY237" s="1">
        <v>14</v>
      </c>
      <c r="BZ237" s="1">
        <v>9</v>
      </c>
      <c r="CA237" s="1">
        <v>0</v>
      </c>
      <c r="CB237" s="1">
        <v>0</v>
      </c>
      <c r="CC237" s="1">
        <v>29</v>
      </c>
      <c r="CD237" s="1">
        <v>19</v>
      </c>
      <c r="CE237" s="1">
        <v>8</v>
      </c>
      <c r="CF237" s="1">
        <v>3</v>
      </c>
      <c r="CG237" s="1">
        <v>1</v>
      </c>
      <c r="CH237" s="1">
        <v>0</v>
      </c>
      <c r="CI237" s="1">
        <v>33</v>
      </c>
      <c r="CJ237" s="1">
        <v>15</v>
      </c>
      <c r="CK237" s="1">
        <v>8</v>
      </c>
      <c r="CL237" s="1">
        <v>3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4"/>
      <c r="CT237" s="4"/>
      <c r="CU237" s="4"/>
      <c r="CV237" s="4"/>
      <c r="CW237" s="4"/>
      <c r="CX237" s="4"/>
      <c r="CY237" s="4"/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59</v>
      </c>
      <c r="EA237" s="1">
        <v>0</v>
      </c>
      <c r="EB237" s="4">
        <v>51.315254237288116</v>
      </c>
      <c r="EC237" s="4">
        <v>35.391525423728815</v>
      </c>
      <c r="ED237" s="4">
        <v>35.194915254237273</v>
      </c>
      <c r="EE237" s="4"/>
      <c r="EF237" s="4">
        <v>121.90169491525425</v>
      </c>
      <c r="EG237" s="4">
        <v>40.633898305084756</v>
      </c>
      <c r="EH237" s="4">
        <v>40.633898305084756</v>
      </c>
      <c r="EI237" s="1">
        <v>10</v>
      </c>
      <c r="EJ237" s="1">
        <v>26</v>
      </c>
      <c r="EK237" s="1">
        <v>14</v>
      </c>
      <c r="EL237" s="1">
        <v>9</v>
      </c>
      <c r="EM237" s="1">
        <v>0</v>
      </c>
      <c r="EN237" s="1">
        <v>0</v>
      </c>
      <c r="EO237" s="1">
        <v>29</v>
      </c>
      <c r="EP237" s="1">
        <v>19</v>
      </c>
      <c r="EQ237" s="1">
        <v>8</v>
      </c>
      <c r="ER237" s="1">
        <v>3</v>
      </c>
      <c r="ES237" s="1">
        <v>1</v>
      </c>
      <c r="ET237" s="1">
        <v>0</v>
      </c>
      <c r="EU237" s="1">
        <v>33</v>
      </c>
      <c r="EV237" s="1">
        <v>15</v>
      </c>
      <c r="EW237" s="1">
        <v>8</v>
      </c>
      <c r="EX237" s="1">
        <v>3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142</v>
      </c>
      <c r="FJ237" s="1" t="s">
        <v>375</v>
      </c>
      <c r="FK237" s="1">
        <v>155</v>
      </c>
      <c r="FL237" s="1">
        <v>20</v>
      </c>
      <c r="FM237" s="1" t="s">
        <v>375</v>
      </c>
      <c r="FN237" s="1">
        <v>21</v>
      </c>
      <c r="FO237" s="1">
        <v>35</v>
      </c>
      <c r="FP237" s="1">
        <v>9</v>
      </c>
      <c r="FQ237" s="1">
        <v>35</v>
      </c>
      <c r="FR237" s="1" t="s">
        <v>322</v>
      </c>
      <c r="FS237" s="1">
        <v>313</v>
      </c>
      <c r="FT237" s="1">
        <v>134</v>
      </c>
      <c r="FU237" s="1">
        <v>313</v>
      </c>
    </row>
    <row r="238" spans="63:177">
      <c r="BK238" s="29">
        <v>935178335</v>
      </c>
      <c r="BL238" s="1" t="s">
        <v>206</v>
      </c>
      <c r="BM238" s="1">
        <v>17</v>
      </c>
      <c r="BN238" s="1" t="s">
        <v>289</v>
      </c>
      <c r="BO238" s="1" t="s">
        <v>370</v>
      </c>
      <c r="BP238" s="1">
        <v>62</v>
      </c>
      <c r="BQ238" s="1">
        <v>0</v>
      </c>
      <c r="BR238" s="4">
        <v>61.309677419354834</v>
      </c>
      <c r="BS238" s="4">
        <v>34.588709677419352</v>
      </c>
      <c r="BT238" s="4">
        <v>43.167741935483875</v>
      </c>
      <c r="BU238" s="4">
        <v>139.06612903225803</v>
      </c>
      <c r="BV238" s="4">
        <v>46.355376344086018</v>
      </c>
      <c r="BW238" s="1">
        <v>7</v>
      </c>
      <c r="BX238" s="1">
        <v>17</v>
      </c>
      <c r="BY238" s="1">
        <v>29</v>
      </c>
      <c r="BZ238" s="1">
        <v>9</v>
      </c>
      <c r="CA238" s="1">
        <v>0</v>
      </c>
      <c r="CB238" s="1">
        <v>0</v>
      </c>
      <c r="CC238" s="1">
        <v>30</v>
      </c>
      <c r="CD238" s="1">
        <v>23</v>
      </c>
      <c r="CE238" s="1">
        <v>7</v>
      </c>
      <c r="CF238" s="1">
        <v>2</v>
      </c>
      <c r="CG238" s="1">
        <v>0</v>
      </c>
      <c r="CH238" s="1">
        <v>0</v>
      </c>
      <c r="CI238" s="1">
        <v>25</v>
      </c>
      <c r="CJ238" s="1">
        <v>21</v>
      </c>
      <c r="CK238" s="1">
        <v>11</v>
      </c>
      <c r="CL238" s="1">
        <v>5</v>
      </c>
      <c r="CM238" s="1">
        <v>0</v>
      </c>
      <c r="CN238" s="1">
        <v>0</v>
      </c>
      <c r="CO238" s="1">
        <v>0</v>
      </c>
      <c r="CP238" s="1">
        <v>0</v>
      </c>
      <c r="CQ238" s="1">
        <v>107</v>
      </c>
      <c r="CR238" s="1">
        <v>1</v>
      </c>
      <c r="CS238" s="4">
        <v>69.283962264150958</v>
      </c>
      <c r="CT238" s="4">
        <v>37.057547169811315</v>
      </c>
      <c r="CU238" s="4">
        <v>59.382075471698165</v>
      </c>
      <c r="CV238" s="4">
        <v>60.028301886792455</v>
      </c>
      <c r="CW238" s="4">
        <v>165.72358490566037</v>
      </c>
      <c r="CX238" s="4">
        <v>55.241194968553458</v>
      </c>
      <c r="CY238" s="4">
        <v>56.437971698113238</v>
      </c>
      <c r="CZ238" s="1">
        <v>4</v>
      </c>
      <c r="DA238" s="1">
        <v>22</v>
      </c>
      <c r="DB238" s="1">
        <v>45</v>
      </c>
      <c r="DC238" s="1">
        <v>35</v>
      </c>
      <c r="DD238" s="1">
        <v>0</v>
      </c>
      <c r="DE238" s="1">
        <v>0</v>
      </c>
      <c r="DF238" s="1">
        <v>48</v>
      </c>
      <c r="DG238" s="1">
        <v>40</v>
      </c>
      <c r="DH238" s="1">
        <v>15</v>
      </c>
      <c r="DI238" s="1">
        <v>3</v>
      </c>
      <c r="DJ238" s="1">
        <v>2</v>
      </c>
      <c r="DK238" s="1">
        <v>0</v>
      </c>
      <c r="DL238" s="1">
        <v>19</v>
      </c>
      <c r="DM238" s="1">
        <v>34</v>
      </c>
      <c r="DN238" s="1">
        <v>25</v>
      </c>
      <c r="DO238" s="1">
        <v>28</v>
      </c>
      <c r="DP238" s="1">
        <v>0</v>
      </c>
      <c r="DQ238" s="1">
        <v>0</v>
      </c>
      <c r="DR238" s="1">
        <v>13</v>
      </c>
      <c r="DS238" s="1">
        <v>36</v>
      </c>
      <c r="DT238" s="1">
        <v>34</v>
      </c>
      <c r="DU238" s="1">
        <v>23</v>
      </c>
      <c r="DV238" s="1">
        <v>0</v>
      </c>
      <c r="DW238" s="1">
        <v>0</v>
      </c>
      <c r="DX238" s="1">
        <v>0</v>
      </c>
      <c r="DY238" s="1">
        <v>0</v>
      </c>
      <c r="DZ238" s="1">
        <v>169</v>
      </c>
      <c r="EA238" s="1">
        <v>1</v>
      </c>
      <c r="EB238" s="4">
        <v>66.341071428571468</v>
      </c>
      <c r="EC238" s="4">
        <v>36.146428571428572</v>
      </c>
      <c r="ED238" s="4">
        <v>53.398214285714324</v>
      </c>
      <c r="EE238" s="4">
        <v>60.028301886792455</v>
      </c>
      <c r="EF238" s="4">
        <v>155.88571428571433</v>
      </c>
      <c r="EG238" s="4">
        <v>51.961904761904783</v>
      </c>
      <c r="EH238" s="4">
        <v>52.717013888888928</v>
      </c>
      <c r="EI238" s="1">
        <v>11</v>
      </c>
      <c r="EJ238" s="1">
        <v>39</v>
      </c>
      <c r="EK238" s="1">
        <v>74</v>
      </c>
      <c r="EL238" s="1">
        <v>44</v>
      </c>
      <c r="EM238" s="1">
        <v>0</v>
      </c>
      <c r="EN238" s="1">
        <v>0</v>
      </c>
      <c r="EO238" s="1">
        <v>78</v>
      </c>
      <c r="EP238" s="1">
        <v>63</v>
      </c>
      <c r="EQ238" s="1">
        <v>22</v>
      </c>
      <c r="ER238" s="1">
        <v>5</v>
      </c>
      <c r="ES238" s="1">
        <v>2</v>
      </c>
      <c r="ET238" s="1">
        <v>0</v>
      </c>
      <c r="EU238" s="1">
        <v>44</v>
      </c>
      <c r="EV238" s="1">
        <v>55</v>
      </c>
      <c r="EW238" s="1">
        <v>36</v>
      </c>
      <c r="EX238" s="1">
        <v>33</v>
      </c>
      <c r="EY238" s="1">
        <v>0</v>
      </c>
      <c r="EZ238" s="1">
        <v>0</v>
      </c>
      <c r="FA238" s="1">
        <v>13</v>
      </c>
      <c r="FB238" s="1">
        <v>36</v>
      </c>
      <c r="FC238" s="1">
        <v>34</v>
      </c>
      <c r="FD238" s="1">
        <v>23</v>
      </c>
      <c r="FE238" s="1">
        <v>0</v>
      </c>
      <c r="FF238" s="1">
        <v>0</v>
      </c>
      <c r="FG238" s="1">
        <v>0</v>
      </c>
      <c r="FH238" s="1">
        <v>0</v>
      </c>
      <c r="FI238" s="1">
        <v>51</v>
      </c>
      <c r="FJ238" s="1">
        <v>17</v>
      </c>
      <c r="FK238" s="1">
        <v>22</v>
      </c>
      <c r="FL238" s="1">
        <v>15</v>
      </c>
      <c r="FM238" s="1">
        <v>5</v>
      </c>
      <c r="FN238" s="1">
        <v>6</v>
      </c>
      <c r="FO238" s="1">
        <v>37</v>
      </c>
      <c r="FP238" s="1">
        <v>21</v>
      </c>
      <c r="FQ238" s="1">
        <v>37</v>
      </c>
      <c r="FR238" s="1" t="s">
        <v>324</v>
      </c>
      <c r="FS238" s="1">
        <v>313</v>
      </c>
      <c r="FT238" s="1">
        <v>134</v>
      </c>
      <c r="FU238" s="1">
        <v>313</v>
      </c>
    </row>
    <row r="239" spans="63:177">
      <c r="BK239" s="29">
        <v>399082677</v>
      </c>
      <c r="BL239" s="1" t="s">
        <v>212</v>
      </c>
      <c r="BM239" s="1">
        <v>24</v>
      </c>
      <c r="BN239" s="1" t="s">
        <v>289</v>
      </c>
      <c r="BO239" s="1" t="s">
        <v>370</v>
      </c>
      <c r="BP239" s="1">
        <v>50</v>
      </c>
      <c r="BQ239" s="1">
        <v>0</v>
      </c>
      <c r="BR239" s="4">
        <v>54.826000000000001</v>
      </c>
      <c r="BS239" s="4">
        <v>29.643999999999995</v>
      </c>
      <c r="BT239" s="4">
        <v>36.476000000000006</v>
      </c>
      <c r="BU239" s="4">
        <v>120.94600000000003</v>
      </c>
      <c r="BV239" s="4">
        <v>40.315333333333321</v>
      </c>
      <c r="BW239" s="1">
        <v>9</v>
      </c>
      <c r="BX239" s="1">
        <v>14</v>
      </c>
      <c r="BY239" s="1">
        <v>23</v>
      </c>
      <c r="BZ239" s="1">
        <v>4</v>
      </c>
      <c r="CA239" s="1">
        <v>0</v>
      </c>
      <c r="CB239" s="1">
        <v>0</v>
      </c>
      <c r="CC239" s="1">
        <v>25</v>
      </c>
      <c r="CD239" s="1">
        <v>23</v>
      </c>
      <c r="CE239" s="1">
        <v>2</v>
      </c>
      <c r="CF239" s="1">
        <v>0</v>
      </c>
      <c r="CG239" s="1">
        <v>0</v>
      </c>
      <c r="CH239" s="1">
        <v>0</v>
      </c>
      <c r="CI239" s="1">
        <v>26</v>
      </c>
      <c r="CJ239" s="1">
        <v>15</v>
      </c>
      <c r="CK239" s="1">
        <v>8</v>
      </c>
      <c r="CL239" s="1">
        <v>1</v>
      </c>
      <c r="CM239" s="1">
        <v>0</v>
      </c>
      <c r="CN239" s="1">
        <v>0</v>
      </c>
      <c r="CO239" s="1">
        <v>0</v>
      </c>
      <c r="CP239" s="1">
        <v>0</v>
      </c>
      <c r="CQ239" s="1">
        <v>30</v>
      </c>
      <c r="CR239" s="1">
        <v>0</v>
      </c>
      <c r="CS239" s="4">
        <v>61.406666666666673</v>
      </c>
      <c r="CT239" s="4">
        <v>27.84333333333333</v>
      </c>
      <c r="CU239" s="4">
        <v>46.86333333333333</v>
      </c>
      <c r="CV239" s="4">
        <v>55.466666666666669</v>
      </c>
      <c r="CW239" s="4">
        <v>136.11333333333334</v>
      </c>
      <c r="CX239" s="4">
        <v>45.371111111111105</v>
      </c>
      <c r="CY239" s="4">
        <v>47.89500000000001</v>
      </c>
      <c r="CZ239" s="1">
        <v>1</v>
      </c>
      <c r="DA239" s="1">
        <v>12</v>
      </c>
      <c r="DB239" s="1">
        <v>14</v>
      </c>
      <c r="DC239" s="1">
        <v>3</v>
      </c>
      <c r="DD239" s="1">
        <v>0</v>
      </c>
      <c r="DE239" s="1">
        <v>0</v>
      </c>
      <c r="DF239" s="1">
        <v>19</v>
      </c>
      <c r="DG239" s="1">
        <v>8</v>
      </c>
      <c r="DH239" s="1">
        <v>1</v>
      </c>
      <c r="DI239" s="1">
        <v>2</v>
      </c>
      <c r="DJ239" s="1">
        <v>0</v>
      </c>
      <c r="DK239" s="1">
        <v>0</v>
      </c>
      <c r="DL239" s="1">
        <v>9</v>
      </c>
      <c r="DM239" s="1">
        <v>12</v>
      </c>
      <c r="DN239" s="1">
        <v>7</v>
      </c>
      <c r="DO239" s="1">
        <v>2</v>
      </c>
      <c r="DP239" s="1">
        <v>0</v>
      </c>
      <c r="DQ239" s="1">
        <v>0</v>
      </c>
      <c r="DR239" s="1">
        <v>6</v>
      </c>
      <c r="DS239" s="1">
        <v>9</v>
      </c>
      <c r="DT239" s="1">
        <v>12</v>
      </c>
      <c r="DU239" s="1">
        <v>3</v>
      </c>
      <c r="DV239" s="1">
        <v>0</v>
      </c>
      <c r="DW239" s="1">
        <v>0</v>
      </c>
      <c r="DX239" s="1">
        <v>0</v>
      </c>
      <c r="DY239" s="1">
        <v>0</v>
      </c>
      <c r="DZ239" s="1">
        <v>80</v>
      </c>
      <c r="EA239" s="1">
        <v>0</v>
      </c>
      <c r="EB239" s="4">
        <v>57.293749999999989</v>
      </c>
      <c r="EC239" s="4">
        <v>28.96875</v>
      </c>
      <c r="ED239" s="4">
        <v>40.371250000000003</v>
      </c>
      <c r="EE239" s="4">
        <v>55.466666666666669</v>
      </c>
      <c r="EF239" s="4">
        <v>126.63374999999996</v>
      </c>
      <c r="EG239" s="4">
        <v>42.211249999999993</v>
      </c>
      <c r="EH239" s="4">
        <v>43.157708333333311</v>
      </c>
      <c r="EI239" s="1">
        <v>10</v>
      </c>
      <c r="EJ239" s="1">
        <v>26</v>
      </c>
      <c r="EK239" s="1">
        <v>37</v>
      </c>
      <c r="EL239" s="1">
        <v>7</v>
      </c>
      <c r="EM239" s="1">
        <v>0</v>
      </c>
      <c r="EN239" s="1">
        <v>0</v>
      </c>
      <c r="EO239" s="1">
        <v>44</v>
      </c>
      <c r="EP239" s="1">
        <v>31</v>
      </c>
      <c r="EQ239" s="1">
        <v>3</v>
      </c>
      <c r="ER239" s="1">
        <v>2</v>
      </c>
      <c r="ES239" s="1">
        <v>0</v>
      </c>
      <c r="ET239" s="1">
        <v>0</v>
      </c>
      <c r="EU239" s="1">
        <v>35</v>
      </c>
      <c r="EV239" s="1">
        <v>27</v>
      </c>
      <c r="EW239" s="1">
        <v>15</v>
      </c>
      <c r="EX239" s="1">
        <v>3</v>
      </c>
      <c r="EY239" s="1">
        <v>0</v>
      </c>
      <c r="EZ239" s="1">
        <v>0</v>
      </c>
      <c r="FA239" s="1">
        <v>6</v>
      </c>
      <c r="FB239" s="1">
        <v>9</v>
      </c>
      <c r="FC239" s="1">
        <v>12</v>
      </c>
      <c r="FD239" s="1">
        <v>3</v>
      </c>
      <c r="FE239" s="1">
        <v>0</v>
      </c>
      <c r="FF239" s="1">
        <v>0</v>
      </c>
      <c r="FG239" s="1">
        <v>0</v>
      </c>
      <c r="FH239" s="1">
        <v>0</v>
      </c>
      <c r="FI239" s="1">
        <v>148</v>
      </c>
      <c r="FJ239" s="1">
        <v>86</v>
      </c>
      <c r="FK239" s="1">
        <v>129</v>
      </c>
      <c r="FL239" s="1">
        <v>27</v>
      </c>
      <c r="FM239" s="1">
        <v>15</v>
      </c>
      <c r="FN239" s="1">
        <v>26</v>
      </c>
      <c r="FO239" s="1">
        <v>37</v>
      </c>
      <c r="FP239" s="1">
        <v>21</v>
      </c>
      <c r="FQ239" s="1">
        <v>37</v>
      </c>
      <c r="FR239" s="1" t="s">
        <v>324</v>
      </c>
      <c r="FS239" s="1">
        <v>313</v>
      </c>
      <c r="FT239" s="1">
        <v>134</v>
      </c>
      <c r="FU239" s="1">
        <v>313</v>
      </c>
    </row>
    <row r="240" spans="63:177">
      <c r="BK240" s="29">
        <v>817684814</v>
      </c>
      <c r="BL240" s="1" t="s">
        <v>215</v>
      </c>
      <c r="BM240" s="1">
        <v>25</v>
      </c>
      <c r="BN240" s="1" t="s">
        <v>289</v>
      </c>
      <c r="BO240" s="1" t="s">
        <v>370</v>
      </c>
      <c r="BP240" s="1">
        <v>54</v>
      </c>
      <c r="BQ240" s="1">
        <v>1</v>
      </c>
      <c r="BR240" s="4">
        <v>52.573584905660368</v>
      </c>
      <c r="BS240" s="4">
        <v>25.467924528301886</v>
      </c>
      <c r="BT240" s="4">
        <v>39.89622641509434</v>
      </c>
      <c r="BU240" s="4">
        <v>117.93773584905659</v>
      </c>
      <c r="BV240" s="4">
        <v>39.312578616352198</v>
      </c>
      <c r="BW240" s="1">
        <v>9</v>
      </c>
      <c r="BX240" s="1">
        <v>25</v>
      </c>
      <c r="BY240" s="1">
        <v>14</v>
      </c>
      <c r="BZ240" s="1">
        <v>5</v>
      </c>
      <c r="CA240" s="1">
        <v>1</v>
      </c>
      <c r="CB240" s="1">
        <v>0</v>
      </c>
      <c r="CC240" s="1">
        <v>36</v>
      </c>
      <c r="CD240" s="1">
        <v>14</v>
      </c>
      <c r="CE240" s="1">
        <v>2</v>
      </c>
      <c r="CF240" s="1">
        <v>1</v>
      </c>
      <c r="CG240" s="1">
        <v>3</v>
      </c>
      <c r="CH240" s="1">
        <v>0</v>
      </c>
      <c r="CI240" s="1">
        <v>21</v>
      </c>
      <c r="CJ240" s="1">
        <v>22</v>
      </c>
      <c r="CK240" s="1">
        <v>8</v>
      </c>
      <c r="CL240" s="1">
        <v>2</v>
      </c>
      <c r="CM240" s="1">
        <v>1</v>
      </c>
      <c r="CN240" s="1">
        <v>0</v>
      </c>
      <c r="CO240" s="1">
        <v>1</v>
      </c>
      <c r="CP240" s="1">
        <v>0</v>
      </c>
      <c r="CQ240" s="1">
        <v>52</v>
      </c>
      <c r="CR240" s="1">
        <v>0</v>
      </c>
      <c r="CS240" s="4">
        <v>61.786538461538463</v>
      </c>
      <c r="CT240" s="4">
        <v>41.267307692307696</v>
      </c>
      <c r="CU240" s="4">
        <v>55.369230769230775</v>
      </c>
      <c r="CV240" s="4">
        <v>62.442307692307693</v>
      </c>
      <c r="CW240" s="4">
        <v>158.42307692307696</v>
      </c>
      <c r="CX240" s="4">
        <v>52.807692307692299</v>
      </c>
      <c r="CY240" s="4">
        <v>55.216346153846153</v>
      </c>
      <c r="CZ240" s="1">
        <v>6</v>
      </c>
      <c r="DA240" s="1">
        <v>16</v>
      </c>
      <c r="DB240" s="1">
        <v>18</v>
      </c>
      <c r="DC240" s="1">
        <v>12</v>
      </c>
      <c r="DD240" s="1">
        <v>0</v>
      </c>
      <c r="DE240" s="1">
        <v>0</v>
      </c>
      <c r="DF240" s="1">
        <v>20</v>
      </c>
      <c r="DG240" s="1">
        <v>24</v>
      </c>
      <c r="DH240" s="1">
        <v>3</v>
      </c>
      <c r="DI240" s="1">
        <v>5</v>
      </c>
      <c r="DJ240" s="1">
        <v>0</v>
      </c>
      <c r="DK240" s="1">
        <v>0</v>
      </c>
      <c r="DL240" s="1">
        <v>14</v>
      </c>
      <c r="DM240" s="1">
        <v>13</v>
      </c>
      <c r="DN240" s="1">
        <v>15</v>
      </c>
      <c r="DO240" s="1">
        <v>10</v>
      </c>
      <c r="DP240" s="1">
        <v>1</v>
      </c>
      <c r="DQ240" s="1">
        <v>0</v>
      </c>
      <c r="DR240" s="1">
        <v>3</v>
      </c>
      <c r="DS240" s="1">
        <v>19</v>
      </c>
      <c r="DT240" s="1">
        <v>20</v>
      </c>
      <c r="DU240" s="1">
        <v>10</v>
      </c>
      <c r="DV240" s="1">
        <v>0</v>
      </c>
      <c r="DW240" s="1">
        <v>0</v>
      </c>
      <c r="DX240" s="1">
        <v>0</v>
      </c>
      <c r="DY240" s="1">
        <v>0</v>
      </c>
      <c r="DZ240" s="1">
        <v>106</v>
      </c>
      <c r="EA240" s="1">
        <v>1</v>
      </c>
      <c r="EB240" s="4">
        <v>57.136190476190485</v>
      </c>
      <c r="EC240" s="4">
        <v>33.292380952380952</v>
      </c>
      <c r="ED240" s="4">
        <v>47.559047619047611</v>
      </c>
      <c r="EE240" s="4">
        <v>62.442307692307693</v>
      </c>
      <c r="EF240" s="4">
        <v>137.98761904761903</v>
      </c>
      <c r="EG240" s="4">
        <v>45.995873015873009</v>
      </c>
      <c r="EH240" s="4">
        <v>47.188730158730159</v>
      </c>
      <c r="EI240" s="1">
        <v>15</v>
      </c>
      <c r="EJ240" s="1">
        <v>41</v>
      </c>
      <c r="EK240" s="1">
        <v>32</v>
      </c>
      <c r="EL240" s="1">
        <v>17</v>
      </c>
      <c r="EM240" s="1">
        <v>1</v>
      </c>
      <c r="EN240" s="1">
        <v>0</v>
      </c>
      <c r="EO240" s="1">
        <v>56</v>
      </c>
      <c r="EP240" s="1">
        <v>38</v>
      </c>
      <c r="EQ240" s="1">
        <v>5</v>
      </c>
      <c r="ER240" s="1">
        <v>6</v>
      </c>
      <c r="ES240" s="1">
        <v>3</v>
      </c>
      <c r="ET240" s="1">
        <v>0</v>
      </c>
      <c r="EU240" s="1">
        <v>35</v>
      </c>
      <c r="EV240" s="1">
        <v>35</v>
      </c>
      <c r="EW240" s="1">
        <v>23</v>
      </c>
      <c r="EX240" s="1">
        <v>12</v>
      </c>
      <c r="EY240" s="1">
        <v>2</v>
      </c>
      <c r="EZ240" s="1">
        <v>0</v>
      </c>
      <c r="FA240" s="1">
        <v>3</v>
      </c>
      <c r="FB240" s="1">
        <v>19</v>
      </c>
      <c r="FC240" s="1">
        <v>20</v>
      </c>
      <c r="FD240" s="1">
        <v>10</v>
      </c>
      <c r="FE240" s="1">
        <v>0</v>
      </c>
      <c r="FF240" s="1">
        <v>0</v>
      </c>
      <c r="FG240" s="1">
        <v>1</v>
      </c>
      <c r="FH240" s="1">
        <v>0</v>
      </c>
      <c r="FI240" s="1">
        <v>175</v>
      </c>
      <c r="FJ240" s="1">
        <v>32</v>
      </c>
      <c r="FK240" s="1">
        <v>80</v>
      </c>
      <c r="FL240" s="1">
        <v>30</v>
      </c>
      <c r="FM240" s="1">
        <v>6</v>
      </c>
      <c r="FN240" s="1">
        <v>19</v>
      </c>
      <c r="FO240" s="1">
        <v>37</v>
      </c>
      <c r="FP240" s="1">
        <v>21</v>
      </c>
      <c r="FQ240" s="1">
        <v>37</v>
      </c>
      <c r="FR240" s="1" t="s">
        <v>324</v>
      </c>
      <c r="FS240" s="1">
        <v>313</v>
      </c>
      <c r="FT240" s="1">
        <v>134</v>
      </c>
      <c r="FU240" s="1">
        <v>313</v>
      </c>
    </row>
    <row r="241" spans="63:177">
      <c r="BK241" s="29">
        <v>579804270</v>
      </c>
      <c r="BL241" s="1" t="s">
        <v>224</v>
      </c>
      <c r="BM241" s="1">
        <v>27</v>
      </c>
      <c r="BN241" s="1" t="s">
        <v>289</v>
      </c>
      <c r="BO241" s="1" t="s">
        <v>370</v>
      </c>
      <c r="BP241" s="1">
        <v>71</v>
      </c>
      <c r="BQ241" s="1">
        <v>1</v>
      </c>
      <c r="BR241" s="4">
        <v>67.184285714285679</v>
      </c>
      <c r="BS241" s="4">
        <v>33.902857142857137</v>
      </c>
      <c r="BT241" s="4">
        <v>52.894285714285701</v>
      </c>
      <c r="BU241" s="4">
        <v>153.98142857142864</v>
      </c>
      <c r="BV241" s="4">
        <v>51.327142857142853</v>
      </c>
      <c r="BW241" s="1">
        <v>4</v>
      </c>
      <c r="BX241" s="1">
        <v>17</v>
      </c>
      <c r="BY241" s="1">
        <v>30</v>
      </c>
      <c r="BZ241" s="1">
        <v>19</v>
      </c>
      <c r="CA241" s="1">
        <v>0</v>
      </c>
      <c r="CB241" s="1">
        <v>0</v>
      </c>
      <c r="CC241" s="1">
        <v>38</v>
      </c>
      <c r="CD241" s="1">
        <v>24</v>
      </c>
      <c r="CE241" s="1">
        <v>5</v>
      </c>
      <c r="CF241" s="1">
        <v>3</v>
      </c>
      <c r="CG241" s="1">
        <v>2</v>
      </c>
      <c r="CH241" s="1">
        <v>0</v>
      </c>
      <c r="CI241" s="1">
        <v>16</v>
      </c>
      <c r="CJ241" s="1">
        <v>22</v>
      </c>
      <c r="CK241" s="1">
        <v>21</v>
      </c>
      <c r="CL241" s="1">
        <v>11</v>
      </c>
      <c r="CM241" s="1">
        <v>1</v>
      </c>
      <c r="CN241" s="1">
        <v>1</v>
      </c>
      <c r="CO241" s="1">
        <v>0</v>
      </c>
      <c r="CP241" s="1">
        <v>0</v>
      </c>
      <c r="CQ241" s="1">
        <v>91</v>
      </c>
      <c r="CR241" s="1">
        <v>1</v>
      </c>
      <c r="CS241" s="4">
        <v>65.633333333333326</v>
      </c>
      <c r="CT241" s="4">
        <v>30.781111111111098</v>
      </c>
      <c r="CU241" s="4">
        <v>57.481111111111112</v>
      </c>
      <c r="CV241" s="4">
        <v>51.659340659340657</v>
      </c>
      <c r="CW241" s="4">
        <v>153.8955555555556</v>
      </c>
      <c r="CX241" s="4">
        <v>51.29851851851852</v>
      </c>
      <c r="CY241" s="4">
        <v>51.504444444444431</v>
      </c>
      <c r="CZ241" s="1">
        <v>2</v>
      </c>
      <c r="DA241" s="1">
        <v>33</v>
      </c>
      <c r="DB241" s="1">
        <v>32</v>
      </c>
      <c r="DC241" s="1">
        <v>23</v>
      </c>
      <c r="DD241" s="1">
        <v>0</v>
      </c>
      <c r="DE241" s="1">
        <v>0</v>
      </c>
      <c r="DF241" s="1">
        <v>46</v>
      </c>
      <c r="DG241" s="1">
        <v>38</v>
      </c>
      <c r="DH241" s="1">
        <v>5</v>
      </c>
      <c r="DI241" s="1">
        <v>1</v>
      </c>
      <c r="DJ241" s="1">
        <v>0</v>
      </c>
      <c r="DK241" s="1">
        <v>0</v>
      </c>
      <c r="DL241" s="1">
        <v>20</v>
      </c>
      <c r="DM241" s="1">
        <v>23</v>
      </c>
      <c r="DN241" s="1">
        <v>29</v>
      </c>
      <c r="DO241" s="1">
        <v>18</v>
      </c>
      <c r="DP241" s="1">
        <v>0</v>
      </c>
      <c r="DQ241" s="1">
        <v>0</v>
      </c>
      <c r="DR241" s="1">
        <v>21</v>
      </c>
      <c r="DS241" s="1">
        <v>35</v>
      </c>
      <c r="DT241" s="1">
        <v>23</v>
      </c>
      <c r="DU241" s="1">
        <v>12</v>
      </c>
      <c r="DV241" s="1">
        <v>0</v>
      </c>
      <c r="DW241" s="1">
        <v>1</v>
      </c>
      <c r="DX241" s="1">
        <v>0</v>
      </c>
      <c r="DY241" s="1">
        <v>0</v>
      </c>
      <c r="DZ241" s="1">
        <v>162</v>
      </c>
      <c r="EA241" s="1">
        <v>2</v>
      </c>
      <c r="EB241" s="4">
        <v>66.311874999999958</v>
      </c>
      <c r="EC241" s="4">
        <v>32.14687499999998</v>
      </c>
      <c r="ED241" s="4">
        <v>55.474375000000009</v>
      </c>
      <c r="EE241" s="4">
        <v>51.659340659340657</v>
      </c>
      <c r="EF241" s="4">
        <v>153.93312500000005</v>
      </c>
      <c r="EG241" s="4">
        <v>51.311041666666675</v>
      </c>
      <c r="EH241" s="4">
        <v>51.426874999999995</v>
      </c>
      <c r="EI241" s="1">
        <v>6</v>
      </c>
      <c r="EJ241" s="1">
        <v>50</v>
      </c>
      <c r="EK241" s="1">
        <v>62</v>
      </c>
      <c r="EL241" s="1">
        <v>42</v>
      </c>
      <c r="EM241" s="1">
        <v>0</v>
      </c>
      <c r="EN241" s="1">
        <v>0</v>
      </c>
      <c r="EO241" s="1">
        <v>84</v>
      </c>
      <c r="EP241" s="1">
        <v>62</v>
      </c>
      <c r="EQ241" s="1">
        <v>10</v>
      </c>
      <c r="ER241" s="1">
        <v>4</v>
      </c>
      <c r="ES241" s="1">
        <v>2</v>
      </c>
      <c r="ET241" s="1">
        <v>0</v>
      </c>
      <c r="EU241" s="1">
        <v>36</v>
      </c>
      <c r="EV241" s="1">
        <v>45</v>
      </c>
      <c r="EW241" s="1">
        <v>50</v>
      </c>
      <c r="EX241" s="1">
        <v>29</v>
      </c>
      <c r="EY241" s="1">
        <v>1</v>
      </c>
      <c r="EZ241" s="1">
        <v>1</v>
      </c>
      <c r="FA241" s="1">
        <v>21</v>
      </c>
      <c r="FB241" s="1">
        <v>35</v>
      </c>
      <c r="FC241" s="1">
        <v>23</v>
      </c>
      <c r="FD241" s="1">
        <v>12</v>
      </c>
      <c r="FE241" s="1">
        <v>0</v>
      </c>
      <c r="FF241" s="1">
        <v>1</v>
      </c>
      <c r="FG241" s="1">
        <v>0</v>
      </c>
      <c r="FH241" s="1">
        <v>0</v>
      </c>
      <c r="FI241" s="1">
        <v>21</v>
      </c>
      <c r="FJ241" s="1">
        <v>44</v>
      </c>
      <c r="FK241" s="1">
        <v>26</v>
      </c>
      <c r="FL241" s="1">
        <v>6</v>
      </c>
      <c r="FM241" s="1">
        <v>9</v>
      </c>
      <c r="FN241" s="1">
        <v>8</v>
      </c>
      <c r="FO241" s="1">
        <v>37</v>
      </c>
      <c r="FP241" s="1">
        <v>21</v>
      </c>
      <c r="FQ241" s="1">
        <v>37</v>
      </c>
      <c r="FR241" s="1" t="s">
        <v>324</v>
      </c>
      <c r="FS241" s="1">
        <v>313</v>
      </c>
      <c r="FT241" s="1">
        <v>134</v>
      </c>
      <c r="FU241" s="1">
        <v>313</v>
      </c>
    </row>
    <row r="242" spans="63:177">
      <c r="BK242" s="29">
        <v>258970224</v>
      </c>
      <c r="BL242" s="1" t="s">
        <v>226</v>
      </c>
      <c r="BM242" s="1">
        <v>29</v>
      </c>
      <c r="BN242" s="1" t="s">
        <v>289</v>
      </c>
      <c r="BO242" s="1" t="s">
        <v>290</v>
      </c>
      <c r="BP242" s="1">
        <v>47</v>
      </c>
      <c r="BQ242" s="1">
        <v>0</v>
      </c>
      <c r="BR242" s="4">
        <v>53.980851063829796</v>
      </c>
      <c r="BS242" s="4">
        <v>25.595744680851062</v>
      </c>
      <c r="BT242" s="4">
        <v>39.7340425531915</v>
      </c>
      <c r="BU242" s="4">
        <v>119.31063829787233</v>
      </c>
      <c r="BV242" s="4">
        <v>39.770212765957453</v>
      </c>
      <c r="BW242" s="1">
        <v>8</v>
      </c>
      <c r="BX242" s="1">
        <v>18</v>
      </c>
      <c r="BY242" s="1">
        <v>15</v>
      </c>
      <c r="BZ242" s="1">
        <v>6</v>
      </c>
      <c r="CA242" s="1">
        <v>0</v>
      </c>
      <c r="CB242" s="1">
        <v>0</v>
      </c>
      <c r="CC242" s="1">
        <v>32</v>
      </c>
      <c r="CD242" s="1">
        <v>11</v>
      </c>
      <c r="CE242" s="1">
        <v>4</v>
      </c>
      <c r="CF242" s="1">
        <v>0</v>
      </c>
      <c r="CG242" s="1">
        <v>1</v>
      </c>
      <c r="CH242" s="1">
        <v>0</v>
      </c>
      <c r="CI242" s="1">
        <v>23</v>
      </c>
      <c r="CJ242" s="1">
        <v>15</v>
      </c>
      <c r="CK242" s="1">
        <v>6</v>
      </c>
      <c r="CL242" s="1">
        <v>3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4"/>
      <c r="CT242" s="4"/>
      <c r="CU242" s="4"/>
      <c r="CV242" s="4"/>
      <c r="CW242" s="4"/>
      <c r="CX242" s="4"/>
      <c r="CY242" s="4"/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47</v>
      </c>
      <c r="EA242" s="1">
        <v>0</v>
      </c>
      <c r="EB242" s="4">
        <v>53.980851063829796</v>
      </c>
      <c r="EC242" s="4">
        <v>25.595744680851062</v>
      </c>
      <c r="ED242" s="4">
        <v>39.7340425531915</v>
      </c>
      <c r="EE242" s="4"/>
      <c r="EF242" s="4">
        <v>119.31063829787233</v>
      </c>
      <c r="EG242" s="4">
        <v>39.770212765957453</v>
      </c>
      <c r="EH242" s="4">
        <v>39.770212765957453</v>
      </c>
      <c r="EI242" s="1">
        <v>8</v>
      </c>
      <c r="EJ242" s="1">
        <v>18</v>
      </c>
      <c r="EK242" s="1">
        <v>15</v>
      </c>
      <c r="EL242" s="1">
        <v>6</v>
      </c>
      <c r="EM242" s="1">
        <v>0</v>
      </c>
      <c r="EN242" s="1">
        <v>0</v>
      </c>
      <c r="EO242" s="1">
        <v>32</v>
      </c>
      <c r="EP242" s="1">
        <v>11</v>
      </c>
      <c r="EQ242" s="1">
        <v>4</v>
      </c>
      <c r="ER242" s="1">
        <v>0</v>
      </c>
      <c r="ES242" s="1">
        <v>1</v>
      </c>
      <c r="ET242" s="1">
        <v>0</v>
      </c>
      <c r="EU242" s="1">
        <v>23</v>
      </c>
      <c r="EV242" s="1">
        <v>15</v>
      </c>
      <c r="EW242" s="1">
        <v>6</v>
      </c>
      <c r="EX242" s="1">
        <v>3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156</v>
      </c>
      <c r="FJ242" s="1" t="s">
        <v>375</v>
      </c>
      <c r="FK242" s="1">
        <v>169</v>
      </c>
      <c r="FL242" s="1">
        <v>29</v>
      </c>
      <c r="FM242" s="1" t="s">
        <v>375</v>
      </c>
      <c r="FN242" s="1">
        <v>32</v>
      </c>
      <c r="FO242" s="1">
        <v>37</v>
      </c>
      <c r="FP242" s="1">
        <v>21</v>
      </c>
      <c r="FQ242" s="1">
        <v>37</v>
      </c>
      <c r="FR242" s="1" t="s">
        <v>324</v>
      </c>
      <c r="FS242" s="1">
        <v>313</v>
      </c>
      <c r="FT242" s="1">
        <v>134</v>
      </c>
      <c r="FU242" s="1">
        <v>313</v>
      </c>
    </row>
    <row r="243" spans="63:177">
      <c r="BK243" s="29">
        <v>609164539</v>
      </c>
      <c r="BL243" s="1" t="s">
        <v>227</v>
      </c>
      <c r="BM243" s="1">
        <v>48</v>
      </c>
      <c r="BN243" s="1" t="s">
        <v>289</v>
      </c>
      <c r="BO243" s="1" t="s">
        <v>370</v>
      </c>
      <c r="BP243" s="1">
        <v>33</v>
      </c>
      <c r="BQ243" s="1">
        <v>0</v>
      </c>
      <c r="BR243" s="4">
        <v>53.627272727272711</v>
      </c>
      <c r="BS243" s="4">
        <v>23.148484848484848</v>
      </c>
      <c r="BT243" s="4">
        <v>37.963636363636354</v>
      </c>
      <c r="BU243" s="4">
        <v>114.73939393939393</v>
      </c>
      <c r="BV243" s="4">
        <v>38.246464646464645</v>
      </c>
      <c r="BW243" s="1">
        <v>4</v>
      </c>
      <c r="BX243" s="1">
        <v>18</v>
      </c>
      <c r="BY243" s="1">
        <v>8</v>
      </c>
      <c r="BZ243" s="1">
        <v>3</v>
      </c>
      <c r="CA243" s="1">
        <v>1</v>
      </c>
      <c r="CB243" s="1">
        <v>0</v>
      </c>
      <c r="CC243" s="1">
        <v>25</v>
      </c>
      <c r="CD243" s="1">
        <v>7</v>
      </c>
      <c r="CE243" s="1">
        <v>1</v>
      </c>
      <c r="CF243" s="1">
        <v>0</v>
      </c>
      <c r="CG243" s="1">
        <v>2</v>
      </c>
      <c r="CH243" s="1">
        <v>0</v>
      </c>
      <c r="CI243" s="1">
        <v>14</v>
      </c>
      <c r="CJ243" s="1">
        <v>14</v>
      </c>
      <c r="CK243" s="1">
        <v>5</v>
      </c>
      <c r="CL243" s="1">
        <v>0</v>
      </c>
      <c r="CM243" s="1">
        <v>1</v>
      </c>
      <c r="CN243" s="1">
        <v>0</v>
      </c>
      <c r="CO243" s="1">
        <v>1</v>
      </c>
      <c r="CP243" s="1">
        <v>0</v>
      </c>
      <c r="CQ243" s="1">
        <v>0</v>
      </c>
      <c r="CR243" s="1">
        <v>0</v>
      </c>
      <c r="CS243" s="4"/>
      <c r="CT243" s="4"/>
      <c r="CU243" s="4"/>
      <c r="CV243" s="4"/>
      <c r="CW243" s="4"/>
      <c r="CX243" s="4"/>
      <c r="CY243" s="4"/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U243" s="1">
        <v>0</v>
      </c>
      <c r="DV243" s="1">
        <v>0</v>
      </c>
      <c r="DW243" s="1">
        <v>0</v>
      </c>
      <c r="DX243" s="1">
        <v>0</v>
      </c>
      <c r="DY243" s="1">
        <v>0</v>
      </c>
      <c r="DZ243" s="1">
        <v>33</v>
      </c>
      <c r="EA243" s="1">
        <v>0</v>
      </c>
      <c r="EB243" s="4">
        <v>53.627272727272711</v>
      </c>
      <c r="EC243" s="4">
        <v>23.148484848484848</v>
      </c>
      <c r="ED243" s="4">
        <v>37.963636363636354</v>
      </c>
      <c r="EE243" s="4"/>
      <c r="EF243" s="4">
        <v>114.73939393939393</v>
      </c>
      <c r="EG243" s="4">
        <v>38.246464646464645</v>
      </c>
      <c r="EH243" s="4">
        <v>38.246464646464645</v>
      </c>
      <c r="EI243" s="1">
        <v>4</v>
      </c>
      <c r="EJ243" s="1">
        <v>18</v>
      </c>
      <c r="EK243" s="1">
        <v>8</v>
      </c>
      <c r="EL243" s="1">
        <v>3</v>
      </c>
      <c r="EM243" s="1">
        <v>1</v>
      </c>
      <c r="EN243" s="1">
        <v>0</v>
      </c>
      <c r="EO243" s="1">
        <v>25</v>
      </c>
      <c r="EP243" s="1">
        <v>7</v>
      </c>
      <c r="EQ243" s="1">
        <v>1</v>
      </c>
      <c r="ER243" s="1">
        <v>0</v>
      </c>
      <c r="ES243" s="1">
        <v>2</v>
      </c>
      <c r="ET243" s="1">
        <v>0</v>
      </c>
      <c r="EU243" s="1">
        <v>14</v>
      </c>
      <c r="EV243" s="1">
        <v>14</v>
      </c>
      <c r="EW243" s="1">
        <v>5</v>
      </c>
      <c r="EX243" s="1">
        <v>0</v>
      </c>
      <c r="EY243" s="1">
        <v>1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1</v>
      </c>
      <c r="FH243" s="1">
        <v>0</v>
      </c>
      <c r="FI243" s="1">
        <v>190</v>
      </c>
      <c r="FJ243" s="1" t="s">
        <v>375</v>
      </c>
      <c r="FK243" s="1">
        <v>202</v>
      </c>
      <c r="FL243" s="1">
        <v>31</v>
      </c>
      <c r="FM243" s="1" t="s">
        <v>375</v>
      </c>
      <c r="FN243" s="1">
        <v>34</v>
      </c>
      <c r="FO243" s="1">
        <v>37</v>
      </c>
      <c r="FP243" s="1">
        <v>21</v>
      </c>
      <c r="FQ243" s="1">
        <v>37</v>
      </c>
      <c r="FR243" s="1" t="s">
        <v>324</v>
      </c>
      <c r="FS243" s="1">
        <v>313</v>
      </c>
      <c r="FT243" s="1">
        <v>134</v>
      </c>
      <c r="FU243" s="1">
        <v>313</v>
      </c>
    </row>
    <row r="244" spans="63:177">
      <c r="BK244" s="29">
        <v>672758695</v>
      </c>
      <c r="BL244" s="1" t="s">
        <v>228</v>
      </c>
      <c r="BM244" s="1">
        <v>55</v>
      </c>
      <c r="BN244" s="1" t="s">
        <v>289</v>
      </c>
      <c r="BO244" s="1" t="s">
        <v>290</v>
      </c>
      <c r="BP244" s="1">
        <v>61</v>
      </c>
      <c r="BQ244" s="1">
        <v>1</v>
      </c>
      <c r="BR244" s="4">
        <v>52.475000000000001</v>
      </c>
      <c r="BS244" s="4">
        <v>31.638333333333339</v>
      </c>
      <c r="BT244" s="4">
        <v>40.980000000000011</v>
      </c>
      <c r="BU244" s="4">
        <v>125.09333333333335</v>
      </c>
      <c r="BV244" s="4">
        <v>41.69777777777778</v>
      </c>
      <c r="BW244" s="1">
        <v>13</v>
      </c>
      <c r="BX244" s="1">
        <v>24</v>
      </c>
      <c r="BY244" s="1">
        <v>14</v>
      </c>
      <c r="BZ244" s="1">
        <v>9</v>
      </c>
      <c r="CA244" s="1">
        <v>0</v>
      </c>
      <c r="CB244" s="1">
        <v>0</v>
      </c>
      <c r="CC244" s="1">
        <v>37</v>
      </c>
      <c r="CD244" s="1">
        <v>13</v>
      </c>
      <c r="CE244" s="1">
        <v>7</v>
      </c>
      <c r="CF244" s="1">
        <v>3</v>
      </c>
      <c r="CG244" s="1">
        <v>1</v>
      </c>
      <c r="CH244" s="1">
        <v>0</v>
      </c>
      <c r="CI244" s="1">
        <v>22</v>
      </c>
      <c r="CJ244" s="1">
        <v>25</v>
      </c>
      <c r="CK244" s="1">
        <v>11</v>
      </c>
      <c r="CL244" s="1">
        <v>2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4"/>
      <c r="CT244" s="4"/>
      <c r="CU244" s="4"/>
      <c r="CV244" s="4"/>
      <c r="CW244" s="4"/>
      <c r="CX244" s="4"/>
      <c r="CY244" s="4"/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61</v>
      </c>
      <c r="EA244" s="1">
        <v>1</v>
      </c>
      <c r="EB244" s="4">
        <v>52.475000000000001</v>
      </c>
      <c r="EC244" s="4">
        <v>31.638333333333339</v>
      </c>
      <c r="ED244" s="4">
        <v>40.980000000000011</v>
      </c>
      <c r="EE244" s="4"/>
      <c r="EF244" s="4">
        <v>125.09333333333335</v>
      </c>
      <c r="EG244" s="4">
        <v>41.69777777777778</v>
      </c>
      <c r="EH244" s="4">
        <v>41.69777777777778</v>
      </c>
      <c r="EI244" s="1">
        <v>13</v>
      </c>
      <c r="EJ244" s="1">
        <v>24</v>
      </c>
      <c r="EK244" s="1">
        <v>14</v>
      </c>
      <c r="EL244" s="1">
        <v>9</v>
      </c>
      <c r="EM244" s="1">
        <v>0</v>
      </c>
      <c r="EN244" s="1">
        <v>0</v>
      </c>
      <c r="EO244" s="1">
        <v>37</v>
      </c>
      <c r="EP244" s="1">
        <v>13</v>
      </c>
      <c r="EQ244" s="1">
        <v>7</v>
      </c>
      <c r="ER244" s="1">
        <v>3</v>
      </c>
      <c r="ES244" s="1">
        <v>1</v>
      </c>
      <c r="ET244" s="1">
        <v>0</v>
      </c>
      <c r="EU244" s="1">
        <v>22</v>
      </c>
      <c r="EV244" s="1">
        <v>25</v>
      </c>
      <c r="EW244" s="1">
        <v>11</v>
      </c>
      <c r="EX244" s="1">
        <v>2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122</v>
      </c>
      <c r="FJ244" s="1" t="s">
        <v>375</v>
      </c>
      <c r="FK244" s="1">
        <v>136</v>
      </c>
      <c r="FL244" s="1">
        <v>23</v>
      </c>
      <c r="FM244" s="1" t="s">
        <v>375</v>
      </c>
      <c r="FN244" s="1">
        <v>27</v>
      </c>
      <c r="FO244" s="1">
        <v>37</v>
      </c>
      <c r="FP244" s="1">
        <v>21</v>
      </c>
      <c r="FQ244" s="1">
        <v>37</v>
      </c>
      <c r="FR244" s="1" t="s">
        <v>324</v>
      </c>
      <c r="FS244" s="1">
        <v>313</v>
      </c>
      <c r="FT244" s="1">
        <v>134</v>
      </c>
      <c r="FU244" s="1">
        <v>313</v>
      </c>
    </row>
    <row r="245" spans="63:177">
      <c r="BK245" s="29">
        <v>765492666</v>
      </c>
      <c r="BL245" s="1" t="s">
        <v>229</v>
      </c>
      <c r="BM245" s="1">
        <v>56</v>
      </c>
      <c r="BN245" s="1" t="s">
        <v>289</v>
      </c>
      <c r="BO245" s="1" t="s">
        <v>370</v>
      </c>
      <c r="BP245" s="1">
        <v>23</v>
      </c>
      <c r="BQ245" s="1">
        <v>0</v>
      </c>
      <c r="BR245" s="4">
        <v>50.978260869565219</v>
      </c>
      <c r="BS245" s="4">
        <v>26.221739130434784</v>
      </c>
      <c r="BT245" s="4">
        <v>36.839130434782604</v>
      </c>
      <c r="BU245" s="4">
        <v>114.03913043478259</v>
      </c>
      <c r="BV245" s="4">
        <v>38.013043478260869</v>
      </c>
      <c r="BW245" s="1">
        <v>5</v>
      </c>
      <c r="BX245" s="1">
        <v>10</v>
      </c>
      <c r="BY245" s="1">
        <v>7</v>
      </c>
      <c r="BZ245" s="1">
        <v>1</v>
      </c>
      <c r="CA245" s="1">
        <v>0</v>
      </c>
      <c r="CB245" s="1">
        <v>0</v>
      </c>
      <c r="CC245" s="1">
        <v>14</v>
      </c>
      <c r="CD245" s="1">
        <v>9</v>
      </c>
      <c r="CE245" s="1">
        <v>0</v>
      </c>
      <c r="CF245" s="1">
        <v>0</v>
      </c>
      <c r="CG245" s="1">
        <v>0</v>
      </c>
      <c r="CH245" s="1">
        <v>0</v>
      </c>
      <c r="CI245" s="1">
        <v>13</v>
      </c>
      <c r="CJ245" s="1">
        <v>5</v>
      </c>
      <c r="CK245" s="1">
        <v>2</v>
      </c>
      <c r="CL245" s="1">
        <v>3</v>
      </c>
      <c r="CM245" s="1">
        <v>0</v>
      </c>
      <c r="CN245" s="1">
        <v>0</v>
      </c>
      <c r="CO245" s="1">
        <v>0</v>
      </c>
      <c r="CP245" s="1">
        <v>0</v>
      </c>
      <c r="CQ245" s="1">
        <v>37</v>
      </c>
      <c r="CR245" s="1">
        <v>0</v>
      </c>
      <c r="CS245" s="4">
        <v>56.967567567567563</v>
      </c>
      <c r="CT245" s="4">
        <v>22.297297297297295</v>
      </c>
      <c r="CU245" s="4">
        <v>43.889189189189175</v>
      </c>
      <c r="CV245" s="4">
        <v>48.972972972972975</v>
      </c>
      <c r="CW245" s="4">
        <v>123.15405405405407</v>
      </c>
      <c r="CX245" s="4">
        <v>41.051351351351343</v>
      </c>
      <c r="CY245" s="4">
        <v>43.031756756756764</v>
      </c>
      <c r="CZ245" s="1">
        <v>2</v>
      </c>
      <c r="DA245" s="1">
        <v>21</v>
      </c>
      <c r="DB245" s="1">
        <v>9</v>
      </c>
      <c r="DC245" s="1">
        <v>5</v>
      </c>
      <c r="DD245" s="1">
        <v>0</v>
      </c>
      <c r="DE245" s="1">
        <v>0</v>
      </c>
      <c r="DF245" s="1">
        <v>27</v>
      </c>
      <c r="DG245" s="1">
        <v>10</v>
      </c>
      <c r="DH245" s="1">
        <v>0</v>
      </c>
      <c r="DI245" s="1">
        <v>0</v>
      </c>
      <c r="DJ245" s="1">
        <v>2</v>
      </c>
      <c r="DK245" s="1">
        <v>0</v>
      </c>
      <c r="DL245" s="1">
        <v>13</v>
      </c>
      <c r="DM245" s="1">
        <v>13</v>
      </c>
      <c r="DN245" s="1">
        <v>5</v>
      </c>
      <c r="DO245" s="1">
        <v>6</v>
      </c>
      <c r="DP245" s="1">
        <v>0</v>
      </c>
      <c r="DQ245" s="1">
        <v>0</v>
      </c>
      <c r="DR245" s="1">
        <v>12</v>
      </c>
      <c r="DS245" s="1">
        <v>12</v>
      </c>
      <c r="DT245" s="1">
        <v>10</v>
      </c>
      <c r="DU245" s="1">
        <v>3</v>
      </c>
      <c r="DV245" s="1">
        <v>0</v>
      </c>
      <c r="DW245" s="1">
        <v>0</v>
      </c>
      <c r="DX245" s="1">
        <v>0</v>
      </c>
      <c r="DY245" s="1">
        <v>0</v>
      </c>
      <c r="DZ245" s="1">
        <v>60</v>
      </c>
      <c r="EA245" s="1">
        <v>0</v>
      </c>
      <c r="EB245" s="4">
        <v>54.671666666666667</v>
      </c>
      <c r="EC245" s="4">
        <v>23.801666666666669</v>
      </c>
      <c r="ED245" s="4">
        <v>41.18666666666666</v>
      </c>
      <c r="EE245" s="4">
        <v>48.972972972972975</v>
      </c>
      <c r="EF245" s="4">
        <v>119.66</v>
      </c>
      <c r="EG245" s="4">
        <v>39.886666666666663</v>
      </c>
      <c r="EH245" s="4">
        <v>41.107916666666675</v>
      </c>
      <c r="EI245" s="1">
        <v>7</v>
      </c>
      <c r="EJ245" s="1">
        <v>31</v>
      </c>
      <c r="EK245" s="1">
        <v>16</v>
      </c>
      <c r="EL245" s="1">
        <v>6</v>
      </c>
      <c r="EM245" s="1">
        <v>0</v>
      </c>
      <c r="EN245" s="1">
        <v>0</v>
      </c>
      <c r="EO245" s="1">
        <v>41</v>
      </c>
      <c r="EP245" s="1">
        <v>19</v>
      </c>
      <c r="EQ245" s="1">
        <v>0</v>
      </c>
      <c r="ER245" s="1">
        <v>0</v>
      </c>
      <c r="ES245" s="1">
        <v>2</v>
      </c>
      <c r="ET245" s="1">
        <v>0</v>
      </c>
      <c r="EU245" s="1">
        <v>26</v>
      </c>
      <c r="EV245" s="1">
        <v>18</v>
      </c>
      <c r="EW245" s="1">
        <v>7</v>
      </c>
      <c r="EX245" s="1">
        <v>9</v>
      </c>
      <c r="EY245" s="1">
        <v>0</v>
      </c>
      <c r="EZ245" s="1">
        <v>0</v>
      </c>
      <c r="FA245" s="1">
        <v>12</v>
      </c>
      <c r="FB245" s="1">
        <v>12</v>
      </c>
      <c r="FC245" s="1">
        <v>10</v>
      </c>
      <c r="FD245" s="1">
        <v>3</v>
      </c>
      <c r="FE245" s="1">
        <v>0</v>
      </c>
      <c r="FF245" s="1">
        <v>0</v>
      </c>
      <c r="FG245" s="1">
        <v>0</v>
      </c>
      <c r="FH245" s="1">
        <v>0</v>
      </c>
      <c r="FI245" s="1">
        <v>199</v>
      </c>
      <c r="FJ245" s="1">
        <v>107</v>
      </c>
      <c r="FK245" s="1">
        <v>165</v>
      </c>
      <c r="FL245" s="1">
        <v>33</v>
      </c>
      <c r="FM245" s="1">
        <v>17</v>
      </c>
      <c r="FN245" s="1">
        <v>30</v>
      </c>
      <c r="FO245" s="1">
        <v>37</v>
      </c>
      <c r="FP245" s="1">
        <v>21</v>
      </c>
      <c r="FQ245" s="1">
        <v>37</v>
      </c>
      <c r="FR245" s="1" t="s">
        <v>324</v>
      </c>
      <c r="FS245" s="1">
        <v>313</v>
      </c>
      <c r="FT245" s="1">
        <v>134</v>
      </c>
      <c r="FU245" s="1">
        <v>313</v>
      </c>
    </row>
    <row r="246" spans="63:177">
      <c r="BK246" s="29">
        <v>780255461</v>
      </c>
      <c r="BL246" s="1" t="s">
        <v>230</v>
      </c>
      <c r="BM246" s="1">
        <v>58</v>
      </c>
      <c r="BN246" s="1" t="s">
        <v>289</v>
      </c>
      <c r="BO246" s="1" t="s">
        <v>290</v>
      </c>
      <c r="BP246" s="1">
        <v>94</v>
      </c>
      <c r="BQ246" s="1">
        <v>1</v>
      </c>
      <c r="BR246" s="4">
        <v>55.703225806451606</v>
      </c>
      <c r="BS246" s="4">
        <v>26.834408602150535</v>
      </c>
      <c r="BT246" s="4">
        <v>41.86881720430106</v>
      </c>
      <c r="BU246" s="4">
        <v>124.4064516129032</v>
      </c>
      <c r="BV246" s="4">
        <v>41.468817204301082</v>
      </c>
      <c r="BW246" s="1">
        <v>15</v>
      </c>
      <c r="BX246" s="1">
        <v>36</v>
      </c>
      <c r="BY246" s="1">
        <v>34</v>
      </c>
      <c r="BZ246" s="1">
        <v>8</v>
      </c>
      <c r="CA246" s="1">
        <v>0</v>
      </c>
      <c r="CB246" s="1">
        <v>1</v>
      </c>
      <c r="CC246" s="1">
        <v>63</v>
      </c>
      <c r="CD246" s="1">
        <v>25</v>
      </c>
      <c r="CE246" s="1">
        <v>3</v>
      </c>
      <c r="CF246" s="1">
        <v>2</v>
      </c>
      <c r="CG246" s="1">
        <v>2</v>
      </c>
      <c r="CH246" s="1">
        <v>0</v>
      </c>
      <c r="CI246" s="1">
        <v>41</v>
      </c>
      <c r="CJ246" s="1">
        <v>27</v>
      </c>
      <c r="CK246" s="1">
        <v>20</v>
      </c>
      <c r="CL246" s="1">
        <v>5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4"/>
      <c r="CT246" s="4"/>
      <c r="CU246" s="4"/>
      <c r="CV246" s="4"/>
      <c r="CW246" s="4"/>
      <c r="CX246" s="4"/>
      <c r="CY246" s="4"/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94</v>
      </c>
      <c r="EA246" s="1">
        <v>1</v>
      </c>
      <c r="EB246" s="4">
        <v>55.703225806451606</v>
      </c>
      <c r="EC246" s="4">
        <v>26.834408602150535</v>
      </c>
      <c r="ED246" s="4">
        <v>41.86881720430106</v>
      </c>
      <c r="EE246" s="4"/>
      <c r="EF246" s="4">
        <v>124.4064516129032</v>
      </c>
      <c r="EG246" s="4">
        <v>41.468817204301082</v>
      </c>
      <c r="EH246" s="4">
        <v>41.468817204301082</v>
      </c>
      <c r="EI246" s="1">
        <v>15</v>
      </c>
      <c r="EJ246" s="1">
        <v>36</v>
      </c>
      <c r="EK246" s="1">
        <v>34</v>
      </c>
      <c r="EL246" s="1">
        <v>8</v>
      </c>
      <c r="EM246" s="1">
        <v>0</v>
      </c>
      <c r="EN246" s="1">
        <v>1</v>
      </c>
      <c r="EO246" s="1">
        <v>63</v>
      </c>
      <c r="EP246" s="1">
        <v>25</v>
      </c>
      <c r="EQ246" s="1">
        <v>3</v>
      </c>
      <c r="ER246" s="1">
        <v>2</v>
      </c>
      <c r="ES246" s="1">
        <v>2</v>
      </c>
      <c r="ET246" s="1">
        <v>0</v>
      </c>
      <c r="EU246" s="1">
        <v>41</v>
      </c>
      <c r="EV246" s="1">
        <v>27</v>
      </c>
      <c r="EW246" s="1">
        <v>20</v>
      </c>
      <c r="EX246" s="1">
        <v>5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125</v>
      </c>
      <c r="FJ246" s="1" t="s">
        <v>375</v>
      </c>
      <c r="FK246" s="1">
        <v>141</v>
      </c>
      <c r="FL246" s="1">
        <v>24</v>
      </c>
      <c r="FM246" s="1" t="s">
        <v>375</v>
      </c>
      <c r="FN246" s="1">
        <v>28</v>
      </c>
      <c r="FO246" s="1">
        <v>37</v>
      </c>
      <c r="FP246" s="1">
        <v>21</v>
      </c>
      <c r="FQ246" s="1">
        <v>37</v>
      </c>
      <c r="FR246" s="1" t="s">
        <v>324</v>
      </c>
      <c r="FS246" s="1">
        <v>313</v>
      </c>
      <c r="FT246" s="1">
        <v>134</v>
      </c>
      <c r="FU246" s="1">
        <v>313</v>
      </c>
    </row>
    <row r="247" spans="63:177">
      <c r="BK247" s="29">
        <v>919608761</v>
      </c>
      <c r="BL247" s="1" t="s">
        <v>231</v>
      </c>
      <c r="BM247" s="1">
        <v>59</v>
      </c>
      <c r="BN247" s="1" t="s">
        <v>289</v>
      </c>
      <c r="BO247" s="1" t="s">
        <v>370</v>
      </c>
      <c r="BP247" s="1">
        <v>131</v>
      </c>
      <c r="BQ247" s="1">
        <v>0</v>
      </c>
      <c r="BR247" s="4">
        <v>58.402290076335873</v>
      </c>
      <c r="BS247" s="4">
        <v>32.203816793893125</v>
      </c>
      <c r="BT247" s="4">
        <v>43.085496183206104</v>
      </c>
      <c r="BU247" s="4">
        <v>133.69160305343513</v>
      </c>
      <c r="BV247" s="4">
        <v>44.56386768447836</v>
      </c>
      <c r="BW247" s="1">
        <v>13</v>
      </c>
      <c r="BX247" s="1">
        <v>52</v>
      </c>
      <c r="BY247" s="1">
        <v>50</v>
      </c>
      <c r="BZ247" s="1">
        <v>16</v>
      </c>
      <c r="CA247" s="1">
        <v>0</v>
      </c>
      <c r="CB247" s="1">
        <v>0</v>
      </c>
      <c r="CC247" s="1">
        <v>75</v>
      </c>
      <c r="CD247" s="1">
        <v>39</v>
      </c>
      <c r="CE247" s="1">
        <v>13</v>
      </c>
      <c r="CF247" s="1">
        <v>4</v>
      </c>
      <c r="CG247" s="1">
        <v>0</v>
      </c>
      <c r="CH247" s="1">
        <v>0</v>
      </c>
      <c r="CI247" s="1">
        <v>49</v>
      </c>
      <c r="CJ247" s="1">
        <v>51</v>
      </c>
      <c r="CK247" s="1">
        <v>22</v>
      </c>
      <c r="CL247" s="1">
        <v>9</v>
      </c>
      <c r="CM247" s="1">
        <v>0</v>
      </c>
      <c r="CN247" s="1">
        <v>0</v>
      </c>
      <c r="CO247" s="1">
        <v>0</v>
      </c>
      <c r="CP247" s="1">
        <v>0</v>
      </c>
      <c r="CQ247" s="1">
        <v>26</v>
      </c>
      <c r="CR247" s="1">
        <v>0</v>
      </c>
      <c r="CS247" s="4">
        <v>62.969230769230776</v>
      </c>
      <c r="CT247" s="4">
        <v>30.757692307692306</v>
      </c>
      <c r="CU247" s="4">
        <v>58.023076923076928</v>
      </c>
      <c r="CV247" s="4">
        <v>59.42307692307692</v>
      </c>
      <c r="CW247" s="4">
        <v>151.74999999999997</v>
      </c>
      <c r="CX247" s="4">
        <v>50.583333333333336</v>
      </c>
      <c r="CY247" s="4">
        <v>52.793269230769219</v>
      </c>
      <c r="CZ247" s="1">
        <v>1</v>
      </c>
      <c r="DA247" s="1">
        <v>11</v>
      </c>
      <c r="DB247" s="1">
        <v>10</v>
      </c>
      <c r="DC247" s="1">
        <v>4</v>
      </c>
      <c r="DD247" s="1">
        <v>0</v>
      </c>
      <c r="DE247" s="1">
        <v>0</v>
      </c>
      <c r="DF247" s="1">
        <v>13</v>
      </c>
      <c r="DG247" s="1">
        <v>12</v>
      </c>
      <c r="DH247" s="1">
        <v>1</v>
      </c>
      <c r="DI247" s="1">
        <v>0</v>
      </c>
      <c r="DJ247" s="1">
        <v>1</v>
      </c>
      <c r="DK247" s="1">
        <v>0</v>
      </c>
      <c r="DL247" s="1">
        <v>6</v>
      </c>
      <c r="DM247" s="1">
        <v>5</v>
      </c>
      <c r="DN247" s="1">
        <v>10</v>
      </c>
      <c r="DO247" s="1">
        <v>5</v>
      </c>
      <c r="DP247" s="1">
        <v>0</v>
      </c>
      <c r="DQ247" s="1">
        <v>0</v>
      </c>
      <c r="DR247" s="1">
        <v>4</v>
      </c>
      <c r="DS247" s="1">
        <v>8</v>
      </c>
      <c r="DT247" s="1">
        <v>9</v>
      </c>
      <c r="DU247" s="1">
        <v>5</v>
      </c>
      <c r="DV247" s="1">
        <v>0</v>
      </c>
      <c r="DW247" s="1">
        <v>0</v>
      </c>
      <c r="DX247" s="1">
        <v>0</v>
      </c>
      <c r="DY247" s="1">
        <v>0</v>
      </c>
      <c r="DZ247" s="1">
        <v>157</v>
      </c>
      <c r="EA247" s="1">
        <v>0</v>
      </c>
      <c r="EB247" s="4">
        <v>59.158598726114661</v>
      </c>
      <c r="EC247" s="4">
        <v>31.964331210191073</v>
      </c>
      <c r="ED247" s="4">
        <v>45.559235668789817</v>
      </c>
      <c r="EE247" s="4">
        <v>59.42307692307692</v>
      </c>
      <c r="EF247" s="4">
        <v>136.68216560509558</v>
      </c>
      <c r="EG247" s="4">
        <v>45.560721868365178</v>
      </c>
      <c r="EH247" s="4">
        <v>45.926698513800417</v>
      </c>
      <c r="EI247" s="1">
        <v>14</v>
      </c>
      <c r="EJ247" s="1">
        <v>63</v>
      </c>
      <c r="EK247" s="1">
        <v>60</v>
      </c>
      <c r="EL247" s="1">
        <v>20</v>
      </c>
      <c r="EM247" s="1">
        <v>0</v>
      </c>
      <c r="EN247" s="1">
        <v>0</v>
      </c>
      <c r="EO247" s="1">
        <v>88</v>
      </c>
      <c r="EP247" s="1">
        <v>51</v>
      </c>
      <c r="EQ247" s="1">
        <v>14</v>
      </c>
      <c r="ER247" s="1">
        <v>4</v>
      </c>
      <c r="ES247" s="1">
        <v>1</v>
      </c>
      <c r="ET247" s="1">
        <v>0</v>
      </c>
      <c r="EU247" s="1">
        <v>55</v>
      </c>
      <c r="EV247" s="1">
        <v>56</v>
      </c>
      <c r="EW247" s="1">
        <v>32</v>
      </c>
      <c r="EX247" s="1">
        <v>14</v>
      </c>
      <c r="EY247" s="1">
        <v>0</v>
      </c>
      <c r="EZ247" s="1">
        <v>0</v>
      </c>
      <c r="FA247" s="1">
        <v>4</v>
      </c>
      <c r="FB247" s="1">
        <v>8</v>
      </c>
      <c r="FC247" s="1">
        <v>9</v>
      </c>
      <c r="FD247" s="1">
        <v>5</v>
      </c>
      <c r="FE247" s="1">
        <v>0</v>
      </c>
      <c r="FF247" s="1">
        <v>0</v>
      </c>
      <c r="FG247" s="1">
        <v>0</v>
      </c>
      <c r="FH247" s="1">
        <v>0</v>
      </c>
      <c r="FI247" s="1">
        <v>73</v>
      </c>
      <c r="FJ247" s="1">
        <v>46</v>
      </c>
      <c r="FK247" s="1">
        <v>89</v>
      </c>
      <c r="FL247" s="1">
        <v>19</v>
      </c>
      <c r="FM247" s="1">
        <v>10</v>
      </c>
      <c r="FN247" s="1">
        <v>21</v>
      </c>
      <c r="FO247" s="1">
        <v>37</v>
      </c>
      <c r="FP247" s="1">
        <v>21</v>
      </c>
      <c r="FQ247" s="1">
        <v>37</v>
      </c>
      <c r="FR247" s="1" t="s">
        <v>324</v>
      </c>
      <c r="FS247" s="1">
        <v>313</v>
      </c>
      <c r="FT247" s="1">
        <v>134</v>
      </c>
      <c r="FU247" s="1">
        <v>313</v>
      </c>
    </row>
    <row r="248" spans="63:177">
      <c r="BK248" s="29">
        <v>804050786</v>
      </c>
      <c r="BL248" s="1" t="s">
        <v>232</v>
      </c>
      <c r="BM248" s="1">
        <v>63</v>
      </c>
      <c r="BN248" s="1" t="s">
        <v>289</v>
      </c>
      <c r="BO248" s="1" t="s">
        <v>370</v>
      </c>
      <c r="BP248" s="1">
        <v>79</v>
      </c>
      <c r="BQ248" s="1">
        <v>1</v>
      </c>
      <c r="BR248" s="4">
        <v>51.650000000000013</v>
      </c>
      <c r="BS248" s="4">
        <v>25.332051282051296</v>
      </c>
      <c r="BT248" s="4">
        <v>33.443589743589733</v>
      </c>
      <c r="BU248" s="4">
        <v>110.42564102564099</v>
      </c>
      <c r="BV248" s="4">
        <v>36.808547008547002</v>
      </c>
      <c r="BW248" s="1">
        <v>15</v>
      </c>
      <c r="BX248" s="1">
        <v>34</v>
      </c>
      <c r="BY248" s="1">
        <v>20</v>
      </c>
      <c r="BZ248" s="1">
        <v>9</v>
      </c>
      <c r="CA248" s="1">
        <v>0</v>
      </c>
      <c r="CB248" s="1">
        <v>0</v>
      </c>
      <c r="CC248" s="1">
        <v>47</v>
      </c>
      <c r="CD248" s="1">
        <v>29</v>
      </c>
      <c r="CE248" s="1">
        <v>2</v>
      </c>
      <c r="CF248" s="1">
        <v>0</v>
      </c>
      <c r="CG248" s="1">
        <v>4</v>
      </c>
      <c r="CH248" s="1">
        <v>0</v>
      </c>
      <c r="CI248" s="1">
        <v>45</v>
      </c>
      <c r="CJ248" s="1">
        <v>26</v>
      </c>
      <c r="CK248" s="1">
        <v>5</v>
      </c>
      <c r="CL248" s="1">
        <v>2</v>
      </c>
      <c r="CM248" s="1">
        <v>0</v>
      </c>
      <c r="CN248" s="1">
        <v>0</v>
      </c>
      <c r="CO248" s="1">
        <v>0</v>
      </c>
      <c r="CP248" s="1">
        <v>0</v>
      </c>
      <c r="CQ248" s="1">
        <v>29</v>
      </c>
      <c r="CR248" s="1">
        <v>0</v>
      </c>
      <c r="CS248" s="4">
        <v>69.972413793103456</v>
      </c>
      <c r="CT248" s="4">
        <v>37.137931034482762</v>
      </c>
      <c r="CU248" s="4">
        <v>71.410344827586201</v>
      </c>
      <c r="CV248" s="4">
        <v>61.379310344827587</v>
      </c>
      <c r="CW248" s="4">
        <v>178.52068965517242</v>
      </c>
      <c r="CX248" s="4">
        <v>59.506896551724118</v>
      </c>
      <c r="CY248" s="4">
        <v>59.974999999999994</v>
      </c>
      <c r="CZ248" s="1">
        <v>1</v>
      </c>
      <c r="DA248" s="1">
        <v>6</v>
      </c>
      <c r="DB248" s="1">
        <v>13</v>
      </c>
      <c r="DC248" s="1">
        <v>9</v>
      </c>
      <c r="DD248" s="1">
        <v>0</v>
      </c>
      <c r="DE248" s="1">
        <v>1</v>
      </c>
      <c r="DF248" s="1">
        <v>11</v>
      </c>
      <c r="DG248" s="1">
        <v>15</v>
      </c>
      <c r="DH248" s="1">
        <v>3</v>
      </c>
      <c r="DI248" s="1">
        <v>0</v>
      </c>
      <c r="DJ248" s="1">
        <v>1</v>
      </c>
      <c r="DK248" s="1">
        <v>0</v>
      </c>
      <c r="DL248" s="1">
        <v>1</v>
      </c>
      <c r="DM248" s="1">
        <v>6</v>
      </c>
      <c r="DN248" s="1">
        <v>9</v>
      </c>
      <c r="DO248" s="1">
        <v>13</v>
      </c>
      <c r="DP248" s="1">
        <v>0</v>
      </c>
      <c r="DQ248" s="1">
        <v>0</v>
      </c>
      <c r="DR248" s="1">
        <v>3</v>
      </c>
      <c r="DS248" s="1">
        <v>10</v>
      </c>
      <c r="DT248" s="1">
        <v>11</v>
      </c>
      <c r="DU248" s="1">
        <v>5</v>
      </c>
      <c r="DV248" s="1">
        <v>0</v>
      </c>
      <c r="DW248" s="1">
        <v>0</v>
      </c>
      <c r="DX248" s="1">
        <v>0</v>
      </c>
      <c r="DY248" s="1">
        <v>0</v>
      </c>
      <c r="DZ248" s="1">
        <v>108</v>
      </c>
      <c r="EA248" s="1">
        <v>1</v>
      </c>
      <c r="EB248" s="4">
        <v>56.615887850467281</v>
      </c>
      <c r="EC248" s="4">
        <v>28.531775700934588</v>
      </c>
      <c r="ED248" s="4">
        <v>43.733644859813104</v>
      </c>
      <c r="EE248" s="4">
        <v>61.379310344827587</v>
      </c>
      <c r="EF248" s="4">
        <v>128.881308411215</v>
      </c>
      <c r="EG248" s="4">
        <v>42.96043613707166</v>
      </c>
      <c r="EH248" s="4">
        <v>43.087305295950159</v>
      </c>
      <c r="EI248" s="1">
        <v>16</v>
      </c>
      <c r="EJ248" s="1">
        <v>40</v>
      </c>
      <c r="EK248" s="1">
        <v>33</v>
      </c>
      <c r="EL248" s="1">
        <v>18</v>
      </c>
      <c r="EM248" s="1">
        <v>0</v>
      </c>
      <c r="EN248" s="1">
        <v>1</v>
      </c>
      <c r="EO248" s="1">
        <v>58</v>
      </c>
      <c r="EP248" s="1">
        <v>44</v>
      </c>
      <c r="EQ248" s="1">
        <v>5</v>
      </c>
      <c r="ER248" s="1">
        <v>0</v>
      </c>
      <c r="ES248" s="1">
        <v>5</v>
      </c>
      <c r="ET248" s="1">
        <v>0</v>
      </c>
      <c r="EU248" s="1">
        <v>46</v>
      </c>
      <c r="EV248" s="1">
        <v>32</v>
      </c>
      <c r="EW248" s="1">
        <v>14</v>
      </c>
      <c r="EX248" s="1">
        <v>15</v>
      </c>
      <c r="EY248" s="1">
        <v>0</v>
      </c>
      <c r="EZ248" s="1">
        <v>0</v>
      </c>
      <c r="FA248" s="1">
        <v>3</v>
      </c>
      <c r="FB248" s="1">
        <v>10</v>
      </c>
      <c r="FC248" s="1">
        <v>11</v>
      </c>
      <c r="FD248" s="1">
        <v>5</v>
      </c>
      <c r="FE248" s="1">
        <v>0</v>
      </c>
      <c r="FF248" s="1">
        <v>0</v>
      </c>
      <c r="FG248" s="1">
        <v>0</v>
      </c>
      <c r="FH248" s="1">
        <v>0</v>
      </c>
      <c r="FI248" s="1">
        <v>216</v>
      </c>
      <c r="FJ248" s="1">
        <v>5</v>
      </c>
      <c r="FK248" s="1">
        <v>119</v>
      </c>
      <c r="FL248" s="1">
        <v>34</v>
      </c>
      <c r="FM248" s="1">
        <v>2</v>
      </c>
      <c r="FN248" s="1">
        <v>24</v>
      </c>
      <c r="FO248" s="1">
        <v>37</v>
      </c>
      <c r="FP248" s="1">
        <v>21</v>
      </c>
      <c r="FQ248" s="1">
        <v>37</v>
      </c>
      <c r="FR248" s="1" t="s">
        <v>324</v>
      </c>
      <c r="FS248" s="1">
        <v>313</v>
      </c>
      <c r="FT248" s="1">
        <v>134</v>
      </c>
      <c r="FU248" s="1">
        <v>313</v>
      </c>
    </row>
    <row r="249" spans="63:177">
      <c r="BK249" s="29">
        <v>894972239</v>
      </c>
      <c r="BL249" s="1" t="s">
        <v>233</v>
      </c>
      <c r="BM249" s="1">
        <v>64</v>
      </c>
      <c r="BN249" s="1" t="s">
        <v>289</v>
      </c>
      <c r="BO249" s="1" t="s">
        <v>290</v>
      </c>
      <c r="BP249" s="1">
        <v>102</v>
      </c>
      <c r="BQ249" s="1">
        <v>0</v>
      </c>
      <c r="BR249" s="4">
        <v>54.221568627450985</v>
      </c>
      <c r="BS249" s="4">
        <v>28.323529411764721</v>
      </c>
      <c r="BT249" s="4">
        <v>37.050980392156859</v>
      </c>
      <c r="BU249" s="4">
        <v>119.5960784313725</v>
      </c>
      <c r="BV249" s="4">
        <v>39.86535947712418</v>
      </c>
      <c r="BW249" s="1">
        <v>20</v>
      </c>
      <c r="BX249" s="1">
        <v>33</v>
      </c>
      <c r="BY249" s="1">
        <v>36</v>
      </c>
      <c r="BZ249" s="1">
        <v>13</v>
      </c>
      <c r="CA249" s="1">
        <v>2</v>
      </c>
      <c r="CB249" s="1">
        <v>0</v>
      </c>
      <c r="CC249" s="1">
        <v>65</v>
      </c>
      <c r="CD249" s="1">
        <v>29</v>
      </c>
      <c r="CE249" s="1">
        <v>4</v>
      </c>
      <c r="CF249" s="1">
        <v>4</v>
      </c>
      <c r="CG249" s="1">
        <v>5</v>
      </c>
      <c r="CH249" s="1">
        <v>0</v>
      </c>
      <c r="CI249" s="1">
        <v>50</v>
      </c>
      <c r="CJ249" s="1">
        <v>32</v>
      </c>
      <c r="CK249" s="1">
        <v>13</v>
      </c>
      <c r="CL249" s="1">
        <v>7</v>
      </c>
      <c r="CM249" s="1">
        <v>5</v>
      </c>
      <c r="CN249" s="1">
        <v>0</v>
      </c>
      <c r="CO249" s="1">
        <v>2</v>
      </c>
      <c r="CP249" s="1">
        <v>0</v>
      </c>
      <c r="CQ249" s="1">
        <v>0</v>
      </c>
      <c r="CR249" s="1">
        <v>0</v>
      </c>
      <c r="CS249" s="4"/>
      <c r="CT249" s="4"/>
      <c r="CU249" s="4"/>
      <c r="CV249" s="4"/>
      <c r="CW249" s="4"/>
      <c r="CX249" s="4"/>
      <c r="CY249" s="4"/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102</v>
      </c>
      <c r="EA249" s="1">
        <v>0</v>
      </c>
      <c r="EB249" s="4">
        <v>54.221568627450985</v>
      </c>
      <c r="EC249" s="4">
        <v>28.323529411764721</v>
      </c>
      <c r="ED249" s="4">
        <v>37.050980392156859</v>
      </c>
      <c r="EE249" s="4"/>
      <c r="EF249" s="4">
        <v>119.5960784313725</v>
      </c>
      <c r="EG249" s="4">
        <v>39.86535947712418</v>
      </c>
      <c r="EH249" s="4">
        <v>39.86535947712418</v>
      </c>
      <c r="EI249" s="1">
        <v>20</v>
      </c>
      <c r="EJ249" s="1">
        <v>33</v>
      </c>
      <c r="EK249" s="1">
        <v>36</v>
      </c>
      <c r="EL249" s="1">
        <v>13</v>
      </c>
      <c r="EM249" s="1">
        <v>2</v>
      </c>
      <c r="EN249" s="1">
        <v>0</v>
      </c>
      <c r="EO249" s="1">
        <v>65</v>
      </c>
      <c r="EP249" s="1">
        <v>29</v>
      </c>
      <c r="EQ249" s="1">
        <v>4</v>
      </c>
      <c r="ER249" s="1">
        <v>4</v>
      </c>
      <c r="ES249" s="1">
        <v>5</v>
      </c>
      <c r="ET249" s="1">
        <v>0</v>
      </c>
      <c r="EU249" s="1">
        <v>50</v>
      </c>
      <c r="EV249" s="1">
        <v>32</v>
      </c>
      <c r="EW249" s="1">
        <v>13</v>
      </c>
      <c r="EX249" s="1">
        <v>7</v>
      </c>
      <c r="EY249" s="1">
        <v>5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2</v>
      </c>
      <c r="FH249" s="1">
        <v>0</v>
      </c>
      <c r="FI249" s="1">
        <v>153</v>
      </c>
      <c r="FJ249" s="1" t="s">
        <v>375</v>
      </c>
      <c r="FK249" s="1">
        <v>166</v>
      </c>
      <c r="FL249" s="1">
        <v>28</v>
      </c>
      <c r="FM249" s="1" t="s">
        <v>375</v>
      </c>
      <c r="FN249" s="1">
        <v>31</v>
      </c>
      <c r="FO249" s="1">
        <v>37</v>
      </c>
      <c r="FP249" s="1">
        <v>21</v>
      </c>
      <c r="FQ249" s="1">
        <v>37</v>
      </c>
      <c r="FR249" s="1" t="s">
        <v>324</v>
      </c>
      <c r="FS249" s="1">
        <v>313</v>
      </c>
      <c r="FT249" s="1">
        <v>134</v>
      </c>
      <c r="FU249" s="1">
        <v>313</v>
      </c>
    </row>
    <row r="250" spans="63:177">
      <c r="BK250" s="29">
        <v>368337463</v>
      </c>
      <c r="BL250" s="1" t="s">
        <v>234</v>
      </c>
      <c r="BM250" s="1">
        <v>86</v>
      </c>
      <c r="BN250" s="1" t="s">
        <v>289</v>
      </c>
      <c r="BO250" s="1" t="s">
        <v>370</v>
      </c>
      <c r="BP250" s="1">
        <v>60</v>
      </c>
      <c r="BQ250" s="1">
        <v>0</v>
      </c>
      <c r="BR250" s="4">
        <v>57.393333333333338</v>
      </c>
      <c r="BS250" s="4">
        <v>29.589999999999996</v>
      </c>
      <c r="BT250" s="4">
        <v>38.141666666666652</v>
      </c>
      <c r="BU250" s="4">
        <v>125.12500000000001</v>
      </c>
      <c r="BV250" s="4">
        <v>41.708333333333329</v>
      </c>
      <c r="BW250" s="1">
        <v>9</v>
      </c>
      <c r="BX250" s="1">
        <v>18</v>
      </c>
      <c r="BY250" s="1">
        <v>24</v>
      </c>
      <c r="BZ250" s="1">
        <v>9</v>
      </c>
      <c r="CA250" s="1">
        <v>1</v>
      </c>
      <c r="CB250" s="1">
        <v>0</v>
      </c>
      <c r="CC250" s="1">
        <v>38</v>
      </c>
      <c r="CD250" s="1">
        <v>15</v>
      </c>
      <c r="CE250" s="1">
        <v>6</v>
      </c>
      <c r="CF250" s="1">
        <v>1</v>
      </c>
      <c r="CG250" s="1">
        <v>1</v>
      </c>
      <c r="CH250" s="1">
        <v>0</v>
      </c>
      <c r="CI250" s="1">
        <v>26</v>
      </c>
      <c r="CJ250" s="1">
        <v>24</v>
      </c>
      <c r="CK250" s="1">
        <v>7</v>
      </c>
      <c r="CL250" s="1">
        <v>3</v>
      </c>
      <c r="CM250" s="1">
        <v>1</v>
      </c>
      <c r="CN250" s="1">
        <v>0</v>
      </c>
      <c r="CO250" s="1">
        <v>1</v>
      </c>
      <c r="CP250" s="1">
        <v>0</v>
      </c>
      <c r="CQ250" s="1">
        <v>58</v>
      </c>
      <c r="CR250" s="1">
        <v>0</v>
      </c>
      <c r="CS250" s="4">
        <v>63.520689655172418</v>
      </c>
      <c r="CT250" s="4">
        <v>34.277586206896551</v>
      </c>
      <c r="CU250" s="4">
        <v>56.743103448275853</v>
      </c>
      <c r="CV250" s="4">
        <v>56.46551724137931</v>
      </c>
      <c r="CW250" s="4">
        <v>154.54137931034481</v>
      </c>
      <c r="CX250" s="4">
        <v>51.513793103448265</v>
      </c>
      <c r="CY250" s="4">
        <v>52.751724137931035</v>
      </c>
      <c r="CZ250" s="1">
        <v>3</v>
      </c>
      <c r="DA250" s="1">
        <v>20</v>
      </c>
      <c r="DB250" s="1">
        <v>25</v>
      </c>
      <c r="DC250" s="1">
        <v>10</v>
      </c>
      <c r="DD250" s="1">
        <v>0</v>
      </c>
      <c r="DE250" s="1">
        <v>0</v>
      </c>
      <c r="DF250" s="1">
        <v>31</v>
      </c>
      <c r="DG250" s="1">
        <v>18</v>
      </c>
      <c r="DH250" s="1">
        <v>7</v>
      </c>
      <c r="DI250" s="1">
        <v>2</v>
      </c>
      <c r="DJ250" s="1">
        <v>1</v>
      </c>
      <c r="DK250" s="1">
        <v>0</v>
      </c>
      <c r="DL250" s="1">
        <v>11</v>
      </c>
      <c r="DM250" s="1">
        <v>15</v>
      </c>
      <c r="DN250" s="1">
        <v>22</v>
      </c>
      <c r="DO250" s="1">
        <v>10</v>
      </c>
      <c r="DP250" s="1">
        <v>0</v>
      </c>
      <c r="DQ250" s="1">
        <v>0</v>
      </c>
      <c r="DR250" s="1">
        <v>5</v>
      </c>
      <c r="DS250" s="1">
        <v>27</v>
      </c>
      <c r="DT250" s="1">
        <v>17</v>
      </c>
      <c r="DU250" s="1">
        <v>9</v>
      </c>
      <c r="DV250" s="1">
        <v>0</v>
      </c>
      <c r="DW250" s="1">
        <v>0</v>
      </c>
      <c r="DX250" s="1">
        <v>0</v>
      </c>
      <c r="DY250" s="1">
        <v>0</v>
      </c>
      <c r="DZ250" s="1">
        <v>118</v>
      </c>
      <c r="EA250" s="1">
        <v>0</v>
      </c>
      <c r="EB250" s="4">
        <v>60.405084745762721</v>
      </c>
      <c r="EC250" s="4">
        <v>31.894067796610162</v>
      </c>
      <c r="ED250" s="4">
        <v>47.284745762711857</v>
      </c>
      <c r="EE250" s="4">
        <v>56.46551724137931</v>
      </c>
      <c r="EF250" s="4">
        <v>139.58389830508474</v>
      </c>
      <c r="EG250" s="4">
        <v>46.527966101694908</v>
      </c>
      <c r="EH250" s="4">
        <v>47.1364406779661</v>
      </c>
      <c r="EI250" s="1">
        <v>12</v>
      </c>
      <c r="EJ250" s="1">
        <v>38</v>
      </c>
      <c r="EK250" s="1">
        <v>49</v>
      </c>
      <c r="EL250" s="1">
        <v>19</v>
      </c>
      <c r="EM250" s="1">
        <v>1</v>
      </c>
      <c r="EN250" s="1">
        <v>0</v>
      </c>
      <c r="EO250" s="1">
        <v>69</v>
      </c>
      <c r="EP250" s="1">
        <v>33</v>
      </c>
      <c r="EQ250" s="1">
        <v>13</v>
      </c>
      <c r="ER250" s="1">
        <v>3</v>
      </c>
      <c r="ES250" s="1">
        <v>2</v>
      </c>
      <c r="ET250" s="1">
        <v>0</v>
      </c>
      <c r="EU250" s="1">
        <v>37</v>
      </c>
      <c r="EV250" s="1">
        <v>39</v>
      </c>
      <c r="EW250" s="1">
        <v>29</v>
      </c>
      <c r="EX250" s="1">
        <v>13</v>
      </c>
      <c r="EY250" s="1">
        <v>1</v>
      </c>
      <c r="EZ250" s="1">
        <v>0</v>
      </c>
      <c r="FA250" s="1">
        <v>5</v>
      </c>
      <c r="FB250" s="1">
        <v>27</v>
      </c>
      <c r="FC250" s="1">
        <v>17</v>
      </c>
      <c r="FD250" s="1">
        <v>9</v>
      </c>
      <c r="FE250" s="1">
        <v>0</v>
      </c>
      <c r="FF250" s="1">
        <v>0</v>
      </c>
      <c r="FG250" s="1">
        <v>1</v>
      </c>
      <c r="FH250" s="1">
        <v>0</v>
      </c>
      <c r="FI250" s="1">
        <v>121</v>
      </c>
      <c r="FJ250" s="1">
        <v>42</v>
      </c>
      <c r="FK250" s="1">
        <v>70</v>
      </c>
      <c r="FL250" s="1">
        <v>22</v>
      </c>
      <c r="FM250" s="1">
        <v>8</v>
      </c>
      <c r="FN250" s="1">
        <v>15</v>
      </c>
      <c r="FO250" s="1">
        <v>37</v>
      </c>
      <c r="FP250" s="1">
        <v>21</v>
      </c>
      <c r="FQ250" s="1">
        <v>37</v>
      </c>
      <c r="FR250" s="1" t="s">
        <v>324</v>
      </c>
      <c r="FS250" s="1">
        <v>313</v>
      </c>
      <c r="FT250" s="1">
        <v>134</v>
      </c>
      <c r="FU250" s="1">
        <v>313</v>
      </c>
    </row>
    <row r="251" spans="63:177">
      <c r="BK251" s="29">
        <v>877487106</v>
      </c>
      <c r="BL251" s="1" t="s">
        <v>235</v>
      </c>
      <c r="BM251" s="1">
        <v>95</v>
      </c>
      <c r="BN251" s="1" t="s">
        <v>289</v>
      </c>
      <c r="BO251" s="1" t="s">
        <v>290</v>
      </c>
      <c r="BP251" s="1">
        <v>160</v>
      </c>
      <c r="BQ251" s="1">
        <v>4</v>
      </c>
      <c r="BR251" s="4">
        <v>62.686538461538454</v>
      </c>
      <c r="BS251" s="4">
        <v>33.098717948717955</v>
      </c>
      <c r="BT251" s="4">
        <v>48.471153846153854</v>
      </c>
      <c r="BU251" s="4">
        <v>144.25641025641022</v>
      </c>
      <c r="BV251" s="4">
        <v>48.085470085470078</v>
      </c>
      <c r="BW251" s="1">
        <v>13</v>
      </c>
      <c r="BX251" s="1">
        <v>47</v>
      </c>
      <c r="BY251" s="1">
        <v>64</v>
      </c>
      <c r="BZ251" s="1">
        <v>32</v>
      </c>
      <c r="CA251" s="1">
        <v>1</v>
      </c>
      <c r="CB251" s="1">
        <v>1</v>
      </c>
      <c r="CC251" s="1">
        <v>86</v>
      </c>
      <c r="CD251" s="1">
        <v>49</v>
      </c>
      <c r="CE251" s="1">
        <v>15</v>
      </c>
      <c r="CF251" s="1">
        <v>6</v>
      </c>
      <c r="CG251" s="1">
        <v>1</v>
      </c>
      <c r="CH251" s="1">
        <v>0</v>
      </c>
      <c r="CI251" s="1">
        <v>46</v>
      </c>
      <c r="CJ251" s="1">
        <v>55</v>
      </c>
      <c r="CK251" s="1">
        <v>40</v>
      </c>
      <c r="CL251" s="1">
        <v>15</v>
      </c>
      <c r="CM251" s="1">
        <v>0</v>
      </c>
      <c r="CN251" s="1">
        <v>1</v>
      </c>
      <c r="CO251" s="1">
        <v>0</v>
      </c>
      <c r="CP251" s="1">
        <v>0</v>
      </c>
      <c r="CQ251" s="1">
        <v>0</v>
      </c>
      <c r="CR251" s="1">
        <v>0</v>
      </c>
      <c r="CS251" s="4"/>
      <c r="CT251" s="4"/>
      <c r="CU251" s="4"/>
      <c r="CV251" s="4"/>
      <c r="CW251" s="4"/>
      <c r="CX251" s="4"/>
      <c r="CY251" s="4"/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160</v>
      </c>
      <c r="EA251" s="1">
        <v>4</v>
      </c>
      <c r="EB251" s="4">
        <v>62.686538461538454</v>
      </c>
      <c r="EC251" s="4">
        <v>33.098717948717955</v>
      </c>
      <c r="ED251" s="4">
        <v>48.471153846153854</v>
      </c>
      <c r="EE251" s="4"/>
      <c r="EF251" s="4">
        <v>144.25641025641022</v>
      </c>
      <c r="EG251" s="4">
        <v>48.085470085470078</v>
      </c>
      <c r="EH251" s="4">
        <v>48.085470085470078</v>
      </c>
      <c r="EI251" s="1">
        <v>13</v>
      </c>
      <c r="EJ251" s="1">
        <v>47</v>
      </c>
      <c r="EK251" s="1">
        <v>64</v>
      </c>
      <c r="EL251" s="1">
        <v>32</v>
      </c>
      <c r="EM251" s="1">
        <v>1</v>
      </c>
      <c r="EN251" s="1">
        <v>1</v>
      </c>
      <c r="EO251" s="1">
        <v>86</v>
      </c>
      <c r="EP251" s="1">
        <v>49</v>
      </c>
      <c r="EQ251" s="1">
        <v>15</v>
      </c>
      <c r="ER251" s="1">
        <v>6</v>
      </c>
      <c r="ES251" s="1">
        <v>1</v>
      </c>
      <c r="ET251" s="1">
        <v>0</v>
      </c>
      <c r="EU251" s="1">
        <v>46</v>
      </c>
      <c r="EV251" s="1">
        <v>55</v>
      </c>
      <c r="EW251" s="1">
        <v>40</v>
      </c>
      <c r="EX251" s="1">
        <v>15</v>
      </c>
      <c r="EY251" s="1">
        <v>0</v>
      </c>
      <c r="EZ251" s="1">
        <v>1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41</v>
      </c>
      <c r="FJ251" s="1" t="s">
        <v>375</v>
      </c>
      <c r="FK251" s="1">
        <v>53</v>
      </c>
      <c r="FL251" s="1">
        <v>12</v>
      </c>
      <c r="FM251" s="1" t="s">
        <v>375</v>
      </c>
      <c r="FN251" s="1">
        <v>13</v>
      </c>
      <c r="FO251" s="1">
        <v>37</v>
      </c>
      <c r="FP251" s="1">
        <v>21</v>
      </c>
      <c r="FQ251" s="1">
        <v>37</v>
      </c>
      <c r="FR251" s="1" t="s">
        <v>324</v>
      </c>
      <c r="FS251" s="1">
        <v>313</v>
      </c>
      <c r="FT251" s="1">
        <v>134</v>
      </c>
      <c r="FU251" s="1">
        <v>313</v>
      </c>
    </row>
    <row r="252" spans="63:177">
      <c r="BK252" s="29">
        <v>605469436</v>
      </c>
      <c r="BL252" s="1" t="s">
        <v>236</v>
      </c>
      <c r="BM252" s="1">
        <v>98</v>
      </c>
      <c r="BN252" s="1" t="s">
        <v>289</v>
      </c>
      <c r="BO252" s="1" t="s">
        <v>290</v>
      </c>
      <c r="BP252" s="1">
        <v>61</v>
      </c>
      <c r="BQ252" s="1">
        <v>0</v>
      </c>
      <c r="BR252" s="4">
        <v>61.796721311475423</v>
      </c>
      <c r="BS252" s="4">
        <v>34.419672131147543</v>
      </c>
      <c r="BT252" s="4">
        <v>48.649180327868841</v>
      </c>
      <c r="BU252" s="4">
        <v>144.86557377049175</v>
      </c>
      <c r="BV252" s="4">
        <v>48.288524590163931</v>
      </c>
      <c r="BW252" s="1">
        <v>6</v>
      </c>
      <c r="BX252" s="1">
        <v>17</v>
      </c>
      <c r="BY252" s="1">
        <v>24</v>
      </c>
      <c r="BZ252" s="1">
        <v>14</v>
      </c>
      <c r="CA252" s="1">
        <v>0</v>
      </c>
      <c r="CB252" s="1">
        <v>0</v>
      </c>
      <c r="CC252" s="1">
        <v>31</v>
      </c>
      <c r="CD252" s="1">
        <v>20</v>
      </c>
      <c r="CE252" s="1">
        <v>6</v>
      </c>
      <c r="CF252" s="1">
        <v>4</v>
      </c>
      <c r="CG252" s="1">
        <v>0</v>
      </c>
      <c r="CH252" s="1">
        <v>0</v>
      </c>
      <c r="CI252" s="1">
        <v>17</v>
      </c>
      <c r="CJ252" s="1">
        <v>22</v>
      </c>
      <c r="CK252" s="1">
        <v>14</v>
      </c>
      <c r="CL252" s="1">
        <v>8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4"/>
      <c r="CT252" s="4"/>
      <c r="CU252" s="4"/>
      <c r="CV252" s="4"/>
      <c r="CW252" s="4"/>
      <c r="CX252" s="4"/>
      <c r="CY252" s="4"/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61</v>
      </c>
      <c r="EA252" s="1">
        <v>0</v>
      </c>
      <c r="EB252" s="4">
        <v>61.796721311475423</v>
      </c>
      <c r="EC252" s="4">
        <v>34.419672131147543</v>
      </c>
      <c r="ED252" s="4">
        <v>48.649180327868841</v>
      </c>
      <c r="EE252" s="4"/>
      <c r="EF252" s="4">
        <v>144.86557377049175</v>
      </c>
      <c r="EG252" s="4">
        <v>48.288524590163931</v>
      </c>
      <c r="EH252" s="4">
        <v>48.288524590163931</v>
      </c>
      <c r="EI252" s="1">
        <v>6</v>
      </c>
      <c r="EJ252" s="1">
        <v>17</v>
      </c>
      <c r="EK252" s="1">
        <v>24</v>
      </c>
      <c r="EL252" s="1">
        <v>14</v>
      </c>
      <c r="EM252" s="1">
        <v>0</v>
      </c>
      <c r="EN252" s="1">
        <v>0</v>
      </c>
      <c r="EO252" s="1">
        <v>31</v>
      </c>
      <c r="EP252" s="1">
        <v>20</v>
      </c>
      <c r="EQ252" s="1">
        <v>6</v>
      </c>
      <c r="ER252" s="1">
        <v>4</v>
      </c>
      <c r="ES252" s="1">
        <v>0</v>
      </c>
      <c r="ET252" s="1">
        <v>0</v>
      </c>
      <c r="EU252" s="1">
        <v>17</v>
      </c>
      <c r="EV252" s="1">
        <v>22</v>
      </c>
      <c r="EW252" s="1">
        <v>14</v>
      </c>
      <c r="EX252" s="1">
        <v>8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39</v>
      </c>
      <c r="FJ252" s="1" t="s">
        <v>375</v>
      </c>
      <c r="FK252" s="1">
        <v>49</v>
      </c>
      <c r="FL252" s="1">
        <v>11</v>
      </c>
      <c r="FM252" s="1" t="s">
        <v>375</v>
      </c>
      <c r="FN252" s="1">
        <v>12</v>
      </c>
      <c r="FO252" s="1">
        <v>37</v>
      </c>
      <c r="FP252" s="1">
        <v>21</v>
      </c>
      <c r="FQ252" s="1">
        <v>37</v>
      </c>
      <c r="FR252" s="1" t="s">
        <v>324</v>
      </c>
      <c r="FS252" s="1">
        <v>313</v>
      </c>
      <c r="FT252" s="1">
        <v>134</v>
      </c>
      <c r="FU252" s="1">
        <v>313</v>
      </c>
    </row>
    <row r="253" spans="63:177">
      <c r="BK253" s="29">
        <v>587631804</v>
      </c>
      <c r="BL253" s="1" t="s">
        <v>334</v>
      </c>
      <c r="BM253" s="1">
        <v>103</v>
      </c>
      <c r="BN253" s="1" t="s">
        <v>293</v>
      </c>
      <c r="BO253" s="1" t="s">
        <v>370</v>
      </c>
      <c r="BP253" s="1">
        <v>11</v>
      </c>
      <c r="BQ253" s="1">
        <v>0</v>
      </c>
      <c r="BR253" s="4">
        <v>23.518181818181816</v>
      </c>
      <c r="BS253" s="4">
        <v>23.509090909090911</v>
      </c>
      <c r="BT253" s="4">
        <v>5.336363636363636</v>
      </c>
      <c r="BU253" s="4">
        <v>52.363636363636367</v>
      </c>
      <c r="BV253" s="4">
        <v>17.454545454545453</v>
      </c>
      <c r="BW253" s="1">
        <v>9</v>
      </c>
      <c r="BX253" s="1">
        <v>2</v>
      </c>
      <c r="BY253" s="1">
        <v>0</v>
      </c>
      <c r="BZ253" s="1">
        <v>0</v>
      </c>
      <c r="CA253" s="1">
        <v>0</v>
      </c>
      <c r="CB253" s="1">
        <v>0</v>
      </c>
      <c r="CC253" s="1">
        <v>9</v>
      </c>
      <c r="CD253" s="1">
        <v>2</v>
      </c>
      <c r="CE253" s="1">
        <v>0</v>
      </c>
      <c r="CF253" s="1">
        <v>0</v>
      </c>
      <c r="CG253" s="1">
        <v>0</v>
      </c>
      <c r="CH253" s="1">
        <v>0</v>
      </c>
      <c r="CI253" s="1">
        <v>11</v>
      </c>
      <c r="CJ253" s="1">
        <v>0</v>
      </c>
      <c r="CK253" s="1">
        <v>0</v>
      </c>
      <c r="CL253" s="1">
        <v>0</v>
      </c>
      <c r="CM253" s="1">
        <v>1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4"/>
      <c r="CT253" s="4"/>
      <c r="CU253" s="4"/>
      <c r="CV253" s="4"/>
      <c r="CW253" s="4"/>
      <c r="CX253" s="4"/>
      <c r="CY253" s="4"/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11</v>
      </c>
      <c r="EA253" s="1">
        <v>0</v>
      </c>
      <c r="EB253" s="4">
        <v>23.518181818181816</v>
      </c>
      <c r="EC253" s="4">
        <v>23.509090909090911</v>
      </c>
      <c r="ED253" s="4">
        <v>5.336363636363636</v>
      </c>
      <c r="EE253" s="4"/>
      <c r="EF253" s="4">
        <v>52.363636363636367</v>
      </c>
      <c r="EG253" s="4">
        <v>17.454545454545453</v>
      </c>
      <c r="EH253" s="4">
        <v>17.454545454545453</v>
      </c>
      <c r="EI253" s="1">
        <v>9</v>
      </c>
      <c r="EJ253" s="1">
        <v>2</v>
      </c>
      <c r="EK253" s="1">
        <v>0</v>
      </c>
      <c r="EL253" s="1">
        <v>0</v>
      </c>
      <c r="EM253" s="1">
        <v>0</v>
      </c>
      <c r="EN253" s="1">
        <v>0</v>
      </c>
      <c r="EO253" s="1">
        <v>9</v>
      </c>
      <c r="EP253" s="1">
        <v>2</v>
      </c>
      <c r="EQ253" s="1">
        <v>0</v>
      </c>
      <c r="ER253" s="1">
        <v>0</v>
      </c>
      <c r="ES253" s="1">
        <v>0</v>
      </c>
      <c r="ET253" s="1">
        <v>0</v>
      </c>
      <c r="EU253" s="1">
        <v>11</v>
      </c>
      <c r="EV253" s="1">
        <v>0</v>
      </c>
      <c r="EW253" s="1">
        <v>0</v>
      </c>
      <c r="EX253" s="1">
        <v>0</v>
      </c>
      <c r="EY253" s="1">
        <v>1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312</v>
      </c>
      <c r="FJ253" s="1" t="s">
        <v>375</v>
      </c>
      <c r="FK253" s="1">
        <v>313</v>
      </c>
      <c r="FL253" s="1">
        <v>36</v>
      </c>
      <c r="FM253" s="1" t="s">
        <v>375</v>
      </c>
      <c r="FN253" s="1">
        <v>37</v>
      </c>
      <c r="FO253" s="1">
        <v>37</v>
      </c>
      <c r="FP253" s="1">
        <v>21</v>
      </c>
      <c r="FQ253" s="1">
        <v>37</v>
      </c>
      <c r="FR253" s="1" t="s">
        <v>324</v>
      </c>
      <c r="FS253" s="1">
        <v>313</v>
      </c>
      <c r="FT253" s="1">
        <v>134</v>
      </c>
      <c r="FU253" s="1">
        <v>313</v>
      </c>
    </row>
    <row r="254" spans="63:177">
      <c r="BK254" s="29">
        <v>595105925</v>
      </c>
      <c r="BL254" s="1" t="s">
        <v>202</v>
      </c>
      <c r="BM254" s="1">
        <v>116</v>
      </c>
      <c r="BN254" s="1" t="s">
        <v>289</v>
      </c>
      <c r="BO254" s="1" t="s">
        <v>290</v>
      </c>
      <c r="BP254" s="1">
        <v>106</v>
      </c>
      <c r="BQ254" s="1">
        <v>2</v>
      </c>
      <c r="BR254" s="4">
        <v>60.068269230769225</v>
      </c>
      <c r="BS254" s="4">
        <v>32.343269230769202</v>
      </c>
      <c r="BT254" s="4">
        <v>46.831730769230759</v>
      </c>
      <c r="BU254" s="4">
        <v>139.24326923076924</v>
      </c>
      <c r="BV254" s="4">
        <v>46.414423076923079</v>
      </c>
      <c r="BW254" s="1">
        <v>12</v>
      </c>
      <c r="BX254" s="1">
        <v>40</v>
      </c>
      <c r="BY254" s="1">
        <v>34</v>
      </c>
      <c r="BZ254" s="1">
        <v>18</v>
      </c>
      <c r="CA254" s="1">
        <v>0</v>
      </c>
      <c r="CB254" s="1">
        <v>0</v>
      </c>
      <c r="CC254" s="1">
        <v>55</v>
      </c>
      <c r="CD254" s="1">
        <v>38</v>
      </c>
      <c r="CE254" s="1">
        <v>10</v>
      </c>
      <c r="CF254" s="1">
        <v>1</v>
      </c>
      <c r="CG254" s="1">
        <v>0</v>
      </c>
      <c r="CH254" s="1">
        <v>0</v>
      </c>
      <c r="CI254" s="1">
        <v>31</v>
      </c>
      <c r="CJ254" s="1">
        <v>43</v>
      </c>
      <c r="CK254" s="1">
        <v>20</v>
      </c>
      <c r="CL254" s="1">
        <v>10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4"/>
      <c r="CT254" s="4"/>
      <c r="CU254" s="4"/>
      <c r="CV254" s="4"/>
      <c r="CW254" s="4"/>
      <c r="CX254" s="4"/>
      <c r="CY254" s="4"/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106</v>
      </c>
      <c r="EA254" s="1">
        <v>2</v>
      </c>
      <c r="EB254" s="4">
        <v>60.068269230769225</v>
      </c>
      <c r="EC254" s="4">
        <v>32.343269230769202</v>
      </c>
      <c r="ED254" s="4">
        <v>46.831730769230759</v>
      </c>
      <c r="EE254" s="4"/>
      <c r="EF254" s="4">
        <v>139.24326923076924</v>
      </c>
      <c r="EG254" s="4">
        <v>46.414423076923079</v>
      </c>
      <c r="EH254" s="4">
        <v>46.414423076923079</v>
      </c>
      <c r="EI254" s="1">
        <v>12</v>
      </c>
      <c r="EJ254" s="1">
        <v>40</v>
      </c>
      <c r="EK254" s="1">
        <v>34</v>
      </c>
      <c r="EL254" s="1">
        <v>18</v>
      </c>
      <c r="EM254" s="1">
        <v>0</v>
      </c>
      <c r="EN254" s="1">
        <v>0</v>
      </c>
      <c r="EO254" s="1">
        <v>55</v>
      </c>
      <c r="EP254" s="1">
        <v>38</v>
      </c>
      <c r="EQ254" s="1">
        <v>10</v>
      </c>
      <c r="ER254" s="1">
        <v>1</v>
      </c>
      <c r="ES254" s="1">
        <v>0</v>
      </c>
      <c r="ET254" s="1">
        <v>0</v>
      </c>
      <c r="EU254" s="1">
        <v>31</v>
      </c>
      <c r="EV254" s="1">
        <v>43</v>
      </c>
      <c r="EW254" s="1">
        <v>20</v>
      </c>
      <c r="EX254" s="1">
        <v>10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49</v>
      </c>
      <c r="FJ254" s="1" t="s">
        <v>375</v>
      </c>
      <c r="FK254" s="1">
        <v>73</v>
      </c>
      <c r="FL254" s="1">
        <v>14</v>
      </c>
      <c r="FM254" s="1" t="s">
        <v>375</v>
      </c>
      <c r="FN254" s="1">
        <v>16</v>
      </c>
      <c r="FO254" s="1">
        <v>37</v>
      </c>
      <c r="FP254" s="1">
        <v>21</v>
      </c>
      <c r="FQ254" s="1">
        <v>37</v>
      </c>
      <c r="FR254" s="1" t="s">
        <v>324</v>
      </c>
      <c r="FS254" s="1">
        <v>313</v>
      </c>
      <c r="FT254" s="1">
        <v>134</v>
      </c>
      <c r="FU254" s="1">
        <v>313</v>
      </c>
    </row>
    <row r="255" spans="63:177">
      <c r="BK255" s="29">
        <v>379948543</v>
      </c>
      <c r="BL255" s="1" t="s">
        <v>203</v>
      </c>
      <c r="BM255" s="1">
        <v>138</v>
      </c>
      <c r="BN255" s="1" t="s">
        <v>289</v>
      </c>
      <c r="BO255" s="1" t="s">
        <v>370</v>
      </c>
      <c r="BP255" s="1">
        <v>62</v>
      </c>
      <c r="BQ255" s="1">
        <v>1</v>
      </c>
      <c r="BR255" s="4">
        <v>57.296721311475409</v>
      </c>
      <c r="BS255" s="4">
        <v>33.09672131147542</v>
      </c>
      <c r="BT255" s="4">
        <v>44.642622950819671</v>
      </c>
      <c r="BU255" s="4">
        <v>135.03606557377049</v>
      </c>
      <c r="BV255" s="4">
        <v>45.0120218579235</v>
      </c>
      <c r="BW255" s="1">
        <v>12</v>
      </c>
      <c r="BX255" s="1">
        <v>18</v>
      </c>
      <c r="BY255" s="1">
        <v>21</v>
      </c>
      <c r="BZ255" s="1">
        <v>10</v>
      </c>
      <c r="CA255" s="1">
        <v>1</v>
      </c>
      <c r="CB255" s="1">
        <v>0</v>
      </c>
      <c r="CC255" s="1">
        <v>35</v>
      </c>
      <c r="CD255" s="1">
        <v>15</v>
      </c>
      <c r="CE255" s="1">
        <v>8</v>
      </c>
      <c r="CF255" s="1">
        <v>3</v>
      </c>
      <c r="CG255" s="1">
        <v>1</v>
      </c>
      <c r="CH255" s="1">
        <v>0</v>
      </c>
      <c r="CI255" s="1">
        <v>27</v>
      </c>
      <c r="CJ255" s="1">
        <v>15</v>
      </c>
      <c r="CK255" s="1">
        <v>12</v>
      </c>
      <c r="CL255" s="1">
        <v>7</v>
      </c>
      <c r="CM255" s="1">
        <v>0</v>
      </c>
      <c r="CN255" s="1">
        <v>0</v>
      </c>
      <c r="CO255" s="1">
        <v>0</v>
      </c>
      <c r="CP255" s="1">
        <v>0</v>
      </c>
      <c r="CQ255" s="1">
        <v>50</v>
      </c>
      <c r="CR255" s="1">
        <v>0</v>
      </c>
      <c r="CS255" s="4">
        <v>57.724000000000018</v>
      </c>
      <c r="CT255" s="4">
        <v>25.76</v>
      </c>
      <c r="CU255" s="4">
        <v>50.287999999999975</v>
      </c>
      <c r="CV255" s="4">
        <v>53.96</v>
      </c>
      <c r="CW255" s="4">
        <v>133.77199999999999</v>
      </c>
      <c r="CX255" s="4">
        <v>44.590666666666657</v>
      </c>
      <c r="CY255" s="4">
        <v>46.932999999999993</v>
      </c>
      <c r="CZ255" s="1">
        <v>6</v>
      </c>
      <c r="DA255" s="1">
        <v>19</v>
      </c>
      <c r="DB255" s="1">
        <v>18</v>
      </c>
      <c r="DC255" s="1">
        <v>7</v>
      </c>
      <c r="DD255" s="1">
        <v>1</v>
      </c>
      <c r="DE255" s="1">
        <v>0</v>
      </c>
      <c r="DF255" s="1">
        <v>34</v>
      </c>
      <c r="DG255" s="1">
        <v>14</v>
      </c>
      <c r="DH255" s="1">
        <v>1</v>
      </c>
      <c r="DI255" s="1">
        <v>1</v>
      </c>
      <c r="DJ255" s="1">
        <v>2</v>
      </c>
      <c r="DK255" s="1">
        <v>0</v>
      </c>
      <c r="DL255" s="1">
        <v>14</v>
      </c>
      <c r="DM255" s="1">
        <v>16</v>
      </c>
      <c r="DN255" s="1">
        <v>14</v>
      </c>
      <c r="DO255" s="1">
        <v>6</v>
      </c>
      <c r="DP255" s="1">
        <v>0</v>
      </c>
      <c r="DQ255" s="1">
        <v>0</v>
      </c>
      <c r="DR255" s="1">
        <v>8</v>
      </c>
      <c r="DS255" s="1">
        <v>23</v>
      </c>
      <c r="DT255" s="1">
        <v>12</v>
      </c>
      <c r="DU255" s="1">
        <v>7</v>
      </c>
      <c r="DV255" s="1">
        <v>0</v>
      </c>
      <c r="DW255" s="1">
        <v>0</v>
      </c>
      <c r="DX255" s="1">
        <v>0</v>
      </c>
      <c r="DY255" s="1">
        <v>0</v>
      </c>
      <c r="DZ255" s="1">
        <v>112</v>
      </c>
      <c r="EA255" s="1">
        <v>1</v>
      </c>
      <c r="EB255" s="4">
        <v>57.489189189189169</v>
      </c>
      <c r="EC255" s="4">
        <v>29.791891891891908</v>
      </c>
      <c r="ED255" s="4">
        <v>47.185585585585578</v>
      </c>
      <c r="EE255" s="4">
        <v>53.96</v>
      </c>
      <c r="EF255" s="4">
        <v>134.46666666666667</v>
      </c>
      <c r="EG255" s="4">
        <v>44.82222222222223</v>
      </c>
      <c r="EH255" s="4">
        <v>45.877327327327343</v>
      </c>
      <c r="EI255" s="1">
        <v>18</v>
      </c>
      <c r="EJ255" s="1">
        <v>37</v>
      </c>
      <c r="EK255" s="1">
        <v>39</v>
      </c>
      <c r="EL255" s="1">
        <v>17</v>
      </c>
      <c r="EM255" s="1">
        <v>2</v>
      </c>
      <c r="EN255" s="1">
        <v>0</v>
      </c>
      <c r="EO255" s="1">
        <v>69</v>
      </c>
      <c r="EP255" s="1">
        <v>29</v>
      </c>
      <c r="EQ255" s="1">
        <v>9</v>
      </c>
      <c r="ER255" s="1">
        <v>4</v>
      </c>
      <c r="ES255" s="1">
        <v>3</v>
      </c>
      <c r="ET255" s="1">
        <v>0</v>
      </c>
      <c r="EU255" s="1">
        <v>41</v>
      </c>
      <c r="EV255" s="1">
        <v>31</v>
      </c>
      <c r="EW255" s="1">
        <v>26</v>
      </c>
      <c r="EX255" s="1">
        <v>13</v>
      </c>
      <c r="EY255" s="1">
        <v>0</v>
      </c>
      <c r="EZ255" s="1">
        <v>0</v>
      </c>
      <c r="FA255" s="1">
        <v>8</v>
      </c>
      <c r="FB255" s="1">
        <v>23</v>
      </c>
      <c r="FC255" s="1">
        <v>12</v>
      </c>
      <c r="FD255" s="1">
        <v>7</v>
      </c>
      <c r="FE255" s="1">
        <v>0</v>
      </c>
      <c r="FF255" s="1">
        <v>0</v>
      </c>
      <c r="FG255" s="1">
        <v>0</v>
      </c>
      <c r="FH255" s="1">
        <v>0</v>
      </c>
      <c r="FI255" s="1">
        <v>67</v>
      </c>
      <c r="FJ255" s="1">
        <v>91</v>
      </c>
      <c r="FK255" s="1">
        <v>95</v>
      </c>
      <c r="FL255" s="1">
        <v>18</v>
      </c>
      <c r="FM255" s="1">
        <v>16</v>
      </c>
      <c r="FN255" s="1">
        <v>22</v>
      </c>
      <c r="FO255" s="1">
        <v>37</v>
      </c>
      <c r="FP255" s="1">
        <v>21</v>
      </c>
      <c r="FQ255" s="1">
        <v>37</v>
      </c>
      <c r="FR255" s="1" t="s">
        <v>324</v>
      </c>
      <c r="FS255" s="1">
        <v>313</v>
      </c>
      <c r="FT255" s="1">
        <v>134</v>
      </c>
      <c r="FU255" s="1">
        <v>313</v>
      </c>
    </row>
    <row r="256" spans="63:177">
      <c r="BK256" s="29">
        <v>133516487</v>
      </c>
      <c r="BL256" s="1" t="s">
        <v>333</v>
      </c>
      <c r="BM256" s="1">
        <v>147</v>
      </c>
      <c r="BN256" s="1" t="s">
        <v>305</v>
      </c>
      <c r="BO256" s="1" t="s">
        <v>370</v>
      </c>
      <c r="BP256" s="1">
        <v>49</v>
      </c>
      <c r="BQ256" s="1">
        <v>0</v>
      </c>
      <c r="BR256" s="4">
        <v>74.593877551020398</v>
      </c>
      <c r="BS256" s="4">
        <v>54.697959183673483</v>
      </c>
      <c r="BT256" s="4">
        <v>58.173469387755112</v>
      </c>
      <c r="BU256" s="4">
        <v>187.46530612244899</v>
      </c>
      <c r="BV256" s="4">
        <v>62.488435374149631</v>
      </c>
      <c r="BW256" s="1">
        <v>0</v>
      </c>
      <c r="BX256" s="1">
        <v>9</v>
      </c>
      <c r="BY256" s="1">
        <v>23</v>
      </c>
      <c r="BZ256" s="1">
        <v>17</v>
      </c>
      <c r="CA256" s="1">
        <v>0</v>
      </c>
      <c r="CB256" s="1">
        <v>0</v>
      </c>
      <c r="CC256" s="1">
        <v>9</v>
      </c>
      <c r="CD256" s="1">
        <v>20</v>
      </c>
      <c r="CE256" s="1">
        <v>14</v>
      </c>
      <c r="CF256" s="1">
        <v>6</v>
      </c>
      <c r="CG256" s="1">
        <v>0</v>
      </c>
      <c r="CH256" s="1">
        <v>0</v>
      </c>
      <c r="CI256" s="1">
        <v>4</v>
      </c>
      <c r="CJ256" s="1">
        <v>24</v>
      </c>
      <c r="CK256" s="1">
        <v>13</v>
      </c>
      <c r="CL256" s="1">
        <v>8</v>
      </c>
      <c r="CM256" s="1">
        <v>0</v>
      </c>
      <c r="CN256" s="1">
        <v>0</v>
      </c>
      <c r="CO256" s="1">
        <v>0</v>
      </c>
      <c r="CP256" s="1">
        <v>0</v>
      </c>
      <c r="CQ256" s="1">
        <v>40</v>
      </c>
      <c r="CR256" s="1">
        <v>0</v>
      </c>
      <c r="CS256" s="4">
        <v>73.862499999999983</v>
      </c>
      <c r="CT256" s="4">
        <v>45.83</v>
      </c>
      <c r="CU256" s="4">
        <v>63.964999999999989</v>
      </c>
      <c r="CV256" s="4">
        <v>63.85</v>
      </c>
      <c r="CW256" s="4">
        <v>183.65749999999997</v>
      </c>
      <c r="CX256" s="4">
        <v>61.219166666666673</v>
      </c>
      <c r="CY256" s="4">
        <v>61.876874999999998</v>
      </c>
      <c r="CZ256" s="1">
        <v>1</v>
      </c>
      <c r="DA256" s="1">
        <v>4</v>
      </c>
      <c r="DB256" s="1">
        <v>22</v>
      </c>
      <c r="DC256" s="1">
        <v>13</v>
      </c>
      <c r="DD256" s="1">
        <v>0</v>
      </c>
      <c r="DE256" s="1">
        <v>0</v>
      </c>
      <c r="DF256" s="1">
        <v>12</v>
      </c>
      <c r="DG256" s="1">
        <v>18</v>
      </c>
      <c r="DH256" s="1">
        <v>7</v>
      </c>
      <c r="DI256" s="1">
        <v>3</v>
      </c>
      <c r="DJ256" s="1">
        <v>0</v>
      </c>
      <c r="DK256" s="1">
        <v>0</v>
      </c>
      <c r="DL256" s="1">
        <v>5</v>
      </c>
      <c r="DM256" s="1">
        <v>7</v>
      </c>
      <c r="DN256" s="1">
        <v>19</v>
      </c>
      <c r="DO256" s="1">
        <v>9</v>
      </c>
      <c r="DP256" s="1">
        <v>0</v>
      </c>
      <c r="DQ256" s="1">
        <v>0</v>
      </c>
      <c r="DR256" s="1">
        <v>3</v>
      </c>
      <c r="DS256" s="1">
        <v>15</v>
      </c>
      <c r="DT256" s="1">
        <v>10</v>
      </c>
      <c r="DU256" s="1">
        <v>12</v>
      </c>
      <c r="DV256" s="1">
        <v>0</v>
      </c>
      <c r="DW256" s="1">
        <v>0</v>
      </c>
      <c r="DX256" s="1">
        <v>0</v>
      </c>
      <c r="DY256" s="1">
        <v>0</v>
      </c>
      <c r="DZ256" s="1">
        <v>89</v>
      </c>
      <c r="EA256" s="1">
        <v>0</v>
      </c>
      <c r="EB256" s="4">
        <v>74.265168539325842</v>
      </c>
      <c r="EC256" s="4">
        <v>50.712359550561807</v>
      </c>
      <c r="ED256" s="4">
        <v>60.776404494382014</v>
      </c>
      <c r="EE256" s="4">
        <v>63.85</v>
      </c>
      <c r="EF256" s="4">
        <v>185.75393258426968</v>
      </c>
      <c r="EG256" s="4">
        <v>61.917977528089857</v>
      </c>
      <c r="EH256" s="4">
        <v>62.213576779026226</v>
      </c>
      <c r="EI256" s="1">
        <v>1</v>
      </c>
      <c r="EJ256" s="1">
        <v>13</v>
      </c>
      <c r="EK256" s="1">
        <v>45</v>
      </c>
      <c r="EL256" s="1">
        <v>30</v>
      </c>
      <c r="EM256" s="1">
        <v>0</v>
      </c>
      <c r="EN256" s="1">
        <v>0</v>
      </c>
      <c r="EO256" s="1">
        <v>21</v>
      </c>
      <c r="EP256" s="1">
        <v>38</v>
      </c>
      <c r="EQ256" s="1">
        <v>21</v>
      </c>
      <c r="ER256" s="1">
        <v>9</v>
      </c>
      <c r="ES256" s="1">
        <v>0</v>
      </c>
      <c r="ET256" s="1">
        <v>0</v>
      </c>
      <c r="EU256" s="1">
        <v>9</v>
      </c>
      <c r="EV256" s="1">
        <v>31</v>
      </c>
      <c r="EW256" s="1">
        <v>32</v>
      </c>
      <c r="EX256" s="1">
        <v>17</v>
      </c>
      <c r="EY256" s="1">
        <v>0</v>
      </c>
      <c r="EZ256" s="1">
        <v>0</v>
      </c>
      <c r="FA256" s="1">
        <v>3</v>
      </c>
      <c r="FB256" s="1">
        <v>15</v>
      </c>
      <c r="FC256" s="1">
        <v>10</v>
      </c>
      <c r="FD256" s="1">
        <v>12</v>
      </c>
      <c r="FE256" s="1">
        <v>0</v>
      </c>
      <c r="FF256" s="1">
        <v>0</v>
      </c>
      <c r="FG256" s="1">
        <v>0</v>
      </c>
      <c r="FH256" s="1">
        <v>0</v>
      </c>
      <c r="FI256" s="1">
        <v>4</v>
      </c>
      <c r="FJ256" s="1">
        <v>4</v>
      </c>
      <c r="FK256" s="1">
        <v>5</v>
      </c>
      <c r="FL256" s="1">
        <v>2</v>
      </c>
      <c r="FM256" s="1">
        <v>1</v>
      </c>
      <c r="FN256" s="1">
        <v>2</v>
      </c>
      <c r="FO256" s="1">
        <v>37</v>
      </c>
      <c r="FP256" s="1">
        <v>21</v>
      </c>
      <c r="FQ256" s="1">
        <v>37</v>
      </c>
      <c r="FR256" s="1" t="s">
        <v>324</v>
      </c>
      <c r="FS256" s="1">
        <v>313</v>
      </c>
      <c r="FT256" s="1">
        <v>134</v>
      </c>
      <c r="FU256" s="1">
        <v>313</v>
      </c>
    </row>
    <row r="257" spans="63:177">
      <c r="BK257" s="29">
        <v>565872923</v>
      </c>
      <c r="BL257" s="1" t="s">
        <v>204</v>
      </c>
      <c r="BM257" s="1">
        <v>152</v>
      </c>
      <c r="BN257" s="1" t="s">
        <v>289</v>
      </c>
      <c r="BO257" s="1" t="s">
        <v>325</v>
      </c>
      <c r="BP257" s="1">
        <v>0</v>
      </c>
      <c r="BQ257" s="1">
        <v>0</v>
      </c>
      <c r="BR257" s="4"/>
      <c r="BS257" s="4"/>
      <c r="BT257" s="4"/>
      <c r="BU257" s="4"/>
      <c r="BV257" s="4"/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12</v>
      </c>
      <c r="CR257" s="1">
        <v>0</v>
      </c>
      <c r="CS257" s="4">
        <v>57.183333333333337</v>
      </c>
      <c r="CT257" s="4">
        <v>28.333333333333332</v>
      </c>
      <c r="CU257" s="4">
        <v>51.466666666666661</v>
      </c>
      <c r="CV257" s="4">
        <v>41.916666666666664</v>
      </c>
      <c r="CW257" s="4">
        <v>136.98333333333332</v>
      </c>
      <c r="CX257" s="4">
        <v>45.661111111111119</v>
      </c>
      <c r="CY257" s="4">
        <v>44.725000000000001</v>
      </c>
      <c r="CZ257" s="1">
        <v>1</v>
      </c>
      <c r="DA257" s="1">
        <v>6</v>
      </c>
      <c r="DB257" s="1">
        <v>3</v>
      </c>
      <c r="DC257" s="1">
        <v>2</v>
      </c>
      <c r="DD257" s="1">
        <v>0</v>
      </c>
      <c r="DE257" s="1">
        <v>0</v>
      </c>
      <c r="DF257" s="1">
        <v>8</v>
      </c>
      <c r="DG257" s="1">
        <v>2</v>
      </c>
      <c r="DH257" s="1">
        <v>2</v>
      </c>
      <c r="DI257" s="1">
        <v>0</v>
      </c>
      <c r="DJ257" s="1">
        <v>0</v>
      </c>
      <c r="DK257" s="1">
        <v>0</v>
      </c>
      <c r="DL257" s="1">
        <v>4</v>
      </c>
      <c r="DM257" s="1">
        <v>2</v>
      </c>
      <c r="DN257" s="1">
        <v>4</v>
      </c>
      <c r="DO257" s="1">
        <v>2</v>
      </c>
      <c r="DP257" s="1">
        <v>0</v>
      </c>
      <c r="DQ257" s="1">
        <v>0</v>
      </c>
      <c r="DR257" s="1">
        <v>4</v>
      </c>
      <c r="DS257" s="1">
        <v>6</v>
      </c>
      <c r="DT257" s="1">
        <v>1</v>
      </c>
      <c r="DU257" s="1">
        <v>1</v>
      </c>
      <c r="DV257" s="1">
        <v>0</v>
      </c>
      <c r="DW257" s="1">
        <v>0</v>
      </c>
      <c r="DX257" s="1">
        <v>0</v>
      </c>
      <c r="DY257" s="1">
        <v>0</v>
      </c>
      <c r="DZ257" s="1">
        <v>12</v>
      </c>
      <c r="EA257" s="1">
        <v>0</v>
      </c>
      <c r="EB257" s="4">
        <v>57.183333333333337</v>
      </c>
      <c r="EC257" s="4">
        <v>28.333333333333332</v>
      </c>
      <c r="ED257" s="4">
        <v>51.466666666666661</v>
      </c>
      <c r="EE257" s="4">
        <v>41.916666666666664</v>
      </c>
      <c r="EF257" s="4">
        <v>136.98333333333332</v>
      </c>
      <c r="EG257" s="4">
        <v>45.661111111111119</v>
      </c>
      <c r="EH257" s="4">
        <v>44.725000000000001</v>
      </c>
      <c r="EI257" s="1">
        <v>1</v>
      </c>
      <c r="EJ257" s="1">
        <v>6</v>
      </c>
      <c r="EK257" s="1">
        <v>3</v>
      </c>
      <c r="EL257" s="1">
        <v>2</v>
      </c>
      <c r="EM257" s="1">
        <v>0</v>
      </c>
      <c r="EN257" s="1">
        <v>0</v>
      </c>
      <c r="EO257" s="1">
        <v>8</v>
      </c>
      <c r="EP257" s="1">
        <v>2</v>
      </c>
      <c r="EQ257" s="1">
        <v>2</v>
      </c>
      <c r="ER257" s="1">
        <v>0</v>
      </c>
      <c r="ES257" s="1">
        <v>0</v>
      </c>
      <c r="ET257" s="1">
        <v>0</v>
      </c>
      <c r="EU257" s="1">
        <v>4</v>
      </c>
      <c r="EV257" s="1">
        <v>2</v>
      </c>
      <c r="EW257" s="1">
        <v>4</v>
      </c>
      <c r="EX257" s="1">
        <v>2</v>
      </c>
      <c r="EY257" s="1">
        <v>0</v>
      </c>
      <c r="EZ257" s="1">
        <v>0</v>
      </c>
      <c r="FA257" s="1">
        <v>4</v>
      </c>
      <c r="FB257" s="1">
        <v>6</v>
      </c>
      <c r="FC257" s="1">
        <v>1</v>
      </c>
      <c r="FD257" s="1">
        <v>1</v>
      </c>
      <c r="FE257" s="1">
        <v>0</v>
      </c>
      <c r="FF257" s="1">
        <v>0</v>
      </c>
      <c r="FG257" s="1">
        <v>0</v>
      </c>
      <c r="FH257" s="1">
        <v>0</v>
      </c>
      <c r="FI257" s="1" t="s">
        <v>375</v>
      </c>
      <c r="FJ257" s="1">
        <v>84</v>
      </c>
      <c r="FK257" s="1">
        <v>85</v>
      </c>
      <c r="FL257" s="1" t="s">
        <v>375</v>
      </c>
      <c r="FM257" s="1">
        <v>14</v>
      </c>
      <c r="FN257" s="1">
        <v>20</v>
      </c>
      <c r="FO257" s="1">
        <v>37</v>
      </c>
      <c r="FP257" s="1">
        <v>21</v>
      </c>
      <c r="FQ257" s="1">
        <v>37</v>
      </c>
      <c r="FR257" s="1" t="s">
        <v>324</v>
      </c>
      <c r="FS257" s="1">
        <v>313</v>
      </c>
      <c r="FT257" s="1">
        <v>134</v>
      </c>
      <c r="FU257" s="1">
        <v>313</v>
      </c>
    </row>
    <row r="258" spans="63:177">
      <c r="BK258" s="29">
        <v>360452736</v>
      </c>
      <c r="BL258" s="1" t="s">
        <v>205</v>
      </c>
      <c r="BM258" s="1">
        <v>165</v>
      </c>
      <c r="BN258" s="1" t="s">
        <v>289</v>
      </c>
      <c r="BO258" s="1" t="s">
        <v>370</v>
      </c>
      <c r="BP258" s="1">
        <v>115</v>
      </c>
      <c r="BQ258" s="1">
        <v>3</v>
      </c>
      <c r="BR258" s="4">
        <v>48.200892857142847</v>
      </c>
      <c r="BS258" s="4">
        <v>23.757142857142874</v>
      </c>
      <c r="BT258" s="4">
        <v>32.374999999999986</v>
      </c>
      <c r="BU258" s="4">
        <v>104.33303571428569</v>
      </c>
      <c r="BV258" s="4">
        <v>34.777678571428574</v>
      </c>
      <c r="BW258" s="1">
        <v>27</v>
      </c>
      <c r="BX258" s="1">
        <v>48</v>
      </c>
      <c r="BY258" s="1">
        <v>28</v>
      </c>
      <c r="BZ258" s="1">
        <v>9</v>
      </c>
      <c r="CA258" s="1">
        <v>1</v>
      </c>
      <c r="CB258" s="1">
        <v>0</v>
      </c>
      <c r="CC258" s="1">
        <v>84</v>
      </c>
      <c r="CD258" s="1">
        <v>19</v>
      </c>
      <c r="CE258" s="1">
        <v>7</v>
      </c>
      <c r="CF258" s="1">
        <v>2</v>
      </c>
      <c r="CG258" s="1">
        <v>0</v>
      </c>
      <c r="CH258" s="1">
        <v>0</v>
      </c>
      <c r="CI258" s="1">
        <v>66</v>
      </c>
      <c r="CJ258" s="1">
        <v>31</v>
      </c>
      <c r="CK258" s="1">
        <v>12</v>
      </c>
      <c r="CL258" s="1">
        <v>3</v>
      </c>
      <c r="CM258" s="1">
        <v>1</v>
      </c>
      <c r="CN258" s="1">
        <v>0</v>
      </c>
      <c r="CO258" s="1">
        <v>0</v>
      </c>
      <c r="CP258" s="1">
        <v>0</v>
      </c>
      <c r="CQ258" s="1">
        <v>19</v>
      </c>
      <c r="CR258" s="1">
        <v>0</v>
      </c>
      <c r="CS258" s="4">
        <v>50.868421052631582</v>
      </c>
      <c r="CT258" s="4">
        <v>24.236842105263158</v>
      </c>
      <c r="CU258" s="4">
        <v>35.6</v>
      </c>
      <c r="CV258" s="4">
        <v>45.888888888888886</v>
      </c>
      <c r="CW258" s="4">
        <v>110.70526315789475</v>
      </c>
      <c r="CX258" s="4">
        <v>36.901754385964914</v>
      </c>
      <c r="CY258" s="4">
        <v>38.794298245614037</v>
      </c>
      <c r="CZ258" s="1">
        <v>3</v>
      </c>
      <c r="DA258" s="1">
        <v>8</v>
      </c>
      <c r="DB258" s="1">
        <v>8</v>
      </c>
      <c r="DC258" s="1">
        <v>0</v>
      </c>
      <c r="DD258" s="1">
        <v>0</v>
      </c>
      <c r="DE258" s="1">
        <v>0</v>
      </c>
      <c r="DF258" s="1">
        <v>12</v>
      </c>
      <c r="DG258" s="1">
        <v>7</v>
      </c>
      <c r="DH258" s="1">
        <v>0</v>
      </c>
      <c r="DI258" s="1">
        <v>0</v>
      </c>
      <c r="DJ258" s="1">
        <v>1</v>
      </c>
      <c r="DK258" s="1">
        <v>0</v>
      </c>
      <c r="DL258" s="1">
        <v>12</v>
      </c>
      <c r="DM258" s="1">
        <v>3</v>
      </c>
      <c r="DN258" s="1">
        <v>4</v>
      </c>
      <c r="DO258" s="1">
        <v>0</v>
      </c>
      <c r="DP258" s="1">
        <v>0</v>
      </c>
      <c r="DQ258" s="1">
        <v>0</v>
      </c>
      <c r="DR258" s="1">
        <v>6</v>
      </c>
      <c r="DS258" s="1">
        <v>5</v>
      </c>
      <c r="DT258" s="1">
        <v>6</v>
      </c>
      <c r="DU258" s="1">
        <v>1</v>
      </c>
      <c r="DV258" s="1">
        <v>1</v>
      </c>
      <c r="DW258" s="1">
        <v>0</v>
      </c>
      <c r="DX258" s="1">
        <v>0</v>
      </c>
      <c r="DY258" s="1">
        <v>0</v>
      </c>
      <c r="DZ258" s="1">
        <v>134</v>
      </c>
      <c r="EA258" s="1">
        <v>3</v>
      </c>
      <c r="EB258" s="4">
        <v>48.587786259542</v>
      </c>
      <c r="EC258" s="4">
        <v>23.826717557251918</v>
      </c>
      <c r="ED258" s="4">
        <v>32.842748091603028</v>
      </c>
      <c r="EE258" s="4">
        <v>45.888888888888886</v>
      </c>
      <c r="EF258" s="4">
        <v>105.2572519083969</v>
      </c>
      <c r="EG258" s="4">
        <v>35.085750636132317</v>
      </c>
      <c r="EH258" s="4">
        <v>35.360241730279903</v>
      </c>
      <c r="EI258" s="1">
        <v>30</v>
      </c>
      <c r="EJ258" s="1">
        <v>56</v>
      </c>
      <c r="EK258" s="1">
        <v>36</v>
      </c>
      <c r="EL258" s="1">
        <v>9</v>
      </c>
      <c r="EM258" s="1">
        <v>1</v>
      </c>
      <c r="EN258" s="1">
        <v>0</v>
      </c>
      <c r="EO258" s="1">
        <v>96</v>
      </c>
      <c r="EP258" s="1">
        <v>26</v>
      </c>
      <c r="EQ258" s="1">
        <v>7</v>
      </c>
      <c r="ER258" s="1">
        <v>2</v>
      </c>
      <c r="ES258" s="1">
        <v>1</v>
      </c>
      <c r="ET258" s="1">
        <v>0</v>
      </c>
      <c r="EU258" s="1">
        <v>78</v>
      </c>
      <c r="EV258" s="1">
        <v>34</v>
      </c>
      <c r="EW258" s="1">
        <v>16</v>
      </c>
      <c r="EX258" s="1">
        <v>3</v>
      </c>
      <c r="EY258" s="1">
        <v>1</v>
      </c>
      <c r="EZ258" s="1">
        <v>0</v>
      </c>
      <c r="FA258" s="1">
        <v>6</v>
      </c>
      <c r="FB258" s="1">
        <v>5</v>
      </c>
      <c r="FC258" s="1">
        <v>6</v>
      </c>
      <c r="FD258" s="1">
        <v>1</v>
      </c>
      <c r="FE258" s="1">
        <v>1</v>
      </c>
      <c r="FF258" s="1">
        <v>0</v>
      </c>
      <c r="FG258" s="1">
        <v>0</v>
      </c>
      <c r="FH258" s="1">
        <v>0</v>
      </c>
      <c r="FI258" s="1">
        <v>249</v>
      </c>
      <c r="FJ258" s="1">
        <v>118</v>
      </c>
      <c r="FK258" s="1">
        <v>252</v>
      </c>
      <c r="FL258" s="1">
        <v>35</v>
      </c>
      <c r="FM258" s="1">
        <v>19</v>
      </c>
      <c r="FN258" s="1">
        <v>36</v>
      </c>
      <c r="FO258" s="1">
        <v>37</v>
      </c>
      <c r="FP258" s="1">
        <v>21</v>
      </c>
      <c r="FQ258" s="1">
        <v>37</v>
      </c>
      <c r="FR258" s="1" t="s">
        <v>324</v>
      </c>
      <c r="FS258" s="1">
        <v>313</v>
      </c>
      <c r="FT258" s="1">
        <v>134</v>
      </c>
      <c r="FU258" s="1">
        <v>313</v>
      </c>
    </row>
    <row r="259" spans="63:177">
      <c r="BK259" s="29">
        <v>331424303</v>
      </c>
      <c r="BL259" s="1" t="s">
        <v>207</v>
      </c>
      <c r="BM259" s="1">
        <v>171</v>
      </c>
      <c r="BN259" s="1" t="s">
        <v>289</v>
      </c>
      <c r="BO259" s="1" t="s">
        <v>370</v>
      </c>
      <c r="BP259" s="1">
        <v>72</v>
      </c>
      <c r="BQ259" s="1">
        <v>0</v>
      </c>
      <c r="BR259" s="4">
        <v>63.876388888888869</v>
      </c>
      <c r="BS259" s="4">
        <v>34.047222222222246</v>
      </c>
      <c r="BT259" s="4">
        <v>52.045833333333327</v>
      </c>
      <c r="BU259" s="4">
        <v>149.96944444444449</v>
      </c>
      <c r="BV259" s="4">
        <v>49.989814814814792</v>
      </c>
      <c r="BW259" s="1">
        <v>7</v>
      </c>
      <c r="BX259" s="1">
        <v>19</v>
      </c>
      <c r="BY259" s="1">
        <v>32</v>
      </c>
      <c r="BZ259" s="1">
        <v>14</v>
      </c>
      <c r="CA259" s="1">
        <v>0</v>
      </c>
      <c r="CB259" s="1">
        <v>0</v>
      </c>
      <c r="CC259" s="1">
        <v>40</v>
      </c>
      <c r="CD259" s="1">
        <v>20</v>
      </c>
      <c r="CE259" s="1">
        <v>8</v>
      </c>
      <c r="CF259" s="1">
        <v>4</v>
      </c>
      <c r="CG259" s="1">
        <v>0</v>
      </c>
      <c r="CH259" s="1">
        <v>0</v>
      </c>
      <c r="CI259" s="1">
        <v>18</v>
      </c>
      <c r="CJ259" s="1">
        <v>24</v>
      </c>
      <c r="CK259" s="1">
        <v>20</v>
      </c>
      <c r="CL259" s="1">
        <v>10</v>
      </c>
      <c r="CM259" s="1">
        <v>0</v>
      </c>
      <c r="CN259" s="1">
        <v>2</v>
      </c>
      <c r="CO259" s="1">
        <v>0</v>
      </c>
      <c r="CP259" s="1">
        <v>0</v>
      </c>
      <c r="CQ259" s="1">
        <v>48</v>
      </c>
      <c r="CR259" s="1">
        <v>1</v>
      </c>
      <c r="CS259" s="4">
        <v>62.82553191489361</v>
      </c>
      <c r="CT259" s="4">
        <v>37.457446808510646</v>
      </c>
      <c r="CU259" s="4">
        <v>56.697872340425519</v>
      </c>
      <c r="CV259" s="4">
        <v>56.085106382978722</v>
      </c>
      <c r="CW259" s="4">
        <v>156.98085106382985</v>
      </c>
      <c r="CX259" s="4">
        <v>52.32695035460992</v>
      </c>
      <c r="CY259" s="4">
        <v>53.266489361702142</v>
      </c>
      <c r="CZ259" s="1">
        <v>5</v>
      </c>
      <c r="DA259" s="1">
        <v>11</v>
      </c>
      <c r="DB259" s="1">
        <v>21</v>
      </c>
      <c r="DC259" s="1">
        <v>10</v>
      </c>
      <c r="DD259" s="1">
        <v>0</v>
      </c>
      <c r="DE259" s="1">
        <v>0</v>
      </c>
      <c r="DF259" s="1">
        <v>19</v>
      </c>
      <c r="DG259" s="1">
        <v>18</v>
      </c>
      <c r="DH259" s="1">
        <v>6</v>
      </c>
      <c r="DI259" s="1">
        <v>4</v>
      </c>
      <c r="DJ259" s="1">
        <v>0</v>
      </c>
      <c r="DK259" s="1">
        <v>0</v>
      </c>
      <c r="DL259" s="1">
        <v>11</v>
      </c>
      <c r="DM259" s="1">
        <v>10</v>
      </c>
      <c r="DN259" s="1">
        <v>15</v>
      </c>
      <c r="DO259" s="1">
        <v>11</v>
      </c>
      <c r="DP259" s="1">
        <v>0</v>
      </c>
      <c r="DQ259" s="1">
        <v>0</v>
      </c>
      <c r="DR259" s="1">
        <v>7</v>
      </c>
      <c r="DS259" s="1">
        <v>18</v>
      </c>
      <c r="DT259" s="1">
        <v>14</v>
      </c>
      <c r="DU259" s="1">
        <v>8</v>
      </c>
      <c r="DV259" s="1">
        <v>1</v>
      </c>
      <c r="DW259" s="1">
        <v>0</v>
      </c>
      <c r="DX259" s="1">
        <v>0</v>
      </c>
      <c r="DY259" s="1">
        <v>0</v>
      </c>
      <c r="DZ259" s="1">
        <v>120</v>
      </c>
      <c r="EA259" s="1">
        <v>1</v>
      </c>
      <c r="EB259" s="4">
        <v>63.46134453781513</v>
      </c>
      <c r="EC259" s="4">
        <v>35.394117647058835</v>
      </c>
      <c r="ED259" s="4">
        <v>53.883193277310937</v>
      </c>
      <c r="EE259" s="4">
        <v>56.085106382978722</v>
      </c>
      <c r="EF259" s="4">
        <v>152.73865546218485</v>
      </c>
      <c r="EG259" s="4">
        <v>50.912885154061634</v>
      </c>
      <c r="EH259" s="4">
        <v>51.283963585434151</v>
      </c>
      <c r="EI259" s="1">
        <v>12</v>
      </c>
      <c r="EJ259" s="1">
        <v>30</v>
      </c>
      <c r="EK259" s="1">
        <v>53</v>
      </c>
      <c r="EL259" s="1">
        <v>24</v>
      </c>
      <c r="EM259" s="1">
        <v>0</v>
      </c>
      <c r="EN259" s="1">
        <v>0</v>
      </c>
      <c r="EO259" s="1">
        <v>59</v>
      </c>
      <c r="EP259" s="1">
        <v>38</v>
      </c>
      <c r="EQ259" s="1">
        <v>14</v>
      </c>
      <c r="ER259" s="1">
        <v>8</v>
      </c>
      <c r="ES259" s="1">
        <v>0</v>
      </c>
      <c r="ET259" s="1">
        <v>0</v>
      </c>
      <c r="EU259" s="1">
        <v>29</v>
      </c>
      <c r="EV259" s="1">
        <v>34</v>
      </c>
      <c r="EW259" s="1">
        <v>35</v>
      </c>
      <c r="EX259" s="1">
        <v>21</v>
      </c>
      <c r="EY259" s="1">
        <v>0</v>
      </c>
      <c r="EZ259" s="1">
        <v>2</v>
      </c>
      <c r="FA259" s="1">
        <v>7</v>
      </c>
      <c r="FB259" s="1">
        <v>18</v>
      </c>
      <c r="FC259" s="1">
        <v>14</v>
      </c>
      <c r="FD259" s="1">
        <v>8</v>
      </c>
      <c r="FE259" s="1">
        <v>1</v>
      </c>
      <c r="FF259" s="1">
        <v>0</v>
      </c>
      <c r="FG259" s="1">
        <v>0</v>
      </c>
      <c r="FH259" s="1">
        <v>0</v>
      </c>
      <c r="FI259" s="1">
        <v>27</v>
      </c>
      <c r="FJ259" s="1">
        <v>37</v>
      </c>
      <c r="FK259" s="1">
        <v>28</v>
      </c>
      <c r="FL259" s="1">
        <v>9</v>
      </c>
      <c r="FM259" s="1">
        <v>7</v>
      </c>
      <c r="FN259" s="1">
        <v>9</v>
      </c>
      <c r="FO259" s="1">
        <v>37</v>
      </c>
      <c r="FP259" s="1">
        <v>21</v>
      </c>
      <c r="FQ259" s="1">
        <v>37</v>
      </c>
      <c r="FR259" s="1" t="s">
        <v>324</v>
      </c>
      <c r="FS259" s="1">
        <v>313</v>
      </c>
      <c r="FT259" s="1">
        <v>134</v>
      </c>
      <c r="FU259" s="1">
        <v>313</v>
      </c>
    </row>
    <row r="260" spans="63:177">
      <c r="BK260" s="29">
        <v>755826550</v>
      </c>
      <c r="BL260" s="1" t="s">
        <v>208</v>
      </c>
      <c r="BM260" s="1">
        <v>191</v>
      </c>
      <c r="BN260" s="1" t="s">
        <v>289</v>
      </c>
      <c r="BO260" s="1" t="s">
        <v>370</v>
      </c>
      <c r="BP260" s="1">
        <v>97</v>
      </c>
      <c r="BQ260" s="1">
        <v>0</v>
      </c>
      <c r="BR260" s="4">
        <v>67.026804123711329</v>
      </c>
      <c r="BS260" s="4">
        <v>44.875257731958762</v>
      </c>
      <c r="BT260" s="4">
        <v>50.426804123711364</v>
      </c>
      <c r="BU260" s="4">
        <v>162.32886597938145</v>
      </c>
      <c r="BV260" s="4">
        <v>54.109621993127149</v>
      </c>
      <c r="BW260" s="1">
        <v>9</v>
      </c>
      <c r="BX260" s="1">
        <v>19</v>
      </c>
      <c r="BY260" s="1">
        <v>38</v>
      </c>
      <c r="BZ260" s="1">
        <v>31</v>
      </c>
      <c r="CA260" s="1">
        <v>0</v>
      </c>
      <c r="CB260" s="1">
        <v>0</v>
      </c>
      <c r="CC260" s="1">
        <v>33</v>
      </c>
      <c r="CD260" s="1">
        <v>29</v>
      </c>
      <c r="CE260" s="1">
        <v>27</v>
      </c>
      <c r="CF260" s="1">
        <v>8</v>
      </c>
      <c r="CG260" s="1">
        <v>0</v>
      </c>
      <c r="CH260" s="1">
        <v>0</v>
      </c>
      <c r="CI260" s="1">
        <v>24</v>
      </c>
      <c r="CJ260" s="1">
        <v>35</v>
      </c>
      <c r="CK260" s="1">
        <v>26</v>
      </c>
      <c r="CL260" s="1">
        <v>12</v>
      </c>
      <c r="CM260" s="1">
        <v>0</v>
      </c>
      <c r="CN260" s="1">
        <v>0</v>
      </c>
      <c r="CO260" s="1">
        <v>0</v>
      </c>
      <c r="CP260" s="1">
        <v>0</v>
      </c>
      <c r="CQ260" s="1">
        <v>36</v>
      </c>
      <c r="CR260" s="1">
        <v>0</v>
      </c>
      <c r="CS260" s="4">
        <v>59.013888888888886</v>
      </c>
      <c r="CT260" s="4">
        <v>30.011111111111106</v>
      </c>
      <c r="CU260" s="4">
        <v>53.013888888888886</v>
      </c>
      <c r="CV260" s="4">
        <v>63.611111111111114</v>
      </c>
      <c r="CW260" s="4">
        <v>142.03888888888889</v>
      </c>
      <c r="CX260" s="4">
        <v>47.346296296296288</v>
      </c>
      <c r="CY260" s="4">
        <v>51.412500000000009</v>
      </c>
      <c r="CZ260" s="1">
        <v>5</v>
      </c>
      <c r="DA260" s="1">
        <v>10</v>
      </c>
      <c r="DB260" s="1">
        <v>15</v>
      </c>
      <c r="DC260" s="1">
        <v>6</v>
      </c>
      <c r="DD260" s="1">
        <v>0</v>
      </c>
      <c r="DE260" s="1">
        <v>0</v>
      </c>
      <c r="DF260" s="1">
        <v>21</v>
      </c>
      <c r="DG260" s="1">
        <v>12</v>
      </c>
      <c r="DH260" s="1">
        <v>3</v>
      </c>
      <c r="DI260" s="1">
        <v>0</v>
      </c>
      <c r="DJ260" s="1">
        <v>0</v>
      </c>
      <c r="DK260" s="1">
        <v>0</v>
      </c>
      <c r="DL260" s="1">
        <v>11</v>
      </c>
      <c r="DM260" s="1">
        <v>8</v>
      </c>
      <c r="DN260" s="1">
        <v>13</v>
      </c>
      <c r="DO260" s="1">
        <v>4</v>
      </c>
      <c r="DP260" s="1">
        <v>0</v>
      </c>
      <c r="DQ260" s="1">
        <v>0</v>
      </c>
      <c r="DR260" s="1">
        <v>4</v>
      </c>
      <c r="DS260" s="1">
        <v>9</v>
      </c>
      <c r="DT260" s="1">
        <v>17</v>
      </c>
      <c r="DU260" s="1">
        <v>6</v>
      </c>
      <c r="DV260" s="1">
        <v>1</v>
      </c>
      <c r="DW260" s="1">
        <v>0</v>
      </c>
      <c r="DX260" s="1">
        <v>0</v>
      </c>
      <c r="DY260" s="1">
        <v>0</v>
      </c>
      <c r="DZ260" s="1">
        <v>133</v>
      </c>
      <c r="EA260" s="1">
        <v>0</v>
      </c>
      <c r="EB260" s="4">
        <v>64.857894736842098</v>
      </c>
      <c r="EC260" s="4">
        <v>40.851879699248123</v>
      </c>
      <c r="ED260" s="4">
        <v>51.127067669172945</v>
      </c>
      <c r="EE260" s="4">
        <v>63.611111111111114</v>
      </c>
      <c r="EF260" s="4">
        <v>156.83684210526312</v>
      </c>
      <c r="EG260" s="4">
        <v>52.278947368421065</v>
      </c>
      <c r="EH260" s="4">
        <v>53.379573934837076</v>
      </c>
      <c r="EI260" s="1">
        <v>14</v>
      </c>
      <c r="EJ260" s="1">
        <v>29</v>
      </c>
      <c r="EK260" s="1">
        <v>53</v>
      </c>
      <c r="EL260" s="1">
        <v>37</v>
      </c>
      <c r="EM260" s="1">
        <v>0</v>
      </c>
      <c r="EN260" s="1">
        <v>0</v>
      </c>
      <c r="EO260" s="1">
        <v>54</v>
      </c>
      <c r="EP260" s="1">
        <v>41</v>
      </c>
      <c r="EQ260" s="1">
        <v>30</v>
      </c>
      <c r="ER260" s="1">
        <v>8</v>
      </c>
      <c r="ES260" s="1">
        <v>0</v>
      </c>
      <c r="ET260" s="1">
        <v>0</v>
      </c>
      <c r="EU260" s="1">
        <v>35</v>
      </c>
      <c r="EV260" s="1">
        <v>43</v>
      </c>
      <c r="EW260" s="1">
        <v>39</v>
      </c>
      <c r="EX260" s="1">
        <v>16</v>
      </c>
      <c r="EY260" s="1">
        <v>0</v>
      </c>
      <c r="EZ260" s="1">
        <v>0</v>
      </c>
      <c r="FA260" s="1">
        <v>4</v>
      </c>
      <c r="FB260" s="1">
        <v>9</v>
      </c>
      <c r="FC260" s="1">
        <v>17</v>
      </c>
      <c r="FD260" s="1">
        <v>6</v>
      </c>
      <c r="FE260" s="1">
        <v>1</v>
      </c>
      <c r="FF260" s="1">
        <v>0</v>
      </c>
      <c r="FG260" s="1">
        <v>0</v>
      </c>
      <c r="FH260" s="1">
        <v>0</v>
      </c>
      <c r="FI260" s="1">
        <v>14</v>
      </c>
      <c r="FJ260" s="1">
        <v>70</v>
      </c>
      <c r="FK260" s="1">
        <v>20</v>
      </c>
      <c r="FL260" s="1">
        <v>3</v>
      </c>
      <c r="FM260" s="1">
        <v>12</v>
      </c>
      <c r="FN260" s="1">
        <v>5</v>
      </c>
      <c r="FO260" s="1">
        <v>37</v>
      </c>
      <c r="FP260" s="1">
        <v>21</v>
      </c>
      <c r="FQ260" s="1">
        <v>37</v>
      </c>
      <c r="FR260" s="1" t="s">
        <v>324</v>
      </c>
      <c r="FS260" s="1">
        <v>313</v>
      </c>
      <c r="FT260" s="1">
        <v>134</v>
      </c>
      <c r="FU260" s="1">
        <v>313</v>
      </c>
    </row>
    <row r="261" spans="63:177">
      <c r="BK261" s="29">
        <v>877429238</v>
      </c>
      <c r="BL261" s="1" t="s">
        <v>209</v>
      </c>
      <c r="BM261" s="1">
        <v>194</v>
      </c>
      <c r="BN261" s="1" t="s">
        <v>289</v>
      </c>
      <c r="BO261" s="1" t="s">
        <v>290</v>
      </c>
      <c r="BP261" s="1">
        <v>120</v>
      </c>
      <c r="BQ261" s="1">
        <v>1</v>
      </c>
      <c r="BR261" s="4">
        <v>56.936974789915958</v>
      </c>
      <c r="BS261" s="4">
        <v>28.115966386554629</v>
      </c>
      <c r="BT261" s="4">
        <v>38.628571428571433</v>
      </c>
      <c r="BU261" s="4">
        <v>123.68151260504197</v>
      </c>
      <c r="BV261" s="4">
        <v>41.227170868347315</v>
      </c>
      <c r="BW261" s="1">
        <v>18</v>
      </c>
      <c r="BX261" s="1">
        <v>39</v>
      </c>
      <c r="BY261" s="1">
        <v>48</v>
      </c>
      <c r="BZ261" s="1">
        <v>14</v>
      </c>
      <c r="CA261" s="1">
        <v>1</v>
      </c>
      <c r="CB261" s="1">
        <v>0</v>
      </c>
      <c r="CC261" s="1">
        <v>72</v>
      </c>
      <c r="CD261" s="1">
        <v>40</v>
      </c>
      <c r="CE261" s="1">
        <v>6</v>
      </c>
      <c r="CF261" s="1">
        <v>1</v>
      </c>
      <c r="CG261" s="1">
        <v>1</v>
      </c>
      <c r="CH261" s="1">
        <v>0</v>
      </c>
      <c r="CI261" s="1">
        <v>51</v>
      </c>
      <c r="CJ261" s="1">
        <v>45</v>
      </c>
      <c r="CK261" s="1">
        <v>20</v>
      </c>
      <c r="CL261" s="1">
        <v>3</v>
      </c>
      <c r="CM261" s="1">
        <v>1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4"/>
      <c r="CT261" s="4"/>
      <c r="CU261" s="4"/>
      <c r="CV261" s="4"/>
      <c r="CW261" s="4"/>
      <c r="CX261" s="4"/>
      <c r="CY261" s="4"/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120</v>
      </c>
      <c r="EA261" s="1">
        <v>1</v>
      </c>
      <c r="EB261" s="4">
        <v>56.936974789915958</v>
      </c>
      <c r="EC261" s="4">
        <v>28.115966386554629</v>
      </c>
      <c r="ED261" s="4">
        <v>38.628571428571433</v>
      </c>
      <c r="EE261" s="4"/>
      <c r="EF261" s="4">
        <v>123.68151260504197</v>
      </c>
      <c r="EG261" s="4">
        <v>41.227170868347315</v>
      </c>
      <c r="EH261" s="4">
        <v>41.227170868347315</v>
      </c>
      <c r="EI261" s="1">
        <v>18</v>
      </c>
      <c r="EJ261" s="1">
        <v>39</v>
      </c>
      <c r="EK261" s="1">
        <v>48</v>
      </c>
      <c r="EL261" s="1">
        <v>14</v>
      </c>
      <c r="EM261" s="1">
        <v>1</v>
      </c>
      <c r="EN261" s="1">
        <v>0</v>
      </c>
      <c r="EO261" s="1">
        <v>72</v>
      </c>
      <c r="EP261" s="1">
        <v>40</v>
      </c>
      <c r="EQ261" s="1">
        <v>6</v>
      </c>
      <c r="ER261" s="1">
        <v>1</v>
      </c>
      <c r="ES261" s="1">
        <v>1</v>
      </c>
      <c r="ET261" s="1">
        <v>0</v>
      </c>
      <c r="EU261" s="1">
        <v>51</v>
      </c>
      <c r="EV261" s="1">
        <v>45</v>
      </c>
      <c r="EW261" s="1">
        <v>20</v>
      </c>
      <c r="EX261" s="1">
        <v>3</v>
      </c>
      <c r="EY261" s="1">
        <v>1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128</v>
      </c>
      <c r="FJ261" s="1" t="s">
        <v>375</v>
      </c>
      <c r="FK261" s="1">
        <v>143</v>
      </c>
      <c r="FL261" s="1">
        <v>25</v>
      </c>
      <c r="FM261" s="1" t="s">
        <v>375</v>
      </c>
      <c r="FN261" s="1">
        <v>29</v>
      </c>
      <c r="FO261" s="1">
        <v>37</v>
      </c>
      <c r="FP261" s="1">
        <v>21</v>
      </c>
      <c r="FQ261" s="1">
        <v>37</v>
      </c>
      <c r="FR261" s="1" t="s">
        <v>324</v>
      </c>
      <c r="FS261" s="1">
        <v>313</v>
      </c>
      <c r="FT261" s="1">
        <v>134</v>
      </c>
      <c r="FU261" s="1">
        <v>313</v>
      </c>
    </row>
    <row r="262" spans="63:177">
      <c r="BK262" s="29">
        <v>361617570</v>
      </c>
      <c r="BL262" s="1" t="s">
        <v>210</v>
      </c>
      <c r="BM262" s="1">
        <v>204</v>
      </c>
      <c r="BN262" s="1" t="s">
        <v>289</v>
      </c>
      <c r="BO262" s="1" t="s">
        <v>290</v>
      </c>
      <c r="BP262" s="1">
        <v>115</v>
      </c>
      <c r="BQ262" s="1">
        <v>1</v>
      </c>
      <c r="BR262" s="4">
        <v>64.34210526315789</v>
      </c>
      <c r="BS262" s="4">
        <v>36.777192982456135</v>
      </c>
      <c r="BT262" s="4">
        <v>45.742982456140346</v>
      </c>
      <c r="BU262" s="4">
        <v>146.86228070175434</v>
      </c>
      <c r="BV262" s="4">
        <v>48.954093567251441</v>
      </c>
      <c r="BW262" s="1">
        <v>12</v>
      </c>
      <c r="BX262" s="1">
        <v>26</v>
      </c>
      <c r="BY262" s="1">
        <v>47</v>
      </c>
      <c r="BZ262" s="1">
        <v>29</v>
      </c>
      <c r="CA262" s="1">
        <v>0</v>
      </c>
      <c r="CB262" s="1">
        <v>1</v>
      </c>
      <c r="CC262" s="1">
        <v>55</v>
      </c>
      <c r="CD262" s="1">
        <v>38</v>
      </c>
      <c r="CE262" s="1">
        <v>12</v>
      </c>
      <c r="CF262" s="1">
        <v>9</v>
      </c>
      <c r="CG262" s="1">
        <v>3</v>
      </c>
      <c r="CH262" s="1">
        <v>0</v>
      </c>
      <c r="CI262" s="1">
        <v>38</v>
      </c>
      <c r="CJ262" s="1">
        <v>42</v>
      </c>
      <c r="CK262" s="1">
        <v>23</v>
      </c>
      <c r="CL262" s="1">
        <v>11</v>
      </c>
      <c r="CM262" s="1">
        <v>1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4"/>
      <c r="CT262" s="4"/>
      <c r="CU262" s="4"/>
      <c r="CV262" s="4"/>
      <c r="CW262" s="4"/>
      <c r="CX262" s="4"/>
      <c r="CY262" s="4"/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115</v>
      </c>
      <c r="EA262" s="1">
        <v>1</v>
      </c>
      <c r="EB262" s="4">
        <v>64.34210526315789</v>
      </c>
      <c r="EC262" s="4">
        <v>36.777192982456135</v>
      </c>
      <c r="ED262" s="4">
        <v>45.742982456140346</v>
      </c>
      <c r="EE262" s="4"/>
      <c r="EF262" s="4">
        <v>146.86228070175434</v>
      </c>
      <c r="EG262" s="4">
        <v>48.954093567251441</v>
      </c>
      <c r="EH262" s="4">
        <v>48.954093567251441</v>
      </c>
      <c r="EI262" s="1">
        <v>12</v>
      </c>
      <c r="EJ262" s="1">
        <v>26</v>
      </c>
      <c r="EK262" s="1">
        <v>47</v>
      </c>
      <c r="EL262" s="1">
        <v>29</v>
      </c>
      <c r="EM262" s="1">
        <v>0</v>
      </c>
      <c r="EN262" s="1">
        <v>1</v>
      </c>
      <c r="EO262" s="1">
        <v>55</v>
      </c>
      <c r="EP262" s="1">
        <v>38</v>
      </c>
      <c r="EQ262" s="1">
        <v>12</v>
      </c>
      <c r="ER262" s="1">
        <v>9</v>
      </c>
      <c r="ES262" s="1">
        <v>3</v>
      </c>
      <c r="ET262" s="1">
        <v>0</v>
      </c>
      <c r="EU262" s="1">
        <v>38</v>
      </c>
      <c r="EV262" s="1">
        <v>42</v>
      </c>
      <c r="EW262" s="1">
        <v>23</v>
      </c>
      <c r="EX262" s="1">
        <v>11</v>
      </c>
      <c r="EY262" s="1">
        <v>1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36</v>
      </c>
      <c r="FJ262" s="1" t="s">
        <v>375</v>
      </c>
      <c r="FK262" s="1">
        <v>42</v>
      </c>
      <c r="FL262" s="1">
        <v>10</v>
      </c>
      <c r="FM262" s="1" t="s">
        <v>375</v>
      </c>
      <c r="FN262" s="1">
        <v>11</v>
      </c>
      <c r="FO262" s="1">
        <v>37</v>
      </c>
      <c r="FP262" s="1">
        <v>21</v>
      </c>
      <c r="FQ262" s="1">
        <v>37</v>
      </c>
      <c r="FR262" s="1" t="s">
        <v>324</v>
      </c>
      <c r="FS262" s="1">
        <v>313</v>
      </c>
      <c r="FT262" s="1">
        <v>134</v>
      </c>
      <c r="FU262" s="1">
        <v>313</v>
      </c>
    </row>
    <row r="263" spans="63:177">
      <c r="BK263" s="29">
        <v>512637753</v>
      </c>
      <c r="BL263" s="1" t="s">
        <v>211</v>
      </c>
      <c r="BM263" s="1">
        <v>221</v>
      </c>
      <c r="BN263" s="1" t="s">
        <v>289</v>
      </c>
      <c r="BO263" s="1" t="s">
        <v>370</v>
      </c>
      <c r="BP263" s="1">
        <v>138</v>
      </c>
      <c r="BQ263" s="1">
        <v>1</v>
      </c>
      <c r="BR263" s="4">
        <v>53.185401459854027</v>
      </c>
      <c r="BS263" s="4">
        <v>28.05693430656936</v>
      </c>
      <c r="BT263" s="4">
        <v>33.487591240875908</v>
      </c>
      <c r="BU263" s="4">
        <v>114.72992700729924</v>
      </c>
      <c r="BV263" s="4">
        <v>38.243309002433087</v>
      </c>
      <c r="BW263" s="1">
        <v>27</v>
      </c>
      <c r="BX263" s="1">
        <v>48</v>
      </c>
      <c r="BY263" s="1">
        <v>48</v>
      </c>
      <c r="BZ263" s="1">
        <v>14</v>
      </c>
      <c r="CA263" s="1">
        <v>0</v>
      </c>
      <c r="CB263" s="1">
        <v>0</v>
      </c>
      <c r="CC263" s="1">
        <v>83</v>
      </c>
      <c r="CD263" s="1">
        <v>43</v>
      </c>
      <c r="CE263" s="1">
        <v>7</v>
      </c>
      <c r="CF263" s="1">
        <v>4</v>
      </c>
      <c r="CG263" s="1">
        <v>6</v>
      </c>
      <c r="CH263" s="1">
        <v>0</v>
      </c>
      <c r="CI263" s="1">
        <v>71</v>
      </c>
      <c r="CJ263" s="1">
        <v>50</v>
      </c>
      <c r="CK263" s="1">
        <v>16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20</v>
      </c>
      <c r="CR263" s="1">
        <v>0</v>
      </c>
      <c r="CS263" s="4">
        <v>53.970000000000006</v>
      </c>
      <c r="CT263" s="4">
        <v>21.71</v>
      </c>
      <c r="CU263" s="4">
        <v>35.58</v>
      </c>
      <c r="CV263" s="4">
        <v>49.65</v>
      </c>
      <c r="CW263" s="4">
        <v>111.25999999999999</v>
      </c>
      <c r="CX263" s="4">
        <v>37.086666666666666</v>
      </c>
      <c r="CY263" s="4">
        <v>40.227500000000006</v>
      </c>
      <c r="CZ263" s="1">
        <v>4</v>
      </c>
      <c r="DA263" s="1">
        <v>8</v>
      </c>
      <c r="DB263" s="1">
        <v>6</v>
      </c>
      <c r="DC263" s="1">
        <v>2</v>
      </c>
      <c r="DD263" s="1">
        <v>0</v>
      </c>
      <c r="DE263" s="1">
        <v>0</v>
      </c>
      <c r="DF263" s="1">
        <v>14</v>
      </c>
      <c r="DG263" s="1">
        <v>6</v>
      </c>
      <c r="DH263" s="1">
        <v>0</v>
      </c>
      <c r="DI263" s="1">
        <v>0</v>
      </c>
      <c r="DJ263" s="1">
        <v>1</v>
      </c>
      <c r="DK263" s="1">
        <v>0</v>
      </c>
      <c r="DL263" s="1">
        <v>10</v>
      </c>
      <c r="DM263" s="1">
        <v>9</v>
      </c>
      <c r="DN263" s="1">
        <v>1</v>
      </c>
      <c r="DO263" s="1">
        <v>0</v>
      </c>
      <c r="DP263" s="1">
        <v>0</v>
      </c>
      <c r="DQ263" s="1">
        <v>0</v>
      </c>
      <c r="DR263" s="1">
        <v>4</v>
      </c>
      <c r="DS263" s="1">
        <v>9</v>
      </c>
      <c r="DT263" s="1">
        <v>6</v>
      </c>
      <c r="DU263" s="1">
        <v>1</v>
      </c>
      <c r="DV263" s="1">
        <v>0</v>
      </c>
      <c r="DW263" s="1">
        <v>0</v>
      </c>
      <c r="DX263" s="1">
        <v>0</v>
      </c>
      <c r="DY263" s="1">
        <v>0</v>
      </c>
      <c r="DZ263" s="1">
        <v>158</v>
      </c>
      <c r="EA263" s="1">
        <v>1</v>
      </c>
      <c r="EB263" s="4">
        <v>53.285350318471345</v>
      </c>
      <c r="EC263" s="4">
        <v>27.24840764331212</v>
      </c>
      <c r="ED263" s="4">
        <v>33.754140127388524</v>
      </c>
      <c r="EE263" s="4">
        <v>49.65</v>
      </c>
      <c r="EF263" s="4">
        <v>114.28789808917196</v>
      </c>
      <c r="EG263" s="4">
        <v>38.095966029723982</v>
      </c>
      <c r="EH263" s="4">
        <v>38.496072186836514</v>
      </c>
      <c r="EI263" s="1">
        <v>31</v>
      </c>
      <c r="EJ263" s="1">
        <v>56</v>
      </c>
      <c r="EK263" s="1">
        <v>54</v>
      </c>
      <c r="EL263" s="1">
        <v>16</v>
      </c>
      <c r="EM263" s="1">
        <v>0</v>
      </c>
      <c r="EN263" s="1">
        <v>0</v>
      </c>
      <c r="EO263" s="1">
        <v>97</v>
      </c>
      <c r="EP263" s="1">
        <v>49</v>
      </c>
      <c r="EQ263" s="1">
        <v>7</v>
      </c>
      <c r="ER263" s="1">
        <v>4</v>
      </c>
      <c r="ES263" s="1">
        <v>7</v>
      </c>
      <c r="ET263" s="1">
        <v>0</v>
      </c>
      <c r="EU263" s="1">
        <v>81</v>
      </c>
      <c r="EV263" s="1">
        <v>59</v>
      </c>
      <c r="EW263" s="1">
        <v>17</v>
      </c>
      <c r="EX263" s="1">
        <v>0</v>
      </c>
      <c r="EY263" s="1">
        <v>0</v>
      </c>
      <c r="EZ263" s="1">
        <v>0</v>
      </c>
      <c r="FA263" s="1">
        <v>4</v>
      </c>
      <c r="FB263" s="1">
        <v>9</v>
      </c>
      <c r="FC263" s="1">
        <v>6</v>
      </c>
      <c r="FD263" s="1">
        <v>1</v>
      </c>
      <c r="FE263" s="1">
        <v>0</v>
      </c>
      <c r="FF263" s="1">
        <v>0</v>
      </c>
      <c r="FG263" s="1">
        <v>0</v>
      </c>
      <c r="FH263" s="1">
        <v>0</v>
      </c>
      <c r="FI263" s="1">
        <v>191</v>
      </c>
      <c r="FJ263" s="1">
        <v>117</v>
      </c>
      <c r="FK263" s="1">
        <v>208</v>
      </c>
      <c r="FL263" s="1">
        <v>32</v>
      </c>
      <c r="FM263" s="1">
        <v>18</v>
      </c>
      <c r="FN263" s="1">
        <v>35</v>
      </c>
      <c r="FO263" s="1">
        <v>37</v>
      </c>
      <c r="FP263" s="1">
        <v>21</v>
      </c>
      <c r="FQ263" s="1">
        <v>37</v>
      </c>
      <c r="FR263" s="1" t="s">
        <v>324</v>
      </c>
      <c r="FS263" s="1">
        <v>313</v>
      </c>
      <c r="FT263" s="1">
        <v>134</v>
      </c>
      <c r="FU263" s="1">
        <v>313</v>
      </c>
    </row>
    <row r="264" spans="63:177">
      <c r="BK264" s="29">
        <v>369603683</v>
      </c>
      <c r="BL264" s="1" t="s">
        <v>213</v>
      </c>
      <c r="BM264" s="1">
        <v>245</v>
      </c>
      <c r="BN264" s="1" t="s">
        <v>289</v>
      </c>
      <c r="BO264" s="1" t="s">
        <v>370</v>
      </c>
      <c r="BP264" s="1">
        <v>132</v>
      </c>
      <c r="BQ264" s="1">
        <v>0</v>
      </c>
      <c r="BR264" s="4">
        <v>66.584848484848507</v>
      </c>
      <c r="BS264" s="4">
        <v>39.496212121212118</v>
      </c>
      <c r="BT264" s="4">
        <v>55.234090909090924</v>
      </c>
      <c r="BU264" s="4">
        <v>161.31515151515146</v>
      </c>
      <c r="BV264" s="4">
        <v>53.771717171717171</v>
      </c>
      <c r="BW264" s="1">
        <v>10</v>
      </c>
      <c r="BX264" s="1">
        <v>34</v>
      </c>
      <c r="BY264" s="1">
        <v>52</v>
      </c>
      <c r="BZ264" s="1">
        <v>36</v>
      </c>
      <c r="CA264" s="1">
        <v>0</v>
      </c>
      <c r="CB264" s="1">
        <v>0</v>
      </c>
      <c r="CC264" s="1">
        <v>54</v>
      </c>
      <c r="CD264" s="1">
        <v>48</v>
      </c>
      <c r="CE264" s="1">
        <v>22</v>
      </c>
      <c r="CF264" s="1">
        <v>8</v>
      </c>
      <c r="CG264" s="1">
        <v>1</v>
      </c>
      <c r="CH264" s="1">
        <v>0</v>
      </c>
      <c r="CI264" s="1">
        <v>28</v>
      </c>
      <c r="CJ264" s="1">
        <v>43</v>
      </c>
      <c r="CK264" s="1">
        <v>34</v>
      </c>
      <c r="CL264" s="1">
        <v>27</v>
      </c>
      <c r="CM264" s="1">
        <v>0</v>
      </c>
      <c r="CN264" s="1">
        <v>0</v>
      </c>
      <c r="CO264" s="1">
        <v>0</v>
      </c>
      <c r="CP264" s="1">
        <v>0</v>
      </c>
      <c r="CQ264" s="1">
        <v>83</v>
      </c>
      <c r="CR264" s="1">
        <v>2</v>
      </c>
      <c r="CS264" s="4">
        <v>66.053086419753086</v>
      </c>
      <c r="CT264" s="4">
        <v>40.69259259259259</v>
      </c>
      <c r="CU264" s="4">
        <v>60.391358024691343</v>
      </c>
      <c r="CV264" s="4">
        <v>58.432098765432102</v>
      </c>
      <c r="CW264" s="4">
        <v>167.137037037037</v>
      </c>
      <c r="CX264" s="4">
        <v>55.712345679012344</v>
      </c>
      <c r="CY264" s="4">
        <v>56.392283950617305</v>
      </c>
      <c r="CZ264" s="1">
        <v>5</v>
      </c>
      <c r="DA264" s="1">
        <v>26</v>
      </c>
      <c r="DB264" s="1">
        <v>30</v>
      </c>
      <c r="DC264" s="1">
        <v>20</v>
      </c>
      <c r="DD264" s="1">
        <v>0</v>
      </c>
      <c r="DE264" s="1">
        <v>0</v>
      </c>
      <c r="DF264" s="1">
        <v>33</v>
      </c>
      <c r="DG264" s="1">
        <v>28</v>
      </c>
      <c r="DH264" s="1">
        <v>12</v>
      </c>
      <c r="DI264" s="1">
        <v>8</v>
      </c>
      <c r="DJ264" s="1">
        <v>0</v>
      </c>
      <c r="DK264" s="1">
        <v>0</v>
      </c>
      <c r="DL264" s="1">
        <v>14</v>
      </c>
      <c r="DM264" s="1">
        <v>23</v>
      </c>
      <c r="DN264" s="1">
        <v>21</v>
      </c>
      <c r="DO264" s="1">
        <v>23</v>
      </c>
      <c r="DP264" s="1">
        <v>0</v>
      </c>
      <c r="DQ264" s="1">
        <v>1</v>
      </c>
      <c r="DR264" s="1">
        <v>15</v>
      </c>
      <c r="DS264" s="1">
        <v>24</v>
      </c>
      <c r="DT264" s="1">
        <v>24</v>
      </c>
      <c r="DU264" s="1">
        <v>18</v>
      </c>
      <c r="DV264" s="1">
        <v>0</v>
      </c>
      <c r="DW264" s="1">
        <v>0</v>
      </c>
      <c r="DX264" s="1">
        <v>0</v>
      </c>
      <c r="DY264" s="1">
        <v>0</v>
      </c>
      <c r="DZ264" s="1">
        <v>215</v>
      </c>
      <c r="EA264" s="1">
        <v>2</v>
      </c>
      <c r="EB264" s="4">
        <v>66.382629107981273</v>
      </c>
      <c r="EC264" s="4">
        <v>39.951173708920187</v>
      </c>
      <c r="ED264" s="4">
        <v>57.195305164319279</v>
      </c>
      <c r="EE264" s="4">
        <v>58.432098765432102</v>
      </c>
      <c r="EF264" s="4">
        <v>163.52910798122068</v>
      </c>
      <c r="EG264" s="4">
        <v>54.50970266040688</v>
      </c>
      <c r="EH264" s="4">
        <v>54.768270735524247</v>
      </c>
      <c r="EI264" s="1">
        <v>15</v>
      </c>
      <c r="EJ264" s="1">
        <v>60</v>
      </c>
      <c r="EK264" s="1">
        <v>82</v>
      </c>
      <c r="EL264" s="1">
        <v>56</v>
      </c>
      <c r="EM264" s="1">
        <v>0</v>
      </c>
      <c r="EN264" s="1">
        <v>0</v>
      </c>
      <c r="EO264" s="1">
        <v>87</v>
      </c>
      <c r="EP264" s="1">
        <v>76</v>
      </c>
      <c r="EQ264" s="1">
        <v>34</v>
      </c>
      <c r="ER264" s="1">
        <v>16</v>
      </c>
      <c r="ES264" s="1">
        <v>1</v>
      </c>
      <c r="ET264" s="1">
        <v>0</v>
      </c>
      <c r="EU264" s="1">
        <v>42</v>
      </c>
      <c r="EV264" s="1">
        <v>66</v>
      </c>
      <c r="EW264" s="1">
        <v>55</v>
      </c>
      <c r="EX264" s="1">
        <v>50</v>
      </c>
      <c r="EY264" s="1">
        <v>0</v>
      </c>
      <c r="EZ264" s="1">
        <v>1</v>
      </c>
      <c r="FA264" s="1">
        <v>15</v>
      </c>
      <c r="FB264" s="1">
        <v>24</v>
      </c>
      <c r="FC264" s="1">
        <v>24</v>
      </c>
      <c r="FD264" s="1">
        <v>18</v>
      </c>
      <c r="FE264" s="1">
        <v>0</v>
      </c>
      <c r="FF264" s="1">
        <v>0</v>
      </c>
      <c r="FG264" s="1">
        <v>0</v>
      </c>
      <c r="FH264" s="1">
        <v>0</v>
      </c>
      <c r="FI264" s="1">
        <v>15</v>
      </c>
      <c r="FJ264" s="1">
        <v>16</v>
      </c>
      <c r="FK264" s="1">
        <v>12</v>
      </c>
      <c r="FL264" s="1">
        <v>4</v>
      </c>
      <c r="FM264" s="1">
        <v>4</v>
      </c>
      <c r="FN264" s="1">
        <v>3</v>
      </c>
      <c r="FO264" s="1">
        <v>37</v>
      </c>
      <c r="FP264" s="1">
        <v>21</v>
      </c>
      <c r="FQ264" s="1">
        <v>37</v>
      </c>
      <c r="FR264" s="1" t="s">
        <v>324</v>
      </c>
      <c r="FS264" s="1">
        <v>313</v>
      </c>
      <c r="FT264" s="1">
        <v>134</v>
      </c>
      <c r="FU264" s="1">
        <v>313</v>
      </c>
    </row>
    <row r="265" spans="63:177">
      <c r="BK265" s="29">
        <v>734799246</v>
      </c>
      <c r="BL265" s="1" t="s">
        <v>214</v>
      </c>
      <c r="BM265" s="1">
        <v>249</v>
      </c>
      <c r="BN265" s="1" t="s">
        <v>289</v>
      </c>
      <c r="BO265" s="1" t="s">
        <v>370</v>
      </c>
      <c r="BP265" s="1">
        <v>108</v>
      </c>
      <c r="BQ265" s="1">
        <v>0</v>
      </c>
      <c r="BR265" s="4">
        <v>56.965740740740728</v>
      </c>
      <c r="BS265" s="4">
        <v>31.794444444444462</v>
      </c>
      <c r="BT265" s="4">
        <v>44.170370370370378</v>
      </c>
      <c r="BU265" s="4">
        <v>132.93055555555554</v>
      </c>
      <c r="BV265" s="4">
        <v>44.310185185185176</v>
      </c>
      <c r="BW265" s="1">
        <v>19</v>
      </c>
      <c r="BX265" s="1">
        <v>36</v>
      </c>
      <c r="BY265" s="1">
        <v>39</v>
      </c>
      <c r="BZ265" s="1">
        <v>14</v>
      </c>
      <c r="CA265" s="1">
        <v>2</v>
      </c>
      <c r="CB265" s="1">
        <v>0</v>
      </c>
      <c r="CC265" s="1">
        <v>60</v>
      </c>
      <c r="CD265" s="1">
        <v>32</v>
      </c>
      <c r="CE265" s="1">
        <v>14</v>
      </c>
      <c r="CF265" s="1">
        <v>2</v>
      </c>
      <c r="CG265" s="1">
        <v>1</v>
      </c>
      <c r="CH265" s="1">
        <v>0</v>
      </c>
      <c r="CI265" s="1">
        <v>43</v>
      </c>
      <c r="CJ265" s="1">
        <v>31</v>
      </c>
      <c r="CK265" s="1">
        <v>24</v>
      </c>
      <c r="CL265" s="1">
        <v>10</v>
      </c>
      <c r="CM265" s="1">
        <v>1</v>
      </c>
      <c r="CN265" s="1">
        <v>1</v>
      </c>
      <c r="CO265" s="1">
        <v>1</v>
      </c>
      <c r="CP265" s="1">
        <v>0</v>
      </c>
      <c r="CQ265" s="1">
        <v>26</v>
      </c>
      <c r="CR265" s="1">
        <v>0</v>
      </c>
      <c r="CS265" s="4">
        <v>47.511538461538457</v>
      </c>
      <c r="CT265" s="4">
        <v>20.980769230769226</v>
      </c>
      <c r="CU265" s="4">
        <v>39.476923076923072</v>
      </c>
      <c r="CV265" s="4">
        <v>50.5</v>
      </c>
      <c r="CW265" s="4">
        <v>107.96923076923076</v>
      </c>
      <c r="CX265" s="4">
        <v>35.989743589743597</v>
      </c>
      <c r="CY265" s="4">
        <v>39.617307692307691</v>
      </c>
      <c r="CZ265" s="1">
        <v>7</v>
      </c>
      <c r="DA265" s="1">
        <v>10</v>
      </c>
      <c r="DB265" s="1">
        <v>8</v>
      </c>
      <c r="DC265" s="1">
        <v>1</v>
      </c>
      <c r="DD265" s="1">
        <v>0</v>
      </c>
      <c r="DE265" s="1">
        <v>0</v>
      </c>
      <c r="DF265" s="1">
        <v>20</v>
      </c>
      <c r="DG265" s="1">
        <v>6</v>
      </c>
      <c r="DH265" s="1">
        <v>0</v>
      </c>
      <c r="DI265" s="1">
        <v>0</v>
      </c>
      <c r="DJ265" s="1">
        <v>0</v>
      </c>
      <c r="DK265" s="1">
        <v>0</v>
      </c>
      <c r="DL265" s="1">
        <v>12</v>
      </c>
      <c r="DM265" s="1">
        <v>8</v>
      </c>
      <c r="DN265" s="1">
        <v>4</v>
      </c>
      <c r="DO265" s="1">
        <v>2</v>
      </c>
      <c r="DP265" s="1">
        <v>0</v>
      </c>
      <c r="DQ265" s="1">
        <v>0</v>
      </c>
      <c r="DR265" s="1">
        <v>6</v>
      </c>
      <c r="DS265" s="1">
        <v>9</v>
      </c>
      <c r="DT265" s="1">
        <v>11</v>
      </c>
      <c r="DU265" s="1">
        <v>0</v>
      </c>
      <c r="DV265" s="1">
        <v>0</v>
      </c>
      <c r="DW265" s="1">
        <v>0</v>
      </c>
      <c r="DX265" s="1">
        <v>0</v>
      </c>
      <c r="DY265" s="1">
        <v>0</v>
      </c>
      <c r="DZ265" s="1">
        <v>134</v>
      </c>
      <c r="EA265" s="1">
        <v>0</v>
      </c>
      <c r="EB265" s="4">
        <v>55.13134328358209</v>
      </c>
      <c r="EC265" s="4">
        <v>29.696268656716434</v>
      </c>
      <c r="ED265" s="4">
        <v>43.259701492537317</v>
      </c>
      <c r="EE265" s="4">
        <v>50.5</v>
      </c>
      <c r="EF265" s="4">
        <v>128.0873134328358</v>
      </c>
      <c r="EG265" s="4">
        <v>42.695771144278602</v>
      </c>
      <c r="EH265" s="4">
        <v>43.399626865671614</v>
      </c>
      <c r="EI265" s="1">
        <v>26</v>
      </c>
      <c r="EJ265" s="1">
        <v>46</v>
      </c>
      <c r="EK265" s="1">
        <v>47</v>
      </c>
      <c r="EL265" s="1">
        <v>15</v>
      </c>
      <c r="EM265" s="1">
        <v>2</v>
      </c>
      <c r="EN265" s="1">
        <v>0</v>
      </c>
      <c r="EO265" s="1">
        <v>80</v>
      </c>
      <c r="EP265" s="1">
        <v>38</v>
      </c>
      <c r="EQ265" s="1">
        <v>14</v>
      </c>
      <c r="ER265" s="1">
        <v>2</v>
      </c>
      <c r="ES265" s="1">
        <v>1</v>
      </c>
      <c r="ET265" s="1">
        <v>0</v>
      </c>
      <c r="EU265" s="1">
        <v>55</v>
      </c>
      <c r="EV265" s="1">
        <v>39</v>
      </c>
      <c r="EW265" s="1">
        <v>28</v>
      </c>
      <c r="EX265" s="1">
        <v>12</v>
      </c>
      <c r="EY265" s="1">
        <v>1</v>
      </c>
      <c r="EZ265" s="1">
        <v>1</v>
      </c>
      <c r="FA265" s="1">
        <v>6</v>
      </c>
      <c r="FB265" s="1">
        <v>9</v>
      </c>
      <c r="FC265" s="1">
        <v>11</v>
      </c>
      <c r="FD265" s="1">
        <v>0</v>
      </c>
      <c r="FE265" s="1">
        <v>0</v>
      </c>
      <c r="FF265" s="1">
        <v>0</v>
      </c>
      <c r="FG265" s="1">
        <v>1</v>
      </c>
      <c r="FH265" s="1">
        <v>0</v>
      </c>
      <c r="FI265" s="1">
        <v>76</v>
      </c>
      <c r="FJ265" s="1">
        <v>122</v>
      </c>
      <c r="FK265" s="1">
        <v>125</v>
      </c>
      <c r="FL265" s="1">
        <v>20</v>
      </c>
      <c r="FM265" s="1">
        <v>20</v>
      </c>
      <c r="FN265" s="1">
        <v>25</v>
      </c>
      <c r="FO265" s="1">
        <v>37</v>
      </c>
      <c r="FP265" s="1">
        <v>21</v>
      </c>
      <c r="FQ265" s="1">
        <v>37</v>
      </c>
      <c r="FR265" s="1" t="s">
        <v>324</v>
      </c>
      <c r="FS265" s="1">
        <v>313</v>
      </c>
      <c r="FT265" s="1">
        <v>134</v>
      </c>
      <c r="FU265" s="1">
        <v>313</v>
      </c>
    </row>
    <row r="266" spans="63:177">
      <c r="BK266" s="29">
        <v>289742956</v>
      </c>
      <c r="BL266" s="1" t="s">
        <v>216</v>
      </c>
      <c r="BM266" s="1">
        <v>254</v>
      </c>
      <c r="BN266" s="1" t="s">
        <v>289</v>
      </c>
      <c r="BO266" s="1" t="s">
        <v>290</v>
      </c>
      <c r="BP266" s="1">
        <v>81</v>
      </c>
      <c r="BQ266" s="1">
        <v>0</v>
      </c>
      <c r="BR266" s="4">
        <v>60.023456790123454</v>
      </c>
      <c r="BS266" s="4">
        <v>32.050617283950629</v>
      </c>
      <c r="BT266" s="4">
        <v>47.751851851851846</v>
      </c>
      <c r="BU266" s="4">
        <v>139.82592592592604</v>
      </c>
      <c r="BV266" s="4">
        <v>46.60864197530865</v>
      </c>
      <c r="BW266" s="1">
        <v>10</v>
      </c>
      <c r="BX266" s="1">
        <v>23</v>
      </c>
      <c r="BY266" s="1">
        <v>33</v>
      </c>
      <c r="BZ266" s="1">
        <v>15</v>
      </c>
      <c r="CA266" s="1">
        <v>0</v>
      </c>
      <c r="CB266" s="1">
        <v>0</v>
      </c>
      <c r="CC266" s="1">
        <v>46</v>
      </c>
      <c r="CD266" s="1">
        <v>23</v>
      </c>
      <c r="CE266" s="1">
        <v>7</v>
      </c>
      <c r="CF266" s="1">
        <v>5</v>
      </c>
      <c r="CG266" s="1">
        <v>0</v>
      </c>
      <c r="CH266" s="1">
        <v>0</v>
      </c>
      <c r="CI266" s="1">
        <v>26</v>
      </c>
      <c r="CJ266" s="1">
        <v>28</v>
      </c>
      <c r="CK266" s="1">
        <v>15</v>
      </c>
      <c r="CL266" s="1">
        <v>12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4"/>
      <c r="CT266" s="4"/>
      <c r="CU266" s="4"/>
      <c r="CV266" s="4"/>
      <c r="CW266" s="4"/>
      <c r="CX266" s="4"/>
      <c r="CY266" s="4"/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81</v>
      </c>
      <c r="EA266" s="1">
        <v>0</v>
      </c>
      <c r="EB266" s="4">
        <v>60.023456790123454</v>
      </c>
      <c r="EC266" s="4">
        <v>32.050617283950629</v>
      </c>
      <c r="ED266" s="4">
        <v>47.751851851851846</v>
      </c>
      <c r="EE266" s="4"/>
      <c r="EF266" s="4">
        <v>139.82592592592604</v>
      </c>
      <c r="EG266" s="4">
        <v>46.60864197530865</v>
      </c>
      <c r="EH266" s="4">
        <v>46.60864197530865</v>
      </c>
      <c r="EI266" s="1">
        <v>10</v>
      </c>
      <c r="EJ266" s="1">
        <v>23</v>
      </c>
      <c r="EK266" s="1">
        <v>33</v>
      </c>
      <c r="EL266" s="1">
        <v>15</v>
      </c>
      <c r="EM266" s="1">
        <v>0</v>
      </c>
      <c r="EN266" s="1">
        <v>0</v>
      </c>
      <c r="EO266" s="1">
        <v>46</v>
      </c>
      <c r="EP266" s="1">
        <v>23</v>
      </c>
      <c r="EQ266" s="1">
        <v>7</v>
      </c>
      <c r="ER266" s="1">
        <v>5</v>
      </c>
      <c r="ES266" s="1">
        <v>0</v>
      </c>
      <c r="ET266" s="1">
        <v>0</v>
      </c>
      <c r="EU266" s="1">
        <v>26</v>
      </c>
      <c r="EV266" s="1">
        <v>28</v>
      </c>
      <c r="EW266" s="1">
        <v>15</v>
      </c>
      <c r="EX266" s="1">
        <v>12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48</v>
      </c>
      <c r="FJ266" s="1" t="s">
        <v>375</v>
      </c>
      <c r="FK266" s="1">
        <v>67</v>
      </c>
      <c r="FL266" s="1">
        <v>13</v>
      </c>
      <c r="FM266" s="1" t="s">
        <v>375</v>
      </c>
      <c r="FN266" s="1">
        <v>14</v>
      </c>
      <c r="FO266" s="1">
        <v>37</v>
      </c>
      <c r="FP266" s="1">
        <v>21</v>
      </c>
      <c r="FQ266" s="1">
        <v>37</v>
      </c>
      <c r="FR266" s="1" t="s">
        <v>324</v>
      </c>
      <c r="FS266" s="1">
        <v>313</v>
      </c>
      <c r="FT266" s="1">
        <v>134</v>
      </c>
      <c r="FU266" s="1">
        <v>313</v>
      </c>
    </row>
    <row r="267" spans="63:177">
      <c r="BK267" s="29">
        <v>456391171</v>
      </c>
      <c r="BL267" s="1" t="s">
        <v>217</v>
      </c>
      <c r="BM267" s="1">
        <v>257</v>
      </c>
      <c r="BN267" s="1" t="s">
        <v>289</v>
      </c>
      <c r="BO267" s="1" t="s">
        <v>370</v>
      </c>
      <c r="BP267" s="1">
        <v>131</v>
      </c>
      <c r="BQ267" s="1">
        <v>2</v>
      </c>
      <c r="BR267" s="4">
        <v>59.562015503875941</v>
      </c>
      <c r="BS267" s="4">
        <v>34.732558139534888</v>
      </c>
      <c r="BT267" s="4">
        <v>43.708527131782937</v>
      </c>
      <c r="BU267" s="4">
        <v>138.00310077519376</v>
      </c>
      <c r="BV267" s="4">
        <v>46.001033591731279</v>
      </c>
      <c r="BW267" s="1">
        <v>18</v>
      </c>
      <c r="BX267" s="1">
        <v>44</v>
      </c>
      <c r="BY267" s="1">
        <v>34</v>
      </c>
      <c r="BZ267" s="1">
        <v>33</v>
      </c>
      <c r="CA267" s="1">
        <v>0</v>
      </c>
      <c r="CB267" s="1">
        <v>1</v>
      </c>
      <c r="CC267" s="1">
        <v>65</v>
      </c>
      <c r="CD267" s="1">
        <v>42</v>
      </c>
      <c r="CE267" s="1">
        <v>16</v>
      </c>
      <c r="CF267" s="1">
        <v>6</v>
      </c>
      <c r="CG267" s="1">
        <v>2</v>
      </c>
      <c r="CH267" s="1">
        <v>0</v>
      </c>
      <c r="CI267" s="1">
        <v>51</v>
      </c>
      <c r="CJ267" s="1">
        <v>45</v>
      </c>
      <c r="CK267" s="1">
        <v>17</v>
      </c>
      <c r="CL267" s="1">
        <v>16</v>
      </c>
      <c r="CM267" s="1">
        <v>1</v>
      </c>
      <c r="CN267" s="1">
        <v>2</v>
      </c>
      <c r="CO267" s="1">
        <v>0</v>
      </c>
      <c r="CP267" s="1">
        <v>0</v>
      </c>
      <c r="CQ267" s="1">
        <v>34</v>
      </c>
      <c r="CR267" s="1">
        <v>0</v>
      </c>
      <c r="CS267" s="4">
        <v>58.823529411764703</v>
      </c>
      <c r="CT267" s="4">
        <v>32.205882352941181</v>
      </c>
      <c r="CU267" s="4">
        <v>49.220588235294116</v>
      </c>
      <c r="CV267" s="4">
        <v>53.441176470588232</v>
      </c>
      <c r="CW267" s="4">
        <v>140.24999999999997</v>
      </c>
      <c r="CX267" s="4">
        <v>46.75</v>
      </c>
      <c r="CY267" s="4">
        <v>48.422794117647058</v>
      </c>
      <c r="CZ267" s="1">
        <v>2</v>
      </c>
      <c r="DA267" s="1">
        <v>15</v>
      </c>
      <c r="DB267" s="1">
        <v>13</v>
      </c>
      <c r="DC267" s="1">
        <v>4</v>
      </c>
      <c r="DD267" s="1">
        <v>0</v>
      </c>
      <c r="DE267" s="1">
        <v>0</v>
      </c>
      <c r="DF267" s="1">
        <v>17</v>
      </c>
      <c r="DG267" s="1">
        <v>13</v>
      </c>
      <c r="DH267" s="1">
        <v>3</v>
      </c>
      <c r="DI267" s="1">
        <v>1</v>
      </c>
      <c r="DJ267" s="1">
        <v>0</v>
      </c>
      <c r="DK267" s="1">
        <v>0</v>
      </c>
      <c r="DL267" s="1">
        <v>7</v>
      </c>
      <c r="DM267" s="1">
        <v>16</v>
      </c>
      <c r="DN267" s="1">
        <v>8</v>
      </c>
      <c r="DO267" s="1">
        <v>3</v>
      </c>
      <c r="DP267" s="1">
        <v>0</v>
      </c>
      <c r="DQ267" s="1">
        <v>0</v>
      </c>
      <c r="DR267" s="1">
        <v>4</v>
      </c>
      <c r="DS267" s="1">
        <v>17</v>
      </c>
      <c r="DT267" s="1">
        <v>9</v>
      </c>
      <c r="DU267" s="1">
        <v>4</v>
      </c>
      <c r="DV267" s="1">
        <v>0</v>
      </c>
      <c r="DW267" s="1">
        <v>0</v>
      </c>
      <c r="DX267" s="1">
        <v>0</v>
      </c>
      <c r="DY267" s="1">
        <v>0</v>
      </c>
      <c r="DZ267" s="1">
        <v>165</v>
      </c>
      <c r="EA267" s="1">
        <v>2</v>
      </c>
      <c r="EB267" s="4">
        <v>59.407975460122685</v>
      </c>
      <c r="EC267" s="4">
        <v>34.205521472392633</v>
      </c>
      <c r="ED267" s="4">
        <v>44.85828220858896</v>
      </c>
      <c r="EE267" s="4">
        <v>53.441176470588232</v>
      </c>
      <c r="EF267" s="4">
        <v>138.47177914110429</v>
      </c>
      <c r="EG267" s="4">
        <v>46.157259713701421</v>
      </c>
      <c r="EH267" s="4">
        <v>46.50618609406952</v>
      </c>
      <c r="EI267" s="1">
        <v>20</v>
      </c>
      <c r="EJ267" s="1">
        <v>59</v>
      </c>
      <c r="EK267" s="1">
        <v>47</v>
      </c>
      <c r="EL267" s="1">
        <v>37</v>
      </c>
      <c r="EM267" s="1">
        <v>0</v>
      </c>
      <c r="EN267" s="1">
        <v>1</v>
      </c>
      <c r="EO267" s="1">
        <v>82</v>
      </c>
      <c r="EP267" s="1">
        <v>55</v>
      </c>
      <c r="EQ267" s="1">
        <v>19</v>
      </c>
      <c r="ER267" s="1">
        <v>7</v>
      </c>
      <c r="ES267" s="1">
        <v>2</v>
      </c>
      <c r="ET267" s="1">
        <v>0</v>
      </c>
      <c r="EU267" s="1">
        <v>58</v>
      </c>
      <c r="EV267" s="1">
        <v>61</v>
      </c>
      <c r="EW267" s="1">
        <v>25</v>
      </c>
      <c r="EX267" s="1">
        <v>19</v>
      </c>
      <c r="EY267" s="1">
        <v>1</v>
      </c>
      <c r="EZ267" s="1">
        <v>2</v>
      </c>
      <c r="FA267" s="1">
        <v>4</v>
      </c>
      <c r="FB267" s="1">
        <v>17</v>
      </c>
      <c r="FC267" s="1">
        <v>9</v>
      </c>
      <c r="FD267" s="1">
        <v>4</v>
      </c>
      <c r="FE267" s="1">
        <v>0</v>
      </c>
      <c r="FF267" s="1">
        <v>0</v>
      </c>
      <c r="FG267" s="1">
        <v>0</v>
      </c>
      <c r="FH267" s="1">
        <v>0</v>
      </c>
      <c r="FI267" s="1">
        <v>56</v>
      </c>
      <c r="FJ267" s="1">
        <v>76</v>
      </c>
      <c r="FK267" s="1">
        <v>78</v>
      </c>
      <c r="FL267" s="1">
        <v>16</v>
      </c>
      <c r="FM267" s="1">
        <v>13</v>
      </c>
      <c r="FN267" s="1">
        <v>18</v>
      </c>
      <c r="FO267" s="1">
        <v>37</v>
      </c>
      <c r="FP267" s="1">
        <v>21</v>
      </c>
      <c r="FQ267" s="1">
        <v>37</v>
      </c>
      <c r="FR267" s="1" t="s">
        <v>324</v>
      </c>
      <c r="FS267" s="1">
        <v>313</v>
      </c>
      <c r="FT267" s="1">
        <v>134</v>
      </c>
      <c r="FU267" s="1">
        <v>313</v>
      </c>
    </row>
    <row r="268" spans="63:177">
      <c r="BK268" s="29">
        <v>158412786</v>
      </c>
      <c r="BL268" s="1" t="s">
        <v>218</v>
      </c>
      <c r="BM268" s="1">
        <v>260</v>
      </c>
      <c r="BN268" s="1" t="s">
        <v>289</v>
      </c>
      <c r="BO268" s="1" t="s">
        <v>290</v>
      </c>
      <c r="BP268" s="1">
        <v>52</v>
      </c>
      <c r="BQ268" s="1">
        <v>0</v>
      </c>
      <c r="BR268" s="4">
        <v>59.04807692307692</v>
      </c>
      <c r="BS268" s="4">
        <v>31.161538461538463</v>
      </c>
      <c r="BT268" s="4">
        <v>40.548076923076913</v>
      </c>
      <c r="BU268" s="4">
        <v>130.75769230769231</v>
      </c>
      <c r="BV268" s="4">
        <v>43.585897435897436</v>
      </c>
      <c r="BW268" s="1">
        <v>6</v>
      </c>
      <c r="BX268" s="1">
        <v>18</v>
      </c>
      <c r="BY268" s="1">
        <v>20</v>
      </c>
      <c r="BZ268" s="1">
        <v>8</v>
      </c>
      <c r="CA268" s="1">
        <v>0</v>
      </c>
      <c r="CB268" s="1">
        <v>0</v>
      </c>
      <c r="CC268" s="1">
        <v>32</v>
      </c>
      <c r="CD268" s="1">
        <v>9</v>
      </c>
      <c r="CE268" s="1">
        <v>9</v>
      </c>
      <c r="CF268" s="1">
        <v>2</v>
      </c>
      <c r="CG268" s="1">
        <v>2</v>
      </c>
      <c r="CH268" s="1">
        <v>0</v>
      </c>
      <c r="CI268" s="1">
        <v>25</v>
      </c>
      <c r="CJ268" s="1">
        <v>12</v>
      </c>
      <c r="CK268" s="1">
        <v>12</v>
      </c>
      <c r="CL268" s="1">
        <v>3</v>
      </c>
      <c r="CM268" s="1">
        <v>2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4"/>
      <c r="CT268" s="4"/>
      <c r="CU268" s="4"/>
      <c r="CV268" s="4"/>
      <c r="CW268" s="4"/>
      <c r="CX268" s="4"/>
      <c r="CY268" s="4"/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52</v>
      </c>
      <c r="EA268" s="1">
        <v>0</v>
      </c>
      <c r="EB268" s="4">
        <v>59.04807692307692</v>
      </c>
      <c r="EC268" s="4">
        <v>31.161538461538463</v>
      </c>
      <c r="ED268" s="4">
        <v>40.548076923076913</v>
      </c>
      <c r="EE268" s="4"/>
      <c r="EF268" s="4">
        <v>130.75769230769231</v>
      </c>
      <c r="EG268" s="4">
        <v>43.585897435897436</v>
      </c>
      <c r="EH268" s="4">
        <v>43.585897435897436</v>
      </c>
      <c r="EI268" s="1">
        <v>6</v>
      </c>
      <c r="EJ268" s="1">
        <v>18</v>
      </c>
      <c r="EK268" s="1">
        <v>20</v>
      </c>
      <c r="EL268" s="1">
        <v>8</v>
      </c>
      <c r="EM268" s="1">
        <v>0</v>
      </c>
      <c r="EN268" s="1">
        <v>0</v>
      </c>
      <c r="EO268" s="1">
        <v>32</v>
      </c>
      <c r="EP268" s="1">
        <v>9</v>
      </c>
      <c r="EQ268" s="1">
        <v>9</v>
      </c>
      <c r="ER268" s="1">
        <v>2</v>
      </c>
      <c r="ES268" s="1">
        <v>2</v>
      </c>
      <c r="ET268" s="1">
        <v>0</v>
      </c>
      <c r="EU268" s="1">
        <v>25</v>
      </c>
      <c r="EV268" s="1">
        <v>12</v>
      </c>
      <c r="EW268" s="1">
        <v>12</v>
      </c>
      <c r="EX268" s="1">
        <v>3</v>
      </c>
      <c r="EY268" s="1">
        <v>2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90</v>
      </c>
      <c r="FJ268" s="1" t="s">
        <v>375</v>
      </c>
      <c r="FK268" s="1">
        <v>106</v>
      </c>
      <c r="FL268" s="1">
        <v>21</v>
      </c>
      <c r="FM268" s="1" t="s">
        <v>375</v>
      </c>
      <c r="FN268" s="1">
        <v>23</v>
      </c>
      <c r="FO268" s="1">
        <v>37</v>
      </c>
      <c r="FP268" s="1">
        <v>21</v>
      </c>
      <c r="FQ268" s="1">
        <v>37</v>
      </c>
      <c r="FR268" s="1" t="s">
        <v>324</v>
      </c>
      <c r="FS268" s="1">
        <v>313</v>
      </c>
      <c r="FT268" s="1">
        <v>134</v>
      </c>
      <c r="FU268" s="1">
        <v>313</v>
      </c>
    </row>
    <row r="269" spans="63:177">
      <c r="BK269" s="29">
        <v>728214007</v>
      </c>
      <c r="BL269" s="1" t="s">
        <v>219</v>
      </c>
      <c r="BM269" s="1">
        <v>261</v>
      </c>
      <c r="BN269" s="1" t="s">
        <v>292</v>
      </c>
      <c r="BO269" s="1" t="s">
        <v>290</v>
      </c>
      <c r="BP269" s="1">
        <v>121</v>
      </c>
      <c r="BQ269" s="1">
        <v>0</v>
      </c>
      <c r="BR269" s="4">
        <v>66.910743801652899</v>
      </c>
      <c r="BS269" s="4">
        <v>38.514876033057853</v>
      </c>
      <c r="BT269" s="4">
        <v>50.437190082644634</v>
      </c>
      <c r="BU269" s="4">
        <v>155.86280991735543</v>
      </c>
      <c r="BV269" s="4">
        <v>51.95426997245179</v>
      </c>
      <c r="BW269" s="1">
        <v>5</v>
      </c>
      <c r="BX269" s="1">
        <v>33</v>
      </c>
      <c r="BY269" s="1">
        <v>54</v>
      </c>
      <c r="BZ269" s="1">
        <v>29</v>
      </c>
      <c r="CA269" s="1">
        <v>0</v>
      </c>
      <c r="CB269" s="1">
        <v>0</v>
      </c>
      <c r="CC269" s="1">
        <v>56</v>
      </c>
      <c r="CD269" s="1">
        <v>38</v>
      </c>
      <c r="CE269" s="1">
        <v>17</v>
      </c>
      <c r="CF269" s="1">
        <v>10</v>
      </c>
      <c r="CG269" s="1">
        <v>2</v>
      </c>
      <c r="CH269" s="1">
        <v>0</v>
      </c>
      <c r="CI269" s="1">
        <v>37</v>
      </c>
      <c r="CJ269" s="1">
        <v>38</v>
      </c>
      <c r="CK269" s="1">
        <v>23</v>
      </c>
      <c r="CL269" s="1">
        <v>23</v>
      </c>
      <c r="CM269" s="1">
        <v>0</v>
      </c>
      <c r="CN269" s="1">
        <v>2</v>
      </c>
      <c r="CO269" s="1">
        <v>0</v>
      </c>
      <c r="CP269" s="1">
        <v>0</v>
      </c>
      <c r="CQ269" s="1">
        <v>0</v>
      </c>
      <c r="CR269" s="1">
        <v>0</v>
      </c>
      <c r="CS269" s="4"/>
      <c r="CT269" s="4"/>
      <c r="CU269" s="4"/>
      <c r="CV269" s="4"/>
      <c r="CW269" s="4"/>
      <c r="CX269" s="4"/>
      <c r="CY269" s="4"/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121</v>
      </c>
      <c r="EA269" s="1">
        <v>0</v>
      </c>
      <c r="EB269" s="4">
        <v>66.910743801652899</v>
      </c>
      <c r="EC269" s="4">
        <v>38.514876033057853</v>
      </c>
      <c r="ED269" s="4">
        <v>50.437190082644634</v>
      </c>
      <c r="EE269" s="4"/>
      <c r="EF269" s="4">
        <v>155.86280991735543</v>
      </c>
      <c r="EG269" s="4">
        <v>51.95426997245179</v>
      </c>
      <c r="EH269" s="4">
        <v>51.95426997245179</v>
      </c>
      <c r="EI269" s="1">
        <v>5</v>
      </c>
      <c r="EJ269" s="1">
        <v>33</v>
      </c>
      <c r="EK269" s="1">
        <v>54</v>
      </c>
      <c r="EL269" s="1">
        <v>29</v>
      </c>
      <c r="EM269" s="1">
        <v>0</v>
      </c>
      <c r="EN269" s="1">
        <v>0</v>
      </c>
      <c r="EO269" s="1">
        <v>56</v>
      </c>
      <c r="EP269" s="1">
        <v>38</v>
      </c>
      <c r="EQ269" s="1">
        <v>17</v>
      </c>
      <c r="ER269" s="1">
        <v>10</v>
      </c>
      <c r="ES269" s="1">
        <v>2</v>
      </c>
      <c r="ET269" s="1">
        <v>0</v>
      </c>
      <c r="EU269" s="1">
        <v>37</v>
      </c>
      <c r="EV269" s="1">
        <v>38</v>
      </c>
      <c r="EW269" s="1">
        <v>23</v>
      </c>
      <c r="EX269" s="1">
        <v>23</v>
      </c>
      <c r="EY269" s="1">
        <v>0</v>
      </c>
      <c r="EZ269" s="1">
        <v>2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19</v>
      </c>
      <c r="FJ269" s="1" t="s">
        <v>375</v>
      </c>
      <c r="FK269" s="1">
        <v>23</v>
      </c>
      <c r="FL269" s="1">
        <v>5</v>
      </c>
      <c r="FM269" s="1" t="s">
        <v>375</v>
      </c>
      <c r="FN269" s="1">
        <v>7</v>
      </c>
      <c r="FO269" s="1">
        <v>37</v>
      </c>
      <c r="FP269" s="1">
        <v>21</v>
      </c>
      <c r="FQ269" s="1">
        <v>37</v>
      </c>
      <c r="FR269" s="1" t="s">
        <v>324</v>
      </c>
      <c r="FS269" s="1">
        <v>313</v>
      </c>
      <c r="FT269" s="1">
        <v>134</v>
      </c>
      <c r="FU269" s="1">
        <v>313</v>
      </c>
    </row>
    <row r="270" spans="63:177">
      <c r="BK270" s="29">
        <v>512270364</v>
      </c>
      <c r="BL270" s="1" t="s">
        <v>220</v>
      </c>
      <c r="BM270" s="1">
        <v>263</v>
      </c>
      <c r="BN270" s="1" t="s">
        <v>289</v>
      </c>
      <c r="BO270" s="1" t="s">
        <v>290</v>
      </c>
      <c r="BP270" s="1">
        <v>124</v>
      </c>
      <c r="BQ270" s="1">
        <v>1</v>
      </c>
      <c r="BR270" s="4">
        <v>61.71707317073168</v>
      </c>
      <c r="BS270" s="4">
        <v>39.665853658536598</v>
      </c>
      <c r="BT270" s="4">
        <v>48.608943089430923</v>
      </c>
      <c r="BU270" s="4">
        <v>149.99186991869928</v>
      </c>
      <c r="BV270" s="4">
        <v>49.997289972899708</v>
      </c>
      <c r="BW270" s="1">
        <v>10</v>
      </c>
      <c r="BX270" s="1">
        <v>47</v>
      </c>
      <c r="BY270" s="1">
        <v>40</v>
      </c>
      <c r="BZ270" s="1">
        <v>26</v>
      </c>
      <c r="CA270" s="1">
        <v>0</v>
      </c>
      <c r="CB270" s="1">
        <v>0</v>
      </c>
      <c r="CC270" s="1">
        <v>53</v>
      </c>
      <c r="CD270" s="1">
        <v>44</v>
      </c>
      <c r="CE270" s="1">
        <v>13</v>
      </c>
      <c r="CF270" s="1">
        <v>13</v>
      </c>
      <c r="CG270" s="1">
        <v>2</v>
      </c>
      <c r="CH270" s="1">
        <v>0</v>
      </c>
      <c r="CI270" s="1">
        <v>40</v>
      </c>
      <c r="CJ270" s="1">
        <v>43</v>
      </c>
      <c r="CK270" s="1">
        <v>22</v>
      </c>
      <c r="CL270" s="1">
        <v>18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4"/>
      <c r="CT270" s="4"/>
      <c r="CU270" s="4"/>
      <c r="CV270" s="4"/>
      <c r="CW270" s="4"/>
      <c r="CX270" s="4"/>
      <c r="CY270" s="4"/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124</v>
      </c>
      <c r="EA270" s="1">
        <v>1</v>
      </c>
      <c r="EB270" s="4">
        <v>61.71707317073168</v>
      </c>
      <c r="EC270" s="4">
        <v>39.665853658536598</v>
      </c>
      <c r="ED270" s="4">
        <v>48.608943089430923</v>
      </c>
      <c r="EE270" s="4"/>
      <c r="EF270" s="4">
        <v>149.99186991869928</v>
      </c>
      <c r="EG270" s="4">
        <v>49.997289972899708</v>
      </c>
      <c r="EH270" s="4">
        <v>49.997289972899708</v>
      </c>
      <c r="EI270" s="1">
        <v>10</v>
      </c>
      <c r="EJ270" s="1">
        <v>47</v>
      </c>
      <c r="EK270" s="1">
        <v>40</v>
      </c>
      <c r="EL270" s="1">
        <v>26</v>
      </c>
      <c r="EM270" s="1">
        <v>0</v>
      </c>
      <c r="EN270" s="1">
        <v>0</v>
      </c>
      <c r="EO270" s="1">
        <v>53</v>
      </c>
      <c r="EP270" s="1">
        <v>44</v>
      </c>
      <c r="EQ270" s="1">
        <v>13</v>
      </c>
      <c r="ER270" s="1">
        <v>13</v>
      </c>
      <c r="ES270" s="1">
        <v>2</v>
      </c>
      <c r="ET270" s="1">
        <v>0</v>
      </c>
      <c r="EU270" s="1">
        <v>40</v>
      </c>
      <c r="EV270" s="1">
        <v>43</v>
      </c>
      <c r="EW270" s="1">
        <v>22</v>
      </c>
      <c r="EX270" s="1">
        <v>18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26</v>
      </c>
      <c r="FJ270" s="1" t="s">
        <v>375</v>
      </c>
      <c r="FK270" s="1">
        <v>34</v>
      </c>
      <c r="FL270" s="1">
        <v>8</v>
      </c>
      <c r="FM270" s="1" t="s">
        <v>375</v>
      </c>
      <c r="FN270" s="1">
        <v>10</v>
      </c>
      <c r="FO270" s="1">
        <v>37</v>
      </c>
      <c r="FP270" s="1">
        <v>21</v>
      </c>
      <c r="FQ270" s="1">
        <v>37</v>
      </c>
      <c r="FR270" s="1" t="s">
        <v>324</v>
      </c>
      <c r="FS270" s="1">
        <v>313</v>
      </c>
      <c r="FT270" s="1">
        <v>134</v>
      </c>
      <c r="FU270" s="1">
        <v>313</v>
      </c>
    </row>
    <row r="271" spans="63:177">
      <c r="BK271" s="29">
        <v>655058353</v>
      </c>
      <c r="BL271" s="1" t="s">
        <v>221</v>
      </c>
      <c r="BM271" s="1">
        <v>264</v>
      </c>
      <c r="BN271" s="1" t="s">
        <v>292</v>
      </c>
      <c r="BO271" s="1" t="s">
        <v>370</v>
      </c>
      <c r="BP271" s="1">
        <v>91</v>
      </c>
      <c r="BQ271" s="1">
        <v>0</v>
      </c>
      <c r="BR271" s="4">
        <v>62.408791208791186</v>
      </c>
      <c r="BS271" s="4">
        <v>39.023076923076914</v>
      </c>
      <c r="BT271" s="4">
        <v>51.816483516483501</v>
      </c>
      <c r="BU271" s="4">
        <v>153.24835164835162</v>
      </c>
      <c r="BV271" s="4">
        <v>51.082783882783886</v>
      </c>
      <c r="BW271" s="1">
        <v>13</v>
      </c>
      <c r="BX271" s="1">
        <v>25</v>
      </c>
      <c r="BY271" s="1">
        <v>20</v>
      </c>
      <c r="BZ271" s="1">
        <v>33</v>
      </c>
      <c r="CA271" s="1">
        <v>1</v>
      </c>
      <c r="CB271" s="1">
        <v>0</v>
      </c>
      <c r="CC271" s="1">
        <v>43</v>
      </c>
      <c r="CD271" s="1">
        <v>26</v>
      </c>
      <c r="CE271" s="1">
        <v>8</v>
      </c>
      <c r="CF271" s="1">
        <v>14</v>
      </c>
      <c r="CG271" s="1">
        <v>2</v>
      </c>
      <c r="CH271" s="1">
        <v>0</v>
      </c>
      <c r="CI271" s="1">
        <v>28</v>
      </c>
      <c r="CJ271" s="1">
        <v>25</v>
      </c>
      <c r="CK271" s="1">
        <v>16</v>
      </c>
      <c r="CL271" s="1">
        <v>22</v>
      </c>
      <c r="CM271" s="1">
        <v>1</v>
      </c>
      <c r="CN271" s="1">
        <v>0</v>
      </c>
      <c r="CO271" s="1">
        <v>1</v>
      </c>
      <c r="CP271" s="1">
        <v>0</v>
      </c>
      <c r="CQ271" s="1">
        <v>60</v>
      </c>
      <c r="CR271" s="1">
        <v>0</v>
      </c>
      <c r="CS271" s="4">
        <v>71.970000000000013</v>
      </c>
      <c r="CT271" s="4">
        <v>39.971666666666678</v>
      </c>
      <c r="CU271" s="4">
        <v>57.991666666666667</v>
      </c>
      <c r="CV271" s="4">
        <v>61.25</v>
      </c>
      <c r="CW271" s="4">
        <v>169.93333333333337</v>
      </c>
      <c r="CX271" s="4">
        <v>56.644444444444453</v>
      </c>
      <c r="CY271" s="4">
        <v>57.795833333333341</v>
      </c>
      <c r="CZ271" s="1">
        <v>1</v>
      </c>
      <c r="DA271" s="1">
        <v>15</v>
      </c>
      <c r="DB271" s="1">
        <v>18</v>
      </c>
      <c r="DC271" s="1">
        <v>26</v>
      </c>
      <c r="DD271" s="1">
        <v>0</v>
      </c>
      <c r="DE271" s="1">
        <v>0</v>
      </c>
      <c r="DF271" s="1">
        <v>18</v>
      </c>
      <c r="DG271" s="1">
        <v>31</v>
      </c>
      <c r="DH271" s="1">
        <v>8</v>
      </c>
      <c r="DI271" s="1">
        <v>3</v>
      </c>
      <c r="DJ271" s="1">
        <v>0</v>
      </c>
      <c r="DK271" s="1">
        <v>0</v>
      </c>
      <c r="DL271" s="1">
        <v>13</v>
      </c>
      <c r="DM271" s="1">
        <v>18</v>
      </c>
      <c r="DN271" s="1">
        <v>14</v>
      </c>
      <c r="DO271" s="1">
        <v>15</v>
      </c>
      <c r="DP271" s="1">
        <v>0</v>
      </c>
      <c r="DQ271" s="1">
        <v>0</v>
      </c>
      <c r="DR271" s="1">
        <v>11</v>
      </c>
      <c r="DS271" s="1">
        <v>14</v>
      </c>
      <c r="DT271" s="1">
        <v>17</v>
      </c>
      <c r="DU271" s="1">
        <v>18</v>
      </c>
      <c r="DV271" s="1">
        <v>0</v>
      </c>
      <c r="DW271" s="1">
        <v>0</v>
      </c>
      <c r="DX271" s="1">
        <v>0</v>
      </c>
      <c r="DY271" s="1">
        <v>0</v>
      </c>
      <c r="DZ271" s="1">
        <v>151</v>
      </c>
      <c r="EA271" s="1">
        <v>0</v>
      </c>
      <c r="EB271" s="4">
        <v>66.207947019867518</v>
      </c>
      <c r="EC271" s="4">
        <v>39.39999999999997</v>
      </c>
      <c r="ED271" s="4">
        <v>54.270198675496687</v>
      </c>
      <c r="EE271" s="4">
        <v>61.25</v>
      </c>
      <c r="EF271" s="4">
        <v>159.8781456953642</v>
      </c>
      <c r="EG271" s="4">
        <v>53.292715231788087</v>
      </c>
      <c r="EH271" s="4">
        <v>53.750220750551854</v>
      </c>
      <c r="EI271" s="1">
        <v>14</v>
      </c>
      <c r="EJ271" s="1">
        <v>40</v>
      </c>
      <c r="EK271" s="1">
        <v>38</v>
      </c>
      <c r="EL271" s="1">
        <v>59</v>
      </c>
      <c r="EM271" s="1">
        <v>1</v>
      </c>
      <c r="EN271" s="1">
        <v>0</v>
      </c>
      <c r="EO271" s="1">
        <v>61</v>
      </c>
      <c r="EP271" s="1">
        <v>57</v>
      </c>
      <c r="EQ271" s="1">
        <v>16</v>
      </c>
      <c r="ER271" s="1">
        <v>17</v>
      </c>
      <c r="ES271" s="1">
        <v>2</v>
      </c>
      <c r="ET271" s="1">
        <v>0</v>
      </c>
      <c r="EU271" s="1">
        <v>41</v>
      </c>
      <c r="EV271" s="1">
        <v>43</v>
      </c>
      <c r="EW271" s="1">
        <v>30</v>
      </c>
      <c r="EX271" s="1">
        <v>37</v>
      </c>
      <c r="EY271" s="1">
        <v>1</v>
      </c>
      <c r="EZ271" s="1">
        <v>0</v>
      </c>
      <c r="FA271" s="1">
        <v>11</v>
      </c>
      <c r="FB271" s="1">
        <v>14</v>
      </c>
      <c r="FC271" s="1">
        <v>17</v>
      </c>
      <c r="FD271" s="1">
        <v>18</v>
      </c>
      <c r="FE271" s="1">
        <v>0</v>
      </c>
      <c r="FF271" s="1">
        <v>0</v>
      </c>
      <c r="FG271" s="1">
        <v>1</v>
      </c>
      <c r="FH271" s="1">
        <v>0</v>
      </c>
      <c r="FI271" s="1">
        <v>23</v>
      </c>
      <c r="FJ271" s="1">
        <v>10</v>
      </c>
      <c r="FK271" s="1">
        <v>16</v>
      </c>
      <c r="FL271" s="1">
        <v>7</v>
      </c>
      <c r="FM271" s="1">
        <v>3</v>
      </c>
      <c r="FN271" s="1">
        <v>4</v>
      </c>
      <c r="FO271" s="1">
        <v>37</v>
      </c>
      <c r="FP271" s="1">
        <v>21</v>
      </c>
      <c r="FQ271" s="1">
        <v>37</v>
      </c>
      <c r="FR271" s="1" t="s">
        <v>324</v>
      </c>
      <c r="FS271" s="1">
        <v>313</v>
      </c>
      <c r="FT271" s="1">
        <v>134</v>
      </c>
      <c r="FU271" s="1">
        <v>313</v>
      </c>
    </row>
    <row r="272" spans="63:177">
      <c r="BK272" s="29">
        <v>611627697</v>
      </c>
      <c r="BL272" s="1" t="s">
        <v>222</v>
      </c>
      <c r="BM272" s="1">
        <v>265</v>
      </c>
      <c r="BN272" s="1" t="s">
        <v>289</v>
      </c>
      <c r="BO272" s="1" t="s">
        <v>370</v>
      </c>
      <c r="BP272" s="1">
        <v>70</v>
      </c>
      <c r="BQ272" s="1">
        <v>0</v>
      </c>
      <c r="BR272" s="4">
        <v>55.005714285714312</v>
      </c>
      <c r="BS272" s="4">
        <v>27.690000000000012</v>
      </c>
      <c r="BT272" s="4">
        <v>39.954285714285703</v>
      </c>
      <c r="BU272" s="4">
        <v>122.65</v>
      </c>
      <c r="BV272" s="4">
        <v>40.883333333333326</v>
      </c>
      <c r="BW272" s="1">
        <v>12</v>
      </c>
      <c r="BX272" s="1">
        <v>27</v>
      </c>
      <c r="BY272" s="1">
        <v>18</v>
      </c>
      <c r="BZ272" s="1">
        <v>13</v>
      </c>
      <c r="CA272" s="1">
        <v>0</v>
      </c>
      <c r="CB272" s="1">
        <v>0</v>
      </c>
      <c r="CC272" s="1">
        <v>46</v>
      </c>
      <c r="CD272" s="1">
        <v>17</v>
      </c>
      <c r="CE272" s="1">
        <v>4</v>
      </c>
      <c r="CF272" s="1">
        <v>3</v>
      </c>
      <c r="CG272" s="1">
        <v>3</v>
      </c>
      <c r="CH272" s="1">
        <v>0</v>
      </c>
      <c r="CI272" s="1">
        <v>29</v>
      </c>
      <c r="CJ272" s="1">
        <v>26</v>
      </c>
      <c r="CK272" s="1">
        <v>9</v>
      </c>
      <c r="CL272" s="1">
        <v>6</v>
      </c>
      <c r="CM272" s="1">
        <v>0</v>
      </c>
      <c r="CN272" s="1">
        <v>0</v>
      </c>
      <c r="CO272" s="1">
        <v>0</v>
      </c>
      <c r="CP272" s="1">
        <v>0</v>
      </c>
      <c r="CQ272" s="1">
        <v>23</v>
      </c>
      <c r="CR272" s="1">
        <v>0</v>
      </c>
      <c r="CS272" s="4">
        <v>47.026086956521738</v>
      </c>
      <c r="CT272" s="4">
        <v>19.226086956521737</v>
      </c>
      <c r="CU272" s="4">
        <v>33.639130434782601</v>
      </c>
      <c r="CV272" s="4">
        <v>44.347826086956523</v>
      </c>
      <c r="CW272" s="4">
        <v>99.891304347826065</v>
      </c>
      <c r="CX272" s="4">
        <v>33.29710144927536</v>
      </c>
      <c r="CY272" s="4">
        <v>36.059782608695649</v>
      </c>
      <c r="CZ272" s="1">
        <v>6</v>
      </c>
      <c r="DA272" s="1">
        <v>10</v>
      </c>
      <c r="DB272" s="1">
        <v>6</v>
      </c>
      <c r="DC272" s="1">
        <v>1</v>
      </c>
      <c r="DD272" s="1">
        <v>0</v>
      </c>
      <c r="DE272" s="1">
        <v>0</v>
      </c>
      <c r="DF272" s="1">
        <v>18</v>
      </c>
      <c r="DG272" s="1">
        <v>5</v>
      </c>
      <c r="DH272" s="1">
        <v>0</v>
      </c>
      <c r="DI272" s="1">
        <v>0</v>
      </c>
      <c r="DJ272" s="1">
        <v>0</v>
      </c>
      <c r="DK272" s="1">
        <v>0</v>
      </c>
      <c r="DL272" s="1">
        <v>14</v>
      </c>
      <c r="DM272" s="1">
        <v>6</v>
      </c>
      <c r="DN272" s="1">
        <v>3</v>
      </c>
      <c r="DO272" s="1">
        <v>0</v>
      </c>
      <c r="DP272" s="1">
        <v>0</v>
      </c>
      <c r="DQ272" s="1">
        <v>0</v>
      </c>
      <c r="DR272" s="1">
        <v>7</v>
      </c>
      <c r="DS272" s="1">
        <v>10</v>
      </c>
      <c r="DT272" s="1">
        <v>6</v>
      </c>
      <c r="DU272" s="1">
        <v>0</v>
      </c>
      <c r="DV272" s="1">
        <v>0</v>
      </c>
      <c r="DW272" s="1">
        <v>0</v>
      </c>
      <c r="DX272" s="1">
        <v>0</v>
      </c>
      <c r="DY272" s="1">
        <v>0</v>
      </c>
      <c r="DZ272" s="1">
        <v>93</v>
      </c>
      <c r="EA272" s="1">
        <v>0</v>
      </c>
      <c r="EB272" s="4">
        <v>53.032258064516149</v>
      </c>
      <c r="EC272" s="4">
        <v>25.596774193548402</v>
      </c>
      <c r="ED272" s="4">
        <v>38.392473118279568</v>
      </c>
      <c r="EE272" s="4">
        <v>44.347826086956523</v>
      </c>
      <c r="EF272" s="4">
        <v>117.02150537634412</v>
      </c>
      <c r="EG272" s="4">
        <v>39.007168458781351</v>
      </c>
      <c r="EH272" s="4">
        <v>39.690412186379938</v>
      </c>
      <c r="EI272" s="1">
        <v>18</v>
      </c>
      <c r="EJ272" s="1">
        <v>37</v>
      </c>
      <c r="EK272" s="1">
        <v>24</v>
      </c>
      <c r="EL272" s="1">
        <v>14</v>
      </c>
      <c r="EM272" s="1">
        <v>0</v>
      </c>
      <c r="EN272" s="1">
        <v>0</v>
      </c>
      <c r="EO272" s="1">
        <v>64</v>
      </c>
      <c r="EP272" s="1">
        <v>22</v>
      </c>
      <c r="EQ272" s="1">
        <v>4</v>
      </c>
      <c r="ER272" s="1">
        <v>3</v>
      </c>
      <c r="ES272" s="1">
        <v>3</v>
      </c>
      <c r="ET272" s="1">
        <v>0</v>
      </c>
      <c r="EU272" s="1">
        <v>43</v>
      </c>
      <c r="EV272" s="1">
        <v>32</v>
      </c>
      <c r="EW272" s="1">
        <v>12</v>
      </c>
      <c r="EX272" s="1">
        <v>6</v>
      </c>
      <c r="EY272" s="1">
        <v>0</v>
      </c>
      <c r="EZ272" s="1">
        <v>0</v>
      </c>
      <c r="FA272" s="1">
        <v>7</v>
      </c>
      <c r="FB272" s="1">
        <v>10</v>
      </c>
      <c r="FC272" s="1">
        <v>6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136</v>
      </c>
      <c r="FJ272" s="1">
        <v>128</v>
      </c>
      <c r="FK272" s="1">
        <v>187</v>
      </c>
      <c r="FL272" s="1">
        <v>26</v>
      </c>
      <c r="FM272" s="1">
        <v>21</v>
      </c>
      <c r="FN272" s="1">
        <v>33</v>
      </c>
      <c r="FO272" s="1">
        <v>37</v>
      </c>
      <c r="FP272" s="1">
        <v>21</v>
      </c>
      <c r="FQ272" s="1">
        <v>37</v>
      </c>
      <c r="FR272" s="1" t="s">
        <v>324</v>
      </c>
      <c r="FS272" s="1">
        <v>313</v>
      </c>
      <c r="FT272" s="1">
        <v>134</v>
      </c>
      <c r="FU272" s="1">
        <v>313</v>
      </c>
    </row>
    <row r="273" spans="63:177">
      <c r="BK273" s="29">
        <v>609565233</v>
      </c>
      <c r="BL273" s="1" t="s">
        <v>223</v>
      </c>
      <c r="BM273" s="1">
        <v>269</v>
      </c>
      <c r="BN273" s="1" t="s">
        <v>289</v>
      </c>
      <c r="BO273" s="1" t="s">
        <v>370</v>
      </c>
      <c r="BP273" s="1">
        <v>98</v>
      </c>
      <c r="BQ273" s="1">
        <v>0</v>
      </c>
      <c r="BR273" s="4">
        <v>58.864285714285721</v>
      </c>
      <c r="BS273" s="4">
        <v>36.251020408163249</v>
      </c>
      <c r="BT273" s="4">
        <v>41.715306122448972</v>
      </c>
      <c r="BU273" s="4">
        <v>136.83061224489791</v>
      </c>
      <c r="BV273" s="4">
        <v>45.610204081632652</v>
      </c>
      <c r="BW273" s="1">
        <v>17</v>
      </c>
      <c r="BX273" s="1">
        <v>29</v>
      </c>
      <c r="BY273" s="1">
        <v>29</v>
      </c>
      <c r="BZ273" s="1">
        <v>23</v>
      </c>
      <c r="CA273" s="1">
        <v>1</v>
      </c>
      <c r="CB273" s="1">
        <v>0</v>
      </c>
      <c r="CC273" s="1">
        <v>47</v>
      </c>
      <c r="CD273" s="1">
        <v>33</v>
      </c>
      <c r="CE273" s="1">
        <v>7</v>
      </c>
      <c r="CF273" s="1">
        <v>11</v>
      </c>
      <c r="CG273" s="1">
        <v>2</v>
      </c>
      <c r="CH273" s="1">
        <v>0</v>
      </c>
      <c r="CI273" s="1">
        <v>43</v>
      </c>
      <c r="CJ273" s="1">
        <v>31</v>
      </c>
      <c r="CK273" s="1">
        <v>12</v>
      </c>
      <c r="CL273" s="1">
        <v>12</v>
      </c>
      <c r="CM273" s="1">
        <v>1</v>
      </c>
      <c r="CN273" s="1">
        <v>0</v>
      </c>
      <c r="CO273" s="1">
        <v>1</v>
      </c>
      <c r="CP273" s="1">
        <v>0</v>
      </c>
      <c r="CQ273" s="1">
        <v>51</v>
      </c>
      <c r="CR273" s="1">
        <v>0</v>
      </c>
      <c r="CS273" s="4">
        <v>58.456862745098036</v>
      </c>
      <c r="CT273" s="4">
        <v>35.376470588235293</v>
      </c>
      <c r="CU273" s="4">
        <v>48.611764705882351</v>
      </c>
      <c r="CV273" s="4">
        <v>60.137254901960787</v>
      </c>
      <c r="CW273" s="4">
        <v>142.44509803921571</v>
      </c>
      <c r="CX273" s="4">
        <v>47.481699346405222</v>
      </c>
      <c r="CY273" s="4">
        <v>50.645588235294113</v>
      </c>
      <c r="CZ273" s="1">
        <v>4</v>
      </c>
      <c r="DA273" s="1">
        <v>21</v>
      </c>
      <c r="DB273" s="1">
        <v>18</v>
      </c>
      <c r="DC273" s="1">
        <v>8</v>
      </c>
      <c r="DD273" s="1">
        <v>0</v>
      </c>
      <c r="DE273" s="1">
        <v>0</v>
      </c>
      <c r="DF273" s="1">
        <v>26</v>
      </c>
      <c r="DG273" s="1">
        <v>18</v>
      </c>
      <c r="DH273" s="1">
        <v>6</v>
      </c>
      <c r="DI273" s="1">
        <v>1</v>
      </c>
      <c r="DJ273" s="1">
        <v>0</v>
      </c>
      <c r="DK273" s="1">
        <v>0</v>
      </c>
      <c r="DL273" s="1">
        <v>20</v>
      </c>
      <c r="DM273" s="1">
        <v>11</v>
      </c>
      <c r="DN273" s="1">
        <v>10</v>
      </c>
      <c r="DO273" s="1">
        <v>10</v>
      </c>
      <c r="DP273" s="1">
        <v>0</v>
      </c>
      <c r="DQ273" s="1">
        <v>0</v>
      </c>
      <c r="DR273" s="1">
        <v>6</v>
      </c>
      <c r="DS273" s="1">
        <v>18</v>
      </c>
      <c r="DT273" s="1">
        <v>19</v>
      </c>
      <c r="DU273" s="1">
        <v>8</v>
      </c>
      <c r="DV273" s="1">
        <v>0</v>
      </c>
      <c r="DW273" s="1">
        <v>1</v>
      </c>
      <c r="DX273" s="1">
        <v>0</v>
      </c>
      <c r="DY273" s="1">
        <v>0</v>
      </c>
      <c r="DZ273" s="1">
        <v>149</v>
      </c>
      <c r="EA273" s="1">
        <v>0</v>
      </c>
      <c r="EB273" s="4">
        <v>58.724832214765101</v>
      </c>
      <c r="EC273" s="4">
        <v>35.951677852348993</v>
      </c>
      <c r="ED273" s="4">
        <v>44.075838926174484</v>
      </c>
      <c r="EE273" s="4">
        <v>60.137254901960787</v>
      </c>
      <c r="EF273" s="4">
        <v>138.75234899328854</v>
      </c>
      <c r="EG273" s="4">
        <v>46.250782997762862</v>
      </c>
      <c r="EH273" s="4">
        <v>47.333724832214763</v>
      </c>
      <c r="EI273" s="1">
        <v>21</v>
      </c>
      <c r="EJ273" s="1">
        <v>50</v>
      </c>
      <c r="EK273" s="1">
        <v>47</v>
      </c>
      <c r="EL273" s="1">
        <v>31</v>
      </c>
      <c r="EM273" s="1">
        <v>1</v>
      </c>
      <c r="EN273" s="1">
        <v>0</v>
      </c>
      <c r="EO273" s="1">
        <v>73</v>
      </c>
      <c r="EP273" s="1">
        <v>51</v>
      </c>
      <c r="EQ273" s="1">
        <v>13</v>
      </c>
      <c r="ER273" s="1">
        <v>12</v>
      </c>
      <c r="ES273" s="1">
        <v>2</v>
      </c>
      <c r="ET273" s="1">
        <v>0</v>
      </c>
      <c r="EU273" s="1">
        <v>63</v>
      </c>
      <c r="EV273" s="1">
        <v>42</v>
      </c>
      <c r="EW273" s="1">
        <v>22</v>
      </c>
      <c r="EX273" s="1">
        <v>22</v>
      </c>
      <c r="EY273" s="1">
        <v>1</v>
      </c>
      <c r="EZ273" s="1">
        <v>0</v>
      </c>
      <c r="FA273" s="1">
        <v>6</v>
      </c>
      <c r="FB273" s="1">
        <v>18</v>
      </c>
      <c r="FC273" s="1">
        <v>19</v>
      </c>
      <c r="FD273" s="1">
        <v>8</v>
      </c>
      <c r="FE273" s="1">
        <v>0</v>
      </c>
      <c r="FF273" s="1">
        <v>1</v>
      </c>
      <c r="FG273" s="1">
        <v>1</v>
      </c>
      <c r="FH273" s="1">
        <v>0</v>
      </c>
      <c r="FI273" s="1">
        <v>60</v>
      </c>
      <c r="FJ273" s="1">
        <v>69</v>
      </c>
      <c r="FK273" s="1">
        <v>75</v>
      </c>
      <c r="FL273" s="1">
        <v>17</v>
      </c>
      <c r="FM273" s="1">
        <v>11</v>
      </c>
      <c r="FN273" s="1">
        <v>17</v>
      </c>
      <c r="FO273" s="1">
        <v>37</v>
      </c>
      <c r="FP273" s="1">
        <v>21</v>
      </c>
      <c r="FQ273" s="1">
        <v>37</v>
      </c>
      <c r="FR273" s="1" t="s">
        <v>324</v>
      </c>
      <c r="FS273" s="1">
        <v>313</v>
      </c>
      <c r="FT273" s="1">
        <v>134</v>
      </c>
      <c r="FU273" s="1">
        <v>313</v>
      </c>
    </row>
    <row r="274" spans="63:177">
      <c r="BK274" s="29">
        <v>603090715</v>
      </c>
      <c r="BL274" s="1" t="s">
        <v>225</v>
      </c>
      <c r="BM274" s="1">
        <v>287</v>
      </c>
      <c r="BN274" s="1" t="s">
        <v>302</v>
      </c>
      <c r="BO274" s="1" t="s">
        <v>290</v>
      </c>
      <c r="BP274" s="1">
        <v>121</v>
      </c>
      <c r="BQ274" s="1">
        <v>0</v>
      </c>
      <c r="BR274" s="4">
        <v>76.320661157024816</v>
      </c>
      <c r="BS274" s="4">
        <v>59.14876033057849</v>
      </c>
      <c r="BT274" s="4">
        <v>72.166115702479374</v>
      </c>
      <c r="BU274" s="4">
        <v>207.63553719008266</v>
      </c>
      <c r="BV274" s="4">
        <v>69.211845730027576</v>
      </c>
      <c r="BW274" s="1">
        <v>0</v>
      </c>
      <c r="BX274" s="1">
        <v>12</v>
      </c>
      <c r="BY274" s="1">
        <v>63</v>
      </c>
      <c r="BZ274" s="1">
        <v>46</v>
      </c>
      <c r="CA274" s="1">
        <v>0</v>
      </c>
      <c r="CB274" s="1">
        <v>0</v>
      </c>
      <c r="CC274" s="1">
        <v>17</v>
      </c>
      <c r="CD274" s="1">
        <v>43</v>
      </c>
      <c r="CE274" s="1">
        <v>32</v>
      </c>
      <c r="CF274" s="1">
        <v>29</v>
      </c>
      <c r="CG274" s="1">
        <v>0</v>
      </c>
      <c r="CH274" s="1">
        <v>2</v>
      </c>
      <c r="CI274" s="1">
        <v>6</v>
      </c>
      <c r="CJ274" s="1">
        <v>26</v>
      </c>
      <c r="CK274" s="1">
        <v>37</v>
      </c>
      <c r="CL274" s="1">
        <v>52</v>
      </c>
      <c r="CM274" s="1">
        <v>0</v>
      </c>
      <c r="CN274" s="1">
        <v>3</v>
      </c>
      <c r="CO274" s="1">
        <v>0</v>
      </c>
      <c r="CP274" s="1">
        <v>0</v>
      </c>
      <c r="CQ274" s="1">
        <v>0</v>
      </c>
      <c r="CR274" s="1">
        <v>0</v>
      </c>
      <c r="CS274" s="4"/>
      <c r="CT274" s="4"/>
      <c r="CU274" s="4"/>
      <c r="CV274" s="4"/>
      <c r="CW274" s="4"/>
      <c r="CX274" s="4"/>
      <c r="CY274" s="4"/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121</v>
      </c>
      <c r="EA274" s="1">
        <v>0</v>
      </c>
      <c r="EB274" s="4">
        <v>76.320661157024816</v>
      </c>
      <c r="EC274" s="4">
        <v>59.14876033057849</v>
      </c>
      <c r="ED274" s="4">
        <v>72.166115702479374</v>
      </c>
      <c r="EE274" s="4"/>
      <c r="EF274" s="4">
        <v>207.63553719008266</v>
      </c>
      <c r="EG274" s="4">
        <v>69.211845730027576</v>
      </c>
      <c r="EH274" s="4">
        <v>69.211845730027576</v>
      </c>
      <c r="EI274" s="1">
        <v>0</v>
      </c>
      <c r="EJ274" s="1">
        <v>12</v>
      </c>
      <c r="EK274" s="1">
        <v>63</v>
      </c>
      <c r="EL274" s="1">
        <v>46</v>
      </c>
      <c r="EM274" s="1">
        <v>0</v>
      </c>
      <c r="EN274" s="1">
        <v>0</v>
      </c>
      <c r="EO274" s="1">
        <v>17</v>
      </c>
      <c r="EP274" s="1">
        <v>43</v>
      </c>
      <c r="EQ274" s="1">
        <v>32</v>
      </c>
      <c r="ER274" s="1">
        <v>29</v>
      </c>
      <c r="ES274" s="1">
        <v>0</v>
      </c>
      <c r="ET274" s="1">
        <v>2</v>
      </c>
      <c r="EU274" s="1">
        <v>6</v>
      </c>
      <c r="EV274" s="1">
        <v>26</v>
      </c>
      <c r="EW274" s="1">
        <v>37</v>
      </c>
      <c r="EX274" s="1">
        <v>52</v>
      </c>
      <c r="EY274" s="1">
        <v>0</v>
      </c>
      <c r="EZ274" s="1">
        <v>3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2</v>
      </c>
      <c r="FJ274" s="1" t="s">
        <v>375</v>
      </c>
      <c r="FK274" s="1">
        <v>2</v>
      </c>
      <c r="FL274" s="1">
        <v>1</v>
      </c>
      <c r="FM274" s="1" t="s">
        <v>375</v>
      </c>
      <c r="FN274" s="1">
        <v>1</v>
      </c>
      <c r="FO274" s="1">
        <v>37</v>
      </c>
      <c r="FP274" s="1">
        <v>21</v>
      </c>
      <c r="FQ274" s="1">
        <v>37</v>
      </c>
      <c r="FR274" s="1" t="s">
        <v>324</v>
      </c>
      <c r="FS274" s="1">
        <v>313</v>
      </c>
      <c r="FT274" s="1">
        <v>134</v>
      </c>
      <c r="FU274" s="1">
        <v>313</v>
      </c>
    </row>
    <row r="275" spans="63:177">
      <c r="BK275" s="29">
        <v>601920575</v>
      </c>
      <c r="BL275" s="1" t="s">
        <v>335</v>
      </c>
      <c r="BM275" s="1">
        <v>20</v>
      </c>
      <c r="BN275" s="1" t="s">
        <v>293</v>
      </c>
      <c r="BO275" s="1" t="s">
        <v>370</v>
      </c>
      <c r="BP275" s="1">
        <v>24</v>
      </c>
      <c r="BQ275" s="1">
        <v>0</v>
      </c>
      <c r="BR275" s="4">
        <v>13.229166666666666</v>
      </c>
      <c r="BS275" s="4">
        <v>27.287500000000005</v>
      </c>
      <c r="BT275" s="4">
        <v>16.166666666666668</v>
      </c>
      <c r="BU275" s="4">
        <v>56.683333333333344</v>
      </c>
      <c r="BV275" s="4">
        <v>18.894444444444446</v>
      </c>
      <c r="BW275" s="1">
        <v>24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14</v>
      </c>
      <c r="CD275" s="1">
        <v>10</v>
      </c>
      <c r="CE275" s="1">
        <v>0</v>
      </c>
      <c r="CF275" s="1">
        <v>0</v>
      </c>
      <c r="CG275" s="1">
        <v>0</v>
      </c>
      <c r="CH275" s="1">
        <v>0</v>
      </c>
      <c r="CI275" s="1">
        <v>24</v>
      </c>
      <c r="CJ275" s="1">
        <v>0</v>
      </c>
      <c r="CK275" s="1">
        <v>0</v>
      </c>
      <c r="CL275" s="1">
        <v>0</v>
      </c>
      <c r="CM275" s="1">
        <v>1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4"/>
      <c r="CT275" s="4"/>
      <c r="CU275" s="4"/>
      <c r="CV275" s="4"/>
      <c r="CW275" s="4"/>
      <c r="CX275" s="4"/>
      <c r="CY275" s="4"/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24</v>
      </c>
      <c r="EA275" s="1">
        <v>0</v>
      </c>
      <c r="EB275" s="4">
        <v>13.229166666666666</v>
      </c>
      <c r="EC275" s="4">
        <v>27.287500000000005</v>
      </c>
      <c r="ED275" s="4">
        <v>16.166666666666668</v>
      </c>
      <c r="EE275" s="4"/>
      <c r="EF275" s="4">
        <v>56.683333333333344</v>
      </c>
      <c r="EG275" s="4">
        <v>18.894444444444446</v>
      </c>
      <c r="EH275" s="4">
        <v>18.894444444444446</v>
      </c>
      <c r="EI275" s="1">
        <v>24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14</v>
      </c>
      <c r="EP275" s="1">
        <v>10</v>
      </c>
      <c r="EQ275" s="1">
        <v>0</v>
      </c>
      <c r="ER275" s="1">
        <v>0</v>
      </c>
      <c r="ES275" s="1">
        <v>0</v>
      </c>
      <c r="ET275" s="1">
        <v>0</v>
      </c>
      <c r="EU275" s="1">
        <v>24</v>
      </c>
      <c r="EV275" s="1">
        <v>0</v>
      </c>
      <c r="EW275" s="1">
        <v>0</v>
      </c>
      <c r="EX275" s="1">
        <v>0</v>
      </c>
      <c r="EY275" s="1">
        <v>1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311</v>
      </c>
      <c r="FJ275" s="1" t="s">
        <v>375</v>
      </c>
      <c r="FK275" s="1">
        <v>312</v>
      </c>
      <c r="FL275" s="1">
        <v>30</v>
      </c>
      <c r="FM275" s="1" t="s">
        <v>375</v>
      </c>
      <c r="FN275" s="1">
        <v>30</v>
      </c>
      <c r="FO275" s="1">
        <v>31</v>
      </c>
      <c r="FP275" s="1">
        <v>6</v>
      </c>
      <c r="FQ275" s="1">
        <v>31</v>
      </c>
      <c r="FR275" s="1" t="s">
        <v>326</v>
      </c>
      <c r="FS275" s="1">
        <v>313</v>
      </c>
      <c r="FT275" s="1">
        <v>134</v>
      </c>
      <c r="FU275" s="1">
        <v>313</v>
      </c>
    </row>
    <row r="276" spans="63:177">
      <c r="BK276" s="29">
        <v>257162017</v>
      </c>
      <c r="BL276" s="1" t="s">
        <v>257</v>
      </c>
      <c r="BM276" s="1">
        <v>26</v>
      </c>
      <c r="BN276" s="1" t="s">
        <v>289</v>
      </c>
      <c r="BO276" s="1" t="s">
        <v>370</v>
      </c>
      <c r="BP276" s="1">
        <v>221</v>
      </c>
      <c r="BQ276" s="1">
        <v>0</v>
      </c>
      <c r="BR276" s="4">
        <v>58.116289592760182</v>
      </c>
      <c r="BS276" s="4">
        <v>27.810859728506792</v>
      </c>
      <c r="BT276" s="4">
        <v>36.809954751131222</v>
      </c>
      <c r="BU276" s="4">
        <v>122.73710407239822</v>
      </c>
      <c r="BV276" s="4">
        <v>40.912368024132753</v>
      </c>
      <c r="BW276" s="1">
        <v>32</v>
      </c>
      <c r="BX276" s="1">
        <v>65</v>
      </c>
      <c r="BY276" s="1">
        <v>92</v>
      </c>
      <c r="BZ276" s="1">
        <v>32</v>
      </c>
      <c r="CA276" s="1">
        <v>0</v>
      </c>
      <c r="CB276" s="1">
        <v>0</v>
      </c>
      <c r="CC276" s="1">
        <v>141</v>
      </c>
      <c r="CD276" s="1">
        <v>57</v>
      </c>
      <c r="CE276" s="1">
        <v>16</v>
      </c>
      <c r="CF276" s="1">
        <v>7</v>
      </c>
      <c r="CG276" s="1">
        <v>6</v>
      </c>
      <c r="CH276" s="1">
        <v>0</v>
      </c>
      <c r="CI276" s="1">
        <v>112</v>
      </c>
      <c r="CJ276" s="1">
        <v>72</v>
      </c>
      <c r="CK276" s="1">
        <v>27</v>
      </c>
      <c r="CL276" s="1">
        <v>10</v>
      </c>
      <c r="CM276" s="1">
        <v>0</v>
      </c>
      <c r="CN276" s="1">
        <v>0</v>
      </c>
      <c r="CO276" s="1">
        <v>0</v>
      </c>
      <c r="CP276" s="1">
        <v>0</v>
      </c>
      <c r="CQ276" s="1">
        <v>79</v>
      </c>
      <c r="CR276" s="1">
        <v>1</v>
      </c>
      <c r="CS276" s="4">
        <v>56.247435897435921</v>
      </c>
      <c r="CT276" s="4">
        <v>28.976923076923079</v>
      </c>
      <c r="CU276" s="4">
        <v>44.714102564102568</v>
      </c>
      <c r="CV276" s="4">
        <v>58.692307692307693</v>
      </c>
      <c r="CW276" s="4">
        <v>129.93846153846155</v>
      </c>
      <c r="CX276" s="4">
        <v>43.312820512820508</v>
      </c>
      <c r="CY276" s="4">
        <v>47.157692307692294</v>
      </c>
      <c r="CZ276" s="1">
        <v>11</v>
      </c>
      <c r="DA276" s="1">
        <v>33</v>
      </c>
      <c r="DB276" s="1">
        <v>23</v>
      </c>
      <c r="DC276" s="1">
        <v>11</v>
      </c>
      <c r="DD276" s="1">
        <v>0</v>
      </c>
      <c r="DE276" s="1">
        <v>1</v>
      </c>
      <c r="DF276" s="1">
        <v>50</v>
      </c>
      <c r="DG276" s="1">
        <v>19</v>
      </c>
      <c r="DH276" s="1">
        <v>6</v>
      </c>
      <c r="DI276" s="1">
        <v>3</v>
      </c>
      <c r="DJ276" s="1">
        <v>2</v>
      </c>
      <c r="DK276" s="1">
        <v>0</v>
      </c>
      <c r="DL276" s="1">
        <v>26</v>
      </c>
      <c r="DM276" s="1">
        <v>30</v>
      </c>
      <c r="DN276" s="1">
        <v>12</v>
      </c>
      <c r="DO276" s="1">
        <v>10</v>
      </c>
      <c r="DP276" s="1">
        <v>2</v>
      </c>
      <c r="DQ276" s="1">
        <v>0</v>
      </c>
      <c r="DR276" s="1">
        <v>12</v>
      </c>
      <c r="DS276" s="1">
        <v>22</v>
      </c>
      <c r="DT276" s="1">
        <v>30</v>
      </c>
      <c r="DU276" s="1">
        <v>14</v>
      </c>
      <c r="DV276" s="1">
        <v>0</v>
      </c>
      <c r="DW276" s="1">
        <v>0</v>
      </c>
      <c r="DX276" s="1">
        <v>0</v>
      </c>
      <c r="DY276" s="1">
        <v>0</v>
      </c>
      <c r="DZ276" s="1">
        <v>300</v>
      </c>
      <c r="EA276" s="1">
        <v>1</v>
      </c>
      <c r="EB276" s="4">
        <v>57.628762541806019</v>
      </c>
      <c r="EC276" s="4">
        <v>28.115050167224073</v>
      </c>
      <c r="ED276" s="4">
        <v>38.871906354515076</v>
      </c>
      <c r="EE276" s="4">
        <v>58.692307692307693</v>
      </c>
      <c r="EF276" s="4">
        <v>124.61571906354524</v>
      </c>
      <c r="EG276" s="4">
        <v>41.538573021181712</v>
      </c>
      <c r="EH276" s="4">
        <v>42.541583054626578</v>
      </c>
      <c r="EI276" s="1">
        <v>43</v>
      </c>
      <c r="EJ276" s="1">
        <v>98</v>
      </c>
      <c r="EK276" s="1">
        <v>115</v>
      </c>
      <c r="EL276" s="1">
        <v>43</v>
      </c>
      <c r="EM276" s="1">
        <v>0</v>
      </c>
      <c r="EN276" s="1">
        <v>1</v>
      </c>
      <c r="EO276" s="1">
        <v>191</v>
      </c>
      <c r="EP276" s="1">
        <v>76</v>
      </c>
      <c r="EQ276" s="1">
        <v>22</v>
      </c>
      <c r="ER276" s="1">
        <v>10</v>
      </c>
      <c r="ES276" s="1">
        <v>8</v>
      </c>
      <c r="ET276" s="1">
        <v>0</v>
      </c>
      <c r="EU276" s="1">
        <v>138</v>
      </c>
      <c r="EV276" s="1">
        <v>102</v>
      </c>
      <c r="EW276" s="1">
        <v>39</v>
      </c>
      <c r="EX276" s="1">
        <v>20</v>
      </c>
      <c r="EY276" s="1">
        <v>2</v>
      </c>
      <c r="EZ276" s="1">
        <v>0</v>
      </c>
      <c r="FA276" s="1">
        <v>12</v>
      </c>
      <c r="FB276" s="1">
        <v>22</v>
      </c>
      <c r="FC276" s="1">
        <v>30</v>
      </c>
      <c r="FD276" s="1">
        <v>14</v>
      </c>
      <c r="FE276" s="1">
        <v>0</v>
      </c>
      <c r="FF276" s="1">
        <v>0</v>
      </c>
      <c r="FG276" s="1">
        <v>0</v>
      </c>
      <c r="FH276" s="1">
        <v>0</v>
      </c>
      <c r="FI276" s="1">
        <v>135</v>
      </c>
      <c r="FJ276" s="1">
        <v>95</v>
      </c>
      <c r="FK276" s="1">
        <v>140</v>
      </c>
      <c r="FL276" s="1">
        <v>4</v>
      </c>
      <c r="FM276" s="1">
        <v>2</v>
      </c>
      <c r="FN276" s="1">
        <v>4</v>
      </c>
      <c r="FO276" s="1">
        <v>31</v>
      </c>
      <c r="FP276" s="1">
        <v>6</v>
      </c>
      <c r="FQ276" s="1">
        <v>31</v>
      </c>
      <c r="FR276" s="1" t="s">
        <v>326</v>
      </c>
      <c r="FS276" s="1">
        <v>313</v>
      </c>
      <c r="FT276" s="1">
        <v>134</v>
      </c>
      <c r="FU276" s="1">
        <v>313</v>
      </c>
    </row>
    <row r="277" spans="63:177">
      <c r="BK277" s="29">
        <v>848141733</v>
      </c>
      <c r="BL277" s="1" t="s">
        <v>263</v>
      </c>
      <c r="BM277" s="1">
        <v>33</v>
      </c>
      <c r="BN277" s="1" t="s">
        <v>289</v>
      </c>
      <c r="BO277" s="1" t="s">
        <v>290</v>
      </c>
      <c r="BP277" s="1">
        <v>32</v>
      </c>
      <c r="BQ277" s="1">
        <v>0</v>
      </c>
      <c r="BR277" s="4">
        <v>46.784374999999997</v>
      </c>
      <c r="BS277" s="4">
        <v>19.312499999999996</v>
      </c>
      <c r="BT277" s="4">
        <v>32.259375000000006</v>
      </c>
      <c r="BU277" s="4">
        <v>98.356249999999989</v>
      </c>
      <c r="BV277" s="4">
        <v>32.785416666666677</v>
      </c>
      <c r="BW277" s="1">
        <v>10</v>
      </c>
      <c r="BX277" s="1">
        <v>12</v>
      </c>
      <c r="BY277" s="1">
        <v>7</v>
      </c>
      <c r="BZ277" s="1">
        <v>3</v>
      </c>
      <c r="CA277" s="1">
        <v>1</v>
      </c>
      <c r="CB277" s="1">
        <v>0</v>
      </c>
      <c r="CC277" s="1">
        <v>26</v>
      </c>
      <c r="CD277" s="1">
        <v>5</v>
      </c>
      <c r="CE277" s="1">
        <v>1</v>
      </c>
      <c r="CF277" s="1">
        <v>0</v>
      </c>
      <c r="CG277" s="1">
        <v>3</v>
      </c>
      <c r="CH277" s="1">
        <v>0</v>
      </c>
      <c r="CI277" s="1">
        <v>17</v>
      </c>
      <c r="CJ277" s="1">
        <v>13</v>
      </c>
      <c r="CK277" s="1">
        <v>2</v>
      </c>
      <c r="CL277" s="1">
        <v>0</v>
      </c>
      <c r="CM277" s="1">
        <v>1</v>
      </c>
      <c r="CN277" s="1">
        <v>0</v>
      </c>
      <c r="CO277" s="1">
        <v>1</v>
      </c>
      <c r="CP277" s="1">
        <v>0</v>
      </c>
      <c r="CQ277" s="1">
        <v>0</v>
      </c>
      <c r="CR277" s="1">
        <v>0</v>
      </c>
      <c r="CS277" s="4"/>
      <c r="CT277" s="4"/>
      <c r="CU277" s="4"/>
      <c r="CV277" s="4"/>
      <c r="CW277" s="4"/>
      <c r="CX277" s="4"/>
      <c r="CY277" s="4"/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32</v>
      </c>
      <c r="EA277" s="1">
        <v>0</v>
      </c>
      <c r="EB277" s="4">
        <v>46.784374999999997</v>
      </c>
      <c r="EC277" s="4">
        <v>19.312499999999996</v>
      </c>
      <c r="ED277" s="4">
        <v>32.259375000000006</v>
      </c>
      <c r="EE277" s="4"/>
      <c r="EF277" s="4">
        <v>98.356249999999989</v>
      </c>
      <c r="EG277" s="4">
        <v>32.785416666666677</v>
      </c>
      <c r="EH277" s="4">
        <v>32.785416666666677</v>
      </c>
      <c r="EI277" s="1">
        <v>10</v>
      </c>
      <c r="EJ277" s="1">
        <v>12</v>
      </c>
      <c r="EK277" s="1">
        <v>7</v>
      </c>
      <c r="EL277" s="1">
        <v>3</v>
      </c>
      <c r="EM277" s="1">
        <v>1</v>
      </c>
      <c r="EN277" s="1">
        <v>0</v>
      </c>
      <c r="EO277" s="1">
        <v>26</v>
      </c>
      <c r="EP277" s="1">
        <v>5</v>
      </c>
      <c r="EQ277" s="1">
        <v>1</v>
      </c>
      <c r="ER277" s="1">
        <v>0</v>
      </c>
      <c r="ES277" s="1">
        <v>3</v>
      </c>
      <c r="ET277" s="1">
        <v>0</v>
      </c>
      <c r="EU277" s="1">
        <v>17</v>
      </c>
      <c r="EV277" s="1">
        <v>13</v>
      </c>
      <c r="EW277" s="1">
        <v>2</v>
      </c>
      <c r="EX277" s="1">
        <v>0</v>
      </c>
      <c r="EY277" s="1">
        <v>1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1</v>
      </c>
      <c r="FH277" s="1">
        <v>0</v>
      </c>
      <c r="FI277" s="1">
        <v>269</v>
      </c>
      <c r="FJ277" s="1" t="s">
        <v>375</v>
      </c>
      <c r="FK277" s="1">
        <v>271</v>
      </c>
      <c r="FL277" s="1">
        <v>21</v>
      </c>
      <c r="FM277" s="1" t="s">
        <v>375</v>
      </c>
      <c r="FN277" s="1">
        <v>21</v>
      </c>
      <c r="FO277" s="1">
        <v>31</v>
      </c>
      <c r="FP277" s="1">
        <v>6</v>
      </c>
      <c r="FQ277" s="1">
        <v>31</v>
      </c>
      <c r="FR277" s="1" t="s">
        <v>326</v>
      </c>
      <c r="FS277" s="1">
        <v>313</v>
      </c>
      <c r="FT277" s="1">
        <v>134</v>
      </c>
      <c r="FU277" s="1">
        <v>313</v>
      </c>
    </row>
    <row r="278" spans="63:177">
      <c r="BK278" s="29">
        <v>840385592</v>
      </c>
      <c r="BL278" s="1" t="s">
        <v>264</v>
      </c>
      <c r="BM278" s="1">
        <v>92</v>
      </c>
      <c r="BN278" s="1" t="s">
        <v>289</v>
      </c>
      <c r="BO278" s="1" t="s">
        <v>290</v>
      </c>
      <c r="BP278" s="1">
        <v>77</v>
      </c>
      <c r="BQ278" s="1">
        <v>0</v>
      </c>
      <c r="BR278" s="4">
        <v>54.485714285714295</v>
      </c>
      <c r="BS278" s="4">
        <v>24.4051948051948</v>
      </c>
      <c r="BT278" s="4">
        <v>39.149350649350659</v>
      </c>
      <c r="BU278" s="4">
        <v>118.04025974025977</v>
      </c>
      <c r="BV278" s="4">
        <v>39.346753246753238</v>
      </c>
      <c r="BW278" s="1">
        <v>12</v>
      </c>
      <c r="BX278" s="1">
        <v>33</v>
      </c>
      <c r="BY278" s="1">
        <v>23</v>
      </c>
      <c r="BZ278" s="1">
        <v>9</v>
      </c>
      <c r="CA278" s="1">
        <v>0</v>
      </c>
      <c r="CB278" s="1">
        <v>0</v>
      </c>
      <c r="CC278" s="1">
        <v>56</v>
      </c>
      <c r="CD278" s="1">
        <v>16</v>
      </c>
      <c r="CE278" s="1">
        <v>5</v>
      </c>
      <c r="CF278" s="1">
        <v>0</v>
      </c>
      <c r="CG278" s="1">
        <v>3</v>
      </c>
      <c r="CH278" s="1">
        <v>0</v>
      </c>
      <c r="CI278" s="1">
        <v>31</v>
      </c>
      <c r="CJ278" s="1">
        <v>31</v>
      </c>
      <c r="CK278" s="1">
        <v>13</v>
      </c>
      <c r="CL278" s="1">
        <v>2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4"/>
      <c r="CT278" s="4"/>
      <c r="CU278" s="4"/>
      <c r="CV278" s="4"/>
      <c r="CW278" s="4"/>
      <c r="CX278" s="4"/>
      <c r="CY278" s="4"/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77</v>
      </c>
      <c r="EA278" s="1">
        <v>0</v>
      </c>
      <c r="EB278" s="4">
        <v>54.485714285714295</v>
      </c>
      <c r="EC278" s="4">
        <v>24.4051948051948</v>
      </c>
      <c r="ED278" s="4">
        <v>39.149350649350659</v>
      </c>
      <c r="EE278" s="4"/>
      <c r="EF278" s="4">
        <v>118.04025974025977</v>
      </c>
      <c r="EG278" s="4">
        <v>39.346753246753238</v>
      </c>
      <c r="EH278" s="4">
        <v>39.346753246753238</v>
      </c>
      <c r="EI278" s="1">
        <v>12</v>
      </c>
      <c r="EJ278" s="1">
        <v>33</v>
      </c>
      <c r="EK278" s="1">
        <v>23</v>
      </c>
      <c r="EL278" s="1">
        <v>9</v>
      </c>
      <c r="EM278" s="1">
        <v>0</v>
      </c>
      <c r="EN278" s="1">
        <v>0</v>
      </c>
      <c r="EO278" s="1">
        <v>56</v>
      </c>
      <c r="EP278" s="1">
        <v>16</v>
      </c>
      <c r="EQ278" s="1">
        <v>5</v>
      </c>
      <c r="ER278" s="1">
        <v>0</v>
      </c>
      <c r="ES278" s="1">
        <v>3</v>
      </c>
      <c r="ET278" s="1">
        <v>0</v>
      </c>
      <c r="EU278" s="1">
        <v>31</v>
      </c>
      <c r="EV278" s="1">
        <v>31</v>
      </c>
      <c r="EW278" s="1">
        <v>13</v>
      </c>
      <c r="EX278" s="1">
        <v>2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174</v>
      </c>
      <c r="FJ278" s="1" t="s">
        <v>375</v>
      </c>
      <c r="FK278" s="1">
        <v>184</v>
      </c>
      <c r="FL278" s="1">
        <v>6</v>
      </c>
      <c r="FM278" s="1" t="s">
        <v>375</v>
      </c>
      <c r="FN278" s="1">
        <v>7</v>
      </c>
      <c r="FO278" s="1">
        <v>31</v>
      </c>
      <c r="FP278" s="1">
        <v>6</v>
      </c>
      <c r="FQ278" s="1">
        <v>31</v>
      </c>
      <c r="FR278" s="1" t="s">
        <v>326</v>
      </c>
      <c r="FS278" s="1">
        <v>313</v>
      </c>
      <c r="FT278" s="1">
        <v>134</v>
      </c>
      <c r="FU278" s="1">
        <v>313</v>
      </c>
    </row>
    <row r="279" spans="63:177">
      <c r="BK279" s="29">
        <v>305973190</v>
      </c>
      <c r="BL279" s="1" t="s">
        <v>237</v>
      </c>
      <c r="BM279" s="1">
        <v>117</v>
      </c>
      <c r="BN279" s="1" t="s">
        <v>289</v>
      </c>
      <c r="BO279" s="1" t="s">
        <v>290</v>
      </c>
      <c r="BP279" s="1">
        <v>296</v>
      </c>
      <c r="BQ279" s="1">
        <v>1</v>
      </c>
      <c r="BR279" s="4">
        <v>54.281355932203375</v>
      </c>
      <c r="BS279" s="4">
        <v>25.53288135593219</v>
      </c>
      <c r="BT279" s="4">
        <v>34.972203389830547</v>
      </c>
      <c r="BU279" s="4">
        <v>114.7864406779661</v>
      </c>
      <c r="BV279" s="4">
        <v>38.262146892655402</v>
      </c>
      <c r="BW279" s="1">
        <v>54</v>
      </c>
      <c r="BX279" s="1">
        <v>111</v>
      </c>
      <c r="BY279" s="1">
        <v>81</v>
      </c>
      <c r="BZ279" s="1">
        <v>49</v>
      </c>
      <c r="CA279" s="1">
        <v>1</v>
      </c>
      <c r="CB279" s="1">
        <v>1</v>
      </c>
      <c r="CC279" s="1">
        <v>212</v>
      </c>
      <c r="CD279" s="1">
        <v>58</v>
      </c>
      <c r="CE279" s="1">
        <v>18</v>
      </c>
      <c r="CF279" s="1">
        <v>7</v>
      </c>
      <c r="CG279" s="1">
        <v>4</v>
      </c>
      <c r="CH279" s="1">
        <v>0</v>
      </c>
      <c r="CI279" s="1">
        <v>169</v>
      </c>
      <c r="CJ279" s="1">
        <v>81</v>
      </c>
      <c r="CK279" s="1">
        <v>35</v>
      </c>
      <c r="CL279" s="1">
        <v>10</v>
      </c>
      <c r="CM279" s="1">
        <v>1</v>
      </c>
      <c r="CN279" s="1">
        <v>1</v>
      </c>
      <c r="CO279" s="1">
        <v>1</v>
      </c>
      <c r="CP279" s="1">
        <v>0</v>
      </c>
      <c r="CQ279" s="1">
        <v>0</v>
      </c>
      <c r="CR279" s="1">
        <v>0</v>
      </c>
      <c r="CS279" s="4"/>
      <c r="CT279" s="4"/>
      <c r="CU279" s="4"/>
      <c r="CV279" s="4"/>
      <c r="CW279" s="4"/>
      <c r="CX279" s="4"/>
      <c r="CY279" s="4"/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296</v>
      </c>
      <c r="EA279" s="1">
        <v>1</v>
      </c>
      <c r="EB279" s="4">
        <v>54.281355932203375</v>
      </c>
      <c r="EC279" s="4">
        <v>25.53288135593219</v>
      </c>
      <c r="ED279" s="4">
        <v>34.972203389830547</v>
      </c>
      <c r="EE279" s="4"/>
      <c r="EF279" s="4">
        <v>114.7864406779661</v>
      </c>
      <c r="EG279" s="4">
        <v>38.262146892655402</v>
      </c>
      <c r="EH279" s="4">
        <v>38.262146892655402</v>
      </c>
      <c r="EI279" s="1">
        <v>54</v>
      </c>
      <c r="EJ279" s="1">
        <v>111</v>
      </c>
      <c r="EK279" s="1">
        <v>81</v>
      </c>
      <c r="EL279" s="1">
        <v>49</v>
      </c>
      <c r="EM279" s="1">
        <v>1</v>
      </c>
      <c r="EN279" s="1">
        <v>1</v>
      </c>
      <c r="EO279" s="1">
        <v>212</v>
      </c>
      <c r="EP279" s="1">
        <v>58</v>
      </c>
      <c r="EQ279" s="1">
        <v>18</v>
      </c>
      <c r="ER279" s="1">
        <v>7</v>
      </c>
      <c r="ES279" s="1">
        <v>4</v>
      </c>
      <c r="ET279" s="1">
        <v>0</v>
      </c>
      <c r="EU279" s="1">
        <v>169</v>
      </c>
      <c r="EV279" s="1">
        <v>81</v>
      </c>
      <c r="EW279" s="1">
        <v>35</v>
      </c>
      <c r="EX279" s="1">
        <v>10</v>
      </c>
      <c r="EY279" s="1">
        <v>1</v>
      </c>
      <c r="EZ279" s="1">
        <v>1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1</v>
      </c>
      <c r="FH279" s="1">
        <v>0</v>
      </c>
      <c r="FI279" s="1">
        <v>188</v>
      </c>
      <c r="FJ279" s="1" t="s">
        <v>375</v>
      </c>
      <c r="FK279" s="1">
        <v>201</v>
      </c>
      <c r="FL279" s="1">
        <v>9</v>
      </c>
      <c r="FM279" s="1" t="s">
        <v>375</v>
      </c>
      <c r="FN279" s="1">
        <v>10</v>
      </c>
      <c r="FO279" s="1">
        <v>31</v>
      </c>
      <c r="FP279" s="1">
        <v>6</v>
      </c>
      <c r="FQ279" s="1">
        <v>31</v>
      </c>
      <c r="FR279" s="1" t="s">
        <v>326</v>
      </c>
      <c r="FS279" s="1">
        <v>313</v>
      </c>
      <c r="FT279" s="1">
        <v>134</v>
      </c>
      <c r="FU279" s="1">
        <v>313</v>
      </c>
    </row>
    <row r="280" spans="63:177">
      <c r="BK280" s="29">
        <v>857678612</v>
      </c>
      <c r="BL280" s="1" t="s">
        <v>238</v>
      </c>
      <c r="BM280" s="1">
        <v>119</v>
      </c>
      <c r="BN280" s="1" t="s">
        <v>289</v>
      </c>
      <c r="BO280" s="1" t="s">
        <v>290</v>
      </c>
      <c r="BP280" s="1">
        <v>50</v>
      </c>
      <c r="BQ280" s="1">
        <v>4</v>
      </c>
      <c r="BR280" s="4">
        <v>43.993478260869558</v>
      </c>
      <c r="BS280" s="4">
        <v>23.923913043478251</v>
      </c>
      <c r="BT280" s="4">
        <v>28.952173913043481</v>
      </c>
      <c r="BU280" s="4">
        <v>96.869565217391298</v>
      </c>
      <c r="BV280" s="4">
        <v>32.289855072463766</v>
      </c>
      <c r="BW280" s="1">
        <v>17</v>
      </c>
      <c r="BX280" s="1">
        <v>14</v>
      </c>
      <c r="BY280" s="1">
        <v>14</v>
      </c>
      <c r="BZ280" s="1">
        <v>1</v>
      </c>
      <c r="CA280" s="1">
        <v>0</v>
      </c>
      <c r="CB280" s="1">
        <v>0</v>
      </c>
      <c r="CC280" s="1">
        <v>29</v>
      </c>
      <c r="CD280" s="1">
        <v>17</v>
      </c>
      <c r="CE280" s="1">
        <v>0</v>
      </c>
      <c r="CF280" s="1">
        <v>0</v>
      </c>
      <c r="CG280" s="1">
        <v>1</v>
      </c>
      <c r="CH280" s="1">
        <v>0</v>
      </c>
      <c r="CI280" s="1">
        <v>30</v>
      </c>
      <c r="CJ280" s="1">
        <v>12</v>
      </c>
      <c r="CK280" s="1">
        <v>4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4"/>
      <c r="CT280" s="4"/>
      <c r="CU280" s="4"/>
      <c r="CV280" s="4"/>
      <c r="CW280" s="4"/>
      <c r="CX280" s="4"/>
      <c r="CY280" s="4"/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50</v>
      </c>
      <c r="EA280" s="1">
        <v>4</v>
      </c>
      <c r="EB280" s="4">
        <v>43.993478260869558</v>
      </c>
      <c r="EC280" s="4">
        <v>23.923913043478251</v>
      </c>
      <c r="ED280" s="4">
        <v>28.952173913043481</v>
      </c>
      <c r="EE280" s="4"/>
      <c r="EF280" s="4">
        <v>96.869565217391298</v>
      </c>
      <c r="EG280" s="4">
        <v>32.289855072463766</v>
      </c>
      <c r="EH280" s="4">
        <v>32.289855072463766</v>
      </c>
      <c r="EI280" s="1">
        <v>17</v>
      </c>
      <c r="EJ280" s="1">
        <v>14</v>
      </c>
      <c r="EK280" s="1">
        <v>14</v>
      </c>
      <c r="EL280" s="1">
        <v>1</v>
      </c>
      <c r="EM280" s="1">
        <v>0</v>
      </c>
      <c r="EN280" s="1">
        <v>0</v>
      </c>
      <c r="EO280" s="1">
        <v>29</v>
      </c>
      <c r="EP280" s="1">
        <v>17</v>
      </c>
      <c r="EQ280" s="1">
        <v>0</v>
      </c>
      <c r="ER280" s="1">
        <v>0</v>
      </c>
      <c r="ES280" s="1">
        <v>1</v>
      </c>
      <c r="ET280" s="1">
        <v>0</v>
      </c>
      <c r="EU280" s="1">
        <v>30</v>
      </c>
      <c r="EV280" s="1">
        <v>12</v>
      </c>
      <c r="EW280" s="1">
        <v>4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274</v>
      </c>
      <c r="FJ280" s="1" t="s">
        <v>375</v>
      </c>
      <c r="FK280" s="1">
        <v>277</v>
      </c>
      <c r="FL280" s="1">
        <v>22</v>
      </c>
      <c r="FM280" s="1" t="s">
        <v>375</v>
      </c>
      <c r="FN280" s="1">
        <v>22</v>
      </c>
      <c r="FO280" s="1">
        <v>31</v>
      </c>
      <c r="FP280" s="1">
        <v>6</v>
      </c>
      <c r="FQ280" s="1">
        <v>31</v>
      </c>
      <c r="FR280" s="1" t="s">
        <v>326</v>
      </c>
      <c r="FS280" s="1">
        <v>313</v>
      </c>
      <c r="FT280" s="1">
        <v>134</v>
      </c>
      <c r="FU280" s="1">
        <v>313</v>
      </c>
    </row>
    <row r="281" spans="63:177">
      <c r="BK281" s="29">
        <v>981250963</v>
      </c>
      <c r="BL281" s="1" t="s">
        <v>239</v>
      </c>
      <c r="BM281" s="1">
        <v>120</v>
      </c>
      <c r="BN281" s="1" t="s">
        <v>289</v>
      </c>
      <c r="BO281" s="1" t="s">
        <v>290</v>
      </c>
      <c r="BP281" s="1">
        <v>95</v>
      </c>
      <c r="BQ281" s="1">
        <v>0</v>
      </c>
      <c r="BR281" s="4">
        <v>52.670526315789473</v>
      </c>
      <c r="BS281" s="4">
        <v>37.792631578947372</v>
      </c>
      <c r="BT281" s="4">
        <v>36.097894736842115</v>
      </c>
      <c r="BU281" s="4">
        <v>126.56105263157897</v>
      </c>
      <c r="BV281" s="4">
        <v>42.187017543859639</v>
      </c>
      <c r="BW281" s="1">
        <v>21</v>
      </c>
      <c r="BX281" s="1">
        <v>36</v>
      </c>
      <c r="BY281" s="1">
        <v>26</v>
      </c>
      <c r="BZ281" s="1">
        <v>12</v>
      </c>
      <c r="CA281" s="1">
        <v>0</v>
      </c>
      <c r="CB281" s="1">
        <v>1</v>
      </c>
      <c r="CC281" s="1">
        <v>47</v>
      </c>
      <c r="CD281" s="1">
        <v>28</v>
      </c>
      <c r="CE281" s="1">
        <v>11</v>
      </c>
      <c r="CF281" s="1">
        <v>9</v>
      </c>
      <c r="CG281" s="1">
        <v>1</v>
      </c>
      <c r="CH281" s="1">
        <v>1</v>
      </c>
      <c r="CI281" s="1">
        <v>52</v>
      </c>
      <c r="CJ281" s="1">
        <v>27</v>
      </c>
      <c r="CK281" s="1">
        <v>10</v>
      </c>
      <c r="CL281" s="1">
        <v>6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4"/>
      <c r="CT281" s="4"/>
      <c r="CU281" s="4"/>
      <c r="CV281" s="4"/>
      <c r="CW281" s="4"/>
      <c r="CX281" s="4"/>
      <c r="CY281" s="4"/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95</v>
      </c>
      <c r="EA281" s="1">
        <v>0</v>
      </c>
      <c r="EB281" s="4">
        <v>52.670526315789473</v>
      </c>
      <c r="EC281" s="4">
        <v>37.792631578947372</v>
      </c>
      <c r="ED281" s="4">
        <v>36.097894736842115</v>
      </c>
      <c r="EE281" s="4"/>
      <c r="EF281" s="4">
        <v>126.56105263157897</v>
      </c>
      <c r="EG281" s="4">
        <v>42.187017543859639</v>
      </c>
      <c r="EH281" s="4">
        <v>42.187017543859639</v>
      </c>
      <c r="EI281" s="1">
        <v>21</v>
      </c>
      <c r="EJ281" s="1">
        <v>36</v>
      </c>
      <c r="EK281" s="1">
        <v>26</v>
      </c>
      <c r="EL281" s="1">
        <v>12</v>
      </c>
      <c r="EM281" s="1">
        <v>0</v>
      </c>
      <c r="EN281" s="1">
        <v>1</v>
      </c>
      <c r="EO281" s="1">
        <v>47</v>
      </c>
      <c r="EP281" s="1">
        <v>28</v>
      </c>
      <c r="EQ281" s="1">
        <v>11</v>
      </c>
      <c r="ER281" s="1">
        <v>9</v>
      </c>
      <c r="ES281" s="1">
        <v>1</v>
      </c>
      <c r="ET281" s="1">
        <v>1</v>
      </c>
      <c r="EU281" s="1">
        <v>52</v>
      </c>
      <c r="EV281" s="1">
        <v>27</v>
      </c>
      <c r="EW281" s="1">
        <v>10</v>
      </c>
      <c r="EX281" s="1">
        <v>6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114</v>
      </c>
      <c r="FJ281" s="1" t="s">
        <v>375</v>
      </c>
      <c r="FK281" s="1">
        <v>130</v>
      </c>
      <c r="FL281" s="1">
        <v>3</v>
      </c>
      <c r="FM281" s="1" t="s">
        <v>375</v>
      </c>
      <c r="FN281" s="1">
        <v>3</v>
      </c>
      <c r="FO281" s="1">
        <v>31</v>
      </c>
      <c r="FP281" s="1">
        <v>6</v>
      </c>
      <c r="FQ281" s="1">
        <v>31</v>
      </c>
      <c r="FR281" s="1" t="s">
        <v>326</v>
      </c>
      <c r="FS281" s="1">
        <v>313</v>
      </c>
      <c r="FT281" s="1">
        <v>134</v>
      </c>
      <c r="FU281" s="1">
        <v>313</v>
      </c>
    </row>
    <row r="282" spans="63:177">
      <c r="BK282" s="29">
        <v>445040859</v>
      </c>
      <c r="BL282" s="1" t="s">
        <v>240</v>
      </c>
      <c r="BM282" s="1">
        <v>121</v>
      </c>
      <c r="BN282" s="1" t="s">
        <v>289</v>
      </c>
      <c r="BO282" s="1" t="s">
        <v>290</v>
      </c>
      <c r="BP282" s="1">
        <v>160</v>
      </c>
      <c r="BQ282" s="1">
        <v>1</v>
      </c>
      <c r="BR282" s="4">
        <v>41.373584905660373</v>
      </c>
      <c r="BS282" s="4">
        <v>19.186163522012588</v>
      </c>
      <c r="BT282" s="4">
        <v>25.447169811320748</v>
      </c>
      <c r="BU282" s="4">
        <v>86.006918238993705</v>
      </c>
      <c r="BV282" s="4">
        <v>28.668972746331239</v>
      </c>
      <c r="BW282" s="1">
        <v>59</v>
      </c>
      <c r="BX282" s="1">
        <v>63</v>
      </c>
      <c r="BY282" s="1">
        <v>31</v>
      </c>
      <c r="BZ282" s="1">
        <v>6</v>
      </c>
      <c r="CA282" s="1">
        <v>0</v>
      </c>
      <c r="CB282" s="1">
        <v>0</v>
      </c>
      <c r="CC282" s="1">
        <v>129</v>
      </c>
      <c r="CD282" s="1">
        <v>26</v>
      </c>
      <c r="CE282" s="1">
        <v>2</v>
      </c>
      <c r="CF282" s="1">
        <v>2</v>
      </c>
      <c r="CG282" s="1">
        <v>5</v>
      </c>
      <c r="CH282" s="1">
        <v>0</v>
      </c>
      <c r="CI282" s="1">
        <v>120</v>
      </c>
      <c r="CJ282" s="1">
        <v>29</v>
      </c>
      <c r="CK282" s="1">
        <v>8</v>
      </c>
      <c r="CL282" s="1">
        <v>2</v>
      </c>
      <c r="CM282" s="1">
        <v>1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4"/>
      <c r="CT282" s="4"/>
      <c r="CU282" s="4"/>
      <c r="CV282" s="4"/>
      <c r="CW282" s="4"/>
      <c r="CX282" s="4"/>
      <c r="CY282" s="4"/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160</v>
      </c>
      <c r="EA282" s="1">
        <v>1</v>
      </c>
      <c r="EB282" s="4">
        <v>41.373584905660373</v>
      </c>
      <c r="EC282" s="4">
        <v>19.186163522012588</v>
      </c>
      <c r="ED282" s="4">
        <v>25.447169811320748</v>
      </c>
      <c r="EE282" s="4"/>
      <c r="EF282" s="4">
        <v>86.006918238993705</v>
      </c>
      <c r="EG282" s="4">
        <v>28.668972746331239</v>
      </c>
      <c r="EH282" s="4">
        <v>28.668972746331239</v>
      </c>
      <c r="EI282" s="1">
        <v>59</v>
      </c>
      <c r="EJ282" s="1">
        <v>63</v>
      </c>
      <c r="EK282" s="1">
        <v>31</v>
      </c>
      <c r="EL282" s="1">
        <v>6</v>
      </c>
      <c r="EM282" s="1">
        <v>0</v>
      </c>
      <c r="EN282" s="1">
        <v>0</v>
      </c>
      <c r="EO282" s="1">
        <v>129</v>
      </c>
      <c r="EP282" s="1">
        <v>26</v>
      </c>
      <c r="EQ282" s="1">
        <v>2</v>
      </c>
      <c r="ER282" s="1">
        <v>2</v>
      </c>
      <c r="ES282" s="1">
        <v>5</v>
      </c>
      <c r="ET282" s="1">
        <v>0</v>
      </c>
      <c r="EU282" s="1">
        <v>120</v>
      </c>
      <c r="EV282" s="1">
        <v>29</v>
      </c>
      <c r="EW282" s="1">
        <v>8</v>
      </c>
      <c r="EX282" s="1">
        <v>2</v>
      </c>
      <c r="EY282" s="1">
        <v>1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291</v>
      </c>
      <c r="FJ282" s="1" t="s">
        <v>375</v>
      </c>
      <c r="FK282" s="1">
        <v>293</v>
      </c>
      <c r="FL282" s="1">
        <v>27</v>
      </c>
      <c r="FM282" s="1" t="s">
        <v>375</v>
      </c>
      <c r="FN282" s="1">
        <v>27</v>
      </c>
      <c r="FO282" s="1">
        <v>31</v>
      </c>
      <c r="FP282" s="1">
        <v>6</v>
      </c>
      <c r="FQ282" s="1">
        <v>31</v>
      </c>
      <c r="FR282" s="1" t="s">
        <v>326</v>
      </c>
      <c r="FS282" s="1">
        <v>313</v>
      </c>
      <c r="FT282" s="1">
        <v>134</v>
      </c>
      <c r="FU282" s="1">
        <v>313</v>
      </c>
    </row>
    <row r="283" spans="63:177">
      <c r="BK283" s="29">
        <v>473175730</v>
      </c>
      <c r="BL283" s="1" t="s">
        <v>327</v>
      </c>
      <c r="BM283" s="1">
        <v>122</v>
      </c>
      <c r="BN283" s="1" t="s">
        <v>313</v>
      </c>
      <c r="BO283" s="1" t="s">
        <v>290</v>
      </c>
      <c r="BP283" s="1">
        <v>0</v>
      </c>
      <c r="BQ283" s="1">
        <v>0</v>
      </c>
      <c r="BR283" s="4"/>
      <c r="BS283" s="4"/>
      <c r="BT283" s="4"/>
      <c r="BU283" s="4"/>
      <c r="BV283" s="4"/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4"/>
      <c r="CT283" s="4"/>
      <c r="CU283" s="4"/>
      <c r="CV283" s="4"/>
      <c r="CW283" s="4"/>
      <c r="CX283" s="4"/>
      <c r="CY283" s="4"/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4"/>
      <c r="EC283" s="4"/>
      <c r="ED283" s="4"/>
      <c r="EE283" s="4"/>
      <c r="EF283" s="4"/>
      <c r="EG283" s="4"/>
      <c r="EH283" s="4"/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 t="s">
        <v>375</v>
      </c>
      <c r="FJ283" s="1" t="s">
        <v>375</v>
      </c>
      <c r="FK283" s="1" t="s">
        <v>375</v>
      </c>
      <c r="FL283" s="1" t="s">
        <v>375</v>
      </c>
      <c r="FM283" s="1" t="s">
        <v>375</v>
      </c>
      <c r="FN283" s="1" t="s">
        <v>375</v>
      </c>
      <c r="FO283" s="1">
        <v>31</v>
      </c>
      <c r="FP283" s="1">
        <v>6</v>
      </c>
      <c r="FQ283" s="1">
        <v>31</v>
      </c>
      <c r="FR283" s="1" t="s">
        <v>326</v>
      </c>
      <c r="FS283" s="1">
        <v>313</v>
      </c>
      <c r="FT283" s="1">
        <v>134</v>
      </c>
      <c r="FU283" s="1">
        <v>313</v>
      </c>
    </row>
    <row r="284" spans="63:177">
      <c r="BK284" s="29">
        <v>548990607</v>
      </c>
      <c r="BL284" s="1" t="s">
        <v>241</v>
      </c>
      <c r="BM284" s="1">
        <v>123</v>
      </c>
      <c r="BN284" s="1" t="s">
        <v>289</v>
      </c>
      <c r="BO284" s="1" t="s">
        <v>290</v>
      </c>
      <c r="BP284" s="1">
        <v>91</v>
      </c>
      <c r="BQ284" s="1">
        <v>0</v>
      </c>
      <c r="BR284" s="4">
        <v>49.748351648351644</v>
      </c>
      <c r="BS284" s="4">
        <v>23.637362637362628</v>
      </c>
      <c r="BT284" s="4">
        <v>36.9087912087912</v>
      </c>
      <c r="BU284" s="4">
        <v>110.29450549450547</v>
      </c>
      <c r="BV284" s="4">
        <v>36.764835164835155</v>
      </c>
      <c r="BW284" s="1">
        <v>24</v>
      </c>
      <c r="BX284" s="1">
        <v>29</v>
      </c>
      <c r="BY284" s="1">
        <v>28</v>
      </c>
      <c r="BZ284" s="1">
        <v>10</v>
      </c>
      <c r="CA284" s="1">
        <v>1</v>
      </c>
      <c r="CB284" s="1">
        <v>0</v>
      </c>
      <c r="CC284" s="1">
        <v>69</v>
      </c>
      <c r="CD284" s="1">
        <v>17</v>
      </c>
      <c r="CE284" s="1">
        <v>4</v>
      </c>
      <c r="CF284" s="1">
        <v>1</v>
      </c>
      <c r="CG284" s="1">
        <v>2</v>
      </c>
      <c r="CH284" s="1">
        <v>0</v>
      </c>
      <c r="CI284" s="1">
        <v>47</v>
      </c>
      <c r="CJ284" s="1">
        <v>24</v>
      </c>
      <c r="CK284" s="1">
        <v>15</v>
      </c>
      <c r="CL284" s="1">
        <v>5</v>
      </c>
      <c r="CM284" s="1">
        <v>1</v>
      </c>
      <c r="CN284" s="1">
        <v>0</v>
      </c>
      <c r="CO284" s="1">
        <v>1</v>
      </c>
      <c r="CP284" s="1">
        <v>0</v>
      </c>
      <c r="CQ284" s="1">
        <v>0</v>
      </c>
      <c r="CR284" s="1">
        <v>0</v>
      </c>
      <c r="CS284" s="4"/>
      <c r="CT284" s="4"/>
      <c r="CU284" s="4"/>
      <c r="CV284" s="4"/>
      <c r="CW284" s="4"/>
      <c r="CX284" s="4"/>
      <c r="CY284" s="4"/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91</v>
      </c>
      <c r="EA284" s="1">
        <v>0</v>
      </c>
      <c r="EB284" s="4">
        <v>49.748351648351644</v>
      </c>
      <c r="EC284" s="4">
        <v>23.637362637362628</v>
      </c>
      <c r="ED284" s="4">
        <v>36.9087912087912</v>
      </c>
      <c r="EE284" s="4"/>
      <c r="EF284" s="4">
        <v>110.29450549450547</v>
      </c>
      <c r="EG284" s="4">
        <v>36.764835164835155</v>
      </c>
      <c r="EH284" s="4">
        <v>36.764835164835155</v>
      </c>
      <c r="EI284" s="1">
        <v>24</v>
      </c>
      <c r="EJ284" s="1">
        <v>29</v>
      </c>
      <c r="EK284" s="1">
        <v>28</v>
      </c>
      <c r="EL284" s="1">
        <v>10</v>
      </c>
      <c r="EM284" s="1">
        <v>1</v>
      </c>
      <c r="EN284" s="1">
        <v>0</v>
      </c>
      <c r="EO284" s="1">
        <v>69</v>
      </c>
      <c r="EP284" s="1">
        <v>17</v>
      </c>
      <c r="EQ284" s="1">
        <v>4</v>
      </c>
      <c r="ER284" s="1">
        <v>1</v>
      </c>
      <c r="ES284" s="1">
        <v>2</v>
      </c>
      <c r="ET284" s="1">
        <v>0</v>
      </c>
      <c r="EU284" s="1">
        <v>47</v>
      </c>
      <c r="EV284" s="1">
        <v>24</v>
      </c>
      <c r="EW284" s="1">
        <v>15</v>
      </c>
      <c r="EX284" s="1">
        <v>5</v>
      </c>
      <c r="EY284" s="1">
        <v>1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1</v>
      </c>
      <c r="FH284" s="1">
        <v>0</v>
      </c>
      <c r="FI284" s="1">
        <v>218</v>
      </c>
      <c r="FJ284" s="1" t="s">
        <v>375</v>
      </c>
      <c r="FK284" s="1">
        <v>230</v>
      </c>
      <c r="FL284" s="1">
        <v>13</v>
      </c>
      <c r="FM284" s="1" t="s">
        <v>375</v>
      </c>
      <c r="FN284" s="1">
        <v>14</v>
      </c>
      <c r="FO284" s="1">
        <v>31</v>
      </c>
      <c r="FP284" s="1">
        <v>6</v>
      </c>
      <c r="FQ284" s="1">
        <v>31</v>
      </c>
      <c r="FR284" s="1" t="s">
        <v>326</v>
      </c>
      <c r="FS284" s="1">
        <v>313</v>
      </c>
      <c r="FT284" s="1">
        <v>134</v>
      </c>
      <c r="FU284" s="1">
        <v>313</v>
      </c>
    </row>
    <row r="285" spans="63:177">
      <c r="BK285" s="29">
        <v>561712266</v>
      </c>
      <c r="BL285" s="1" t="s">
        <v>242</v>
      </c>
      <c r="BM285" s="1">
        <v>124</v>
      </c>
      <c r="BN285" s="1" t="s">
        <v>289</v>
      </c>
      <c r="BO285" s="1" t="s">
        <v>290</v>
      </c>
      <c r="BP285" s="1">
        <v>127</v>
      </c>
      <c r="BQ285" s="1">
        <v>0</v>
      </c>
      <c r="BR285" s="4">
        <v>49.926771653543298</v>
      </c>
      <c r="BS285" s="4">
        <v>25.762992125984258</v>
      </c>
      <c r="BT285" s="4">
        <v>34.856692913385821</v>
      </c>
      <c r="BU285" s="4">
        <v>110.54645669291338</v>
      </c>
      <c r="BV285" s="4">
        <v>36.848818897637805</v>
      </c>
      <c r="BW285" s="1">
        <v>30</v>
      </c>
      <c r="BX285" s="1">
        <v>44</v>
      </c>
      <c r="BY285" s="1">
        <v>44</v>
      </c>
      <c r="BZ285" s="1">
        <v>9</v>
      </c>
      <c r="CA285" s="1">
        <v>0</v>
      </c>
      <c r="CB285" s="1">
        <v>0</v>
      </c>
      <c r="CC285" s="1">
        <v>87</v>
      </c>
      <c r="CD285" s="1">
        <v>30</v>
      </c>
      <c r="CE285" s="1">
        <v>6</v>
      </c>
      <c r="CF285" s="1">
        <v>4</v>
      </c>
      <c r="CG285" s="1">
        <v>5</v>
      </c>
      <c r="CH285" s="1">
        <v>0</v>
      </c>
      <c r="CI285" s="1">
        <v>74</v>
      </c>
      <c r="CJ285" s="1">
        <v>33</v>
      </c>
      <c r="CK285" s="1">
        <v>12</v>
      </c>
      <c r="CL285" s="1">
        <v>8</v>
      </c>
      <c r="CM285" s="1">
        <v>2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4"/>
      <c r="CT285" s="4"/>
      <c r="CU285" s="4"/>
      <c r="CV285" s="4"/>
      <c r="CW285" s="4"/>
      <c r="CX285" s="4"/>
      <c r="CY285" s="4"/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127</v>
      </c>
      <c r="EA285" s="1">
        <v>0</v>
      </c>
      <c r="EB285" s="4">
        <v>49.926771653543298</v>
      </c>
      <c r="EC285" s="4">
        <v>25.762992125984258</v>
      </c>
      <c r="ED285" s="4">
        <v>34.856692913385821</v>
      </c>
      <c r="EE285" s="4"/>
      <c r="EF285" s="4">
        <v>110.54645669291338</v>
      </c>
      <c r="EG285" s="4">
        <v>36.848818897637805</v>
      </c>
      <c r="EH285" s="4">
        <v>36.848818897637805</v>
      </c>
      <c r="EI285" s="1">
        <v>30</v>
      </c>
      <c r="EJ285" s="1">
        <v>44</v>
      </c>
      <c r="EK285" s="1">
        <v>44</v>
      </c>
      <c r="EL285" s="1">
        <v>9</v>
      </c>
      <c r="EM285" s="1">
        <v>0</v>
      </c>
      <c r="EN285" s="1">
        <v>0</v>
      </c>
      <c r="EO285" s="1">
        <v>87</v>
      </c>
      <c r="EP285" s="1">
        <v>30</v>
      </c>
      <c r="EQ285" s="1">
        <v>6</v>
      </c>
      <c r="ER285" s="1">
        <v>4</v>
      </c>
      <c r="ES285" s="1">
        <v>5</v>
      </c>
      <c r="ET285" s="1">
        <v>0</v>
      </c>
      <c r="EU285" s="1">
        <v>74</v>
      </c>
      <c r="EV285" s="1">
        <v>33</v>
      </c>
      <c r="EW285" s="1">
        <v>12</v>
      </c>
      <c r="EX285" s="1">
        <v>8</v>
      </c>
      <c r="EY285" s="1">
        <v>2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215</v>
      </c>
      <c r="FJ285" s="1" t="s">
        <v>375</v>
      </c>
      <c r="FK285" s="1">
        <v>227</v>
      </c>
      <c r="FL285" s="1">
        <v>12</v>
      </c>
      <c r="FM285" s="1" t="s">
        <v>375</v>
      </c>
      <c r="FN285" s="1">
        <v>13</v>
      </c>
      <c r="FO285" s="1">
        <v>31</v>
      </c>
      <c r="FP285" s="1">
        <v>6</v>
      </c>
      <c r="FQ285" s="1">
        <v>31</v>
      </c>
      <c r="FR285" s="1" t="s">
        <v>326</v>
      </c>
      <c r="FS285" s="1">
        <v>313</v>
      </c>
      <c r="FT285" s="1">
        <v>134</v>
      </c>
      <c r="FU285" s="1">
        <v>313</v>
      </c>
    </row>
    <row r="286" spans="63:177">
      <c r="BK286" s="29">
        <v>129080088</v>
      </c>
      <c r="BL286" s="1" t="s">
        <v>243</v>
      </c>
      <c r="BM286" s="1">
        <v>125</v>
      </c>
      <c r="BN286" s="1" t="s">
        <v>289</v>
      </c>
      <c r="BO286" s="1" t="s">
        <v>290</v>
      </c>
      <c r="BP286" s="1">
        <v>56</v>
      </c>
      <c r="BQ286" s="1">
        <v>0</v>
      </c>
      <c r="BR286" s="4">
        <v>46.135714285714265</v>
      </c>
      <c r="BS286" s="4">
        <v>19.419642857142854</v>
      </c>
      <c r="BT286" s="4">
        <v>30.146428571428565</v>
      </c>
      <c r="BU286" s="4">
        <v>95.701785714285734</v>
      </c>
      <c r="BV286" s="4">
        <v>31.900595238095239</v>
      </c>
      <c r="BW286" s="1">
        <v>17</v>
      </c>
      <c r="BX286" s="1">
        <v>21</v>
      </c>
      <c r="BY286" s="1">
        <v>17</v>
      </c>
      <c r="BZ286" s="1">
        <v>1</v>
      </c>
      <c r="CA286" s="1">
        <v>0</v>
      </c>
      <c r="CB286" s="1">
        <v>0</v>
      </c>
      <c r="CC286" s="1">
        <v>42</v>
      </c>
      <c r="CD286" s="1">
        <v>13</v>
      </c>
      <c r="CE286" s="1">
        <v>1</v>
      </c>
      <c r="CF286" s="1">
        <v>0</v>
      </c>
      <c r="CG286" s="1">
        <v>1</v>
      </c>
      <c r="CH286" s="1">
        <v>0</v>
      </c>
      <c r="CI286" s="1">
        <v>32</v>
      </c>
      <c r="CJ286" s="1">
        <v>22</v>
      </c>
      <c r="CK286" s="1">
        <v>2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4"/>
      <c r="CT286" s="4"/>
      <c r="CU286" s="4"/>
      <c r="CV286" s="4"/>
      <c r="CW286" s="4"/>
      <c r="CX286" s="4"/>
      <c r="CY286" s="4"/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56</v>
      </c>
      <c r="EA286" s="1">
        <v>0</v>
      </c>
      <c r="EB286" s="4">
        <v>46.135714285714265</v>
      </c>
      <c r="EC286" s="4">
        <v>19.419642857142854</v>
      </c>
      <c r="ED286" s="4">
        <v>30.146428571428565</v>
      </c>
      <c r="EE286" s="4"/>
      <c r="EF286" s="4">
        <v>95.701785714285734</v>
      </c>
      <c r="EG286" s="4">
        <v>31.900595238095239</v>
      </c>
      <c r="EH286" s="4">
        <v>31.900595238095239</v>
      </c>
      <c r="EI286" s="1">
        <v>17</v>
      </c>
      <c r="EJ286" s="1">
        <v>21</v>
      </c>
      <c r="EK286" s="1">
        <v>17</v>
      </c>
      <c r="EL286" s="1">
        <v>1</v>
      </c>
      <c r="EM286" s="1">
        <v>0</v>
      </c>
      <c r="EN286" s="1">
        <v>0</v>
      </c>
      <c r="EO286" s="1">
        <v>42</v>
      </c>
      <c r="EP286" s="1">
        <v>13</v>
      </c>
      <c r="EQ286" s="1">
        <v>1</v>
      </c>
      <c r="ER286" s="1">
        <v>0</v>
      </c>
      <c r="ES286" s="1">
        <v>1</v>
      </c>
      <c r="ET286" s="1">
        <v>0</v>
      </c>
      <c r="EU286" s="1">
        <v>32</v>
      </c>
      <c r="EV286" s="1">
        <v>22</v>
      </c>
      <c r="EW286" s="1">
        <v>2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277</v>
      </c>
      <c r="FJ286" s="1" t="s">
        <v>375</v>
      </c>
      <c r="FK286" s="1">
        <v>280</v>
      </c>
      <c r="FL286" s="1">
        <v>24</v>
      </c>
      <c r="FM286" s="1" t="s">
        <v>375</v>
      </c>
      <c r="FN286" s="1">
        <v>25</v>
      </c>
      <c r="FO286" s="1">
        <v>31</v>
      </c>
      <c r="FP286" s="1">
        <v>6</v>
      </c>
      <c r="FQ286" s="1">
        <v>31</v>
      </c>
      <c r="FR286" s="1" t="s">
        <v>326</v>
      </c>
      <c r="FS286" s="1">
        <v>313</v>
      </c>
      <c r="FT286" s="1">
        <v>134</v>
      </c>
      <c r="FU286" s="1">
        <v>313</v>
      </c>
    </row>
    <row r="287" spans="63:177">
      <c r="BK287" s="29">
        <v>118162550</v>
      </c>
      <c r="BL287" s="1" t="s">
        <v>328</v>
      </c>
      <c r="BM287" s="1">
        <v>136</v>
      </c>
      <c r="BN287" s="1" t="s">
        <v>289</v>
      </c>
      <c r="BO287" s="1" t="s">
        <v>290</v>
      </c>
      <c r="BP287" s="1">
        <v>154</v>
      </c>
      <c r="BQ287" s="1">
        <v>2</v>
      </c>
      <c r="BR287" s="4">
        <v>51.092763157894737</v>
      </c>
      <c r="BS287" s="4">
        <v>27.657236842105277</v>
      </c>
      <c r="BT287" s="4">
        <v>32.930921052631582</v>
      </c>
      <c r="BU287" s="4">
        <v>111.68092105263156</v>
      </c>
      <c r="BV287" s="4">
        <v>37.226973684210542</v>
      </c>
      <c r="BW287" s="1">
        <v>31</v>
      </c>
      <c r="BX287" s="1">
        <v>63</v>
      </c>
      <c r="BY287" s="1">
        <v>43</v>
      </c>
      <c r="BZ287" s="1">
        <v>15</v>
      </c>
      <c r="CA287" s="1">
        <v>1</v>
      </c>
      <c r="CB287" s="1">
        <v>0</v>
      </c>
      <c r="CC287" s="1">
        <v>89</v>
      </c>
      <c r="CD287" s="1">
        <v>51</v>
      </c>
      <c r="CE287" s="1">
        <v>9</v>
      </c>
      <c r="CF287" s="1">
        <v>3</v>
      </c>
      <c r="CG287" s="1">
        <v>5</v>
      </c>
      <c r="CH287" s="1">
        <v>0</v>
      </c>
      <c r="CI287" s="1">
        <v>84</v>
      </c>
      <c r="CJ287" s="1">
        <v>47</v>
      </c>
      <c r="CK287" s="1">
        <v>17</v>
      </c>
      <c r="CL287" s="1">
        <v>4</v>
      </c>
      <c r="CM287" s="1">
        <v>1</v>
      </c>
      <c r="CN287" s="1">
        <v>0</v>
      </c>
      <c r="CO287" s="1">
        <v>1</v>
      </c>
      <c r="CP287" s="1">
        <v>0</v>
      </c>
      <c r="CQ287" s="1">
        <v>0</v>
      </c>
      <c r="CR287" s="1">
        <v>0</v>
      </c>
      <c r="CS287" s="4"/>
      <c r="CT287" s="4"/>
      <c r="CU287" s="4"/>
      <c r="CV287" s="4"/>
      <c r="CW287" s="4"/>
      <c r="CX287" s="4"/>
      <c r="CY287" s="4"/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154</v>
      </c>
      <c r="EA287" s="1">
        <v>2</v>
      </c>
      <c r="EB287" s="4">
        <v>51.092763157894737</v>
      </c>
      <c r="EC287" s="4">
        <v>27.657236842105277</v>
      </c>
      <c r="ED287" s="4">
        <v>32.930921052631582</v>
      </c>
      <c r="EE287" s="4"/>
      <c r="EF287" s="4">
        <v>111.68092105263156</v>
      </c>
      <c r="EG287" s="4">
        <v>37.226973684210542</v>
      </c>
      <c r="EH287" s="4">
        <v>37.226973684210542</v>
      </c>
      <c r="EI287" s="1">
        <v>31</v>
      </c>
      <c r="EJ287" s="1">
        <v>63</v>
      </c>
      <c r="EK287" s="1">
        <v>43</v>
      </c>
      <c r="EL287" s="1">
        <v>15</v>
      </c>
      <c r="EM287" s="1">
        <v>1</v>
      </c>
      <c r="EN287" s="1">
        <v>0</v>
      </c>
      <c r="EO287" s="1">
        <v>89</v>
      </c>
      <c r="EP287" s="1">
        <v>51</v>
      </c>
      <c r="EQ287" s="1">
        <v>9</v>
      </c>
      <c r="ER287" s="1">
        <v>3</v>
      </c>
      <c r="ES287" s="1">
        <v>5</v>
      </c>
      <c r="ET287" s="1">
        <v>0</v>
      </c>
      <c r="EU287" s="1">
        <v>84</v>
      </c>
      <c r="EV287" s="1">
        <v>47</v>
      </c>
      <c r="EW287" s="1">
        <v>17</v>
      </c>
      <c r="EX287" s="1">
        <v>4</v>
      </c>
      <c r="EY287" s="1">
        <v>1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1</v>
      </c>
      <c r="FH287" s="1">
        <v>0</v>
      </c>
      <c r="FI287" s="1">
        <v>207</v>
      </c>
      <c r="FJ287" s="1" t="s">
        <v>375</v>
      </c>
      <c r="FK287" s="1">
        <v>218</v>
      </c>
      <c r="FL287" s="1">
        <v>11</v>
      </c>
      <c r="FM287" s="1" t="s">
        <v>375</v>
      </c>
      <c r="FN287" s="1">
        <v>12</v>
      </c>
      <c r="FO287" s="1">
        <v>31</v>
      </c>
      <c r="FP287" s="1">
        <v>6</v>
      </c>
      <c r="FQ287" s="1">
        <v>31</v>
      </c>
      <c r="FR287" s="1" t="s">
        <v>326</v>
      </c>
      <c r="FS287" s="1">
        <v>313</v>
      </c>
      <c r="FT287" s="1">
        <v>134</v>
      </c>
      <c r="FU287" s="1">
        <v>313</v>
      </c>
    </row>
    <row r="288" spans="63:177">
      <c r="BK288" s="29">
        <v>486145038</v>
      </c>
      <c r="BL288" s="1" t="s">
        <v>244</v>
      </c>
      <c r="BM288" s="1">
        <v>149</v>
      </c>
      <c r="BN288" s="1" t="s">
        <v>289</v>
      </c>
      <c r="BO288" s="1" t="s">
        <v>370</v>
      </c>
      <c r="BP288" s="1">
        <v>316</v>
      </c>
      <c r="BQ288" s="1">
        <v>0</v>
      </c>
      <c r="BR288" s="4">
        <v>58.278164556962039</v>
      </c>
      <c r="BS288" s="4">
        <v>32.138291139240486</v>
      </c>
      <c r="BT288" s="4">
        <v>38.697468354430399</v>
      </c>
      <c r="BU288" s="4">
        <v>129.11392405063287</v>
      </c>
      <c r="BV288" s="4">
        <v>43.037974683544313</v>
      </c>
      <c r="BW288" s="1">
        <v>37</v>
      </c>
      <c r="BX288" s="1">
        <v>114</v>
      </c>
      <c r="BY288" s="1">
        <v>124</v>
      </c>
      <c r="BZ288" s="1">
        <v>41</v>
      </c>
      <c r="CA288" s="1">
        <v>1</v>
      </c>
      <c r="CB288" s="1">
        <v>0</v>
      </c>
      <c r="CC288" s="1">
        <v>179</v>
      </c>
      <c r="CD288" s="1">
        <v>96</v>
      </c>
      <c r="CE288" s="1">
        <v>27</v>
      </c>
      <c r="CF288" s="1">
        <v>14</v>
      </c>
      <c r="CG288" s="1">
        <v>3</v>
      </c>
      <c r="CH288" s="1">
        <v>0</v>
      </c>
      <c r="CI288" s="1">
        <v>141</v>
      </c>
      <c r="CJ288" s="1">
        <v>119</v>
      </c>
      <c r="CK288" s="1">
        <v>45</v>
      </c>
      <c r="CL288" s="1">
        <v>11</v>
      </c>
      <c r="CM288" s="1">
        <v>1</v>
      </c>
      <c r="CN288" s="1">
        <v>0</v>
      </c>
      <c r="CO288" s="1">
        <v>1</v>
      </c>
      <c r="CP288" s="1">
        <v>0</v>
      </c>
      <c r="CQ288" s="1">
        <v>63</v>
      </c>
      <c r="CR288" s="1">
        <v>0</v>
      </c>
      <c r="CS288" s="4">
        <v>57.425396825396817</v>
      </c>
      <c r="CT288" s="4">
        <v>26.811111111111114</v>
      </c>
      <c r="CU288" s="4">
        <v>42.809523809523796</v>
      </c>
      <c r="CV288" s="4">
        <v>59.492063492063494</v>
      </c>
      <c r="CW288" s="4">
        <v>127.04603174603176</v>
      </c>
      <c r="CX288" s="4">
        <v>42.348677248677241</v>
      </c>
      <c r="CY288" s="4">
        <v>46.634523809523799</v>
      </c>
      <c r="CZ288" s="1">
        <v>11</v>
      </c>
      <c r="DA288" s="1">
        <v>19</v>
      </c>
      <c r="DB288" s="1">
        <v>22</v>
      </c>
      <c r="DC288" s="1">
        <v>11</v>
      </c>
      <c r="DD288" s="1">
        <v>0</v>
      </c>
      <c r="DE288" s="1">
        <v>0</v>
      </c>
      <c r="DF288" s="1">
        <v>44</v>
      </c>
      <c r="DG288" s="1">
        <v>14</v>
      </c>
      <c r="DH288" s="1">
        <v>4</v>
      </c>
      <c r="DI288" s="1">
        <v>1</v>
      </c>
      <c r="DJ288" s="1">
        <v>1</v>
      </c>
      <c r="DK288" s="1">
        <v>0</v>
      </c>
      <c r="DL288" s="1">
        <v>24</v>
      </c>
      <c r="DM288" s="1">
        <v>20</v>
      </c>
      <c r="DN288" s="1">
        <v>14</v>
      </c>
      <c r="DO288" s="1">
        <v>5</v>
      </c>
      <c r="DP288" s="1">
        <v>0</v>
      </c>
      <c r="DQ288" s="1">
        <v>0</v>
      </c>
      <c r="DR288" s="1">
        <v>7</v>
      </c>
      <c r="DS288" s="1">
        <v>21</v>
      </c>
      <c r="DT288" s="1">
        <v>21</v>
      </c>
      <c r="DU288" s="1">
        <v>14</v>
      </c>
      <c r="DV288" s="1">
        <v>0</v>
      </c>
      <c r="DW288" s="1">
        <v>0</v>
      </c>
      <c r="DX288" s="1">
        <v>0</v>
      </c>
      <c r="DY288" s="1">
        <v>0</v>
      </c>
      <c r="DZ288" s="1">
        <v>379</v>
      </c>
      <c r="EA288" s="1">
        <v>0</v>
      </c>
      <c r="EB288" s="4">
        <v>58.136411609498651</v>
      </c>
      <c r="EC288" s="4">
        <v>31.252770448548759</v>
      </c>
      <c r="ED288" s="4">
        <v>39.381002638522439</v>
      </c>
      <c r="EE288" s="4">
        <v>59.492063492063494</v>
      </c>
      <c r="EF288" s="4">
        <v>128.77018469656991</v>
      </c>
      <c r="EG288" s="4">
        <v>42.923394898856635</v>
      </c>
      <c r="EH288" s="4">
        <v>43.635817941952496</v>
      </c>
      <c r="EI288" s="1">
        <v>48</v>
      </c>
      <c r="EJ288" s="1">
        <v>133</v>
      </c>
      <c r="EK288" s="1">
        <v>146</v>
      </c>
      <c r="EL288" s="1">
        <v>52</v>
      </c>
      <c r="EM288" s="1">
        <v>1</v>
      </c>
      <c r="EN288" s="1">
        <v>0</v>
      </c>
      <c r="EO288" s="1">
        <v>223</v>
      </c>
      <c r="EP288" s="1">
        <v>110</v>
      </c>
      <c r="EQ288" s="1">
        <v>31</v>
      </c>
      <c r="ER288" s="1">
        <v>15</v>
      </c>
      <c r="ES288" s="1">
        <v>4</v>
      </c>
      <c r="ET288" s="1">
        <v>0</v>
      </c>
      <c r="EU288" s="1">
        <v>165</v>
      </c>
      <c r="EV288" s="1">
        <v>139</v>
      </c>
      <c r="EW288" s="1">
        <v>59</v>
      </c>
      <c r="EX288" s="1">
        <v>16</v>
      </c>
      <c r="EY288" s="1">
        <v>1</v>
      </c>
      <c r="EZ288" s="1">
        <v>0</v>
      </c>
      <c r="FA288" s="1">
        <v>7</v>
      </c>
      <c r="FB288" s="1">
        <v>21</v>
      </c>
      <c r="FC288" s="1">
        <v>21</v>
      </c>
      <c r="FD288" s="1">
        <v>14</v>
      </c>
      <c r="FE288" s="1">
        <v>0</v>
      </c>
      <c r="FF288" s="1">
        <v>0</v>
      </c>
      <c r="FG288" s="1">
        <v>1</v>
      </c>
      <c r="FH288" s="1">
        <v>0</v>
      </c>
      <c r="FI288" s="1">
        <v>100</v>
      </c>
      <c r="FJ288" s="1">
        <v>99</v>
      </c>
      <c r="FK288" s="1">
        <v>120</v>
      </c>
      <c r="FL288" s="1">
        <v>1</v>
      </c>
      <c r="FM288" s="1">
        <v>3</v>
      </c>
      <c r="FN288" s="1">
        <v>2</v>
      </c>
      <c r="FO288" s="1">
        <v>31</v>
      </c>
      <c r="FP288" s="1">
        <v>6</v>
      </c>
      <c r="FQ288" s="1">
        <v>31</v>
      </c>
      <c r="FR288" s="1" t="s">
        <v>326</v>
      </c>
      <c r="FS288" s="1">
        <v>313</v>
      </c>
      <c r="FT288" s="1">
        <v>134</v>
      </c>
      <c r="FU288" s="1">
        <v>313</v>
      </c>
    </row>
    <row r="289" spans="63:177">
      <c r="BK289" s="29">
        <v>383785168</v>
      </c>
      <c r="BL289" s="1" t="s">
        <v>245</v>
      </c>
      <c r="BM289" s="1">
        <v>156</v>
      </c>
      <c r="BN289" s="1" t="s">
        <v>289</v>
      </c>
      <c r="BO289" s="1" t="s">
        <v>290</v>
      </c>
      <c r="BP289" s="1">
        <v>111</v>
      </c>
      <c r="BQ289" s="1">
        <v>0</v>
      </c>
      <c r="BR289" s="4">
        <v>48.927927927927918</v>
      </c>
      <c r="BS289" s="4">
        <v>25.233333333333338</v>
      </c>
      <c r="BT289" s="4">
        <v>34.038738738738729</v>
      </c>
      <c r="BU289" s="4">
        <v>108.19999999999999</v>
      </c>
      <c r="BV289" s="4">
        <v>36.06666666666667</v>
      </c>
      <c r="BW289" s="1">
        <v>30</v>
      </c>
      <c r="BX289" s="1">
        <v>42</v>
      </c>
      <c r="BY289" s="1">
        <v>25</v>
      </c>
      <c r="BZ289" s="1">
        <v>14</v>
      </c>
      <c r="CA289" s="1">
        <v>2</v>
      </c>
      <c r="CB289" s="1">
        <v>0</v>
      </c>
      <c r="CC289" s="1">
        <v>80</v>
      </c>
      <c r="CD289" s="1">
        <v>21</v>
      </c>
      <c r="CE289" s="1">
        <v>6</v>
      </c>
      <c r="CF289" s="1">
        <v>4</v>
      </c>
      <c r="CG289" s="1">
        <v>6</v>
      </c>
      <c r="CH289" s="1">
        <v>0</v>
      </c>
      <c r="CI289" s="1">
        <v>65</v>
      </c>
      <c r="CJ289" s="1">
        <v>28</v>
      </c>
      <c r="CK289" s="1">
        <v>11</v>
      </c>
      <c r="CL289" s="1">
        <v>7</v>
      </c>
      <c r="CM289" s="1">
        <v>2</v>
      </c>
      <c r="CN289" s="1">
        <v>1</v>
      </c>
      <c r="CO289" s="1">
        <v>2</v>
      </c>
      <c r="CP289" s="1">
        <v>0</v>
      </c>
      <c r="CQ289" s="1">
        <v>0</v>
      </c>
      <c r="CR289" s="1">
        <v>0</v>
      </c>
      <c r="CS289" s="4"/>
      <c r="CT289" s="4"/>
      <c r="CU289" s="4"/>
      <c r="CV289" s="4"/>
      <c r="CW289" s="4"/>
      <c r="CX289" s="4"/>
      <c r="CY289" s="4"/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111</v>
      </c>
      <c r="EA289" s="1">
        <v>0</v>
      </c>
      <c r="EB289" s="4">
        <v>48.927927927927918</v>
      </c>
      <c r="EC289" s="4">
        <v>25.233333333333338</v>
      </c>
      <c r="ED289" s="4">
        <v>34.038738738738729</v>
      </c>
      <c r="EE289" s="4"/>
      <c r="EF289" s="4">
        <v>108.19999999999999</v>
      </c>
      <c r="EG289" s="4">
        <v>36.06666666666667</v>
      </c>
      <c r="EH289" s="4">
        <v>36.06666666666667</v>
      </c>
      <c r="EI289" s="1">
        <v>30</v>
      </c>
      <c r="EJ289" s="1">
        <v>42</v>
      </c>
      <c r="EK289" s="1">
        <v>25</v>
      </c>
      <c r="EL289" s="1">
        <v>14</v>
      </c>
      <c r="EM289" s="1">
        <v>2</v>
      </c>
      <c r="EN289" s="1">
        <v>0</v>
      </c>
      <c r="EO289" s="1">
        <v>80</v>
      </c>
      <c r="EP289" s="1">
        <v>21</v>
      </c>
      <c r="EQ289" s="1">
        <v>6</v>
      </c>
      <c r="ER289" s="1">
        <v>4</v>
      </c>
      <c r="ES289" s="1">
        <v>6</v>
      </c>
      <c r="ET289" s="1">
        <v>0</v>
      </c>
      <c r="EU289" s="1">
        <v>65</v>
      </c>
      <c r="EV289" s="1">
        <v>28</v>
      </c>
      <c r="EW289" s="1">
        <v>11</v>
      </c>
      <c r="EX289" s="1">
        <v>7</v>
      </c>
      <c r="EY289" s="1">
        <v>2</v>
      </c>
      <c r="EZ289" s="1">
        <v>1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2</v>
      </c>
      <c r="FH289" s="1">
        <v>0</v>
      </c>
      <c r="FI289" s="1">
        <v>232</v>
      </c>
      <c r="FJ289" s="1" t="s">
        <v>375</v>
      </c>
      <c r="FK289" s="1">
        <v>238</v>
      </c>
      <c r="FL289" s="1">
        <v>14</v>
      </c>
      <c r="FM289" s="1" t="s">
        <v>375</v>
      </c>
      <c r="FN289" s="1">
        <v>16</v>
      </c>
      <c r="FO289" s="1">
        <v>31</v>
      </c>
      <c r="FP289" s="1">
        <v>6</v>
      </c>
      <c r="FQ289" s="1">
        <v>31</v>
      </c>
      <c r="FR289" s="1" t="s">
        <v>326</v>
      </c>
      <c r="FS289" s="1">
        <v>313</v>
      </c>
      <c r="FT289" s="1">
        <v>134</v>
      </c>
      <c r="FU289" s="1">
        <v>313</v>
      </c>
    </row>
    <row r="290" spans="63:177">
      <c r="BK290" s="29">
        <v>853425552</v>
      </c>
      <c r="BL290" s="1" t="s">
        <v>246</v>
      </c>
      <c r="BM290" s="1">
        <v>181</v>
      </c>
      <c r="BN290" s="1" t="s">
        <v>289</v>
      </c>
      <c r="BO290" s="1" t="s">
        <v>370</v>
      </c>
      <c r="BP290" s="1">
        <v>71</v>
      </c>
      <c r="BQ290" s="1">
        <v>1</v>
      </c>
      <c r="BR290" s="4">
        <v>50.087142857142858</v>
      </c>
      <c r="BS290" s="4">
        <v>21.021428571428572</v>
      </c>
      <c r="BT290" s="4">
        <v>33.868571428571421</v>
      </c>
      <c r="BU290" s="4">
        <v>104.97714285714287</v>
      </c>
      <c r="BV290" s="4">
        <v>34.992380952380955</v>
      </c>
      <c r="BW290" s="1">
        <v>17</v>
      </c>
      <c r="BX290" s="1">
        <v>27</v>
      </c>
      <c r="BY290" s="1">
        <v>18</v>
      </c>
      <c r="BZ290" s="1">
        <v>8</v>
      </c>
      <c r="CA290" s="1">
        <v>2</v>
      </c>
      <c r="CB290" s="1">
        <v>0</v>
      </c>
      <c r="CC290" s="1">
        <v>55</v>
      </c>
      <c r="CD290" s="1">
        <v>11</v>
      </c>
      <c r="CE290" s="1">
        <v>2</v>
      </c>
      <c r="CF290" s="1">
        <v>2</v>
      </c>
      <c r="CG290" s="1">
        <v>3</v>
      </c>
      <c r="CH290" s="1">
        <v>0</v>
      </c>
      <c r="CI290" s="1">
        <v>36</v>
      </c>
      <c r="CJ290" s="1">
        <v>24</v>
      </c>
      <c r="CK290" s="1">
        <v>8</v>
      </c>
      <c r="CL290" s="1">
        <v>2</v>
      </c>
      <c r="CM290" s="1">
        <v>1</v>
      </c>
      <c r="CN290" s="1">
        <v>0</v>
      </c>
      <c r="CO290" s="1">
        <v>1</v>
      </c>
      <c r="CP290" s="1">
        <v>0</v>
      </c>
      <c r="CQ290" s="1">
        <v>60</v>
      </c>
      <c r="CR290" s="1">
        <v>0</v>
      </c>
      <c r="CS290" s="4">
        <v>62.733333333333348</v>
      </c>
      <c r="CT290" s="4">
        <v>30.160000000000007</v>
      </c>
      <c r="CU290" s="4">
        <v>47.45000000000001</v>
      </c>
      <c r="CV290" s="4">
        <v>55.883333333333333</v>
      </c>
      <c r="CW290" s="4">
        <v>140.34333333333331</v>
      </c>
      <c r="CX290" s="4">
        <v>46.781111111111123</v>
      </c>
      <c r="CY290" s="4">
        <v>49.056666666666665</v>
      </c>
      <c r="CZ290" s="1">
        <v>3</v>
      </c>
      <c r="DA290" s="1">
        <v>21</v>
      </c>
      <c r="DB290" s="1">
        <v>24</v>
      </c>
      <c r="DC290" s="1">
        <v>12</v>
      </c>
      <c r="DD290" s="1">
        <v>0</v>
      </c>
      <c r="DE290" s="1">
        <v>0</v>
      </c>
      <c r="DF290" s="1">
        <v>30</v>
      </c>
      <c r="DG290" s="1">
        <v>25</v>
      </c>
      <c r="DH290" s="1">
        <v>5</v>
      </c>
      <c r="DI290" s="1">
        <v>0</v>
      </c>
      <c r="DJ290" s="1">
        <v>1</v>
      </c>
      <c r="DK290" s="1">
        <v>0</v>
      </c>
      <c r="DL290" s="1">
        <v>21</v>
      </c>
      <c r="DM290" s="1">
        <v>16</v>
      </c>
      <c r="DN290" s="1">
        <v>12</v>
      </c>
      <c r="DO290" s="1">
        <v>11</v>
      </c>
      <c r="DP290" s="1">
        <v>0</v>
      </c>
      <c r="DQ290" s="1">
        <v>0</v>
      </c>
      <c r="DR290" s="1">
        <v>10</v>
      </c>
      <c r="DS290" s="1">
        <v>23</v>
      </c>
      <c r="DT290" s="1">
        <v>16</v>
      </c>
      <c r="DU290" s="1">
        <v>11</v>
      </c>
      <c r="DV290" s="1">
        <v>0</v>
      </c>
      <c r="DW290" s="1">
        <v>0</v>
      </c>
      <c r="DX290" s="1">
        <v>0</v>
      </c>
      <c r="DY290" s="1">
        <v>0</v>
      </c>
      <c r="DZ290" s="1">
        <v>131</v>
      </c>
      <c r="EA290" s="1">
        <v>1</v>
      </c>
      <c r="EB290" s="4">
        <v>55.923846153846149</v>
      </c>
      <c r="EC290" s="4">
        <v>25.239230769230772</v>
      </c>
      <c r="ED290" s="4">
        <v>40.136923076923061</v>
      </c>
      <c r="EE290" s="4">
        <v>55.883333333333333</v>
      </c>
      <c r="EF290" s="4">
        <v>121.30000000000004</v>
      </c>
      <c r="EG290" s="4">
        <v>40.433333333333323</v>
      </c>
      <c r="EH290" s="4">
        <v>41.483589743589761</v>
      </c>
      <c r="EI290" s="1">
        <v>20</v>
      </c>
      <c r="EJ290" s="1">
        <v>48</v>
      </c>
      <c r="EK290" s="1">
        <v>42</v>
      </c>
      <c r="EL290" s="1">
        <v>20</v>
      </c>
      <c r="EM290" s="1">
        <v>2</v>
      </c>
      <c r="EN290" s="1">
        <v>0</v>
      </c>
      <c r="EO290" s="1">
        <v>85</v>
      </c>
      <c r="EP290" s="1">
        <v>36</v>
      </c>
      <c r="EQ290" s="1">
        <v>7</v>
      </c>
      <c r="ER290" s="1">
        <v>2</v>
      </c>
      <c r="ES290" s="1">
        <v>4</v>
      </c>
      <c r="ET290" s="1">
        <v>0</v>
      </c>
      <c r="EU290" s="1">
        <v>57</v>
      </c>
      <c r="EV290" s="1">
        <v>40</v>
      </c>
      <c r="EW290" s="1">
        <v>20</v>
      </c>
      <c r="EX290" s="1">
        <v>13</v>
      </c>
      <c r="EY290" s="1">
        <v>1</v>
      </c>
      <c r="EZ290" s="1">
        <v>0</v>
      </c>
      <c r="FA290" s="1">
        <v>10</v>
      </c>
      <c r="FB290" s="1">
        <v>23</v>
      </c>
      <c r="FC290" s="1">
        <v>16</v>
      </c>
      <c r="FD290" s="1">
        <v>11</v>
      </c>
      <c r="FE290" s="1">
        <v>0</v>
      </c>
      <c r="FF290" s="1">
        <v>0</v>
      </c>
      <c r="FG290" s="1">
        <v>1</v>
      </c>
      <c r="FH290" s="1">
        <v>0</v>
      </c>
      <c r="FI290" s="1">
        <v>246</v>
      </c>
      <c r="FJ290" s="1">
        <v>75</v>
      </c>
      <c r="FK290" s="1">
        <v>159</v>
      </c>
      <c r="FL290" s="1">
        <v>18</v>
      </c>
      <c r="FM290" s="1">
        <v>1</v>
      </c>
      <c r="FN290" s="1">
        <v>5</v>
      </c>
      <c r="FO290" s="1">
        <v>31</v>
      </c>
      <c r="FP290" s="1">
        <v>6</v>
      </c>
      <c r="FQ290" s="1">
        <v>31</v>
      </c>
      <c r="FR290" s="1" t="s">
        <v>326</v>
      </c>
      <c r="FS290" s="1">
        <v>313</v>
      </c>
      <c r="FT290" s="1">
        <v>134</v>
      </c>
      <c r="FU290" s="1">
        <v>313</v>
      </c>
    </row>
    <row r="291" spans="63:177">
      <c r="BK291" s="29">
        <v>115596565</v>
      </c>
      <c r="BL291" s="1" t="s">
        <v>247</v>
      </c>
      <c r="BM291" s="1">
        <v>183</v>
      </c>
      <c r="BN291" s="1" t="s">
        <v>289</v>
      </c>
      <c r="BO291" s="1" t="s">
        <v>370</v>
      </c>
      <c r="BP291" s="1">
        <v>64</v>
      </c>
      <c r="BQ291" s="1">
        <v>0</v>
      </c>
      <c r="BR291" s="4">
        <v>50.812500000000014</v>
      </c>
      <c r="BS291" s="4">
        <v>20.640624999999996</v>
      </c>
      <c r="BT291" s="4">
        <v>35.745312500000011</v>
      </c>
      <c r="BU291" s="4">
        <v>107.19843749999998</v>
      </c>
      <c r="BV291" s="4">
        <v>35.732812499999987</v>
      </c>
      <c r="BW291" s="1">
        <v>16</v>
      </c>
      <c r="BX291" s="1">
        <v>27</v>
      </c>
      <c r="BY291" s="1">
        <v>14</v>
      </c>
      <c r="BZ291" s="1">
        <v>7</v>
      </c>
      <c r="CA291" s="1">
        <v>0</v>
      </c>
      <c r="CB291" s="1">
        <v>0</v>
      </c>
      <c r="CC291" s="1">
        <v>48</v>
      </c>
      <c r="CD291" s="1">
        <v>14</v>
      </c>
      <c r="CE291" s="1">
        <v>2</v>
      </c>
      <c r="CF291" s="1">
        <v>0</v>
      </c>
      <c r="CG291" s="1">
        <v>3</v>
      </c>
      <c r="CH291" s="1">
        <v>0</v>
      </c>
      <c r="CI291" s="1">
        <v>35</v>
      </c>
      <c r="CJ291" s="1">
        <v>20</v>
      </c>
      <c r="CK291" s="1">
        <v>6</v>
      </c>
      <c r="CL291" s="1">
        <v>3</v>
      </c>
      <c r="CM291" s="1">
        <v>1</v>
      </c>
      <c r="CN291" s="1">
        <v>0</v>
      </c>
      <c r="CO291" s="1">
        <v>0</v>
      </c>
      <c r="CP291" s="1">
        <v>0</v>
      </c>
      <c r="CQ291" s="1">
        <v>27</v>
      </c>
      <c r="CR291" s="1">
        <v>1</v>
      </c>
      <c r="CS291" s="4">
        <v>51.619230769230775</v>
      </c>
      <c r="CT291" s="4">
        <v>21.030769230769234</v>
      </c>
      <c r="CU291" s="4">
        <v>39.361538461538473</v>
      </c>
      <c r="CV291" s="4">
        <v>53.03846153846154</v>
      </c>
      <c r="CW291" s="4">
        <v>112.01153846153846</v>
      </c>
      <c r="CX291" s="4">
        <v>37.337179487179483</v>
      </c>
      <c r="CY291" s="4">
        <v>41.262500000000003</v>
      </c>
      <c r="CZ291" s="1">
        <v>4</v>
      </c>
      <c r="DA291" s="1">
        <v>13</v>
      </c>
      <c r="DB291" s="1">
        <v>5</v>
      </c>
      <c r="DC291" s="1">
        <v>4</v>
      </c>
      <c r="DD291" s="1">
        <v>0</v>
      </c>
      <c r="DE291" s="1">
        <v>0</v>
      </c>
      <c r="DF291" s="1">
        <v>20</v>
      </c>
      <c r="DG291" s="1">
        <v>6</v>
      </c>
      <c r="DH291" s="1">
        <v>0</v>
      </c>
      <c r="DI291" s="1">
        <v>0</v>
      </c>
      <c r="DJ291" s="1">
        <v>0</v>
      </c>
      <c r="DK291" s="1">
        <v>0</v>
      </c>
      <c r="DL291" s="1">
        <v>13</v>
      </c>
      <c r="DM291" s="1">
        <v>5</v>
      </c>
      <c r="DN291" s="1">
        <v>7</v>
      </c>
      <c r="DO291" s="1">
        <v>1</v>
      </c>
      <c r="DP291" s="1">
        <v>0</v>
      </c>
      <c r="DQ291" s="1">
        <v>0</v>
      </c>
      <c r="DR291" s="1">
        <v>4</v>
      </c>
      <c r="DS291" s="1">
        <v>11</v>
      </c>
      <c r="DT291" s="1">
        <v>10</v>
      </c>
      <c r="DU291" s="1">
        <v>1</v>
      </c>
      <c r="DV291" s="1">
        <v>0</v>
      </c>
      <c r="DW291" s="1">
        <v>0</v>
      </c>
      <c r="DX291" s="1">
        <v>0</v>
      </c>
      <c r="DY291" s="1">
        <v>0</v>
      </c>
      <c r="DZ291" s="1">
        <v>91</v>
      </c>
      <c r="EA291" s="1">
        <v>1</v>
      </c>
      <c r="EB291" s="4">
        <v>51.045555555555559</v>
      </c>
      <c r="EC291" s="4">
        <v>20.753333333333334</v>
      </c>
      <c r="ED291" s="4">
        <v>36.79</v>
      </c>
      <c r="EE291" s="4">
        <v>53.03846153846154</v>
      </c>
      <c r="EF291" s="4">
        <v>108.58888888888887</v>
      </c>
      <c r="EG291" s="4">
        <v>36.196296296296282</v>
      </c>
      <c r="EH291" s="4">
        <v>37.330277777777759</v>
      </c>
      <c r="EI291" s="1">
        <v>20</v>
      </c>
      <c r="EJ291" s="1">
        <v>40</v>
      </c>
      <c r="EK291" s="1">
        <v>19</v>
      </c>
      <c r="EL291" s="1">
        <v>11</v>
      </c>
      <c r="EM291" s="1">
        <v>0</v>
      </c>
      <c r="EN291" s="1">
        <v>0</v>
      </c>
      <c r="EO291" s="1">
        <v>68</v>
      </c>
      <c r="EP291" s="1">
        <v>20</v>
      </c>
      <c r="EQ291" s="1">
        <v>2</v>
      </c>
      <c r="ER291" s="1">
        <v>0</v>
      </c>
      <c r="ES291" s="1">
        <v>3</v>
      </c>
      <c r="ET291" s="1">
        <v>0</v>
      </c>
      <c r="EU291" s="1">
        <v>48</v>
      </c>
      <c r="EV291" s="1">
        <v>25</v>
      </c>
      <c r="EW291" s="1">
        <v>13</v>
      </c>
      <c r="EX291" s="1">
        <v>4</v>
      </c>
      <c r="EY291" s="1">
        <v>1</v>
      </c>
      <c r="EZ291" s="1">
        <v>0</v>
      </c>
      <c r="FA291" s="1">
        <v>4</v>
      </c>
      <c r="FB291" s="1">
        <v>11</v>
      </c>
      <c r="FC291" s="1">
        <v>10</v>
      </c>
      <c r="FD291" s="1">
        <v>1</v>
      </c>
      <c r="FE291" s="1">
        <v>0</v>
      </c>
      <c r="FF291" s="1">
        <v>0</v>
      </c>
      <c r="FG291" s="1">
        <v>0</v>
      </c>
      <c r="FH291" s="1">
        <v>0</v>
      </c>
      <c r="FI291" s="1">
        <v>235</v>
      </c>
      <c r="FJ291" s="1">
        <v>116</v>
      </c>
      <c r="FK291" s="1">
        <v>237</v>
      </c>
      <c r="FL291" s="1">
        <v>15</v>
      </c>
      <c r="FM291" s="1">
        <v>4</v>
      </c>
      <c r="FN291" s="1">
        <v>15</v>
      </c>
      <c r="FO291" s="1">
        <v>31</v>
      </c>
      <c r="FP291" s="1">
        <v>6</v>
      </c>
      <c r="FQ291" s="1">
        <v>31</v>
      </c>
      <c r="FR291" s="1" t="s">
        <v>326</v>
      </c>
      <c r="FS291" s="1">
        <v>313</v>
      </c>
      <c r="FT291" s="1">
        <v>134</v>
      </c>
      <c r="FU291" s="1">
        <v>313</v>
      </c>
    </row>
    <row r="292" spans="63:177">
      <c r="BK292" s="29">
        <v>523285545</v>
      </c>
      <c r="BL292" s="1" t="s">
        <v>248</v>
      </c>
      <c r="BM292" s="1">
        <v>185</v>
      </c>
      <c r="BN292" s="1" t="s">
        <v>289</v>
      </c>
      <c r="BO292" s="1" t="s">
        <v>290</v>
      </c>
      <c r="BP292" s="1">
        <v>64</v>
      </c>
      <c r="BQ292" s="1">
        <v>0</v>
      </c>
      <c r="BR292" s="4">
        <v>38.09687499999999</v>
      </c>
      <c r="BS292" s="4">
        <v>15.551562499999992</v>
      </c>
      <c r="BT292" s="4">
        <v>26.834374999999987</v>
      </c>
      <c r="BU292" s="4">
        <v>80.482812500000009</v>
      </c>
      <c r="BV292" s="4">
        <v>26.827604166666664</v>
      </c>
      <c r="BW292" s="1">
        <v>27</v>
      </c>
      <c r="BX292" s="1">
        <v>22</v>
      </c>
      <c r="BY292" s="1">
        <v>14</v>
      </c>
      <c r="BZ292" s="1">
        <v>1</v>
      </c>
      <c r="CA292" s="1">
        <v>0</v>
      </c>
      <c r="CB292" s="1">
        <v>0</v>
      </c>
      <c r="CC292" s="1">
        <v>58</v>
      </c>
      <c r="CD292" s="1">
        <v>5</v>
      </c>
      <c r="CE292" s="1">
        <v>1</v>
      </c>
      <c r="CF292" s="1">
        <v>0</v>
      </c>
      <c r="CG292" s="1">
        <v>5</v>
      </c>
      <c r="CH292" s="1">
        <v>0</v>
      </c>
      <c r="CI292" s="1">
        <v>46</v>
      </c>
      <c r="CJ292" s="1">
        <v>14</v>
      </c>
      <c r="CK292" s="1">
        <v>3</v>
      </c>
      <c r="CL292" s="1">
        <v>1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4"/>
      <c r="CT292" s="4"/>
      <c r="CU292" s="4"/>
      <c r="CV292" s="4"/>
      <c r="CW292" s="4"/>
      <c r="CX292" s="4"/>
      <c r="CY292" s="4"/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64</v>
      </c>
      <c r="EA292" s="1">
        <v>0</v>
      </c>
      <c r="EB292" s="4">
        <v>38.09687499999999</v>
      </c>
      <c r="EC292" s="4">
        <v>15.551562499999992</v>
      </c>
      <c r="ED292" s="4">
        <v>26.834374999999987</v>
      </c>
      <c r="EE292" s="4"/>
      <c r="EF292" s="4">
        <v>80.482812500000009</v>
      </c>
      <c r="EG292" s="4">
        <v>26.827604166666664</v>
      </c>
      <c r="EH292" s="4">
        <v>26.827604166666664</v>
      </c>
      <c r="EI292" s="1">
        <v>27</v>
      </c>
      <c r="EJ292" s="1">
        <v>22</v>
      </c>
      <c r="EK292" s="1">
        <v>14</v>
      </c>
      <c r="EL292" s="1">
        <v>1</v>
      </c>
      <c r="EM292" s="1">
        <v>0</v>
      </c>
      <c r="EN292" s="1">
        <v>0</v>
      </c>
      <c r="EO292" s="1">
        <v>58</v>
      </c>
      <c r="EP292" s="1">
        <v>5</v>
      </c>
      <c r="EQ292" s="1">
        <v>1</v>
      </c>
      <c r="ER292" s="1">
        <v>0</v>
      </c>
      <c r="ES292" s="1">
        <v>5</v>
      </c>
      <c r="ET292" s="1">
        <v>0</v>
      </c>
      <c r="EU292" s="1">
        <v>46</v>
      </c>
      <c r="EV292" s="1">
        <v>14</v>
      </c>
      <c r="EW292" s="1">
        <v>3</v>
      </c>
      <c r="EX292" s="1">
        <v>1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298</v>
      </c>
      <c r="FJ292" s="1" t="s">
        <v>375</v>
      </c>
      <c r="FK292" s="1">
        <v>300</v>
      </c>
      <c r="FL292" s="1">
        <v>29</v>
      </c>
      <c r="FM292" s="1" t="s">
        <v>375</v>
      </c>
      <c r="FN292" s="1">
        <v>29</v>
      </c>
      <c r="FO292" s="1">
        <v>31</v>
      </c>
      <c r="FP292" s="1">
        <v>6</v>
      </c>
      <c r="FQ292" s="1">
        <v>31</v>
      </c>
      <c r="FR292" s="1" t="s">
        <v>326</v>
      </c>
      <c r="FS292" s="1">
        <v>313</v>
      </c>
      <c r="FT292" s="1">
        <v>134</v>
      </c>
      <c r="FU292" s="1">
        <v>313</v>
      </c>
    </row>
    <row r="293" spans="63:177">
      <c r="BK293" s="29">
        <v>344261012</v>
      </c>
      <c r="BL293" s="1" t="s">
        <v>249</v>
      </c>
      <c r="BM293" s="1">
        <v>206</v>
      </c>
      <c r="BN293" s="1" t="s">
        <v>289</v>
      </c>
      <c r="BO293" s="1" t="s">
        <v>290</v>
      </c>
      <c r="BP293" s="1">
        <v>31</v>
      </c>
      <c r="BQ293" s="1">
        <v>0</v>
      </c>
      <c r="BR293" s="4">
        <v>58.283870967741933</v>
      </c>
      <c r="BS293" s="4">
        <v>28.541935483870972</v>
      </c>
      <c r="BT293" s="4">
        <v>32.254838709677415</v>
      </c>
      <c r="BU293" s="4">
        <v>119.08064516129033</v>
      </c>
      <c r="BV293" s="4">
        <v>39.69354838709679</v>
      </c>
      <c r="BW293" s="1">
        <v>4</v>
      </c>
      <c r="BX293" s="1">
        <v>11</v>
      </c>
      <c r="BY293" s="1">
        <v>13</v>
      </c>
      <c r="BZ293" s="1">
        <v>3</v>
      </c>
      <c r="CA293" s="1">
        <v>0</v>
      </c>
      <c r="CB293" s="1">
        <v>0</v>
      </c>
      <c r="CC293" s="1">
        <v>20</v>
      </c>
      <c r="CD293" s="1">
        <v>9</v>
      </c>
      <c r="CE293" s="1">
        <v>1</v>
      </c>
      <c r="CF293" s="1">
        <v>1</v>
      </c>
      <c r="CG293" s="1">
        <v>0</v>
      </c>
      <c r="CH293" s="1">
        <v>0</v>
      </c>
      <c r="CI293" s="1">
        <v>19</v>
      </c>
      <c r="CJ293" s="1">
        <v>8</v>
      </c>
      <c r="CK293" s="1">
        <v>4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4"/>
      <c r="CT293" s="4"/>
      <c r="CU293" s="4"/>
      <c r="CV293" s="4"/>
      <c r="CW293" s="4"/>
      <c r="CX293" s="4"/>
      <c r="CY293" s="4"/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31</v>
      </c>
      <c r="EA293" s="1">
        <v>0</v>
      </c>
      <c r="EB293" s="4">
        <v>58.283870967741933</v>
      </c>
      <c r="EC293" s="4">
        <v>28.541935483870972</v>
      </c>
      <c r="ED293" s="4">
        <v>32.254838709677415</v>
      </c>
      <c r="EE293" s="4"/>
      <c r="EF293" s="4">
        <v>119.08064516129033</v>
      </c>
      <c r="EG293" s="4">
        <v>39.69354838709679</v>
      </c>
      <c r="EH293" s="4">
        <v>39.69354838709679</v>
      </c>
      <c r="EI293" s="1">
        <v>4</v>
      </c>
      <c r="EJ293" s="1">
        <v>11</v>
      </c>
      <c r="EK293" s="1">
        <v>13</v>
      </c>
      <c r="EL293" s="1">
        <v>3</v>
      </c>
      <c r="EM293" s="1">
        <v>0</v>
      </c>
      <c r="EN293" s="1">
        <v>0</v>
      </c>
      <c r="EO293" s="1">
        <v>20</v>
      </c>
      <c r="EP293" s="1">
        <v>9</v>
      </c>
      <c r="EQ293" s="1">
        <v>1</v>
      </c>
      <c r="ER293" s="1">
        <v>1</v>
      </c>
      <c r="ES293" s="1">
        <v>0</v>
      </c>
      <c r="ET293" s="1">
        <v>0</v>
      </c>
      <c r="EU293" s="1">
        <v>19</v>
      </c>
      <c r="EV293" s="1">
        <v>8</v>
      </c>
      <c r="EW293" s="1">
        <v>4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162</v>
      </c>
      <c r="FJ293" s="1" t="s">
        <v>375</v>
      </c>
      <c r="FK293" s="1">
        <v>173</v>
      </c>
      <c r="FL293" s="1">
        <v>5</v>
      </c>
      <c r="FM293" s="1" t="s">
        <v>375</v>
      </c>
      <c r="FN293" s="1">
        <v>6</v>
      </c>
      <c r="FO293" s="1">
        <v>31</v>
      </c>
      <c r="FP293" s="1">
        <v>6</v>
      </c>
      <c r="FQ293" s="1">
        <v>31</v>
      </c>
      <c r="FR293" s="1" t="s">
        <v>326</v>
      </c>
      <c r="FS293" s="1">
        <v>313</v>
      </c>
      <c r="FT293" s="1">
        <v>134</v>
      </c>
      <c r="FU293" s="1">
        <v>313</v>
      </c>
    </row>
    <row r="294" spans="63:177">
      <c r="BK294" s="29">
        <v>145475088</v>
      </c>
      <c r="BL294" s="1" t="s">
        <v>250</v>
      </c>
      <c r="BM294" s="1">
        <v>216</v>
      </c>
      <c r="BN294" s="1" t="s">
        <v>289</v>
      </c>
      <c r="BO294" s="1" t="s">
        <v>370</v>
      </c>
      <c r="BP294" s="1">
        <v>50</v>
      </c>
      <c r="BQ294" s="1">
        <v>0</v>
      </c>
      <c r="BR294" s="4">
        <v>46.263999999999996</v>
      </c>
      <c r="BS294" s="4">
        <v>20.723999999999997</v>
      </c>
      <c r="BT294" s="4">
        <v>27.705999999999996</v>
      </c>
      <c r="BU294" s="4">
        <v>94.694000000000017</v>
      </c>
      <c r="BV294" s="4">
        <v>31.564666666666668</v>
      </c>
      <c r="BW294" s="1">
        <v>11</v>
      </c>
      <c r="BX294" s="1">
        <v>26</v>
      </c>
      <c r="BY294" s="1">
        <v>10</v>
      </c>
      <c r="BZ294" s="1">
        <v>3</v>
      </c>
      <c r="CA294" s="1">
        <v>2</v>
      </c>
      <c r="CB294" s="1">
        <v>0</v>
      </c>
      <c r="CC294" s="1">
        <v>39</v>
      </c>
      <c r="CD294" s="1">
        <v>10</v>
      </c>
      <c r="CE294" s="1">
        <v>0</v>
      </c>
      <c r="CF294" s="1">
        <v>1</v>
      </c>
      <c r="CG294" s="1">
        <v>3</v>
      </c>
      <c r="CH294" s="1">
        <v>0</v>
      </c>
      <c r="CI294" s="1">
        <v>34</v>
      </c>
      <c r="CJ294" s="1">
        <v>14</v>
      </c>
      <c r="CK294" s="1">
        <v>1</v>
      </c>
      <c r="CL294" s="1">
        <v>1</v>
      </c>
      <c r="CM294" s="1">
        <v>2</v>
      </c>
      <c r="CN294" s="1">
        <v>0</v>
      </c>
      <c r="CO294" s="1">
        <v>2</v>
      </c>
      <c r="CP294" s="1">
        <v>0</v>
      </c>
      <c r="CQ294" s="1">
        <v>6</v>
      </c>
      <c r="CR294" s="1">
        <v>0</v>
      </c>
      <c r="CS294" s="4">
        <v>47.383333333333326</v>
      </c>
      <c r="CT294" s="4">
        <v>23.75</v>
      </c>
      <c r="CU294" s="4">
        <v>34.333333333333336</v>
      </c>
      <c r="CV294" s="4">
        <v>53.833333333333336</v>
      </c>
      <c r="CW294" s="4">
        <v>105.46666666666665</v>
      </c>
      <c r="CX294" s="4">
        <v>35.155555555555559</v>
      </c>
      <c r="CY294" s="4">
        <v>39.825000000000003</v>
      </c>
      <c r="CZ294" s="1">
        <v>2</v>
      </c>
      <c r="DA294" s="1">
        <v>2</v>
      </c>
      <c r="DB294" s="1">
        <v>1</v>
      </c>
      <c r="DC294" s="1">
        <v>1</v>
      </c>
      <c r="DD294" s="1">
        <v>0</v>
      </c>
      <c r="DE294" s="1">
        <v>0</v>
      </c>
      <c r="DF294" s="1">
        <v>5</v>
      </c>
      <c r="DG294" s="1">
        <v>1</v>
      </c>
      <c r="DH294" s="1">
        <v>0</v>
      </c>
      <c r="DI294" s="1">
        <v>0</v>
      </c>
      <c r="DJ294" s="1">
        <v>0</v>
      </c>
      <c r="DK294" s="1">
        <v>0</v>
      </c>
      <c r="DL294" s="1">
        <v>4</v>
      </c>
      <c r="DM294" s="1">
        <v>1</v>
      </c>
      <c r="DN294" s="1">
        <v>0</v>
      </c>
      <c r="DO294" s="1">
        <v>1</v>
      </c>
      <c r="DP294" s="1">
        <v>0</v>
      </c>
      <c r="DQ294" s="1">
        <v>0</v>
      </c>
      <c r="DR294" s="1">
        <v>1</v>
      </c>
      <c r="DS294" s="1">
        <v>3</v>
      </c>
      <c r="DT294" s="1">
        <v>2</v>
      </c>
      <c r="DU294" s="1">
        <v>0</v>
      </c>
      <c r="DV294" s="1">
        <v>0</v>
      </c>
      <c r="DW294" s="1">
        <v>0</v>
      </c>
      <c r="DX294" s="1">
        <v>0</v>
      </c>
      <c r="DY294" s="1">
        <v>0</v>
      </c>
      <c r="DZ294" s="1">
        <v>56</v>
      </c>
      <c r="EA294" s="1">
        <v>0</v>
      </c>
      <c r="EB294" s="4">
        <v>46.383928571428562</v>
      </c>
      <c r="EC294" s="4">
        <v>21.048214285714284</v>
      </c>
      <c r="ED294" s="4">
        <v>28.416071428571431</v>
      </c>
      <c r="EE294" s="4">
        <v>53.833333333333336</v>
      </c>
      <c r="EF294" s="4">
        <v>95.848214285714292</v>
      </c>
      <c r="EG294" s="4">
        <v>31.949404761904759</v>
      </c>
      <c r="EH294" s="4">
        <v>32.449702380952381</v>
      </c>
      <c r="EI294" s="1">
        <v>13</v>
      </c>
      <c r="EJ294" s="1">
        <v>28</v>
      </c>
      <c r="EK294" s="1">
        <v>11</v>
      </c>
      <c r="EL294" s="1">
        <v>4</v>
      </c>
      <c r="EM294" s="1">
        <v>2</v>
      </c>
      <c r="EN294" s="1">
        <v>0</v>
      </c>
      <c r="EO294" s="1">
        <v>44</v>
      </c>
      <c r="EP294" s="1">
        <v>11</v>
      </c>
      <c r="EQ294" s="1">
        <v>0</v>
      </c>
      <c r="ER294" s="1">
        <v>1</v>
      </c>
      <c r="ES294" s="1">
        <v>3</v>
      </c>
      <c r="ET294" s="1">
        <v>0</v>
      </c>
      <c r="EU294" s="1">
        <v>38</v>
      </c>
      <c r="EV294" s="1">
        <v>15</v>
      </c>
      <c r="EW294" s="1">
        <v>1</v>
      </c>
      <c r="EX294" s="1">
        <v>2</v>
      </c>
      <c r="EY294" s="1">
        <v>2</v>
      </c>
      <c r="EZ294" s="1">
        <v>0</v>
      </c>
      <c r="FA294" s="1">
        <v>1</v>
      </c>
      <c r="FB294" s="1">
        <v>3</v>
      </c>
      <c r="FC294" s="1">
        <v>2</v>
      </c>
      <c r="FD294" s="1">
        <v>0</v>
      </c>
      <c r="FE294" s="1">
        <v>0</v>
      </c>
      <c r="FF294" s="1">
        <v>0</v>
      </c>
      <c r="FG294" s="1">
        <v>2</v>
      </c>
      <c r="FH294" s="1">
        <v>0</v>
      </c>
      <c r="FI294" s="1">
        <v>278</v>
      </c>
      <c r="FJ294" s="1">
        <v>125</v>
      </c>
      <c r="FK294" s="1">
        <v>279</v>
      </c>
      <c r="FL294" s="1">
        <v>25</v>
      </c>
      <c r="FM294" s="1">
        <v>6</v>
      </c>
      <c r="FN294" s="1">
        <v>24</v>
      </c>
      <c r="FO294" s="1">
        <v>31</v>
      </c>
      <c r="FP294" s="1">
        <v>6</v>
      </c>
      <c r="FQ294" s="1">
        <v>31</v>
      </c>
      <c r="FR294" s="1" t="s">
        <v>326</v>
      </c>
      <c r="FS294" s="1">
        <v>313</v>
      </c>
      <c r="FT294" s="1">
        <v>134</v>
      </c>
      <c r="FU294" s="1">
        <v>313</v>
      </c>
    </row>
    <row r="295" spans="63:177">
      <c r="BK295" s="29">
        <v>860085015</v>
      </c>
      <c r="BL295" s="1" t="s">
        <v>251</v>
      </c>
      <c r="BM295" s="1">
        <v>218</v>
      </c>
      <c r="BN295" s="1" t="s">
        <v>289</v>
      </c>
      <c r="BO295" s="1" t="s">
        <v>290</v>
      </c>
      <c r="BP295" s="1">
        <v>339</v>
      </c>
      <c r="BQ295" s="1">
        <v>3</v>
      </c>
      <c r="BR295" s="4">
        <v>51.559226190476203</v>
      </c>
      <c r="BS295" s="4">
        <v>24.076488095238094</v>
      </c>
      <c r="BT295" s="4">
        <v>30.399404761904758</v>
      </c>
      <c r="BU295" s="4">
        <v>106.03511904761903</v>
      </c>
      <c r="BV295" s="4">
        <v>35.345039682539678</v>
      </c>
      <c r="BW295" s="1">
        <v>78</v>
      </c>
      <c r="BX295" s="1">
        <v>129</v>
      </c>
      <c r="BY295" s="1">
        <v>97</v>
      </c>
      <c r="BZ295" s="1">
        <v>32</v>
      </c>
      <c r="CA295" s="1">
        <v>3</v>
      </c>
      <c r="CB295" s="1">
        <v>0</v>
      </c>
      <c r="CC295" s="1">
        <v>247</v>
      </c>
      <c r="CD295" s="1">
        <v>61</v>
      </c>
      <c r="CE295" s="1">
        <v>23</v>
      </c>
      <c r="CF295" s="1">
        <v>5</v>
      </c>
      <c r="CG295" s="1">
        <v>10</v>
      </c>
      <c r="CH295" s="1">
        <v>0</v>
      </c>
      <c r="CI295" s="1">
        <v>219</v>
      </c>
      <c r="CJ295" s="1">
        <v>79</v>
      </c>
      <c r="CK295" s="1">
        <v>25</v>
      </c>
      <c r="CL295" s="1">
        <v>13</v>
      </c>
      <c r="CM295" s="1">
        <v>2</v>
      </c>
      <c r="CN295" s="1">
        <v>0</v>
      </c>
      <c r="CO295" s="1">
        <v>2</v>
      </c>
      <c r="CP295" s="1">
        <v>0</v>
      </c>
      <c r="CQ295" s="1">
        <v>0</v>
      </c>
      <c r="CR295" s="1">
        <v>0</v>
      </c>
      <c r="CS295" s="4"/>
      <c r="CT295" s="4"/>
      <c r="CU295" s="4"/>
      <c r="CV295" s="4"/>
      <c r="CW295" s="4"/>
      <c r="CX295" s="4"/>
      <c r="CY295" s="4"/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339</v>
      </c>
      <c r="EA295" s="1">
        <v>3</v>
      </c>
      <c r="EB295" s="4">
        <v>51.559226190476203</v>
      </c>
      <c r="EC295" s="4">
        <v>24.076488095238094</v>
      </c>
      <c r="ED295" s="4">
        <v>30.399404761904758</v>
      </c>
      <c r="EE295" s="4"/>
      <c r="EF295" s="4">
        <v>106.03511904761903</v>
      </c>
      <c r="EG295" s="4">
        <v>35.345039682539678</v>
      </c>
      <c r="EH295" s="4">
        <v>35.345039682539678</v>
      </c>
      <c r="EI295" s="1">
        <v>78</v>
      </c>
      <c r="EJ295" s="1">
        <v>129</v>
      </c>
      <c r="EK295" s="1">
        <v>97</v>
      </c>
      <c r="EL295" s="1">
        <v>32</v>
      </c>
      <c r="EM295" s="1">
        <v>3</v>
      </c>
      <c r="EN295" s="1">
        <v>0</v>
      </c>
      <c r="EO295" s="1">
        <v>247</v>
      </c>
      <c r="EP295" s="1">
        <v>61</v>
      </c>
      <c r="EQ295" s="1">
        <v>23</v>
      </c>
      <c r="ER295" s="1">
        <v>5</v>
      </c>
      <c r="ES295" s="1">
        <v>10</v>
      </c>
      <c r="ET295" s="1">
        <v>0</v>
      </c>
      <c r="EU295" s="1">
        <v>219</v>
      </c>
      <c r="EV295" s="1">
        <v>79</v>
      </c>
      <c r="EW295" s="1">
        <v>25</v>
      </c>
      <c r="EX295" s="1">
        <v>13</v>
      </c>
      <c r="EY295" s="1">
        <v>2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2</v>
      </c>
      <c r="FH295" s="1">
        <v>0</v>
      </c>
      <c r="FI295" s="1">
        <v>242</v>
      </c>
      <c r="FJ295" s="1" t="s">
        <v>375</v>
      </c>
      <c r="FK295" s="1">
        <v>247</v>
      </c>
      <c r="FL295" s="1">
        <v>16</v>
      </c>
      <c r="FM295" s="1" t="s">
        <v>375</v>
      </c>
      <c r="FN295" s="1">
        <v>17</v>
      </c>
      <c r="FO295" s="1">
        <v>31</v>
      </c>
      <c r="FP295" s="1">
        <v>6</v>
      </c>
      <c r="FQ295" s="1">
        <v>31</v>
      </c>
      <c r="FR295" s="1" t="s">
        <v>326</v>
      </c>
      <c r="FS295" s="1">
        <v>313</v>
      </c>
      <c r="FT295" s="1">
        <v>134</v>
      </c>
      <c r="FU295" s="1">
        <v>313</v>
      </c>
    </row>
    <row r="296" spans="63:177">
      <c r="BK296" s="29">
        <v>646041279</v>
      </c>
      <c r="BL296" s="1" t="s">
        <v>252</v>
      </c>
      <c r="BM296" s="1">
        <v>230</v>
      </c>
      <c r="BN296" s="1" t="s">
        <v>289</v>
      </c>
      <c r="BO296" s="1" t="s">
        <v>370</v>
      </c>
      <c r="BP296" s="1">
        <v>81</v>
      </c>
      <c r="BQ296" s="1">
        <v>0</v>
      </c>
      <c r="BR296" s="4">
        <v>50.083950617283961</v>
      </c>
      <c r="BS296" s="4">
        <v>23.201234567901235</v>
      </c>
      <c r="BT296" s="4">
        <v>29.19135802469134</v>
      </c>
      <c r="BU296" s="4">
        <v>102.47654320987652</v>
      </c>
      <c r="BV296" s="4">
        <v>34.158847736625518</v>
      </c>
      <c r="BW296" s="1">
        <v>22</v>
      </c>
      <c r="BX296" s="1">
        <v>29</v>
      </c>
      <c r="BY296" s="1">
        <v>22</v>
      </c>
      <c r="BZ296" s="1">
        <v>8</v>
      </c>
      <c r="CA296" s="1">
        <v>0</v>
      </c>
      <c r="CB296" s="1">
        <v>0</v>
      </c>
      <c r="CC296" s="1">
        <v>60</v>
      </c>
      <c r="CD296" s="1">
        <v>15</v>
      </c>
      <c r="CE296" s="1">
        <v>4</v>
      </c>
      <c r="CF296" s="1">
        <v>2</v>
      </c>
      <c r="CG296" s="1">
        <v>1</v>
      </c>
      <c r="CH296" s="1">
        <v>0</v>
      </c>
      <c r="CI296" s="1">
        <v>51</v>
      </c>
      <c r="CJ296" s="1">
        <v>22</v>
      </c>
      <c r="CK296" s="1">
        <v>8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12</v>
      </c>
      <c r="CR296" s="1">
        <v>0</v>
      </c>
      <c r="CS296" s="4">
        <v>50.233333333333327</v>
      </c>
      <c r="CT296" s="4">
        <v>21.916666666666668</v>
      </c>
      <c r="CU296" s="4">
        <v>34.799999999999997</v>
      </c>
      <c r="CV296" s="4">
        <v>49.666666666666664</v>
      </c>
      <c r="CW296" s="4">
        <v>106.94999999999999</v>
      </c>
      <c r="CX296" s="4">
        <v>35.65</v>
      </c>
      <c r="CY296" s="4">
        <v>39.154166666666669</v>
      </c>
      <c r="CZ296" s="1">
        <v>4</v>
      </c>
      <c r="DA296" s="1">
        <v>2</v>
      </c>
      <c r="DB296" s="1">
        <v>5</v>
      </c>
      <c r="DC296" s="1">
        <v>1</v>
      </c>
      <c r="DD296" s="1">
        <v>0</v>
      </c>
      <c r="DE296" s="1">
        <v>0</v>
      </c>
      <c r="DF296" s="1">
        <v>8</v>
      </c>
      <c r="DG296" s="1">
        <v>4</v>
      </c>
      <c r="DH296" s="1">
        <v>0</v>
      </c>
      <c r="DI296" s="1">
        <v>0</v>
      </c>
      <c r="DJ296" s="1">
        <v>0</v>
      </c>
      <c r="DK296" s="1">
        <v>0</v>
      </c>
      <c r="DL296" s="1">
        <v>6</v>
      </c>
      <c r="DM296" s="1">
        <v>4</v>
      </c>
      <c r="DN296" s="1">
        <v>2</v>
      </c>
      <c r="DO296" s="1">
        <v>0</v>
      </c>
      <c r="DP296" s="1">
        <v>0</v>
      </c>
      <c r="DQ296" s="1">
        <v>0</v>
      </c>
      <c r="DR296" s="1">
        <v>3</v>
      </c>
      <c r="DS296" s="1">
        <v>5</v>
      </c>
      <c r="DT296" s="1">
        <v>3</v>
      </c>
      <c r="DU296" s="1">
        <v>1</v>
      </c>
      <c r="DV296" s="1">
        <v>0</v>
      </c>
      <c r="DW296" s="1">
        <v>0</v>
      </c>
      <c r="DX296" s="1">
        <v>0</v>
      </c>
      <c r="DY296" s="1">
        <v>0</v>
      </c>
      <c r="DZ296" s="1">
        <v>93</v>
      </c>
      <c r="EA296" s="1">
        <v>0</v>
      </c>
      <c r="EB296" s="4">
        <v>50.103225806451618</v>
      </c>
      <c r="EC296" s="4">
        <v>23.035483870967745</v>
      </c>
      <c r="ED296" s="4">
        <v>29.915053763440856</v>
      </c>
      <c r="EE296" s="4">
        <v>49.666666666666664</v>
      </c>
      <c r="EF296" s="4">
        <v>103.05376344086021</v>
      </c>
      <c r="EG296" s="4">
        <v>34.351254480286748</v>
      </c>
      <c r="EH296" s="4">
        <v>34.803405017921165</v>
      </c>
      <c r="EI296" s="1">
        <v>26</v>
      </c>
      <c r="EJ296" s="1">
        <v>31</v>
      </c>
      <c r="EK296" s="1">
        <v>27</v>
      </c>
      <c r="EL296" s="1">
        <v>9</v>
      </c>
      <c r="EM296" s="1">
        <v>0</v>
      </c>
      <c r="EN296" s="1">
        <v>0</v>
      </c>
      <c r="EO296" s="1">
        <v>68</v>
      </c>
      <c r="EP296" s="1">
        <v>19</v>
      </c>
      <c r="EQ296" s="1">
        <v>4</v>
      </c>
      <c r="ER296" s="1">
        <v>2</v>
      </c>
      <c r="ES296" s="1">
        <v>1</v>
      </c>
      <c r="ET296" s="1">
        <v>0</v>
      </c>
      <c r="EU296" s="1">
        <v>57</v>
      </c>
      <c r="EV296" s="1">
        <v>26</v>
      </c>
      <c r="EW296" s="1">
        <v>10</v>
      </c>
      <c r="EX296" s="1">
        <v>0</v>
      </c>
      <c r="EY296" s="1">
        <v>0</v>
      </c>
      <c r="EZ296" s="1">
        <v>0</v>
      </c>
      <c r="FA296" s="1">
        <v>3</v>
      </c>
      <c r="FB296" s="1">
        <v>5</v>
      </c>
      <c r="FC296" s="1">
        <v>3</v>
      </c>
      <c r="FD296" s="1">
        <v>1</v>
      </c>
      <c r="FE296" s="1">
        <v>0</v>
      </c>
      <c r="FF296" s="1">
        <v>0</v>
      </c>
      <c r="FG296" s="1">
        <v>0</v>
      </c>
      <c r="FH296" s="1">
        <v>0</v>
      </c>
      <c r="FI296" s="1">
        <v>258</v>
      </c>
      <c r="FJ296" s="1">
        <v>123</v>
      </c>
      <c r="FK296" s="1">
        <v>260</v>
      </c>
      <c r="FL296" s="1">
        <v>20</v>
      </c>
      <c r="FM296" s="1">
        <v>5</v>
      </c>
      <c r="FN296" s="1">
        <v>19</v>
      </c>
      <c r="FO296" s="1">
        <v>31</v>
      </c>
      <c r="FP296" s="1">
        <v>6</v>
      </c>
      <c r="FQ296" s="1">
        <v>31</v>
      </c>
      <c r="FR296" s="1" t="s">
        <v>326</v>
      </c>
      <c r="FS296" s="1">
        <v>313</v>
      </c>
      <c r="FT296" s="1">
        <v>134</v>
      </c>
      <c r="FU296" s="1">
        <v>313</v>
      </c>
    </row>
    <row r="297" spans="63:177">
      <c r="BK297" s="29">
        <v>301545779</v>
      </c>
      <c r="BL297" s="1" t="s">
        <v>253</v>
      </c>
      <c r="BM297" s="1">
        <v>234</v>
      </c>
      <c r="BN297" s="1" t="s">
        <v>289</v>
      </c>
      <c r="BO297" s="1" t="s">
        <v>290</v>
      </c>
      <c r="BP297" s="1">
        <v>87</v>
      </c>
      <c r="BQ297" s="1">
        <v>0</v>
      </c>
      <c r="BR297" s="4">
        <v>57.597701149425319</v>
      </c>
      <c r="BS297" s="4">
        <v>27.988505747126435</v>
      </c>
      <c r="BT297" s="4">
        <v>43.342528735632186</v>
      </c>
      <c r="BU297" s="4">
        <v>128.92873563218393</v>
      </c>
      <c r="BV297" s="4">
        <v>42.97624521072796</v>
      </c>
      <c r="BW297" s="1">
        <v>11</v>
      </c>
      <c r="BX297" s="1">
        <v>31</v>
      </c>
      <c r="BY297" s="1">
        <v>36</v>
      </c>
      <c r="BZ297" s="1">
        <v>9</v>
      </c>
      <c r="CA297" s="1">
        <v>0</v>
      </c>
      <c r="CB297" s="1">
        <v>0</v>
      </c>
      <c r="CC297" s="1">
        <v>54</v>
      </c>
      <c r="CD297" s="1">
        <v>24</v>
      </c>
      <c r="CE297" s="1">
        <v>8</v>
      </c>
      <c r="CF297" s="1">
        <v>1</v>
      </c>
      <c r="CG297" s="1">
        <v>3</v>
      </c>
      <c r="CH297" s="1">
        <v>0</v>
      </c>
      <c r="CI297" s="1">
        <v>33</v>
      </c>
      <c r="CJ297" s="1">
        <v>32</v>
      </c>
      <c r="CK297" s="1">
        <v>18</v>
      </c>
      <c r="CL297" s="1">
        <v>4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4"/>
      <c r="CT297" s="4"/>
      <c r="CU297" s="4"/>
      <c r="CV297" s="4"/>
      <c r="CW297" s="4"/>
      <c r="CX297" s="4"/>
      <c r="CY297" s="4"/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87</v>
      </c>
      <c r="EA297" s="1">
        <v>0</v>
      </c>
      <c r="EB297" s="4">
        <v>57.597701149425319</v>
      </c>
      <c r="EC297" s="4">
        <v>27.988505747126435</v>
      </c>
      <c r="ED297" s="4">
        <v>43.342528735632186</v>
      </c>
      <c r="EE297" s="4"/>
      <c r="EF297" s="4">
        <v>128.92873563218393</v>
      </c>
      <c r="EG297" s="4">
        <v>42.97624521072796</v>
      </c>
      <c r="EH297" s="4">
        <v>42.97624521072796</v>
      </c>
      <c r="EI297" s="1">
        <v>11</v>
      </c>
      <c r="EJ297" s="1">
        <v>31</v>
      </c>
      <c r="EK297" s="1">
        <v>36</v>
      </c>
      <c r="EL297" s="1">
        <v>9</v>
      </c>
      <c r="EM297" s="1">
        <v>0</v>
      </c>
      <c r="EN297" s="1">
        <v>0</v>
      </c>
      <c r="EO297" s="1">
        <v>54</v>
      </c>
      <c r="EP297" s="1">
        <v>24</v>
      </c>
      <c r="EQ297" s="1">
        <v>8</v>
      </c>
      <c r="ER297" s="1">
        <v>1</v>
      </c>
      <c r="ES297" s="1">
        <v>3</v>
      </c>
      <c r="ET297" s="1">
        <v>0</v>
      </c>
      <c r="EU297" s="1">
        <v>33</v>
      </c>
      <c r="EV297" s="1">
        <v>32</v>
      </c>
      <c r="EW297" s="1">
        <v>18</v>
      </c>
      <c r="EX297" s="1">
        <v>4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103</v>
      </c>
      <c r="FJ297" s="1" t="s">
        <v>375</v>
      </c>
      <c r="FK297" s="1">
        <v>117</v>
      </c>
      <c r="FL297" s="1">
        <v>2</v>
      </c>
      <c r="FM297" s="1" t="s">
        <v>375</v>
      </c>
      <c r="FN297" s="1">
        <v>1</v>
      </c>
      <c r="FO297" s="1">
        <v>31</v>
      </c>
      <c r="FP297" s="1">
        <v>6</v>
      </c>
      <c r="FQ297" s="1">
        <v>31</v>
      </c>
      <c r="FR297" s="1" t="s">
        <v>326</v>
      </c>
      <c r="FS297" s="1">
        <v>313</v>
      </c>
      <c r="FT297" s="1">
        <v>134</v>
      </c>
      <c r="FU297" s="1">
        <v>313</v>
      </c>
    </row>
    <row r="298" spans="63:177">
      <c r="BK298" s="29">
        <v>398620624</v>
      </c>
      <c r="BL298" s="1" t="s">
        <v>254</v>
      </c>
      <c r="BM298" s="1">
        <v>237</v>
      </c>
      <c r="BN298" s="1" t="s">
        <v>289</v>
      </c>
      <c r="BO298" s="1" t="s">
        <v>290</v>
      </c>
      <c r="BP298" s="1">
        <v>70</v>
      </c>
      <c r="BQ298" s="1">
        <v>0</v>
      </c>
      <c r="BR298" s="4">
        <v>50.655714285714275</v>
      </c>
      <c r="BS298" s="4">
        <v>21.645714285714277</v>
      </c>
      <c r="BT298" s="4">
        <v>30.501428571428569</v>
      </c>
      <c r="BU298" s="4">
        <v>102.80285714285714</v>
      </c>
      <c r="BV298" s="4">
        <v>34.267619047619029</v>
      </c>
      <c r="BW298" s="1">
        <v>12</v>
      </c>
      <c r="BX298" s="1">
        <v>33</v>
      </c>
      <c r="BY298" s="1">
        <v>22</v>
      </c>
      <c r="BZ298" s="1">
        <v>3</v>
      </c>
      <c r="CA298" s="1">
        <v>0</v>
      </c>
      <c r="CB298" s="1">
        <v>0</v>
      </c>
      <c r="CC298" s="1">
        <v>55</v>
      </c>
      <c r="CD298" s="1">
        <v>11</v>
      </c>
      <c r="CE298" s="1">
        <v>4</v>
      </c>
      <c r="CF298" s="1">
        <v>0</v>
      </c>
      <c r="CG298" s="1">
        <v>2</v>
      </c>
      <c r="CH298" s="1">
        <v>0</v>
      </c>
      <c r="CI298" s="1">
        <v>46</v>
      </c>
      <c r="CJ298" s="1">
        <v>17</v>
      </c>
      <c r="CK298" s="1">
        <v>5</v>
      </c>
      <c r="CL298" s="1">
        <v>2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4"/>
      <c r="CT298" s="4"/>
      <c r="CU298" s="4"/>
      <c r="CV298" s="4"/>
      <c r="CW298" s="4"/>
      <c r="CX298" s="4"/>
      <c r="CY298" s="4"/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70</v>
      </c>
      <c r="EA298" s="1">
        <v>0</v>
      </c>
      <c r="EB298" s="4">
        <v>50.655714285714275</v>
      </c>
      <c r="EC298" s="4">
        <v>21.645714285714277</v>
      </c>
      <c r="ED298" s="4">
        <v>30.501428571428569</v>
      </c>
      <c r="EE298" s="4"/>
      <c r="EF298" s="4">
        <v>102.80285714285714</v>
      </c>
      <c r="EG298" s="4">
        <v>34.267619047619029</v>
      </c>
      <c r="EH298" s="4">
        <v>34.267619047619029</v>
      </c>
      <c r="EI298" s="1">
        <v>12</v>
      </c>
      <c r="EJ298" s="1">
        <v>33</v>
      </c>
      <c r="EK298" s="1">
        <v>22</v>
      </c>
      <c r="EL298" s="1">
        <v>3</v>
      </c>
      <c r="EM298" s="1">
        <v>0</v>
      </c>
      <c r="EN298" s="1">
        <v>0</v>
      </c>
      <c r="EO298" s="1">
        <v>55</v>
      </c>
      <c r="EP298" s="1">
        <v>11</v>
      </c>
      <c r="EQ298" s="1">
        <v>4</v>
      </c>
      <c r="ER298" s="1">
        <v>0</v>
      </c>
      <c r="ES298" s="1">
        <v>2</v>
      </c>
      <c r="ET298" s="1">
        <v>0</v>
      </c>
      <c r="EU298" s="1">
        <v>46</v>
      </c>
      <c r="EV298" s="1">
        <v>17</v>
      </c>
      <c r="EW298" s="1">
        <v>5</v>
      </c>
      <c r="EX298" s="1">
        <v>2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255</v>
      </c>
      <c r="FJ298" s="1" t="s">
        <v>375</v>
      </c>
      <c r="FK298" s="1">
        <v>261</v>
      </c>
      <c r="FL298" s="1">
        <v>19</v>
      </c>
      <c r="FM298" s="1" t="s">
        <v>375</v>
      </c>
      <c r="FN298" s="1">
        <v>20</v>
      </c>
      <c r="FO298" s="1">
        <v>31</v>
      </c>
      <c r="FP298" s="1">
        <v>6</v>
      </c>
      <c r="FQ298" s="1">
        <v>31</v>
      </c>
      <c r="FR298" s="1" t="s">
        <v>326</v>
      </c>
      <c r="FS298" s="1">
        <v>313</v>
      </c>
      <c r="FT298" s="1">
        <v>134</v>
      </c>
      <c r="FU298" s="1">
        <v>313</v>
      </c>
    </row>
    <row r="299" spans="63:177">
      <c r="BK299" s="29">
        <v>556244694</v>
      </c>
      <c r="BL299" s="1" t="s">
        <v>255</v>
      </c>
      <c r="BM299" s="1">
        <v>241</v>
      </c>
      <c r="BN299" s="1" t="s">
        <v>289</v>
      </c>
      <c r="BO299" s="1" t="s">
        <v>290</v>
      </c>
      <c r="BP299" s="1">
        <v>48</v>
      </c>
      <c r="BQ299" s="1">
        <v>0</v>
      </c>
      <c r="BR299" s="4">
        <v>44.139583333333341</v>
      </c>
      <c r="BS299" s="4">
        <v>25.15625</v>
      </c>
      <c r="BT299" s="4">
        <v>27.572916666666661</v>
      </c>
      <c r="BU299" s="4">
        <v>96.86875000000002</v>
      </c>
      <c r="BV299" s="4">
        <v>32.289583333333333</v>
      </c>
      <c r="BW299" s="1">
        <v>17</v>
      </c>
      <c r="BX299" s="1">
        <v>19</v>
      </c>
      <c r="BY299" s="1">
        <v>7</v>
      </c>
      <c r="BZ299" s="1">
        <v>5</v>
      </c>
      <c r="CA299" s="1">
        <v>0</v>
      </c>
      <c r="CB299" s="1">
        <v>0</v>
      </c>
      <c r="CC299" s="1">
        <v>35</v>
      </c>
      <c r="CD299" s="1">
        <v>9</v>
      </c>
      <c r="CE299" s="1">
        <v>4</v>
      </c>
      <c r="CF299" s="1">
        <v>0</v>
      </c>
      <c r="CG299" s="1">
        <v>2</v>
      </c>
      <c r="CH299" s="1">
        <v>0</v>
      </c>
      <c r="CI299" s="1">
        <v>30</v>
      </c>
      <c r="CJ299" s="1">
        <v>15</v>
      </c>
      <c r="CK299" s="1">
        <v>3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4"/>
      <c r="CT299" s="4"/>
      <c r="CU299" s="4"/>
      <c r="CV299" s="4"/>
      <c r="CW299" s="4"/>
      <c r="CX299" s="4"/>
      <c r="CY299" s="4"/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48</v>
      </c>
      <c r="EA299" s="1">
        <v>0</v>
      </c>
      <c r="EB299" s="4">
        <v>44.139583333333341</v>
      </c>
      <c r="EC299" s="4">
        <v>25.15625</v>
      </c>
      <c r="ED299" s="4">
        <v>27.572916666666661</v>
      </c>
      <c r="EE299" s="4"/>
      <c r="EF299" s="4">
        <v>96.86875000000002</v>
      </c>
      <c r="EG299" s="4">
        <v>32.289583333333333</v>
      </c>
      <c r="EH299" s="4">
        <v>32.289583333333333</v>
      </c>
      <c r="EI299" s="1">
        <v>17</v>
      </c>
      <c r="EJ299" s="1">
        <v>19</v>
      </c>
      <c r="EK299" s="1">
        <v>7</v>
      </c>
      <c r="EL299" s="1">
        <v>5</v>
      </c>
      <c r="EM299" s="1">
        <v>0</v>
      </c>
      <c r="EN299" s="1">
        <v>0</v>
      </c>
      <c r="EO299" s="1">
        <v>35</v>
      </c>
      <c r="EP299" s="1">
        <v>9</v>
      </c>
      <c r="EQ299" s="1">
        <v>4</v>
      </c>
      <c r="ER299" s="1">
        <v>0</v>
      </c>
      <c r="ES299" s="1">
        <v>2</v>
      </c>
      <c r="ET299" s="1">
        <v>0</v>
      </c>
      <c r="EU299" s="1">
        <v>30</v>
      </c>
      <c r="EV299" s="1">
        <v>15</v>
      </c>
      <c r="EW299" s="1">
        <v>3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275</v>
      </c>
      <c r="FJ299" s="1" t="s">
        <v>375</v>
      </c>
      <c r="FK299" s="1">
        <v>278</v>
      </c>
      <c r="FL299" s="1">
        <v>23</v>
      </c>
      <c r="FM299" s="1" t="s">
        <v>375</v>
      </c>
      <c r="FN299" s="1">
        <v>23</v>
      </c>
      <c r="FO299" s="1">
        <v>31</v>
      </c>
      <c r="FP299" s="1">
        <v>6</v>
      </c>
      <c r="FQ299" s="1">
        <v>31</v>
      </c>
      <c r="FR299" s="1" t="s">
        <v>326</v>
      </c>
      <c r="FS299" s="1">
        <v>313</v>
      </c>
      <c r="FT299" s="1">
        <v>134</v>
      </c>
      <c r="FU299" s="1">
        <v>313</v>
      </c>
    </row>
    <row r="300" spans="63:177">
      <c r="BK300" s="29">
        <v>613640268</v>
      </c>
      <c r="BL300" s="1" t="s">
        <v>256</v>
      </c>
      <c r="BM300" s="1">
        <v>256</v>
      </c>
      <c r="BN300" s="1" t="s">
        <v>289</v>
      </c>
      <c r="BO300" s="1" t="s">
        <v>290</v>
      </c>
      <c r="BP300" s="1">
        <v>25</v>
      </c>
      <c r="BQ300" s="1">
        <v>0</v>
      </c>
      <c r="BR300" s="4">
        <v>50.867999999999995</v>
      </c>
      <c r="BS300" s="4">
        <v>29.503999999999991</v>
      </c>
      <c r="BT300" s="4">
        <v>31.524000000000001</v>
      </c>
      <c r="BU300" s="4">
        <v>111.89599999999999</v>
      </c>
      <c r="BV300" s="4">
        <v>37.298666666666669</v>
      </c>
      <c r="BW300" s="1">
        <v>7</v>
      </c>
      <c r="BX300" s="1">
        <v>6</v>
      </c>
      <c r="BY300" s="1">
        <v>10</v>
      </c>
      <c r="BZ300" s="1">
        <v>2</v>
      </c>
      <c r="CA300" s="1">
        <v>0</v>
      </c>
      <c r="CB300" s="1">
        <v>0</v>
      </c>
      <c r="CC300" s="1">
        <v>15</v>
      </c>
      <c r="CD300" s="1">
        <v>6</v>
      </c>
      <c r="CE300" s="1">
        <v>4</v>
      </c>
      <c r="CF300" s="1">
        <v>0</v>
      </c>
      <c r="CG300" s="1">
        <v>1</v>
      </c>
      <c r="CH300" s="1">
        <v>0</v>
      </c>
      <c r="CI300" s="1">
        <v>16</v>
      </c>
      <c r="CJ300" s="1">
        <v>4</v>
      </c>
      <c r="CK300" s="1">
        <v>5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4"/>
      <c r="CT300" s="4"/>
      <c r="CU300" s="4"/>
      <c r="CV300" s="4"/>
      <c r="CW300" s="4"/>
      <c r="CX300" s="4"/>
      <c r="CY300" s="4"/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25</v>
      </c>
      <c r="EA300" s="1">
        <v>0</v>
      </c>
      <c r="EB300" s="4">
        <v>50.867999999999995</v>
      </c>
      <c r="EC300" s="4">
        <v>29.503999999999991</v>
      </c>
      <c r="ED300" s="4">
        <v>31.524000000000001</v>
      </c>
      <c r="EE300" s="4"/>
      <c r="EF300" s="4">
        <v>111.89599999999999</v>
      </c>
      <c r="EG300" s="4">
        <v>37.298666666666669</v>
      </c>
      <c r="EH300" s="4">
        <v>37.298666666666669</v>
      </c>
      <c r="EI300" s="1">
        <v>7</v>
      </c>
      <c r="EJ300" s="1">
        <v>6</v>
      </c>
      <c r="EK300" s="1">
        <v>10</v>
      </c>
      <c r="EL300" s="1">
        <v>2</v>
      </c>
      <c r="EM300" s="1">
        <v>0</v>
      </c>
      <c r="EN300" s="1">
        <v>0</v>
      </c>
      <c r="EO300" s="1">
        <v>15</v>
      </c>
      <c r="EP300" s="1">
        <v>6</v>
      </c>
      <c r="EQ300" s="1">
        <v>4</v>
      </c>
      <c r="ER300" s="1">
        <v>0</v>
      </c>
      <c r="ES300" s="1">
        <v>1</v>
      </c>
      <c r="ET300" s="1">
        <v>0</v>
      </c>
      <c r="EU300" s="1">
        <v>16</v>
      </c>
      <c r="EV300" s="1">
        <v>4</v>
      </c>
      <c r="EW300" s="1">
        <v>5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206</v>
      </c>
      <c r="FJ300" s="1" t="s">
        <v>375</v>
      </c>
      <c r="FK300" s="1">
        <v>217</v>
      </c>
      <c r="FL300" s="1">
        <v>10</v>
      </c>
      <c r="FM300" s="1" t="s">
        <v>375</v>
      </c>
      <c r="FN300" s="1">
        <v>11</v>
      </c>
      <c r="FO300" s="1">
        <v>31</v>
      </c>
      <c r="FP300" s="1">
        <v>6</v>
      </c>
      <c r="FQ300" s="1">
        <v>31</v>
      </c>
      <c r="FR300" s="1" t="s">
        <v>326</v>
      </c>
      <c r="FS300" s="1">
        <v>313</v>
      </c>
      <c r="FT300" s="1">
        <v>134</v>
      </c>
      <c r="FU300" s="1">
        <v>313</v>
      </c>
    </row>
    <row r="301" spans="63:177">
      <c r="BK301" s="29">
        <v>745832558</v>
      </c>
      <c r="BL301" s="1" t="s">
        <v>258</v>
      </c>
      <c r="BM301" s="1">
        <v>262</v>
      </c>
      <c r="BN301" s="1" t="s">
        <v>289</v>
      </c>
      <c r="BO301" s="1" t="s">
        <v>290</v>
      </c>
      <c r="BP301" s="1">
        <v>67</v>
      </c>
      <c r="BQ301" s="1">
        <v>0</v>
      </c>
      <c r="BR301" s="4">
        <v>42.316417910447761</v>
      </c>
      <c r="BS301" s="4">
        <v>17.63880597014926</v>
      </c>
      <c r="BT301" s="4">
        <v>28.65820895522387</v>
      </c>
      <c r="BU301" s="4">
        <v>88.613432835820888</v>
      </c>
      <c r="BV301" s="4">
        <v>29.537810945273623</v>
      </c>
      <c r="BW301" s="1">
        <v>29</v>
      </c>
      <c r="BX301" s="1">
        <v>17</v>
      </c>
      <c r="BY301" s="1">
        <v>16</v>
      </c>
      <c r="BZ301" s="1">
        <v>5</v>
      </c>
      <c r="CA301" s="1">
        <v>2</v>
      </c>
      <c r="CB301" s="1">
        <v>0</v>
      </c>
      <c r="CC301" s="1">
        <v>54</v>
      </c>
      <c r="CD301" s="1">
        <v>11</v>
      </c>
      <c r="CE301" s="1">
        <v>2</v>
      </c>
      <c r="CF301" s="1">
        <v>0</v>
      </c>
      <c r="CG301" s="1">
        <v>6</v>
      </c>
      <c r="CH301" s="1">
        <v>0</v>
      </c>
      <c r="CI301" s="1">
        <v>44</v>
      </c>
      <c r="CJ301" s="1">
        <v>19</v>
      </c>
      <c r="CK301" s="1">
        <v>3</v>
      </c>
      <c r="CL301" s="1">
        <v>1</v>
      </c>
      <c r="CM301" s="1">
        <v>1</v>
      </c>
      <c r="CN301" s="1">
        <v>0</v>
      </c>
      <c r="CO301" s="1">
        <v>1</v>
      </c>
      <c r="CP301" s="1">
        <v>0</v>
      </c>
      <c r="CQ301" s="1">
        <v>0</v>
      </c>
      <c r="CR301" s="1">
        <v>0</v>
      </c>
      <c r="CS301" s="4"/>
      <c r="CT301" s="4"/>
      <c r="CU301" s="4"/>
      <c r="CV301" s="4"/>
      <c r="CW301" s="4"/>
      <c r="CX301" s="4"/>
      <c r="CY301" s="4"/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67</v>
      </c>
      <c r="EA301" s="1">
        <v>0</v>
      </c>
      <c r="EB301" s="4">
        <v>42.316417910447761</v>
      </c>
      <c r="EC301" s="4">
        <v>17.63880597014926</v>
      </c>
      <c r="ED301" s="4">
        <v>28.65820895522387</v>
      </c>
      <c r="EE301" s="4"/>
      <c r="EF301" s="4">
        <v>88.613432835820888</v>
      </c>
      <c r="EG301" s="4">
        <v>29.537810945273623</v>
      </c>
      <c r="EH301" s="4">
        <v>29.537810945273623</v>
      </c>
      <c r="EI301" s="1">
        <v>29</v>
      </c>
      <c r="EJ301" s="1">
        <v>17</v>
      </c>
      <c r="EK301" s="1">
        <v>16</v>
      </c>
      <c r="EL301" s="1">
        <v>5</v>
      </c>
      <c r="EM301" s="1">
        <v>2</v>
      </c>
      <c r="EN301" s="1">
        <v>0</v>
      </c>
      <c r="EO301" s="1">
        <v>54</v>
      </c>
      <c r="EP301" s="1">
        <v>11</v>
      </c>
      <c r="EQ301" s="1">
        <v>2</v>
      </c>
      <c r="ER301" s="1">
        <v>0</v>
      </c>
      <c r="ES301" s="1">
        <v>6</v>
      </c>
      <c r="ET301" s="1">
        <v>0</v>
      </c>
      <c r="EU301" s="1">
        <v>44</v>
      </c>
      <c r="EV301" s="1">
        <v>19</v>
      </c>
      <c r="EW301" s="1">
        <v>3</v>
      </c>
      <c r="EX301" s="1">
        <v>1</v>
      </c>
      <c r="EY301" s="1">
        <v>1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1</v>
      </c>
      <c r="FH301" s="1">
        <v>0</v>
      </c>
      <c r="FI301" s="1">
        <v>287</v>
      </c>
      <c r="FJ301" s="1" t="s">
        <v>375</v>
      </c>
      <c r="FK301" s="1">
        <v>289</v>
      </c>
      <c r="FL301" s="1">
        <v>26</v>
      </c>
      <c r="FM301" s="1" t="s">
        <v>375</v>
      </c>
      <c r="FN301" s="1">
        <v>26</v>
      </c>
      <c r="FO301" s="1">
        <v>31</v>
      </c>
      <c r="FP301" s="1">
        <v>6</v>
      </c>
      <c r="FQ301" s="1">
        <v>31</v>
      </c>
      <c r="FR301" s="1" t="s">
        <v>326</v>
      </c>
      <c r="FS301" s="1">
        <v>313</v>
      </c>
      <c r="FT301" s="1">
        <v>134</v>
      </c>
      <c r="FU301" s="1">
        <v>313</v>
      </c>
    </row>
    <row r="302" spans="63:177">
      <c r="BK302" s="29">
        <v>226270818</v>
      </c>
      <c r="BL302" s="1" t="s">
        <v>259</v>
      </c>
      <c r="BM302" s="1">
        <v>322</v>
      </c>
      <c r="BN302" s="1" t="s">
        <v>289</v>
      </c>
      <c r="BO302" s="1" t="s">
        <v>290</v>
      </c>
      <c r="BP302" s="1">
        <v>259</v>
      </c>
      <c r="BQ302" s="1">
        <v>4</v>
      </c>
      <c r="BR302" s="4">
        <v>50.40352941176473</v>
      </c>
      <c r="BS302" s="4">
        <v>26.122352941176466</v>
      </c>
      <c r="BT302" s="4">
        <v>29.352941176470623</v>
      </c>
      <c r="BU302" s="4">
        <v>105.87882352941176</v>
      </c>
      <c r="BV302" s="4">
        <v>35.292941176470563</v>
      </c>
      <c r="BW302" s="1">
        <v>66</v>
      </c>
      <c r="BX302" s="1">
        <v>86</v>
      </c>
      <c r="BY302" s="1">
        <v>89</v>
      </c>
      <c r="BZ302" s="1">
        <v>14</v>
      </c>
      <c r="CA302" s="1">
        <v>5</v>
      </c>
      <c r="CB302" s="1">
        <v>0</v>
      </c>
      <c r="CC302" s="1">
        <v>171</v>
      </c>
      <c r="CD302" s="1">
        <v>60</v>
      </c>
      <c r="CE302" s="1">
        <v>19</v>
      </c>
      <c r="CF302" s="1">
        <v>5</v>
      </c>
      <c r="CG302" s="1">
        <v>9</v>
      </c>
      <c r="CH302" s="1">
        <v>0</v>
      </c>
      <c r="CI302" s="1">
        <v>156</v>
      </c>
      <c r="CJ302" s="1">
        <v>83</v>
      </c>
      <c r="CK302" s="1">
        <v>12</v>
      </c>
      <c r="CL302" s="1">
        <v>4</v>
      </c>
      <c r="CM302" s="1">
        <v>7</v>
      </c>
      <c r="CN302" s="1">
        <v>0</v>
      </c>
      <c r="CO302" s="1">
        <v>4</v>
      </c>
      <c r="CP302" s="1">
        <v>0</v>
      </c>
      <c r="CQ302" s="1">
        <v>0</v>
      </c>
      <c r="CR302" s="1">
        <v>0</v>
      </c>
      <c r="CS302" s="4"/>
      <c r="CT302" s="4"/>
      <c r="CU302" s="4"/>
      <c r="CV302" s="4"/>
      <c r="CW302" s="4"/>
      <c r="CX302" s="4"/>
      <c r="CY302" s="4"/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259</v>
      </c>
      <c r="EA302" s="1">
        <v>4</v>
      </c>
      <c r="EB302" s="4">
        <v>50.40352941176473</v>
      </c>
      <c r="EC302" s="4">
        <v>26.122352941176466</v>
      </c>
      <c r="ED302" s="4">
        <v>29.352941176470623</v>
      </c>
      <c r="EE302" s="4"/>
      <c r="EF302" s="4">
        <v>105.87882352941176</v>
      </c>
      <c r="EG302" s="4">
        <v>35.292941176470563</v>
      </c>
      <c r="EH302" s="4">
        <v>35.292941176470563</v>
      </c>
      <c r="EI302" s="1">
        <v>66</v>
      </c>
      <c r="EJ302" s="1">
        <v>86</v>
      </c>
      <c r="EK302" s="1">
        <v>89</v>
      </c>
      <c r="EL302" s="1">
        <v>14</v>
      </c>
      <c r="EM302" s="1">
        <v>5</v>
      </c>
      <c r="EN302" s="1">
        <v>0</v>
      </c>
      <c r="EO302" s="1">
        <v>171</v>
      </c>
      <c r="EP302" s="1">
        <v>60</v>
      </c>
      <c r="EQ302" s="1">
        <v>19</v>
      </c>
      <c r="ER302" s="1">
        <v>5</v>
      </c>
      <c r="ES302" s="1">
        <v>9</v>
      </c>
      <c r="ET302" s="1">
        <v>0</v>
      </c>
      <c r="EU302" s="1">
        <v>156</v>
      </c>
      <c r="EV302" s="1">
        <v>83</v>
      </c>
      <c r="EW302" s="1">
        <v>12</v>
      </c>
      <c r="EX302" s="1">
        <v>4</v>
      </c>
      <c r="EY302" s="1">
        <v>7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4</v>
      </c>
      <c r="FH302" s="1">
        <v>0</v>
      </c>
      <c r="FI302" s="1">
        <v>243</v>
      </c>
      <c r="FJ302" s="1" t="s">
        <v>375</v>
      </c>
      <c r="FK302" s="1">
        <v>248</v>
      </c>
      <c r="FL302" s="1">
        <v>17</v>
      </c>
      <c r="FM302" s="1" t="s">
        <v>375</v>
      </c>
      <c r="FN302" s="1">
        <v>18</v>
      </c>
      <c r="FO302" s="1">
        <v>31</v>
      </c>
      <c r="FP302" s="1">
        <v>6</v>
      </c>
      <c r="FQ302" s="1">
        <v>31</v>
      </c>
      <c r="FR302" s="1" t="s">
        <v>326</v>
      </c>
      <c r="FS302" s="1">
        <v>313</v>
      </c>
      <c r="FT302" s="1">
        <v>134</v>
      </c>
      <c r="FU302" s="1">
        <v>313</v>
      </c>
    </row>
    <row r="303" spans="63:177">
      <c r="BK303" s="29">
        <v>617787944</v>
      </c>
      <c r="BL303" s="1" t="s">
        <v>260</v>
      </c>
      <c r="BM303" s="1">
        <v>323</v>
      </c>
      <c r="BN303" s="1" t="s">
        <v>289</v>
      </c>
      <c r="BO303" s="1" t="s">
        <v>290</v>
      </c>
      <c r="BP303" s="1">
        <v>61</v>
      </c>
      <c r="BQ303" s="1">
        <v>0</v>
      </c>
      <c r="BR303" s="4">
        <v>51.814754098360659</v>
      </c>
      <c r="BS303" s="4">
        <v>28.063934426229508</v>
      </c>
      <c r="BT303" s="4">
        <v>34.911475409836072</v>
      </c>
      <c r="BU303" s="4">
        <v>114.7901639344262</v>
      </c>
      <c r="BV303" s="4">
        <v>38.263387978142084</v>
      </c>
      <c r="BW303" s="1">
        <v>14</v>
      </c>
      <c r="BX303" s="1">
        <v>23</v>
      </c>
      <c r="BY303" s="1">
        <v>19</v>
      </c>
      <c r="BZ303" s="1">
        <v>5</v>
      </c>
      <c r="CA303" s="1">
        <v>0</v>
      </c>
      <c r="CB303" s="1">
        <v>0</v>
      </c>
      <c r="CC303" s="1">
        <v>40</v>
      </c>
      <c r="CD303" s="1">
        <v>16</v>
      </c>
      <c r="CE303" s="1">
        <v>4</v>
      </c>
      <c r="CF303" s="1">
        <v>1</v>
      </c>
      <c r="CG303" s="1">
        <v>0</v>
      </c>
      <c r="CH303" s="1">
        <v>0</v>
      </c>
      <c r="CI303" s="1">
        <v>31</v>
      </c>
      <c r="CJ303" s="1">
        <v>24</v>
      </c>
      <c r="CK303" s="1">
        <v>4</v>
      </c>
      <c r="CL303" s="1">
        <v>2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4"/>
      <c r="CT303" s="4"/>
      <c r="CU303" s="4"/>
      <c r="CV303" s="4"/>
      <c r="CW303" s="4"/>
      <c r="CX303" s="4"/>
      <c r="CY303" s="4"/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61</v>
      </c>
      <c r="EA303" s="1">
        <v>0</v>
      </c>
      <c r="EB303" s="4">
        <v>51.814754098360659</v>
      </c>
      <c r="EC303" s="4">
        <v>28.063934426229508</v>
      </c>
      <c r="ED303" s="4">
        <v>34.911475409836072</v>
      </c>
      <c r="EE303" s="4"/>
      <c r="EF303" s="4">
        <v>114.7901639344262</v>
      </c>
      <c r="EG303" s="4">
        <v>38.263387978142084</v>
      </c>
      <c r="EH303" s="4">
        <v>38.263387978142084</v>
      </c>
      <c r="EI303" s="1">
        <v>14</v>
      </c>
      <c r="EJ303" s="1">
        <v>23</v>
      </c>
      <c r="EK303" s="1">
        <v>19</v>
      </c>
      <c r="EL303" s="1">
        <v>5</v>
      </c>
      <c r="EM303" s="1">
        <v>0</v>
      </c>
      <c r="EN303" s="1">
        <v>0</v>
      </c>
      <c r="EO303" s="1">
        <v>40</v>
      </c>
      <c r="EP303" s="1">
        <v>16</v>
      </c>
      <c r="EQ303" s="1">
        <v>4</v>
      </c>
      <c r="ER303" s="1">
        <v>1</v>
      </c>
      <c r="ES303" s="1">
        <v>0</v>
      </c>
      <c r="ET303" s="1">
        <v>0</v>
      </c>
      <c r="EU303" s="1">
        <v>31</v>
      </c>
      <c r="EV303" s="1">
        <v>24</v>
      </c>
      <c r="EW303" s="1">
        <v>4</v>
      </c>
      <c r="EX303" s="1">
        <v>2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187</v>
      </c>
      <c r="FJ303" s="1" t="s">
        <v>375</v>
      </c>
      <c r="FK303" s="1">
        <v>200</v>
      </c>
      <c r="FL303" s="1">
        <v>8</v>
      </c>
      <c r="FM303" s="1" t="s">
        <v>375</v>
      </c>
      <c r="FN303" s="1">
        <v>9</v>
      </c>
      <c r="FO303" s="1">
        <v>31</v>
      </c>
      <c r="FP303" s="1">
        <v>6</v>
      </c>
      <c r="FQ303" s="1">
        <v>31</v>
      </c>
      <c r="FR303" s="1" t="s">
        <v>326</v>
      </c>
      <c r="FS303" s="1">
        <v>313</v>
      </c>
      <c r="FT303" s="1">
        <v>134</v>
      </c>
      <c r="FU303" s="1">
        <v>313</v>
      </c>
    </row>
    <row r="304" spans="63:177">
      <c r="BK304" s="29">
        <v>638397194</v>
      </c>
      <c r="BL304" s="1" t="s">
        <v>261</v>
      </c>
      <c r="BM304" s="1">
        <v>324</v>
      </c>
      <c r="BN304" s="1" t="s">
        <v>289</v>
      </c>
      <c r="BO304" s="1" t="s">
        <v>290</v>
      </c>
      <c r="BP304" s="1">
        <v>37</v>
      </c>
      <c r="BQ304" s="1">
        <v>0</v>
      </c>
      <c r="BR304" s="4">
        <v>39.92702702702703</v>
      </c>
      <c r="BS304" s="4">
        <v>21.729729729729733</v>
      </c>
      <c r="BT304" s="4">
        <v>20.586486486486486</v>
      </c>
      <c r="BU304" s="4">
        <v>82.243243243243256</v>
      </c>
      <c r="BV304" s="4">
        <v>27.414414414414413</v>
      </c>
      <c r="BW304" s="1">
        <v>14</v>
      </c>
      <c r="BX304" s="1">
        <v>15</v>
      </c>
      <c r="BY304" s="1">
        <v>7</v>
      </c>
      <c r="BZ304" s="1">
        <v>1</v>
      </c>
      <c r="CA304" s="1">
        <v>1</v>
      </c>
      <c r="CB304" s="1">
        <v>0</v>
      </c>
      <c r="CC304" s="1">
        <v>28</v>
      </c>
      <c r="CD304" s="1">
        <v>6</v>
      </c>
      <c r="CE304" s="1">
        <v>3</v>
      </c>
      <c r="CF304" s="1">
        <v>0</v>
      </c>
      <c r="CG304" s="1">
        <v>4</v>
      </c>
      <c r="CH304" s="1">
        <v>0</v>
      </c>
      <c r="CI304" s="1">
        <v>31</v>
      </c>
      <c r="CJ304" s="1">
        <v>5</v>
      </c>
      <c r="CK304" s="1">
        <v>1</v>
      </c>
      <c r="CL304" s="1">
        <v>0</v>
      </c>
      <c r="CM304" s="1">
        <v>2</v>
      </c>
      <c r="CN304" s="1">
        <v>0</v>
      </c>
      <c r="CO304" s="1">
        <v>1</v>
      </c>
      <c r="CP304" s="1">
        <v>0</v>
      </c>
      <c r="CQ304" s="1">
        <v>0</v>
      </c>
      <c r="CR304" s="1">
        <v>0</v>
      </c>
      <c r="CS304" s="4"/>
      <c r="CT304" s="4"/>
      <c r="CU304" s="4"/>
      <c r="CV304" s="4"/>
      <c r="CW304" s="4"/>
      <c r="CX304" s="4"/>
      <c r="CY304" s="4"/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37</v>
      </c>
      <c r="EA304" s="1">
        <v>0</v>
      </c>
      <c r="EB304" s="4">
        <v>39.92702702702703</v>
      </c>
      <c r="EC304" s="4">
        <v>21.729729729729733</v>
      </c>
      <c r="ED304" s="4">
        <v>20.586486486486486</v>
      </c>
      <c r="EE304" s="4"/>
      <c r="EF304" s="4">
        <v>82.243243243243256</v>
      </c>
      <c r="EG304" s="4">
        <v>27.414414414414413</v>
      </c>
      <c r="EH304" s="4">
        <v>27.414414414414413</v>
      </c>
      <c r="EI304" s="1">
        <v>14</v>
      </c>
      <c r="EJ304" s="1">
        <v>15</v>
      </c>
      <c r="EK304" s="1">
        <v>7</v>
      </c>
      <c r="EL304" s="1">
        <v>1</v>
      </c>
      <c r="EM304" s="1">
        <v>1</v>
      </c>
      <c r="EN304" s="1">
        <v>0</v>
      </c>
      <c r="EO304" s="1">
        <v>28</v>
      </c>
      <c r="EP304" s="1">
        <v>6</v>
      </c>
      <c r="EQ304" s="1">
        <v>3</v>
      </c>
      <c r="ER304" s="1">
        <v>0</v>
      </c>
      <c r="ES304" s="1">
        <v>4</v>
      </c>
      <c r="ET304" s="1">
        <v>0</v>
      </c>
      <c r="EU304" s="1">
        <v>31</v>
      </c>
      <c r="EV304" s="1">
        <v>5</v>
      </c>
      <c r="EW304" s="1">
        <v>1</v>
      </c>
      <c r="EX304" s="1">
        <v>0</v>
      </c>
      <c r="EY304" s="1">
        <v>2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1</v>
      </c>
      <c r="FH304" s="1">
        <v>0</v>
      </c>
      <c r="FI304" s="1">
        <v>297</v>
      </c>
      <c r="FJ304" s="1" t="s">
        <v>375</v>
      </c>
      <c r="FK304" s="1">
        <v>298</v>
      </c>
      <c r="FL304" s="1">
        <v>28</v>
      </c>
      <c r="FM304" s="1" t="s">
        <v>375</v>
      </c>
      <c r="FN304" s="1">
        <v>28</v>
      </c>
      <c r="FO304" s="1">
        <v>31</v>
      </c>
      <c r="FP304" s="1">
        <v>6</v>
      </c>
      <c r="FQ304" s="1">
        <v>31</v>
      </c>
      <c r="FR304" s="1" t="s">
        <v>326</v>
      </c>
      <c r="FS304" s="1">
        <v>313</v>
      </c>
      <c r="FT304" s="1">
        <v>134</v>
      </c>
      <c r="FU304" s="1">
        <v>313</v>
      </c>
    </row>
    <row r="305" spans="63:177">
      <c r="BK305" s="29">
        <v>931713125</v>
      </c>
      <c r="BL305" s="1" t="s">
        <v>262</v>
      </c>
      <c r="BM305" s="1">
        <v>326</v>
      </c>
      <c r="BN305" s="1" t="s">
        <v>289</v>
      </c>
      <c r="BO305" s="1" t="s">
        <v>290</v>
      </c>
      <c r="BP305" s="1">
        <v>192</v>
      </c>
      <c r="BQ305" s="1">
        <v>0</v>
      </c>
      <c r="BR305" s="4">
        <v>54.879687500000017</v>
      </c>
      <c r="BS305" s="4">
        <v>25.233854166666678</v>
      </c>
      <c r="BT305" s="4">
        <v>35.275000000000013</v>
      </c>
      <c r="BU305" s="4">
        <v>115.38854166666671</v>
      </c>
      <c r="BV305" s="4">
        <v>38.462847222222244</v>
      </c>
      <c r="BW305" s="1">
        <v>28</v>
      </c>
      <c r="BX305" s="1">
        <v>75</v>
      </c>
      <c r="BY305" s="1">
        <v>71</v>
      </c>
      <c r="BZ305" s="1">
        <v>18</v>
      </c>
      <c r="CA305" s="1">
        <v>1</v>
      </c>
      <c r="CB305" s="1">
        <v>0</v>
      </c>
      <c r="CC305" s="1">
        <v>128</v>
      </c>
      <c r="CD305" s="1">
        <v>56</v>
      </c>
      <c r="CE305" s="1">
        <v>8</v>
      </c>
      <c r="CF305" s="1">
        <v>0</v>
      </c>
      <c r="CG305" s="1">
        <v>3</v>
      </c>
      <c r="CH305" s="1">
        <v>0</v>
      </c>
      <c r="CI305" s="1">
        <v>97</v>
      </c>
      <c r="CJ305" s="1">
        <v>70</v>
      </c>
      <c r="CK305" s="1">
        <v>22</v>
      </c>
      <c r="CL305" s="1">
        <v>3</v>
      </c>
      <c r="CM305" s="1">
        <v>1</v>
      </c>
      <c r="CN305" s="1">
        <v>0</v>
      </c>
      <c r="CO305" s="1">
        <v>1</v>
      </c>
      <c r="CP305" s="1">
        <v>0</v>
      </c>
      <c r="CQ305" s="1">
        <v>0</v>
      </c>
      <c r="CR305" s="1">
        <v>0</v>
      </c>
      <c r="CS305" s="4"/>
      <c r="CT305" s="4"/>
      <c r="CU305" s="4"/>
      <c r="CV305" s="4"/>
      <c r="CW305" s="4"/>
      <c r="CX305" s="4"/>
      <c r="CY305" s="4"/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192</v>
      </c>
      <c r="EA305" s="1">
        <v>0</v>
      </c>
      <c r="EB305" s="4">
        <v>54.879687500000017</v>
      </c>
      <c r="EC305" s="4">
        <v>25.233854166666678</v>
      </c>
      <c r="ED305" s="4">
        <v>35.275000000000013</v>
      </c>
      <c r="EE305" s="4"/>
      <c r="EF305" s="4">
        <v>115.38854166666671</v>
      </c>
      <c r="EG305" s="4">
        <v>38.462847222222244</v>
      </c>
      <c r="EH305" s="4">
        <v>38.462847222222244</v>
      </c>
      <c r="EI305" s="1">
        <v>28</v>
      </c>
      <c r="EJ305" s="1">
        <v>75</v>
      </c>
      <c r="EK305" s="1">
        <v>71</v>
      </c>
      <c r="EL305" s="1">
        <v>18</v>
      </c>
      <c r="EM305" s="1">
        <v>1</v>
      </c>
      <c r="EN305" s="1">
        <v>0</v>
      </c>
      <c r="EO305" s="1">
        <v>128</v>
      </c>
      <c r="EP305" s="1">
        <v>56</v>
      </c>
      <c r="EQ305" s="1">
        <v>8</v>
      </c>
      <c r="ER305" s="1">
        <v>0</v>
      </c>
      <c r="ES305" s="1">
        <v>3</v>
      </c>
      <c r="ET305" s="1">
        <v>0</v>
      </c>
      <c r="EU305" s="1">
        <v>97</v>
      </c>
      <c r="EV305" s="1">
        <v>70</v>
      </c>
      <c r="EW305" s="1">
        <v>22</v>
      </c>
      <c r="EX305" s="1">
        <v>3</v>
      </c>
      <c r="EY305" s="1">
        <v>1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1</v>
      </c>
      <c r="FH305" s="1">
        <v>0</v>
      </c>
      <c r="FI305" s="1">
        <v>185</v>
      </c>
      <c r="FJ305" s="1" t="s">
        <v>375</v>
      </c>
      <c r="FK305" s="1">
        <v>196</v>
      </c>
      <c r="FL305" s="1">
        <v>7</v>
      </c>
      <c r="FM305" s="1" t="s">
        <v>375</v>
      </c>
      <c r="FN305" s="1">
        <v>8</v>
      </c>
      <c r="FO305" s="1">
        <v>31</v>
      </c>
      <c r="FP305" s="1">
        <v>6</v>
      </c>
      <c r="FQ305" s="1">
        <v>31</v>
      </c>
      <c r="FR305" s="1" t="s">
        <v>326</v>
      </c>
      <c r="FS305" s="1">
        <v>313</v>
      </c>
      <c r="FT305" s="1">
        <v>134</v>
      </c>
      <c r="FU305" s="1">
        <v>313</v>
      </c>
    </row>
    <row r="306" spans="63:177">
      <c r="BK306" s="29"/>
      <c r="BL306" s="1" t="s">
        <v>350</v>
      </c>
      <c r="BM306" s="1">
        <v>4</v>
      </c>
      <c r="BN306" s="1" t="s">
        <v>291</v>
      </c>
      <c r="BO306" s="1" t="s">
        <v>370</v>
      </c>
      <c r="BP306" s="1">
        <v>0</v>
      </c>
      <c r="BQ306" s="1">
        <v>0</v>
      </c>
      <c r="BR306" s="4"/>
      <c r="BS306" s="4"/>
      <c r="BT306" s="4"/>
      <c r="BU306" s="4"/>
      <c r="BV306" s="4"/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4"/>
      <c r="CT306" s="4"/>
      <c r="CU306" s="4"/>
      <c r="CV306" s="4"/>
      <c r="CW306" s="4"/>
      <c r="CX306" s="4"/>
      <c r="CY306" s="4"/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4"/>
      <c r="EC306" s="4"/>
      <c r="ED306" s="4"/>
      <c r="EE306" s="4"/>
      <c r="EF306" s="4"/>
      <c r="EG306" s="4"/>
      <c r="EH306" s="4"/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 t="s">
        <v>375</v>
      </c>
      <c r="FJ306" s="1" t="s">
        <v>375</v>
      </c>
      <c r="FK306" s="1" t="s">
        <v>375</v>
      </c>
      <c r="FL306" s="1" t="s">
        <v>375</v>
      </c>
      <c r="FM306" s="1" t="s">
        <v>375</v>
      </c>
      <c r="FN306" s="1" t="s">
        <v>375</v>
      </c>
      <c r="FO306" s="1">
        <v>21</v>
      </c>
      <c r="FP306" s="1">
        <v>11</v>
      </c>
      <c r="FQ306" s="1">
        <v>21</v>
      </c>
      <c r="FR306" s="1" t="s">
        <v>329</v>
      </c>
      <c r="FS306" s="1">
        <v>313</v>
      </c>
      <c r="FT306" s="1">
        <v>134</v>
      </c>
      <c r="FU306" s="1">
        <v>313</v>
      </c>
    </row>
    <row r="307" spans="63:177">
      <c r="BK307" s="29">
        <v>823233078</v>
      </c>
      <c r="BL307" s="1" t="s">
        <v>265</v>
      </c>
      <c r="BM307" s="1">
        <v>13</v>
      </c>
      <c r="BN307" s="1" t="s">
        <v>289</v>
      </c>
      <c r="BO307" s="1" t="s">
        <v>290</v>
      </c>
      <c r="BP307" s="1">
        <v>120</v>
      </c>
      <c r="BQ307" s="1">
        <v>0</v>
      </c>
      <c r="BR307" s="4">
        <v>53.929999999999993</v>
      </c>
      <c r="BS307" s="4">
        <v>32.547499999999985</v>
      </c>
      <c r="BT307" s="4">
        <v>41.249999999999993</v>
      </c>
      <c r="BU307" s="4">
        <v>127.72749999999994</v>
      </c>
      <c r="BV307" s="4">
        <v>42.575833333333321</v>
      </c>
      <c r="BW307" s="1">
        <v>13</v>
      </c>
      <c r="BX307" s="1">
        <v>56</v>
      </c>
      <c r="BY307" s="1">
        <v>41</v>
      </c>
      <c r="BZ307" s="1">
        <v>10</v>
      </c>
      <c r="CA307" s="1">
        <v>0</v>
      </c>
      <c r="CB307" s="1">
        <v>0</v>
      </c>
      <c r="CC307" s="1">
        <v>69</v>
      </c>
      <c r="CD307" s="1">
        <v>35</v>
      </c>
      <c r="CE307" s="1">
        <v>9</v>
      </c>
      <c r="CF307" s="1">
        <v>7</v>
      </c>
      <c r="CG307" s="1">
        <v>1</v>
      </c>
      <c r="CH307" s="1">
        <v>0</v>
      </c>
      <c r="CI307" s="1">
        <v>53</v>
      </c>
      <c r="CJ307" s="1">
        <v>39</v>
      </c>
      <c r="CK307" s="1">
        <v>18</v>
      </c>
      <c r="CL307" s="1">
        <v>10</v>
      </c>
      <c r="CM307" s="1">
        <v>1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4"/>
      <c r="CT307" s="4"/>
      <c r="CU307" s="4"/>
      <c r="CV307" s="4"/>
      <c r="CW307" s="4"/>
      <c r="CX307" s="4"/>
      <c r="CY307" s="4"/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120</v>
      </c>
      <c r="EA307" s="1">
        <v>0</v>
      </c>
      <c r="EB307" s="4">
        <v>53.929999999999993</v>
      </c>
      <c r="EC307" s="4">
        <v>32.547499999999985</v>
      </c>
      <c r="ED307" s="4">
        <v>41.249999999999993</v>
      </c>
      <c r="EE307" s="4"/>
      <c r="EF307" s="4">
        <v>127.72749999999994</v>
      </c>
      <c r="EG307" s="4">
        <v>42.575833333333321</v>
      </c>
      <c r="EH307" s="4">
        <v>42.575833333333321</v>
      </c>
      <c r="EI307" s="1">
        <v>13</v>
      </c>
      <c r="EJ307" s="1">
        <v>56</v>
      </c>
      <c r="EK307" s="1">
        <v>41</v>
      </c>
      <c r="EL307" s="1">
        <v>10</v>
      </c>
      <c r="EM307" s="1">
        <v>0</v>
      </c>
      <c r="EN307" s="1">
        <v>0</v>
      </c>
      <c r="EO307" s="1">
        <v>69</v>
      </c>
      <c r="EP307" s="1">
        <v>35</v>
      </c>
      <c r="EQ307" s="1">
        <v>9</v>
      </c>
      <c r="ER307" s="1">
        <v>7</v>
      </c>
      <c r="ES307" s="1">
        <v>1</v>
      </c>
      <c r="ET307" s="1">
        <v>0</v>
      </c>
      <c r="EU307" s="1">
        <v>53</v>
      </c>
      <c r="EV307" s="1">
        <v>39</v>
      </c>
      <c r="EW307" s="1">
        <v>18</v>
      </c>
      <c r="EX307" s="1">
        <v>10</v>
      </c>
      <c r="EY307" s="1">
        <v>1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111</v>
      </c>
      <c r="FJ307" s="1" t="s">
        <v>375</v>
      </c>
      <c r="FK307" s="1">
        <v>128</v>
      </c>
      <c r="FL307" s="1">
        <v>11</v>
      </c>
      <c r="FM307" s="1" t="s">
        <v>375</v>
      </c>
      <c r="FN307" s="1">
        <v>13</v>
      </c>
      <c r="FO307" s="1">
        <v>21</v>
      </c>
      <c r="FP307" s="1">
        <v>11</v>
      </c>
      <c r="FQ307" s="1">
        <v>21</v>
      </c>
      <c r="FR307" s="1" t="s">
        <v>329</v>
      </c>
      <c r="FS307" s="1">
        <v>313</v>
      </c>
      <c r="FT307" s="1">
        <v>134</v>
      </c>
      <c r="FU307" s="1">
        <v>313</v>
      </c>
    </row>
    <row r="308" spans="63:177">
      <c r="BK308" s="29">
        <v>539173281</v>
      </c>
      <c r="BL308" s="1" t="s">
        <v>274</v>
      </c>
      <c r="BM308" s="1">
        <v>18</v>
      </c>
      <c r="BN308" s="1" t="s">
        <v>289</v>
      </c>
      <c r="BO308" s="1" t="s">
        <v>370</v>
      </c>
      <c r="BP308" s="1">
        <v>118</v>
      </c>
      <c r="BQ308" s="1">
        <v>1</v>
      </c>
      <c r="BR308" s="4">
        <v>55.843589743589703</v>
      </c>
      <c r="BS308" s="4">
        <v>35.161538461538456</v>
      </c>
      <c r="BT308" s="4">
        <v>41.125641025641016</v>
      </c>
      <c r="BU308" s="4">
        <v>132.1307692307692</v>
      </c>
      <c r="BV308" s="4">
        <v>44.043589743589756</v>
      </c>
      <c r="BW308" s="1">
        <v>18</v>
      </c>
      <c r="BX308" s="1">
        <v>47</v>
      </c>
      <c r="BY308" s="1">
        <v>33</v>
      </c>
      <c r="BZ308" s="1">
        <v>19</v>
      </c>
      <c r="CA308" s="1">
        <v>0</v>
      </c>
      <c r="CB308" s="1">
        <v>0</v>
      </c>
      <c r="CC308" s="1">
        <v>58</v>
      </c>
      <c r="CD308" s="1">
        <v>38</v>
      </c>
      <c r="CE308" s="1">
        <v>11</v>
      </c>
      <c r="CF308" s="1">
        <v>10</v>
      </c>
      <c r="CG308" s="1">
        <v>2</v>
      </c>
      <c r="CH308" s="1">
        <v>0</v>
      </c>
      <c r="CI308" s="1">
        <v>53</v>
      </c>
      <c r="CJ308" s="1">
        <v>35</v>
      </c>
      <c r="CK308" s="1">
        <v>22</v>
      </c>
      <c r="CL308" s="1">
        <v>7</v>
      </c>
      <c r="CM308" s="1">
        <v>0</v>
      </c>
      <c r="CN308" s="1">
        <v>0</v>
      </c>
      <c r="CO308" s="1">
        <v>0</v>
      </c>
      <c r="CP308" s="1">
        <v>0</v>
      </c>
      <c r="CQ308" s="1">
        <v>69</v>
      </c>
      <c r="CR308" s="1">
        <v>0</v>
      </c>
      <c r="CS308" s="4">
        <v>64.507246376811594</v>
      </c>
      <c r="CT308" s="4">
        <v>30.930434782608685</v>
      </c>
      <c r="CU308" s="4">
        <v>49.284057971014484</v>
      </c>
      <c r="CV308" s="4">
        <v>56.647058823529413</v>
      </c>
      <c r="CW308" s="4">
        <v>144.72173913043477</v>
      </c>
      <c r="CX308" s="4">
        <v>48.240579710144935</v>
      </c>
      <c r="CY308" s="4">
        <v>50.174275362318838</v>
      </c>
      <c r="CZ308" s="1">
        <v>4</v>
      </c>
      <c r="DA308" s="1">
        <v>22</v>
      </c>
      <c r="DB308" s="1">
        <v>28</v>
      </c>
      <c r="DC308" s="1">
        <v>15</v>
      </c>
      <c r="DD308" s="1">
        <v>0</v>
      </c>
      <c r="DE308" s="1">
        <v>1</v>
      </c>
      <c r="DF308" s="1">
        <v>45</v>
      </c>
      <c r="DG308" s="1">
        <v>14</v>
      </c>
      <c r="DH308" s="1">
        <v>6</v>
      </c>
      <c r="DI308" s="1">
        <v>4</v>
      </c>
      <c r="DJ308" s="1">
        <v>3</v>
      </c>
      <c r="DK308" s="1">
        <v>0</v>
      </c>
      <c r="DL308" s="1">
        <v>22</v>
      </c>
      <c r="DM308" s="1">
        <v>20</v>
      </c>
      <c r="DN308" s="1">
        <v>16</v>
      </c>
      <c r="DO308" s="1">
        <v>11</v>
      </c>
      <c r="DP308" s="1">
        <v>0</v>
      </c>
      <c r="DQ308" s="1">
        <v>0</v>
      </c>
      <c r="DR308" s="1">
        <v>7</v>
      </c>
      <c r="DS308" s="1">
        <v>30</v>
      </c>
      <c r="DT308" s="1">
        <v>23</v>
      </c>
      <c r="DU308" s="1">
        <v>8</v>
      </c>
      <c r="DV308" s="1">
        <v>0</v>
      </c>
      <c r="DW308" s="1">
        <v>0</v>
      </c>
      <c r="DX308" s="1">
        <v>0</v>
      </c>
      <c r="DY308" s="1">
        <v>0</v>
      </c>
      <c r="DZ308" s="1">
        <v>187</v>
      </c>
      <c r="EA308" s="1">
        <v>1</v>
      </c>
      <c r="EB308" s="4">
        <v>59.057526881720413</v>
      </c>
      <c r="EC308" s="4">
        <v>33.591935483870976</v>
      </c>
      <c r="ED308" s="4">
        <v>44.152150537634427</v>
      </c>
      <c r="EE308" s="4">
        <v>56.647058823529413</v>
      </c>
      <c r="EF308" s="4">
        <v>136.80161290322584</v>
      </c>
      <c r="EG308" s="4">
        <v>45.600537634408603</v>
      </c>
      <c r="EH308" s="4">
        <v>46.317876344086052</v>
      </c>
      <c r="EI308" s="1">
        <v>22</v>
      </c>
      <c r="EJ308" s="1">
        <v>69</v>
      </c>
      <c r="EK308" s="1">
        <v>61</v>
      </c>
      <c r="EL308" s="1">
        <v>34</v>
      </c>
      <c r="EM308" s="1">
        <v>0</v>
      </c>
      <c r="EN308" s="1">
        <v>1</v>
      </c>
      <c r="EO308" s="1">
        <v>103</v>
      </c>
      <c r="EP308" s="1">
        <v>52</v>
      </c>
      <c r="EQ308" s="1">
        <v>17</v>
      </c>
      <c r="ER308" s="1">
        <v>14</v>
      </c>
      <c r="ES308" s="1">
        <v>5</v>
      </c>
      <c r="ET308" s="1">
        <v>0</v>
      </c>
      <c r="EU308" s="1">
        <v>75</v>
      </c>
      <c r="EV308" s="1">
        <v>55</v>
      </c>
      <c r="EW308" s="1">
        <v>38</v>
      </c>
      <c r="EX308" s="1">
        <v>18</v>
      </c>
      <c r="EY308" s="1">
        <v>0</v>
      </c>
      <c r="EZ308" s="1">
        <v>0</v>
      </c>
      <c r="FA308" s="1">
        <v>7</v>
      </c>
      <c r="FB308" s="1">
        <v>30</v>
      </c>
      <c r="FC308" s="1">
        <v>23</v>
      </c>
      <c r="FD308" s="1">
        <v>8</v>
      </c>
      <c r="FE308" s="1">
        <v>0</v>
      </c>
      <c r="FF308" s="1">
        <v>0</v>
      </c>
      <c r="FG308" s="1">
        <v>0</v>
      </c>
      <c r="FH308" s="1">
        <v>0</v>
      </c>
      <c r="FI308" s="1">
        <v>80</v>
      </c>
      <c r="FJ308" s="1">
        <v>63</v>
      </c>
      <c r="FK308" s="1">
        <v>88</v>
      </c>
      <c r="FL308" s="1">
        <v>10</v>
      </c>
      <c r="FM308" s="1">
        <v>10</v>
      </c>
      <c r="FN308" s="1">
        <v>12</v>
      </c>
      <c r="FO308" s="1">
        <v>21</v>
      </c>
      <c r="FP308" s="1">
        <v>11</v>
      </c>
      <c r="FQ308" s="1">
        <v>21</v>
      </c>
      <c r="FR308" s="1" t="s">
        <v>329</v>
      </c>
      <c r="FS308" s="1">
        <v>313</v>
      </c>
      <c r="FT308" s="1">
        <v>134</v>
      </c>
      <c r="FU308" s="1">
        <v>313</v>
      </c>
    </row>
    <row r="309" spans="63:177">
      <c r="BK309" s="29">
        <v>502010385</v>
      </c>
      <c r="BL309" s="1" t="s">
        <v>330</v>
      </c>
      <c r="BM309" s="1">
        <v>20</v>
      </c>
      <c r="BN309" s="1" t="s">
        <v>292</v>
      </c>
      <c r="BO309" s="1" t="s">
        <v>370</v>
      </c>
      <c r="BP309" s="1">
        <v>193</v>
      </c>
      <c r="BQ309" s="1">
        <v>1</v>
      </c>
      <c r="BR309" s="4">
        <v>64.901562499999997</v>
      </c>
      <c r="BS309" s="4">
        <v>46.805729166666659</v>
      </c>
      <c r="BT309" s="4">
        <v>51.502604166666679</v>
      </c>
      <c r="BU309" s="4">
        <v>163.20989583333332</v>
      </c>
      <c r="BV309" s="4">
        <v>54.403298611111126</v>
      </c>
      <c r="BW309" s="1">
        <v>8</v>
      </c>
      <c r="BX309" s="1">
        <v>62</v>
      </c>
      <c r="BY309" s="1">
        <v>75</v>
      </c>
      <c r="BZ309" s="1">
        <v>47</v>
      </c>
      <c r="CA309" s="1">
        <v>0</v>
      </c>
      <c r="CB309" s="1">
        <v>1</v>
      </c>
      <c r="CC309" s="1">
        <v>55</v>
      </c>
      <c r="CD309" s="1">
        <v>77</v>
      </c>
      <c r="CE309" s="1">
        <v>40</v>
      </c>
      <c r="CF309" s="1">
        <v>20</v>
      </c>
      <c r="CG309" s="1">
        <v>2</v>
      </c>
      <c r="CH309" s="1">
        <v>0</v>
      </c>
      <c r="CI309" s="1">
        <v>50</v>
      </c>
      <c r="CJ309" s="1">
        <v>69</v>
      </c>
      <c r="CK309" s="1">
        <v>37</v>
      </c>
      <c r="CL309" s="1">
        <v>36</v>
      </c>
      <c r="CM309" s="1">
        <v>1</v>
      </c>
      <c r="CN309" s="1">
        <v>1</v>
      </c>
      <c r="CO309" s="1">
        <v>0</v>
      </c>
      <c r="CP309" s="1">
        <v>0</v>
      </c>
      <c r="CQ309" s="1">
        <v>154</v>
      </c>
      <c r="CR309" s="1">
        <v>0</v>
      </c>
      <c r="CS309" s="4">
        <v>65.631818181818161</v>
      </c>
      <c r="CT309" s="4">
        <v>42.536363636363625</v>
      </c>
      <c r="CU309" s="4">
        <v>60.599999999999987</v>
      </c>
      <c r="CV309" s="4">
        <v>59.588235294117645</v>
      </c>
      <c r="CW309" s="4">
        <v>168.7681818181818</v>
      </c>
      <c r="CX309" s="4">
        <v>56.256060606060636</v>
      </c>
      <c r="CY309" s="4">
        <v>57.102272727272691</v>
      </c>
      <c r="CZ309" s="1">
        <v>5</v>
      </c>
      <c r="DA309" s="1">
        <v>52</v>
      </c>
      <c r="DB309" s="1">
        <v>56</v>
      </c>
      <c r="DC309" s="1">
        <v>41</v>
      </c>
      <c r="DD309" s="1">
        <v>1</v>
      </c>
      <c r="DE309" s="1">
        <v>0</v>
      </c>
      <c r="DF309" s="1">
        <v>65</v>
      </c>
      <c r="DG309" s="1">
        <v>47</v>
      </c>
      <c r="DH309" s="1">
        <v>29</v>
      </c>
      <c r="DI309" s="1">
        <v>13</v>
      </c>
      <c r="DJ309" s="1">
        <v>1</v>
      </c>
      <c r="DK309" s="1">
        <v>0</v>
      </c>
      <c r="DL309" s="1">
        <v>25</v>
      </c>
      <c r="DM309" s="1">
        <v>40</v>
      </c>
      <c r="DN309" s="1">
        <v>45</v>
      </c>
      <c r="DO309" s="1">
        <v>44</v>
      </c>
      <c r="DP309" s="1">
        <v>1</v>
      </c>
      <c r="DQ309" s="1">
        <v>1</v>
      </c>
      <c r="DR309" s="1">
        <v>17</v>
      </c>
      <c r="DS309" s="1">
        <v>53</v>
      </c>
      <c r="DT309" s="1">
        <v>63</v>
      </c>
      <c r="DU309" s="1">
        <v>20</v>
      </c>
      <c r="DV309" s="1">
        <v>0</v>
      </c>
      <c r="DW309" s="1">
        <v>0</v>
      </c>
      <c r="DX309" s="1">
        <v>1</v>
      </c>
      <c r="DY309" s="1">
        <v>0</v>
      </c>
      <c r="DZ309" s="1">
        <v>347</v>
      </c>
      <c r="EA309" s="1">
        <v>1</v>
      </c>
      <c r="EB309" s="4">
        <v>65.226589595375742</v>
      </c>
      <c r="EC309" s="4">
        <v>44.905491329479787</v>
      </c>
      <c r="ED309" s="4">
        <v>55.551734104046297</v>
      </c>
      <c r="EE309" s="4">
        <v>59.588235294117645</v>
      </c>
      <c r="EF309" s="4">
        <v>165.68381502890165</v>
      </c>
      <c r="EG309" s="4">
        <v>55.227938342967263</v>
      </c>
      <c r="EH309" s="4">
        <v>55.604576107899824</v>
      </c>
      <c r="EI309" s="1">
        <v>13</v>
      </c>
      <c r="EJ309" s="1">
        <v>114</v>
      </c>
      <c r="EK309" s="1">
        <v>131</v>
      </c>
      <c r="EL309" s="1">
        <v>88</v>
      </c>
      <c r="EM309" s="1">
        <v>1</v>
      </c>
      <c r="EN309" s="1">
        <v>1</v>
      </c>
      <c r="EO309" s="1">
        <v>120</v>
      </c>
      <c r="EP309" s="1">
        <v>124</v>
      </c>
      <c r="EQ309" s="1">
        <v>69</v>
      </c>
      <c r="ER309" s="1">
        <v>33</v>
      </c>
      <c r="ES309" s="1">
        <v>3</v>
      </c>
      <c r="ET309" s="1">
        <v>0</v>
      </c>
      <c r="EU309" s="1">
        <v>75</v>
      </c>
      <c r="EV309" s="1">
        <v>109</v>
      </c>
      <c r="EW309" s="1">
        <v>82</v>
      </c>
      <c r="EX309" s="1">
        <v>80</v>
      </c>
      <c r="EY309" s="1">
        <v>2</v>
      </c>
      <c r="EZ309" s="1">
        <v>2</v>
      </c>
      <c r="FA309" s="1">
        <v>17</v>
      </c>
      <c r="FB309" s="1">
        <v>53</v>
      </c>
      <c r="FC309" s="1">
        <v>63</v>
      </c>
      <c r="FD309" s="1">
        <v>20</v>
      </c>
      <c r="FE309" s="1">
        <v>0</v>
      </c>
      <c r="FF309" s="1">
        <v>0</v>
      </c>
      <c r="FG309" s="1">
        <v>1</v>
      </c>
      <c r="FH309" s="1">
        <v>0</v>
      </c>
      <c r="FI309" s="1">
        <v>13</v>
      </c>
      <c r="FJ309" s="1">
        <v>12</v>
      </c>
      <c r="FK309" s="1">
        <v>11</v>
      </c>
      <c r="FL309" s="1">
        <v>1</v>
      </c>
      <c r="FM309" s="1">
        <v>2</v>
      </c>
      <c r="FN309" s="1">
        <v>1</v>
      </c>
      <c r="FO309" s="1">
        <v>21</v>
      </c>
      <c r="FP309" s="1">
        <v>11</v>
      </c>
      <c r="FQ309" s="1">
        <v>21</v>
      </c>
      <c r="FR309" s="1" t="s">
        <v>329</v>
      </c>
      <c r="FS309" s="1">
        <v>313</v>
      </c>
      <c r="FT309" s="1">
        <v>134</v>
      </c>
      <c r="FU309" s="1">
        <v>313</v>
      </c>
    </row>
    <row r="310" spans="63:177">
      <c r="BK310" s="29">
        <v>883514448</v>
      </c>
      <c r="BL310" s="1" t="s">
        <v>275</v>
      </c>
      <c r="BM310" s="1">
        <v>21</v>
      </c>
      <c r="BN310" s="1" t="s">
        <v>289</v>
      </c>
      <c r="BO310" s="1" t="s">
        <v>290</v>
      </c>
      <c r="BP310" s="1">
        <v>92</v>
      </c>
      <c r="BQ310" s="1">
        <v>1</v>
      </c>
      <c r="BR310" s="4">
        <v>54.776923076923076</v>
      </c>
      <c r="BS310" s="4">
        <v>33.628571428571433</v>
      </c>
      <c r="BT310" s="4">
        <v>37.94835164835164</v>
      </c>
      <c r="BU310" s="4">
        <v>126.35384615384621</v>
      </c>
      <c r="BV310" s="4">
        <v>42.117948717948714</v>
      </c>
      <c r="BW310" s="1">
        <v>10</v>
      </c>
      <c r="BX310" s="1">
        <v>42</v>
      </c>
      <c r="BY310" s="1">
        <v>28</v>
      </c>
      <c r="BZ310" s="1">
        <v>11</v>
      </c>
      <c r="CA310" s="1">
        <v>0</v>
      </c>
      <c r="CB310" s="1">
        <v>0</v>
      </c>
      <c r="CC310" s="1">
        <v>50</v>
      </c>
      <c r="CD310" s="1">
        <v>22</v>
      </c>
      <c r="CE310" s="1">
        <v>14</v>
      </c>
      <c r="CF310" s="1">
        <v>5</v>
      </c>
      <c r="CG310" s="1">
        <v>3</v>
      </c>
      <c r="CH310" s="1">
        <v>0</v>
      </c>
      <c r="CI310" s="1">
        <v>40</v>
      </c>
      <c r="CJ310" s="1">
        <v>36</v>
      </c>
      <c r="CK310" s="1">
        <v>9</v>
      </c>
      <c r="CL310" s="1">
        <v>6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4"/>
      <c r="CT310" s="4"/>
      <c r="CU310" s="4"/>
      <c r="CV310" s="4"/>
      <c r="CW310" s="4"/>
      <c r="CX310" s="4"/>
      <c r="CY310" s="4"/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92</v>
      </c>
      <c r="EA310" s="1">
        <v>1</v>
      </c>
      <c r="EB310" s="4">
        <v>54.776923076923076</v>
      </c>
      <c r="EC310" s="4">
        <v>33.628571428571433</v>
      </c>
      <c r="ED310" s="4">
        <v>37.94835164835164</v>
      </c>
      <c r="EE310" s="4"/>
      <c r="EF310" s="4">
        <v>126.35384615384621</v>
      </c>
      <c r="EG310" s="4">
        <v>42.117948717948714</v>
      </c>
      <c r="EH310" s="4">
        <v>42.117948717948714</v>
      </c>
      <c r="EI310" s="1">
        <v>10</v>
      </c>
      <c r="EJ310" s="1">
        <v>42</v>
      </c>
      <c r="EK310" s="1">
        <v>28</v>
      </c>
      <c r="EL310" s="1">
        <v>11</v>
      </c>
      <c r="EM310" s="1">
        <v>0</v>
      </c>
      <c r="EN310" s="1">
        <v>0</v>
      </c>
      <c r="EO310" s="1">
        <v>50</v>
      </c>
      <c r="EP310" s="1">
        <v>22</v>
      </c>
      <c r="EQ310" s="1">
        <v>14</v>
      </c>
      <c r="ER310" s="1">
        <v>5</v>
      </c>
      <c r="ES310" s="1">
        <v>3</v>
      </c>
      <c r="ET310" s="1">
        <v>0</v>
      </c>
      <c r="EU310" s="1">
        <v>40</v>
      </c>
      <c r="EV310" s="1">
        <v>36</v>
      </c>
      <c r="EW310" s="1">
        <v>9</v>
      </c>
      <c r="EX310" s="1">
        <v>6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116</v>
      </c>
      <c r="FJ310" s="1" t="s">
        <v>375</v>
      </c>
      <c r="FK310" s="1">
        <v>132</v>
      </c>
      <c r="FL310" s="1">
        <v>12</v>
      </c>
      <c r="FM310" s="1" t="s">
        <v>375</v>
      </c>
      <c r="FN310" s="1">
        <v>14</v>
      </c>
      <c r="FO310" s="1">
        <v>21</v>
      </c>
      <c r="FP310" s="1">
        <v>11</v>
      </c>
      <c r="FQ310" s="1">
        <v>21</v>
      </c>
      <c r="FR310" s="1" t="s">
        <v>329</v>
      </c>
      <c r="FS310" s="1">
        <v>313</v>
      </c>
      <c r="FT310" s="1">
        <v>134</v>
      </c>
      <c r="FU310" s="1">
        <v>313</v>
      </c>
    </row>
    <row r="311" spans="63:177">
      <c r="BK311" s="29">
        <v>368971935</v>
      </c>
      <c r="BL311" s="1" t="s">
        <v>279</v>
      </c>
      <c r="BM311" s="1">
        <v>31</v>
      </c>
      <c r="BN311" s="1" t="s">
        <v>289</v>
      </c>
      <c r="BO311" s="1" t="s">
        <v>290</v>
      </c>
      <c r="BP311" s="1">
        <v>63</v>
      </c>
      <c r="BQ311" s="1">
        <v>0</v>
      </c>
      <c r="BR311" s="4">
        <v>53.214285714285708</v>
      </c>
      <c r="BS311" s="4">
        <v>29.398412698412685</v>
      </c>
      <c r="BT311" s="4">
        <v>37.303174603174597</v>
      </c>
      <c r="BU311" s="4">
        <v>119.91587301587305</v>
      </c>
      <c r="BV311" s="4">
        <v>39.971957671957668</v>
      </c>
      <c r="BW311" s="1">
        <v>12</v>
      </c>
      <c r="BX311" s="1">
        <v>29</v>
      </c>
      <c r="BY311" s="1">
        <v>15</v>
      </c>
      <c r="BZ311" s="1">
        <v>7</v>
      </c>
      <c r="CA311" s="1">
        <v>1</v>
      </c>
      <c r="CB311" s="1">
        <v>0</v>
      </c>
      <c r="CC311" s="1">
        <v>46</v>
      </c>
      <c r="CD311" s="1">
        <v>8</v>
      </c>
      <c r="CE311" s="1">
        <v>2</v>
      </c>
      <c r="CF311" s="1">
        <v>7</v>
      </c>
      <c r="CG311" s="1">
        <v>1</v>
      </c>
      <c r="CH311" s="1">
        <v>0</v>
      </c>
      <c r="CI311" s="1">
        <v>30</v>
      </c>
      <c r="CJ311" s="1">
        <v>21</v>
      </c>
      <c r="CK311" s="1">
        <v>6</v>
      </c>
      <c r="CL311" s="1">
        <v>6</v>
      </c>
      <c r="CM311" s="1">
        <v>1</v>
      </c>
      <c r="CN311" s="1">
        <v>0</v>
      </c>
      <c r="CO311" s="1">
        <v>1</v>
      </c>
      <c r="CP311" s="1">
        <v>0</v>
      </c>
      <c r="CQ311" s="1">
        <v>0</v>
      </c>
      <c r="CR311" s="1">
        <v>0</v>
      </c>
      <c r="CS311" s="4"/>
      <c r="CT311" s="4"/>
      <c r="CU311" s="4"/>
      <c r="CV311" s="4"/>
      <c r="CW311" s="4"/>
      <c r="CX311" s="4"/>
      <c r="CY311" s="4"/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63</v>
      </c>
      <c r="EA311" s="1">
        <v>0</v>
      </c>
      <c r="EB311" s="4">
        <v>53.214285714285708</v>
      </c>
      <c r="EC311" s="4">
        <v>29.398412698412685</v>
      </c>
      <c r="ED311" s="4">
        <v>37.303174603174597</v>
      </c>
      <c r="EE311" s="4"/>
      <c r="EF311" s="4">
        <v>119.91587301587305</v>
      </c>
      <c r="EG311" s="4">
        <v>39.971957671957668</v>
      </c>
      <c r="EH311" s="4">
        <v>39.971957671957668</v>
      </c>
      <c r="EI311" s="1">
        <v>12</v>
      </c>
      <c r="EJ311" s="1">
        <v>29</v>
      </c>
      <c r="EK311" s="1">
        <v>15</v>
      </c>
      <c r="EL311" s="1">
        <v>7</v>
      </c>
      <c r="EM311" s="1">
        <v>1</v>
      </c>
      <c r="EN311" s="1">
        <v>0</v>
      </c>
      <c r="EO311" s="1">
        <v>46</v>
      </c>
      <c r="EP311" s="1">
        <v>8</v>
      </c>
      <c r="EQ311" s="1">
        <v>2</v>
      </c>
      <c r="ER311" s="1">
        <v>7</v>
      </c>
      <c r="ES311" s="1">
        <v>1</v>
      </c>
      <c r="ET311" s="1">
        <v>0</v>
      </c>
      <c r="EU311" s="1">
        <v>30</v>
      </c>
      <c r="EV311" s="1">
        <v>21</v>
      </c>
      <c r="EW311" s="1">
        <v>6</v>
      </c>
      <c r="EX311" s="1">
        <v>6</v>
      </c>
      <c r="EY311" s="1">
        <v>1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1</v>
      </c>
      <c r="FH311" s="1">
        <v>0</v>
      </c>
      <c r="FI311" s="1">
        <v>150</v>
      </c>
      <c r="FJ311" s="1" t="s">
        <v>375</v>
      </c>
      <c r="FK311" s="1">
        <v>164</v>
      </c>
      <c r="FL311" s="1">
        <v>15</v>
      </c>
      <c r="FM311" s="1" t="s">
        <v>375</v>
      </c>
      <c r="FN311" s="1">
        <v>15</v>
      </c>
      <c r="FO311" s="1">
        <v>21</v>
      </c>
      <c r="FP311" s="1">
        <v>11</v>
      </c>
      <c r="FQ311" s="1">
        <v>21</v>
      </c>
      <c r="FR311" s="1" t="s">
        <v>329</v>
      </c>
      <c r="FS311" s="1">
        <v>313</v>
      </c>
      <c r="FT311" s="1">
        <v>134</v>
      </c>
      <c r="FU311" s="1">
        <v>313</v>
      </c>
    </row>
    <row r="312" spans="63:177">
      <c r="BK312" s="29">
        <v>433987482</v>
      </c>
      <c r="BL312" s="1" t="s">
        <v>280</v>
      </c>
      <c r="BM312" s="1">
        <v>38</v>
      </c>
      <c r="BN312" s="1" t="s">
        <v>289</v>
      </c>
      <c r="BO312" s="1" t="s">
        <v>290</v>
      </c>
      <c r="BP312" s="1">
        <v>66</v>
      </c>
      <c r="BQ312" s="1">
        <v>1</v>
      </c>
      <c r="BR312" s="4">
        <v>50.483076923076908</v>
      </c>
      <c r="BS312" s="4">
        <v>28.884615384615394</v>
      </c>
      <c r="BT312" s="4">
        <v>32.123076923076923</v>
      </c>
      <c r="BU312" s="4">
        <v>111.49076923076926</v>
      </c>
      <c r="BV312" s="4">
        <v>37.163589743589746</v>
      </c>
      <c r="BW312" s="1">
        <v>16</v>
      </c>
      <c r="BX312" s="1">
        <v>26</v>
      </c>
      <c r="BY312" s="1">
        <v>15</v>
      </c>
      <c r="BZ312" s="1">
        <v>8</v>
      </c>
      <c r="CA312" s="1">
        <v>1</v>
      </c>
      <c r="CB312" s="1">
        <v>0</v>
      </c>
      <c r="CC312" s="1">
        <v>46</v>
      </c>
      <c r="CD312" s="1">
        <v>7</v>
      </c>
      <c r="CE312" s="1">
        <v>9</v>
      </c>
      <c r="CF312" s="1">
        <v>3</v>
      </c>
      <c r="CG312" s="1">
        <v>1</v>
      </c>
      <c r="CH312" s="1">
        <v>0</v>
      </c>
      <c r="CI312" s="1">
        <v>43</v>
      </c>
      <c r="CJ312" s="1">
        <v>9</v>
      </c>
      <c r="CK312" s="1">
        <v>11</v>
      </c>
      <c r="CL312" s="1">
        <v>2</v>
      </c>
      <c r="CM312" s="1">
        <v>1</v>
      </c>
      <c r="CN312" s="1">
        <v>0</v>
      </c>
      <c r="CO312" s="1">
        <v>1</v>
      </c>
      <c r="CP312" s="1">
        <v>0</v>
      </c>
      <c r="CQ312" s="1">
        <v>0</v>
      </c>
      <c r="CR312" s="1">
        <v>0</v>
      </c>
      <c r="CS312" s="4"/>
      <c r="CT312" s="4"/>
      <c r="CU312" s="4"/>
      <c r="CV312" s="4"/>
      <c r="CW312" s="4"/>
      <c r="CX312" s="4"/>
      <c r="CY312" s="4"/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66</v>
      </c>
      <c r="EA312" s="1">
        <v>1</v>
      </c>
      <c r="EB312" s="4">
        <v>50.483076923076908</v>
      </c>
      <c r="EC312" s="4">
        <v>28.884615384615394</v>
      </c>
      <c r="ED312" s="4">
        <v>32.123076923076923</v>
      </c>
      <c r="EE312" s="4"/>
      <c r="EF312" s="4">
        <v>111.49076923076926</v>
      </c>
      <c r="EG312" s="4">
        <v>37.163589743589746</v>
      </c>
      <c r="EH312" s="4">
        <v>37.163589743589746</v>
      </c>
      <c r="EI312" s="1">
        <v>16</v>
      </c>
      <c r="EJ312" s="1">
        <v>26</v>
      </c>
      <c r="EK312" s="1">
        <v>15</v>
      </c>
      <c r="EL312" s="1">
        <v>8</v>
      </c>
      <c r="EM312" s="1">
        <v>1</v>
      </c>
      <c r="EN312" s="1">
        <v>0</v>
      </c>
      <c r="EO312" s="1">
        <v>46</v>
      </c>
      <c r="EP312" s="1">
        <v>7</v>
      </c>
      <c r="EQ312" s="1">
        <v>9</v>
      </c>
      <c r="ER312" s="1">
        <v>3</v>
      </c>
      <c r="ES312" s="1">
        <v>1</v>
      </c>
      <c r="ET312" s="1">
        <v>0</v>
      </c>
      <c r="EU312" s="1">
        <v>43</v>
      </c>
      <c r="EV312" s="1">
        <v>9</v>
      </c>
      <c r="EW312" s="1">
        <v>11</v>
      </c>
      <c r="EX312" s="1">
        <v>2</v>
      </c>
      <c r="EY312" s="1">
        <v>1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1</v>
      </c>
      <c r="FH312" s="1">
        <v>0</v>
      </c>
      <c r="FI312" s="1">
        <v>210</v>
      </c>
      <c r="FJ312" s="1" t="s">
        <v>375</v>
      </c>
      <c r="FK312" s="1">
        <v>221</v>
      </c>
      <c r="FL312" s="1">
        <v>18</v>
      </c>
      <c r="FM312" s="1" t="s">
        <v>375</v>
      </c>
      <c r="FN312" s="1">
        <v>18</v>
      </c>
      <c r="FO312" s="1">
        <v>21</v>
      </c>
      <c r="FP312" s="1">
        <v>11</v>
      </c>
      <c r="FQ312" s="1">
        <v>21</v>
      </c>
      <c r="FR312" s="1" t="s">
        <v>329</v>
      </c>
      <c r="FS312" s="1">
        <v>313</v>
      </c>
      <c r="FT312" s="1">
        <v>134</v>
      </c>
      <c r="FU312" s="1">
        <v>313</v>
      </c>
    </row>
    <row r="313" spans="63:177">
      <c r="BK313" s="29">
        <v>148009842</v>
      </c>
      <c r="BL313" s="1" t="s">
        <v>281</v>
      </c>
      <c r="BM313" s="1">
        <v>52</v>
      </c>
      <c r="BN313" s="1" t="s">
        <v>289</v>
      </c>
      <c r="BO313" s="1" t="s">
        <v>290</v>
      </c>
      <c r="BP313" s="1">
        <v>59</v>
      </c>
      <c r="BQ313" s="1">
        <v>0</v>
      </c>
      <c r="BR313" s="4">
        <v>52.454237288135594</v>
      </c>
      <c r="BS313" s="4">
        <v>28.688135593220338</v>
      </c>
      <c r="BT313" s="4">
        <v>36.988135593220335</v>
      </c>
      <c r="BU313" s="4">
        <v>118.13050847457623</v>
      </c>
      <c r="BV313" s="4">
        <v>39.376836158192084</v>
      </c>
      <c r="BW313" s="1">
        <v>11</v>
      </c>
      <c r="BX313" s="1">
        <v>24</v>
      </c>
      <c r="BY313" s="1">
        <v>17</v>
      </c>
      <c r="BZ313" s="1">
        <v>7</v>
      </c>
      <c r="CA313" s="1">
        <v>1</v>
      </c>
      <c r="CB313" s="1">
        <v>0</v>
      </c>
      <c r="CC313" s="1">
        <v>37</v>
      </c>
      <c r="CD313" s="1">
        <v>17</v>
      </c>
      <c r="CE313" s="1">
        <v>2</v>
      </c>
      <c r="CF313" s="1">
        <v>3</v>
      </c>
      <c r="CG313" s="1">
        <v>2</v>
      </c>
      <c r="CH313" s="1">
        <v>0</v>
      </c>
      <c r="CI313" s="1">
        <v>33</v>
      </c>
      <c r="CJ313" s="1">
        <v>11</v>
      </c>
      <c r="CK313" s="1">
        <v>14</v>
      </c>
      <c r="CL313" s="1">
        <v>1</v>
      </c>
      <c r="CM313" s="1">
        <v>1</v>
      </c>
      <c r="CN313" s="1">
        <v>0</v>
      </c>
      <c r="CO313" s="1">
        <v>1</v>
      </c>
      <c r="CP313" s="1">
        <v>0</v>
      </c>
      <c r="CQ313" s="1">
        <v>0</v>
      </c>
      <c r="CR313" s="1">
        <v>0</v>
      </c>
      <c r="CS313" s="4"/>
      <c r="CT313" s="4"/>
      <c r="CU313" s="4"/>
      <c r="CV313" s="4"/>
      <c r="CW313" s="4"/>
      <c r="CX313" s="4"/>
      <c r="CY313" s="4"/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59</v>
      </c>
      <c r="EA313" s="1">
        <v>0</v>
      </c>
      <c r="EB313" s="4">
        <v>52.454237288135594</v>
      </c>
      <c r="EC313" s="4">
        <v>28.688135593220338</v>
      </c>
      <c r="ED313" s="4">
        <v>36.988135593220335</v>
      </c>
      <c r="EE313" s="4"/>
      <c r="EF313" s="4">
        <v>118.13050847457623</v>
      </c>
      <c r="EG313" s="4">
        <v>39.376836158192084</v>
      </c>
      <c r="EH313" s="4">
        <v>39.376836158192084</v>
      </c>
      <c r="EI313" s="1">
        <v>11</v>
      </c>
      <c r="EJ313" s="1">
        <v>24</v>
      </c>
      <c r="EK313" s="1">
        <v>17</v>
      </c>
      <c r="EL313" s="1">
        <v>7</v>
      </c>
      <c r="EM313" s="1">
        <v>1</v>
      </c>
      <c r="EN313" s="1">
        <v>0</v>
      </c>
      <c r="EO313" s="1">
        <v>37</v>
      </c>
      <c r="EP313" s="1">
        <v>17</v>
      </c>
      <c r="EQ313" s="1">
        <v>2</v>
      </c>
      <c r="ER313" s="1">
        <v>3</v>
      </c>
      <c r="ES313" s="1">
        <v>2</v>
      </c>
      <c r="ET313" s="1">
        <v>0</v>
      </c>
      <c r="EU313" s="1">
        <v>33</v>
      </c>
      <c r="EV313" s="1">
        <v>11</v>
      </c>
      <c r="EW313" s="1">
        <v>14</v>
      </c>
      <c r="EX313" s="1">
        <v>1</v>
      </c>
      <c r="EY313" s="1">
        <v>1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1</v>
      </c>
      <c r="FH313" s="1">
        <v>0</v>
      </c>
      <c r="FI313" s="1">
        <v>172</v>
      </c>
      <c r="FJ313" s="1" t="s">
        <v>375</v>
      </c>
      <c r="FK313" s="1">
        <v>183</v>
      </c>
      <c r="FL313" s="1">
        <v>16</v>
      </c>
      <c r="FM313" s="1" t="s">
        <v>375</v>
      </c>
      <c r="FN313" s="1">
        <v>16</v>
      </c>
      <c r="FO313" s="1">
        <v>21</v>
      </c>
      <c r="FP313" s="1">
        <v>11</v>
      </c>
      <c r="FQ313" s="1">
        <v>21</v>
      </c>
      <c r="FR313" s="1" t="s">
        <v>329</v>
      </c>
      <c r="FS313" s="1">
        <v>313</v>
      </c>
      <c r="FT313" s="1">
        <v>134</v>
      </c>
      <c r="FU313" s="1">
        <v>313</v>
      </c>
    </row>
    <row r="314" spans="63:177">
      <c r="BK314" s="29">
        <v>171508600</v>
      </c>
      <c r="BL314" s="1" t="s">
        <v>282</v>
      </c>
      <c r="BM314" s="1">
        <v>53</v>
      </c>
      <c r="BN314" s="1" t="s">
        <v>289</v>
      </c>
      <c r="BO314" s="1" t="s">
        <v>370</v>
      </c>
      <c r="BP314" s="1">
        <v>106</v>
      </c>
      <c r="BQ314" s="1">
        <v>0</v>
      </c>
      <c r="BR314" s="4">
        <v>56.494339622641505</v>
      </c>
      <c r="BS314" s="4">
        <v>33.649056603773587</v>
      </c>
      <c r="BT314" s="4">
        <v>42.039622641509432</v>
      </c>
      <c r="BU314" s="4">
        <v>132.18301886792452</v>
      </c>
      <c r="BV314" s="4">
        <v>44.061006289308182</v>
      </c>
      <c r="BW314" s="1">
        <v>12</v>
      </c>
      <c r="BX314" s="1">
        <v>46</v>
      </c>
      <c r="BY314" s="1">
        <v>32</v>
      </c>
      <c r="BZ314" s="1">
        <v>16</v>
      </c>
      <c r="CA314" s="1">
        <v>0</v>
      </c>
      <c r="CB314" s="1">
        <v>0</v>
      </c>
      <c r="CC314" s="1">
        <v>57</v>
      </c>
      <c r="CD314" s="1">
        <v>28</v>
      </c>
      <c r="CE314" s="1">
        <v>16</v>
      </c>
      <c r="CF314" s="1">
        <v>5</v>
      </c>
      <c r="CG314" s="1">
        <v>4</v>
      </c>
      <c r="CH314" s="1">
        <v>0</v>
      </c>
      <c r="CI314" s="1">
        <v>46</v>
      </c>
      <c r="CJ314" s="1">
        <v>28</v>
      </c>
      <c r="CK314" s="1">
        <v>20</v>
      </c>
      <c r="CL314" s="1">
        <v>12</v>
      </c>
      <c r="CM314" s="1">
        <v>0</v>
      </c>
      <c r="CN314" s="1">
        <v>0</v>
      </c>
      <c r="CO314" s="1">
        <v>0</v>
      </c>
      <c r="CP314" s="1">
        <v>0</v>
      </c>
      <c r="CQ314" s="1">
        <v>70</v>
      </c>
      <c r="CR314" s="1">
        <v>0</v>
      </c>
      <c r="CS314" s="4">
        <v>63.719999999999992</v>
      </c>
      <c r="CT314" s="4">
        <v>37.46285714285716</v>
      </c>
      <c r="CU314" s="4">
        <v>56.305714285714288</v>
      </c>
      <c r="CV314" s="4">
        <v>56.557142857142857</v>
      </c>
      <c r="CW314" s="4">
        <v>157.48857142857136</v>
      </c>
      <c r="CX314" s="4">
        <v>52.496190476190485</v>
      </c>
      <c r="CY314" s="4">
        <v>53.51142857142856</v>
      </c>
      <c r="CZ314" s="1">
        <v>6</v>
      </c>
      <c r="DA314" s="1">
        <v>19</v>
      </c>
      <c r="DB314" s="1">
        <v>29</v>
      </c>
      <c r="DC314" s="1">
        <v>16</v>
      </c>
      <c r="DD314" s="1">
        <v>1</v>
      </c>
      <c r="DE314" s="1">
        <v>0</v>
      </c>
      <c r="DF314" s="1">
        <v>31</v>
      </c>
      <c r="DG314" s="1">
        <v>26</v>
      </c>
      <c r="DH314" s="1">
        <v>11</v>
      </c>
      <c r="DI314" s="1">
        <v>2</v>
      </c>
      <c r="DJ314" s="1">
        <v>1</v>
      </c>
      <c r="DK314" s="1">
        <v>0</v>
      </c>
      <c r="DL314" s="1">
        <v>15</v>
      </c>
      <c r="DM314" s="1">
        <v>22</v>
      </c>
      <c r="DN314" s="1">
        <v>18</v>
      </c>
      <c r="DO314" s="1">
        <v>15</v>
      </c>
      <c r="DP314" s="1">
        <v>1</v>
      </c>
      <c r="DQ314" s="1">
        <v>0</v>
      </c>
      <c r="DR314" s="1">
        <v>9</v>
      </c>
      <c r="DS314" s="1">
        <v>31</v>
      </c>
      <c r="DT314" s="1">
        <v>22</v>
      </c>
      <c r="DU314" s="1">
        <v>8</v>
      </c>
      <c r="DV314" s="1">
        <v>0</v>
      </c>
      <c r="DW314" s="1">
        <v>0</v>
      </c>
      <c r="DX314" s="1">
        <v>1</v>
      </c>
      <c r="DY314" s="1">
        <v>0</v>
      </c>
      <c r="DZ314" s="1">
        <v>176</v>
      </c>
      <c r="EA314" s="1">
        <v>0</v>
      </c>
      <c r="EB314" s="4">
        <v>59.368181818181846</v>
      </c>
      <c r="EC314" s="4">
        <v>35.165909090909082</v>
      </c>
      <c r="ED314" s="4">
        <v>47.713636363636354</v>
      </c>
      <c r="EE314" s="4">
        <v>56.557142857142857</v>
      </c>
      <c r="EF314" s="4">
        <v>142.24772727272725</v>
      </c>
      <c r="EG314" s="4">
        <v>47.415909090909096</v>
      </c>
      <c r="EH314" s="4">
        <v>47.819696969696977</v>
      </c>
      <c r="EI314" s="1">
        <v>18</v>
      </c>
      <c r="EJ314" s="1">
        <v>65</v>
      </c>
      <c r="EK314" s="1">
        <v>61</v>
      </c>
      <c r="EL314" s="1">
        <v>32</v>
      </c>
      <c r="EM314" s="1">
        <v>1</v>
      </c>
      <c r="EN314" s="1">
        <v>0</v>
      </c>
      <c r="EO314" s="1">
        <v>88</v>
      </c>
      <c r="EP314" s="1">
        <v>54</v>
      </c>
      <c r="EQ314" s="1">
        <v>27</v>
      </c>
      <c r="ER314" s="1">
        <v>7</v>
      </c>
      <c r="ES314" s="1">
        <v>5</v>
      </c>
      <c r="ET314" s="1">
        <v>0</v>
      </c>
      <c r="EU314" s="1">
        <v>61</v>
      </c>
      <c r="EV314" s="1">
        <v>50</v>
      </c>
      <c r="EW314" s="1">
        <v>38</v>
      </c>
      <c r="EX314" s="1">
        <v>27</v>
      </c>
      <c r="EY314" s="1">
        <v>1</v>
      </c>
      <c r="EZ314" s="1">
        <v>0</v>
      </c>
      <c r="FA314" s="1">
        <v>9</v>
      </c>
      <c r="FB314" s="1">
        <v>31</v>
      </c>
      <c r="FC314" s="1">
        <v>22</v>
      </c>
      <c r="FD314" s="1">
        <v>8</v>
      </c>
      <c r="FE314" s="1">
        <v>0</v>
      </c>
      <c r="FF314" s="1">
        <v>0</v>
      </c>
      <c r="FG314" s="1">
        <v>1</v>
      </c>
      <c r="FH314" s="1">
        <v>0</v>
      </c>
      <c r="FI314" s="1">
        <v>79</v>
      </c>
      <c r="FJ314" s="1">
        <v>36</v>
      </c>
      <c r="FK314" s="1">
        <v>59</v>
      </c>
      <c r="FL314" s="1">
        <v>9</v>
      </c>
      <c r="FM314" s="1">
        <v>5</v>
      </c>
      <c r="FN314" s="1">
        <v>9</v>
      </c>
      <c r="FO314" s="1">
        <v>21</v>
      </c>
      <c r="FP314" s="1">
        <v>11</v>
      </c>
      <c r="FQ314" s="1">
        <v>21</v>
      </c>
      <c r="FR314" s="1" t="s">
        <v>329</v>
      </c>
      <c r="FS314" s="1">
        <v>313</v>
      </c>
      <c r="FT314" s="1">
        <v>134</v>
      </c>
      <c r="FU314" s="1">
        <v>313</v>
      </c>
    </row>
    <row r="315" spans="63:177">
      <c r="BK315" s="29">
        <v>504884209</v>
      </c>
      <c r="BL315" s="1" t="s">
        <v>283</v>
      </c>
      <c r="BM315" s="1">
        <v>60</v>
      </c>
      <c r="BN315" s="1" t="s">
        <v>289</v>
      </c>
      <c r="BO315" s="1" t="s">
        <v>370</v>
      </c>
      <c r="BP315" s="1">
        <v>71</v>
      </c>
      <c r="BQ315" s="1">
        <v>0</v>
      </c>
      <c r="BR315" s="4">
        <v>55.497183098591542</v>
      </c>
      <c r="BS315" s="4">
        <v>40.939436619718336</v>
      </c>
      <c r="BT315" s="4">
        <v>51.159154929577468</v>
      </c>
      <c r="BU315" s="4">
        <v>147.59577464788734</v>
      </c>
      <c r="BV315" s="4">
        <v>49.19859154929577</v>
      </c>
      <c r="BW315" s="1">
        <v>13</v>
      </c>
      <c r="BX315" s="1">
        <v>23</v>
      </c>
      <c r="BY315" s="1">
        <v>27</v>
      </c>
      <c r="BZ315" s="1">
        <v>8</v>
      </c>
      <c r="CA315" s="1">
        <v>1</v>
      </c>
      <c r="CB315" s="1">
        <v>0</v>
      </c>
      <c r="CC315" s="1">
        <v>24</v>
      </c>
      <c r="CD315" s="1">
        <v>32</v>
      </c>
      <c r="CE315" s="1">
        <v>10</v>
      </c>
      <c r="CF315" s="1">
        <v>5</v>
      </c>
      <c r="CG315" s="1">
        <v>1</v>
      </c>
      <c r="CH315" s="1">
        <v>0</v>
      </c>
      <c r="CI315" s="1">
        <v>20</v>
      </c>
      <c r="CJ315" s="1">
        <v>24</v>
      </c>
      <c r="CK315" s="1">
        <v>12</v>
      </c>
      <c r="CL315" s="1">
        <v>15</v>
      </c>
      <c r="CM315" s="1">
        <v>2</v>
      </c>
      <c r="CN315" s="1">
        <v>0</v>
      </c>
      <c r="CO315" s="1">
        <v>1</v>
      </c>
      <c r="CP315" s="1">
        <v>0</v>
      </c>
      <c r="CQ315" s="1">
        <v>146</v>
      </c>
      <c r="CR315" s="1">
        <v>0</v>
      </c>
      <c r="CS315" s="4">
        <v>67.050000000000026</v>
      </c>
      <c r="CT315" s="4">
        <v>41.66506849315067</v>
      </c>
      <c r="CU315" s="4">
        <v>62.13424657534248</v>
      </c>
      <c r="CV315" s="4">
        <v>55.703448275862065</v>
      </c>
      <c r="CW315" s="4">
        <v>170.84931506849318</v>
      </c>
      <c r="CX315" s="4">
        <v>56.949771689497716</v>
      </c>
      <c r="CY315" s="4">
        <v>56.596575342465755</v>
      </c>
      <c r="CZ315" s="1">
        <v>6</v>
      </c>
      <c r="DA315" s="1">
        <v>38</v>
      </c>
      <c r="DB315" s="1">
        <v>67</v>
      </c>
      <c r="DC315" s="1">
        <v>35</v>
      </c>
      <c r="DD315" s="1">
        <v>0</v>
      </c>
      <c r="DE315" s="1">
        <v>0</v>
      </c>
      <c r="DF315" s="1">
        <v>53</v>
      </c>
      <c r="DG315" s="1">
        <v>55</v>
      </c>
      <c r="DH315" s="1">
        <v>27</v>
      </c>
      <c r="DI315" s="1">
        <v>11</v>
      </c>
      <c r="DJ315" s="1">
        <v>2</v>
      </c>
      <c r="DK315" s="1">
        <v>0</v>
      </c>
      <c r="DL315" s="1">
        <v>17</v>
      </c>
      <c r="DM315" s="1">
        <v>47</v>
      </c>
      <c r="DN315" s="1">
        <v>43</v>
      </c>
      <c r="DO315" s="1">
        <v>39</v>
      </c>
      <c r="DP315" s="1">
        <v>0</v>
      </c>
      <c r="DQ315" s="1">
        <v>0</v>
      </c>
      <c r="DR315" s="1">
        <v>27</v>
      </c>
      <c r="DS315" s="1">
        <v>52</v>
      </c>
      <c r="DT315" s="1">
        <v>47</v>
      </c>
      <c r="DU315" s="1">
        <v>19</v>
      </c>
      <c r="DV315" s="1">
        <v>0</v>
      </c>
      <c r="DW315" s="1">
        <v>0</v>
      </c>
      <c r="DX315" s="1">
        <v>0</v>
      </c>
      <c r="DY315" s="1">
        <v>0</v>
      </c>
      <c r="DZ315" s="1">
        <v>217</v>
      </c>
      <c r="EA315" s="1">
        <v>0</v>
      </c>
      <c r="EB315" s="4">
        <v>63.270046082949293</v>
      </c>
      <c r="EC315" s="4">
        <v>41.427649769585265</v>
      </c>
      <c r="ED315" s="4">
        <v>58.543317972350209</v>
      </c>
      <c r="EE315" s="4">
        <v>55.703448275862065</v>
      </c>
      <c r="EF315" s="4">
        <v>163.24101382488485</v>
      </c>
      <c r="EG315" s="4">
        <v>54.413671274961594</v>
      </c>
      <c r="EH315" s="4">
        <v>54.176036866359439</v>
      </c>
      <c r="EI315" s="1">
        <v>19</v>
      </c>
      <c r="EJ315" s="1">
        <v>61</v>
      </c>
      <c r="EK315" s="1">
        <v>94</v>
      </c>
      <c r="EL315" s="1">
        <v>43</v>
      </c>
      <c r="EM315" s="1">
        <v>1</v>
      </c>
      <c r="EN315" s="1">
        <v>0</v>
      </c>
      <c r="EO315" s="1">
        <v>77</v>
      </c>
      <c r="EP315" s="1">
        <v>87</v>
      </c>
      <c r="EQ315" s="1">
        <v>37</v>
      </c>
      <c r="ER315" s="1">
        <v>16</v>
      </c>
      <c r="ES315" s="1">
        <v>3</v>
      </c>
      <c r="ET315" s="1">
        <v>0</v>
      </c>
      <c r="EU315" s="1">
        <v>37</v>
      </c>
      <c r="EV315" s="1">
        <v>71</v>
      </c>
      <c r="EW315" s="1">
        <v>55</v>
      </c>
      <c r="EX315" s="1">
        <v>54</v>
      </c>
      <c r="EY315" s="1">
        <v>2</v>
      </c>
      <c r="EZ315" s="1">
        <v>0</v>
      </c>
      <c r="FA315" s="1">
        <v>27</v>
      </c>
      <c r="FB315" s="1">
        <v>52</v>
      </c>
      <c r="FC315" s="1">
        <v>47</v>
      </c>
      <c r="FD315" s="1">
        <v>19</v>
      </c>
      <c r="FE315" s="1">
        <v>0</v>
      </c>
      <c r="FF315" s="1">
        <v>0</v>
      </c>
      <c r="FG315" s="1">
        <v>1</v>
      </c>
      <c r="FH315" s="1">
        <v>0</v>
      </c>
      <c r="FI315" s="1">
        <v>32</v>
      </c>
      <c r="FJ315" s="1">
        <v>9</v>
      </c>
      <c r="FK315" s="1">
        <v>13</v>
      </c>
      <c r="FL315" s="1">
        <v>5</v>
      </c>
      <c r="FM315" s="1">
        <v>1</v>
      </c>
      <c r="FN315" s="1">
        <v>2</v>
      </c>
      <c r="FO315" s="1">
        <v>21</v>
      </c>
      <c r="FP315" s="1">
        <v>11</v>
      </c>
      <c r="FQ315" s="1">
        <v>21</v>
      </c>
      <c r="FR315" s="1" t="s">
        <v>329</v>
      </c>
      <c r="FS315" s="1">
        <v>313</v>
      </c>
      <c r="FT315" s="1">
        <v>134</v>
      </c>
      <c r="FU315" s="1">
        <v>313</v>
      </c>
    </row>
    <row r="316" spans="63:177">
      <c r="BK316" s="29">
        <v>213256639</v>
      </c>
      <c r="BL316" s="1" t="s">
        <v>266</v>
      </c>
      <c r="BM316" s="1">
        <v>150</v>
      </c>
      <c r="BN316" s="1" t="s">
        <v>289</v>
      </c>
      <c r="BO316" s="1" t="s">
        <v>370</v>
      </c>
      <c r="BP316" s="1">
        <v>31</v>
      </c>
      <c r="BQ316" s="1">
        <v>1</v>
      </c>
      <c r="BR316" s="4">
        <v>49.443333333333335</v>
      </c>
      <c r="BS316" s="4">
        <v>26.109999999999996</v>
      </c>
      <c r="BT316" s="4">
        <v>33.61333333333333</v>
      </c>
      <c r="BU316" s="4">
        <v>109.16666666666667</v>
      </c>
      <c r="BV316" s="4">
        <v>36.388888888888886</v>
      </c>
      <c r="BW316" s="1">
        <v>4</v>
      </c>
      <c r="BX316" s="1">
        <v>17</v>
      </c>
      <c r="BY316" s="1">
        <v>7</v>
      </c>
      <c r="BZ316" s="1">
        <v>2</v>
      </c>
      <c r="CA316" s="1">
        <v>0</v>
      </c>
      <c r="CB316" s="1">
        <v>0</v>
      </c>
      <c r="CC316" s="1">
        <v>22</v>
      </c>
      <c r="CD316" s="1">
        <v>5</v>
      </c>
      <c r="CE316" s="1">
        <v>1</v>
      </c>
      <c r="CF316" s="1">
        <v>2</v>
      </c>
      <c r="CG316" s="1">
        <v>0</v>
      </c>
      <c r="CH316" s="1">
        <v>0</v>
      </c>
      <c r="CI316" s="1">
        <v>18</v>
      </c>
      <c r="CJ316" s="1">
        <v>6</v>
      </c>
      <c r="CK316" s="1">
        <v>5</v>
      </c>
      <c r="CL316" s="1">
        <v>1</v>
      </c>
      <c r="CM316" s="1">
        <v>1</v>
      </c>
      <c r="CN316" s="1">
        <v>0</v>
      </c>
      <c r="CO316" s="1">
        <v>0</v>
      </c>
      <c r="CP316" s="1">
        <v>0</v>
      </c>
      <c r="CQ316" s="1">
        <v>19</v>
      </c>
      <c r="CR316" s="1">
        <v>1</v>
      </c>
      <c r="CS316" s="4">
        <v>50.922222222222217</v>
      </c>
      <c r="CT316" s="4">
        <v>19.661111111111111</v>
      </c>
      <c r="CU316" s="4">
        <v>32.849999999999994</v>
      </c>
      <c r="CV316" s="4">
        <v>50.666666666666664</v>
      </c>
      <c r="CW316" s="4">
        <v>103.43333333333334</v>
      </c>
      <c r="CX316" s="4">
        <v>34.477777777777781</v>
      </c>
      <c r="CY316" s="4">
        <v>38.525000000000006</v>
      </c>
      <c r="CZ316" s="1">
        <v>2</v>
      </c>
      <c r="DA316" s="1">
        <v>11</v>
      </c>
      <c r="DB316" s="1">
        <v>5</v>
      </c>
      <c r="DC316" s="1">
        <v>0</v>
      </c>
      <c r="DD316" s="1">
        <v>0</v>
      </c>
      <c r="DE316" s="1">
        <v>0</v>
      </c>
      <c r="DF316" s="1">
        <v>14</v>
      </c>
      <c r="DG316" s="1">
        <v>3</v>
      </c>
      <c r="DH316" s="1">
        <v>1</v>
      </c>
      <c r="DI316" s="1">
        <v>0</v>
      </c>
      <c r="DJ316" s="1">
        <v>1</v>
      </c>
      <c r="DK316" s="1">
        <v>0</v>
      </c>
      <c r="DL316" s="1">
        <v>9</v>
      </c>
      <c r="DM316" s="1">
        <v>8</v>
      </c>
      <c r="DN316" s="1">
        <v>0</v>
      </c>
      <c r="DO316" s="1">
        <v>1</v>
      </c>
      <c r="DP316" s="1">
        <v>0</v>
      </c>
      <c r="DQ316" s="1">
        <v>0</v>
      </c>
      <c r="DR316" s="1">
        <v>6</v>
      </c>
      <c r="DS316" s="1">
        <v>4</v>
      </c>
      <c r="DT316" s="1">
        <v>6</v>
      </c>
      <c r="DU316" s="1">
        <v>2</v>
      </c>
      <c r="DV316" s="1">
        <v>0</v>
      </c>
      <c r="DW316" s="1">
        <v>0</v>
      </c>
      <c r="DX316" s="1">
        <v>0</v>
      </c>
      <c r="DY316" s="1">
        <v>0</v>
      </c>
      <c r="DZ316" s="1">
        <v>50</v>
      </c>
      <c r="EA316" s="1">
        <v>2</v>
      </c>
      <c r="EB316" s="4">
        <v>49.997916666666669</v>
      </c>
      <c r="EC316" s="4">
        <v>23.691666666666659</v>
      </c>
      <c r="ED316" s="4">
        <v>33.327083333333334</v>
      </c>
      <c r="EE316" s="4">
        <v>50.666666666666664</v>
      </c>
      <c r="EF316" s="4">
        <v>107.01666666666667</v>
      </c>
      <c r="EG316" s="4">
        <v>35.67222222222221</v>
      </c>
      <c r="EH316" s="4">
        <v>37.189930555555556</v>
      </c>
      <c r="EI316" s="1">
        <v>6</v>
      </c>
      <c r="EJ316" s="1">
        <v>28</v>
      </c>
      <c r="EK316" s="1">
        <v>12</v>
      </c>
      <c r="EL316" s="1">
        <v>2</v>
      </c>
      <c r="EM316" s="1">
        <v>0</v>
      </c>
      <c r="EN316" s="1">
        <v>0</v>
      </c>
      <c r="EO316" s="1">
        <v>36</v>
      </c>
      <c r="EP316" s="1">
        <v>8</v>
      </c>
      <c r="EQ316" s="1">
        <v>2</v>
      </c>
      <c r="ER316" s="1">
        <v>2</v>
      </c>
      <c r="ES316" s="1">
        <v>1</v>
      </c>
      <c r="ET316" s="1">
        <v>0</v>
      </c>
      <c r="EU316" s="1">
        <v>27</v>
      </c>
      <c r="EV316" s="1">
        <v>14</v>
      </c>
      <c r="EW316" s="1">
        <v>5</v>
      </c>
      <c r="EX316" s="1">
        <v>2</v>
      </c>
      <c r="EY316" s="1">
        <v>1</v>
      </c>
      <c r="EZ316" s="1">
        <v>0</v>
      </c>
      <c r="FA316" s="1">
        <v>6</v>
      </c>
      <c r="FB316" s="1">
        <v>4</v>
      </c>
      <c r="FC316" s="1">
        <v>6</v>
      </c>
      <c r="FD316" s="1">
        <v>2</v>
      </c>
      <c r="FE316" s="1">
        <v>0</v>
      </c>
      <c r="FF316" s="1">
        <v>0</v>
      </c>
      <c r="FG316" s="1">
        <v>0</v>
      </c>
      <c r="FH316" s="1">
        <v>0</v>
      </c>
      <c r="FI316" s="1">
        <v>226</v>
      </c>
      <c r="FJ316" s="1">
        <v>126</v>
      </c>
      <c r="FK316" s="1">
        <v>242</v>
      </c>
      <c r="FL316" s="1">
        <v>19</v>
      </c>
      <c r="FM316" s="1">
        <v>11</v>
      </c>
      <c r="FN316" s="1">
        <v>19</v>
      </c>
      <c r="FO316" s="1">
        <v>21</v>
      </c>
      <c r="FP316" s="1">
        <v>11</v>
      </c>
      <c r="FQ316" s="1">
        <v>21</v>
      </c>
      <c r="FR316" s="1" t="s">
        <v>329</v>
      </c>
      <c r="FS316" s="1">
        <v>313</v>
      </c>
      <c r="FT316" s="1">
        <v>134</v>
      </c>
      <c r="FU316" s="1">
        <v>313</v>
      </c>
    </row>
    <row r="317" spans="63:177">
      <c r="BK317" s="29">
        <v>983205594</v>
      </c>
      <c r="BL317" s="1" t="s">
        <v>267</v>
      </c>
      <c r="BM317" s="1">
        <v>153</v>
      </c>
      <c r="BN317" s="1" t="s">
        <v>289</v>
      </c>
      <c r="BO317" s="1" t="s">
        <v>370</v>
      </c>
      <c r="BP317" s="1">
        <v>31</v>
      </c>
      <c r="BQ317" s="1">
        <v>0</v>
      </c>
      <c r="BR317" s="4">
        <v>51.445161290322588</v>
      </c>
      <c r="BS317" s="4">
        <v>31.690322580645166</v>
      </c>
      <c r="BT317" s="4">
        <v>39.464516129032255</v>
      </c>
      <c r="BU317" s="4">
        <v>122.60000000000001</v>
      </c>
      <c r="BV317" s="4">
        <v>40.86666666666666</v>
      </c>
      <c r="BW317" s="1">
        <v>8</v>
      </c>
      <c r="BX317" s="1">
        <v>10</v>
      </c>
      <c r="BY317" s="1">
        <v>11</v>
      </c>
      <c r="BZ317" s="1">
        <v>2</v>
      </c>
      <c r="CA317" s="1">
        <v>0</v>
      </c>
      <c r="CB317" s="1">
        <v>0</v>
      </c>
      <c r="CC317" s="1">
        <v>18</v>
      </c>
      <c r="CD317" s="1">
        <v>9</v>
      </c>
      <c r="CE317" s="1">
        <v>0</v>
      </c>
      <c r="CF317" s="1">
        <v>4</v>
      </c>
      <c r="CG317" s="1">
        <v>0</v>
      </c>
      <c r="CH317" s="1">
        <v>0</v>
      </c>
      <c r="CI317" s="1">
        <v>15</v>
      </c>
      <c r="CJ317" s="1">
        <v>8</v>
      </c>
      <c r="CK317" s="1">
        <v>6</v>
      </c>
      <c r="CL317" s="1">
        <v>2</v>
      </c>
      <c r="CM317" s="1">
        <v>0</v>
      </c>
      <c r="CN317" s="1">
        <v>0</v>
      </c>
      <c r="CO317" s="1">
        <v>0</v>
      </c>
      <c r="CP317" s="1">
        <v>0</v>
      </c>
      <c r="CQ317" s="1">
        <v>44</v>
      </c>
      <c r="CR317" s="1">
        <v>0</v>
      </c>
      <c r="CS317" s="4">
        <v>63.161363636363646</v>
      </c>
      <c r="CT317" s="4">
        <v>41.059090909090919</v>
      </c>
      <c r="CU317" s="4">
        <v>57.550000000000004</v>
      </c>
      <c r="CV317" s="4">
        <v>58.022727272727273</v>
      </c>
      <c r="CW317" s="4">
        <v>161.77045454545453</v>
      </c>
      <c r="CX317" s="4">
        <v>53.923484848484847</v>
      </c>
      <c r="CY317" s="4">
        <v>54.948295454545452</v>
      </c>
      <c r="CZ317" s="1">
        <v>4</v>
      </c>
      <c r="DA317" s="1">
        <v>14</v>
      </c>
      <c r="DB317" s="1">
        <v>18</v>
      </c>
      <c r="DC317" s="1">
        <v>8</v>
      </c>
      <c r="DD317" s="1">
        <v>0</v>
      </c>
      <c r="DE317" s="1">
        <v>0</v>
      </c>
      <c r="DF317" s="1">
        <v>18</v>
      </c>
      <c r="DG317" s="1">
        <v>17</v>
      </c>
      <c r="DH317" s="1">
        <v>3</v>
      </c>
      <c r="DI317" s="1">
        <v>6</v>
      </c>
      <c r="DJ317" s="1">
        <v>0</v>
      </c>
      <c r="DK317" s="1">
        <v>0</v>
      </c>
      <c r="DL317" s="1">
        <v>10</v>
      </c>
      <c r="DM317" s="1">
        <v>13</v>
      </c>
      <c r="DN317" s="1">
        <v>9</v>
      </c>
      <c r="DO317" s="1">
        <v>12</v>
      </c>
      <c r="DP317" s="1">
        <v>0</v>
      </c>
      <c r="DQ317" s="1">
        <v>0</v>
      </c>
      <c r="DR317" s="1">
        <v>6</v>
      </c>
      <c r="DS317" s="1">
        <v>16</v>
      </c>
      <c r="DT317" s="1">
        <v>13</v>
      </c>
      <c r="DU317" s="1">
        <v>9</v>
      </c>
      <c r="DV317" s="1">
        <v>0</v>
      </c>
      <c r="DW317" s="1">
        <v>0</v>
      </c>
      <c r="DX317" s="1">
        <v>0</v>
      </c>
      <c r="DY317" s="1">
        <v>0</v>
      </c>
      <c r="DZ317" s="1">
        <v>75</v>
      </c>
      <c r="EA317" s="1">
        <v>0</v>
      </c>
      <c r="EB317" s="4">
        <v>58.318666666666672</v>
      </c>
      <c r="EC317" s="4">
        <v>37.186666666666667</v>
      </c>
      <c r="ED317" s="4">
        <v>50.074666666666658</v>
      </c>
      <c r="EE317" s="4">
        <v>58.022727272727273</v>
      </c>
      <c r="EF317" s="4">
        <v>145.58000000000001</v>
      </c>
      <c r="EG317" s="4">
        <v>48.526666666666635</v>
      </c>
      <c r="EH317" s="4">
        <v>49.127888888888897</v>
      </c>
      <c r="EI317" s="1">
        <v>12</v>
      </c>
      <c r="EJ317" s="1">
        <v>24</v>
      </c>
      <c r="EK317" s="1">
        <v>29</v>
      </c>
      <c r="EL317" s="1">
        <v>10</v>
      </c>
      <c r="EM317" s="1">
        <v>0</v>
      </c>
      <c r="EN317" s="1">
        <v>0</v>
      </c>
      <c r="EO317" s="1">
        <v>36</v>
      </c>
      <c r="EP317" s="1">
        <v>26</v>
      </c>
      <c r="EQ317" s="1">
        <v>3</v>
      </c>
      <c r="ER317" s="1">
        <v>10</v>
      </c>
      <c r="ES317" s="1">
        <v>0</v>
      </c>
      <c r="ET317" s="1">
        <v>0</v>
      </c>
      <c r="EU317" s="1">
        <v>25</v>
      </c>
      <c r="EV317" s="1">
        <v>21</v>
      </c>
      <c r="EW317" s="1">
        <v>15</v>
      </c>
      <c r="EX317" s="1">
        <v>14</v>
      </c>
      <c r="EY317" s="1">
        <v>0</v>
      </c>
      <c r="EZ317" s="1">
        <v>0</v>
      </c>
      <c r="FA317" s="1">
        <v>6</v>
      </c>
      <c r="FB317" s="1">
        <v>16</v>
      </c>
      <c r="FC317" s="1">
        <v>13</v>
      </c>
      <c r="FD317" s="1">
        <v>9</v>
      </c>
      <c r="FE317" s="1">
        <v>0</v>
      </c>
      <c r="FF317" s="1">
        <v>0</v>
      </c>
      <c r="FG317" s="1">
        <v>0</v>
      </c>
      <c r="FH317" s="1">
        <v>0</v>
      </c>
      <c r="FI317" s="1">
        <v>137</v>
      </c>
      <c r="FJ317" s="1">
        <v>20</v>
      </c>
      <c r="FK317" s="1">
        <v>47</v>
      </c>
      <c r="FL317" s="1">
        <v>13</v>
      </c>
      <c r="FM317" s="1">
        <v>3</v>
      </c>
      <c r="FN317" s="1">
        <v>8</v>
      </c>
      <c r="FO317" s="1">
        <v>21</v>
      </c>
      <c r="FP317" s="1">
        <v>11</v>
      </c>
      <c r="FQ317" s="1">
        <v>21</v>
      </c>
      <c r="FR317" s="1" t="s">
        <v>329</v>
      </c>
      <c r="FS317" s="1">
        <v>313</v>
      </c>
      <c r="FT317" s="1">
        <v>134</v>
      </c>
      <c r="FU317" s="1">
        <v>313</v>
      </c>
    </row>
    <row r="318" spans="63:177">
      <c r="BK318" s="29">
        <v>715246636</v>
      </c>
      <c r="BL318" s="1" t="s">
        <v>268</v>
      </c>
      <c r="BM318" s="1">
        <v>158</v>
      </c>
      <c r="BN318" s="1" t="s">
        <v>289</v>
      </c>
      <c r="BO318" s="1" t="s">
        <v>370</v>
      </c>
      <c r="BP318" s="1">
        <v>152</v>
      </c>
      <c r="BQ318" s="1">
        <v>1</v>
      </c>
      <c r="BR318" s="4">
        <v>57.654304635761569</v>
      </c>
      <c r="BS318" s="4">
        <v>44.76754966887416</v>
      </c>
      <c r="BT318" s="4">
        <v>43.144370860927154</v>
      </c>
      <c r="BU318" s="4">
        <v>145.566225165563</v>
      </c>
      <c r="BV318" s="4">
        <v>48.522075055187621</v>
      </c>
      <c r="BW318" s="1">
        <v>19</v>
      </c>
      <c r="BX318" s="1">
        <v>53</v>
      </c>
      <c r="BY318" s="1">
        <v>59</v>
      </c>
      <c r="BZ318" s="1">
        <v>20</v>
      </c>
      <c r="CA318" s="1">
        <v>0</v>
      </c>
      <c r="CB318" s="1">
        <v>0</v>
      </c>
      <c r="CC318" s="1">
        <v>62</v>
      </c>
      <c r="CD318" s="1">
        <v>32</v>
      </c>
      <c r="CE318" s="1">
        <v>38</v>
      </c>
      <c r="CF318" s="1">
        <v>19</v>
      </c>
      <c r="CG318" s="1">
        <v>1</v>
      </c>
      <c r="CH318" s="1">
        <v>0</v>
      </c>
      <c r="CI318" s="1">
        <v>63</v>
      </c>
      <c r="CJ318" s="1">
        <v>45</v>
      </c>
      <c r="CK318" s="1">
        <v>26</v>
      </c>
      <c r="CL318" s="1">
        <v>17</v>
      </c>
      <c r="CM318" s="1">
        <v>0</v>
      </c>
      <c r="CN318" s="1">
        <v>0</v>
      </c>
      <c r="CO318" s="1">
        <v>0</v>
      </c>
      <c r="CP318" s="1">
        <v>0</v>
      </c>
      <c r="CQ318" s="1">
        <v>69</v>
      </c>
      <c r="CR318" s="1">
        <v>0</v>
      </c>
      <c r="CS318" s="4">
        <v>59.395652173913049</v>
      </c>
      <c r="CT318" s="4">
        <v>35.778260869565223</v>
      </c>
      <c r="CU318" s="4">
        <v>51.536231884057962</v>
      </c>
      <c r="CV318" s="4">
        <v>62.014492753623188</v>
      </c>
      <c r="CW318" s="4">
        <v>146.71014492753619</v>
      </c>
      <c r="CX318" s="4">
        <v>48.90338164251208</v>
      </c>
      <c r="CY318" s="4">
        <v>52.181159420289845</v>
      </c>
      <c r="CZ318" s="1">
        <v>7</v>
      </c>
      <c r="DA318" s="1">
        <v>23</v>
      </c>
      <c r="DB318" s="1">
        <v>28</v>
      </c>
      <c r="DC318" s="1">
        <v>11</v>
      </c>
      <c r="DD318" s="1">
        <v>0</v>
      </c>
      <c r="DE318" s="1">
        <v>0</v>
      </c>
      <c r="DF318" s="1">
        <v>38</v>
      </c>
      <c r="DG318" s="1">
        <v>14</v>
      </c>
      <c r="DH318" s="1">
        <v>15</v>
      </c>
      <c r="DI318" s="1">
        <v>2</v>
      </c>
      <c r="DJ318" s="1">
        <v>1</v>
      </c>
      <c r="DK318" s="1">
        <v>0</v>
      </c>
      <c r="DL318" s="1">
        <v>22</v>
      </c>
      <c r="DM318" s="1">
        <v>14</v>
      </c>
      <c r="DN318" s="1">
        <v>21</v>
      </c>
      <c r="DO318" s="1">
        <v>12</v>
      </c>
      <c r="DP318" s="1">
        <v>1</v>
      </c>
      <c r="DQ318" s="1">
        <v>0</v>
      </c>
      <c r="DR318" s="1">
        <v>5</v>
      </c>
      <c r="DS318" s="1">
        <v>23</v>
      </c>
      <c r="DT318" s="1">
        <v>26</v>
      </c>
      <c r="DU318" s="1">
        <v>15</v>
      </c>
      <c r="DV318" s="1">
        <v>0</v>
      </c>
      <c r="DW318" s="1">
        <v>0</v>
      </c>
      <c r="DX318" s="1">
        <v>0</v>
      </c>
      <c r="DY318" s="1">
        <v>0</v>
      </c>
      <c r="DZ318" s="1">
        <v>221</v>
      </c>
      <c r="EA318" s="1">
        <v>1</v>
      </c>
      <c r="EB318" s="4">
        <v>58.200454545454534</v>
      </c>
      <c r="EC318" s="4">
        <v>41.948181818181808</v>
      </c>
      <c r="ED318" s="4">
        <v>45.776363636363669</v>
      </c>
      <c r="EE318" s="4">
        <v>62.014492753623188</v>
      </c>
      <c r="EF318" s="4">
        <v>145.9250000000001</v>
      </c>
      <c r="EG318" s="4">
        <v>48.641666666666659</v>
      </c>
      <c r="EH318" s="4">
        <v>49.669696969696972</v>
      </c>
      <c r="EI318" s="1">
        <v>26</v>
      </c>
      <c r="EJ318" s="1">
        <v>76</v>
      </c>
      <c r="EK318" s="1">
        <v>87</v>
      </c>
      <c r="EL318" s="1">
        <v>31</v>
      </c>
      <c r="EM318" s="1">
        <v>0</v>
      </c>
      <c r="EN318" s="1">
        <v>0</v>
      </c>
      <c r="EO318" s="1">
        <v>100</v>
      </c>
      <c r="EP318" s="1">
        <v>46</v>
      </c>
      <c r="EQ318" s="1">
        <v>53</v>
      </c>
      <c r="ER318" s="1">
        <v>21</v>
      </c>
      <c r="ES318" s="1">
        <v>2</v>
      </c>
      <c r="ET318" s="1">
        <v>0</v>
      </c>
      <c r="EU318" s="1">
        <v>85</v>
      </c>
      <c r="EV318" s="1">
        <v>59</v>
      </c>
      <c r="EW318" s="1">
        <v>47</v>
      </c>
      <c r="EX318" s="1">
        <v>29</v>
      </c>
      <c r="EY318" s="1">
        <v>1</v>
      </c>
      <c r="EZ318" s="1">
        <v>0</v>
      </c>
      <c r="FA318" s="1">
        <v>5</v>
      </c>
      <c r="FB318" s="1">
        <v>23</v>
      </c>
      <c r="FC318" s="1">
        <v>26</v>
      </c>
      <c r="FD318" s="1">
        <v>15</v>
      </c>
      <c r="FE318" s="1">
        <v>0</v>
      </c>
      <c r="FF318" s="1">
        <v>0</v>
      </c>
      <c r="FG318" s="1">
        <v>0</v>
      </c>
      <c r="FH318" s="1">
        <v>0</v>
      </c>
      <c r="FI318" s="1">
        <v>38</v>
      </c>
      <c r="FJ318" s="1">
        <v>59</v>
      </c>
      <c r="FK318" s="1">
        <v>45</v>
      </c>
      <c r="FL318" s="1">
        <v>7</v>
      </c>
      <c r="FM318" s="1">
        <v>8</v>
      </c>
      <c r="FN318" s="1">
        <v>7</v>
      </c>
      <c r="FO318" s="1">
        <v>21</v>
      </c>
      <c r="FP318" s="1">
        <v>11</v>
      </c>
      <c r="FQ318" s="1">
        <v>21</v>
      </c>
      <c r="FR318" s="1" t="s">
        <v>329</v>
      </c>
      <c r="FS318" s="1">
        <v>313</v>
      </c>
      <c r="FT318" s="1">
        <v>134</v>
      </c>
      <c r="FU318" s="1">
        <v>313</v>
      </c>
    </row>
    <row r="319" spans="63:177">
      <c r="BK319" s="29">
        <v>574251673</v>
      </c>
      <c r="BL319" s="1" t="s">
        <v>269</v>
      </c>
      <c r="BM319" s="1">
        <v>161</v>
      </c>
      <c r="BN319" s="1" t="s">
        <v>289</v>
      </c>
      <c r="BO319" s="1" t="s">
        <v>290</v>
      </c>
      <c r="BP319" s="1">
        <v>23</v>
      </c>
      <c r="BQ319" s="1">
        <v>0</v>
      </c>
      <c r="BR319" s="4">
        <v>60.665217391304346</v>
      </c>
      <c r="BS319" s="4">
        <v>44.926086956521736</v>
      </c>
      <c r="BT319" s="4">
        <v>52.182608695652178</v>
      </c>
      <c r="BU319" s="4">
        <v>157.77391304347827</v>
      </c>
      <c r="BV319" s="4">
        <v>52.591304347826096</v>
      </c>
      <c r="BW319" s="1">
        <v>3</v>
      </c>
      <c r="BX319" s="1">
        <v>5</v>
      </c>
      <c r="BY319" s="1">
        <v>11</v>
      </c>
      <c r="BZ319" s="1">
        <v>4</v>
      </c>
      <c r="CA319" s="1">
        <v>0</v>
      </c>
      <c r="CB319" s="1">
        <v>0</v>
      </c>
      <c r="CC319" s="1">
        <v>8</v>
      </c>
      <c r="CD319" s="1">
        <v>7</v>
      </c>
      <c r="CE319" s="1">
        <v>5</v>
      </c>
      <c r="CF319" s="1">
        <v>3</v>
      </c>
      <c r="CG319" s="1">
        <v>0</v>
      </c>
      <c r="CH319" s="1">
        <v>0</v>
      </c>
      <c r="CI319" s="1">
        <v>7</v>
      </c>
      <c r="CJ319" s="1">
        <v>6</v>
      </c>
      <c r="CK319" s="1">
        <v>4</v>
      </c>
      <c r="CL319" s="1">
        <v>6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4"/>
      <c r="CT319" s="4"/>
      <c r="CU319" s="4"/>
      <c r="CV319" s="4"/>
      <c r="CW319" s="4"/>
      <c r="CX319" s="4"/>
      <c r="CY319" s="4"/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23</v>
      </c>
      <c r="EA319" s="1">
        <v>0</v>
      </c>
      <c r="EB319" s="4">
        <v>60.665217391304346</v>
      </c>
      <c r="EC319" s="4">
        <v>44.926086956521736</v>
      </c>
      <c r="ED319" s="4">
        <v>52.182608695652178</v>
      </c>
      <c r="EE319" s="4"/>
      <c r="EF319" s="4">
        <v>157.77391304347827</v>
      </c>
      <c r="EG319" s="4">
        <v>52.591304347826096</v>
      </c>
      <c r="EH319" s="4">
        <v>52.591304347826096</v>
      </c>
      <c r="EI319" s="1">
        <v>3</v>
      </c>
      <c r="EJ319" s="1">
        <v>5</v>
      </c>
      <c r="EK319" s="1">
        <v>11</v>
      </c>
      <c r="EL319" s="1">
        <v>4</v>
      </c>
      <c r="EM319" s="1">
        <v>0</v>
      </c>
      <c r="EN319" s="1">
        <v>0</v>
      </c>
      <c r="EO319" s="1">
        <v>8</v>
      </c>
      <c r="EP319" s="1">
        <v>7</v>
      </c>
      <c r="EQ319" s="1">
        <v>5</v>
      </c>
      <c r="ER319" s="1">
        <v>3</v>
      </c>
      <c r="ES319" s="1">
        <v>0</v>
      </c>
      <c r="ET319" s="1">
        <v>0</v>
      </c>
      <c r="EU319" s="1">
        <v>7</v>
      </c>
      <c r="EV319" s="1">
        <v>6</v>
      </c>
      <c r="EW319" s="1">
        <v>4</v>
      </c>
      <c r="EX319" s="1">
        <v>6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17</v>
      </c>
      <c r="FJ319" s="1" t="s">
        <v>375</v>
      </c>
      <c r="FK319" s="1">
        <v>19</v>
      </c>
      <c r="FL319" s="1">
        <v>2</v>
      </c>
      <c r="FM319" s="1" t="s">
        <v>375</v>
      </c>
      <c r="FN319" s="1">
        <v>3</v>
      </c>
      <c r="FO319" s="1">
        <v>21</v>
      </c>
      <c r="FP319" s="1">
        <v>11</v>
      </c>
      <c r="FQ319" s="1">
        <v>21</v>
      </c>
      <c r="FR319" s="1" t="s">
        <v>329</v>
      </c>
      <c r="FS319" s="1">
        <v>313</v>
      </c>
      <c r="FT319" s="1">
        <v>134</v>
      </c>
      <c r="FU319" s="1">
        <v>313</v>
      </c>
    </row>
    <row r="320" spans="63:177">
      <c r="BK320" s="29">
        <v>473909489</v>
      </c>
      <c r="BL320" s="1" t="s">
        <v>270</v>
      </c>
      <c r="BM320" s="1">
        <v>167</v>
      </c>
      <c r="BN320" s="1" t="s">
        <v>289</v>
      </c>
      <c r="BO320" s="1" t="s">
        <v>370</v>
      </c>
      <c r="BP320" s="1">
        <v>91</v>
      </c>
      <c r="BQ320" s="1">
        <v>1</v>
      </c>
      <c r="BR320" s="4">
        <v>51.561111111111103</v>
      </c>
      <c r="BS320" s="4">
        <v>33.998888888888878</v>
      </c>
      <c r="BT320" s="4">
        <v>36.667777777777772</v>
      </c>
      <c r="BU320" s="4">
        <v>122.22777777777773</v>
      </c>
      <c r="BV320" s="4">
        <v>40.742592592592587</v>
      </c>
      <c r="BW320" s="1">
        <v>16</v>
      </c>
      <c r="BX320" s="1">
        <v>44</v>
      </c>
      <c r="BY320" s="1">
        <v>24</v>
      </c>
      <c r="BZ320" s="1">
        <v>6</v>
      </c>
      <c r="CA320" s="1">
        <v>1</v>
      </c>
      <c r="CB320" s="1">
        <v>0</v>
      </c>
      <c r="CC320" s="1">
        <v>49</v>
      </c>
      <c r="CD320" s="1">
        <v>26</v>
      </c>
      <c r="CE320" s="1">
        <v>10</v>
      </c>
      <c r="CF320" s="1">
        <v>5</v>
      </c>
      <c r="CG320" s="1">
        <v>4</v>
      </c>
      <c r="CH320" s="1">
        <v>0</v>
      </c>
      <c r="CI320" s="1">
        <v>43</v>
      </c>
      <c r="CJ320" s="1">
        <v>32</v>
      </c>
      <c r="CK320" s="1">
        <v>12</v>
      </c>
      <c r="CL320" s="1">
        <v>3</v>
      </c>
      <c r="CM320" s="1">
        <v>1</v>
      </c>
      <c r="CN320" s="1">
        <v>0</v>
      </c>
      <c r="CO320" s="1">
        <v>1</v>
      </c>
      <c r="CP320" s="1">
        <v>0</v>
      </c>
      <c r="CQ320" s="1">
        <v>122</v>
      </c>
      <c r="CR320" s="1">
        <v>0</v>
      </c>
      <c r="CS320" s="4">
        <v>61.227049180327903</v>
      </c>
      <c r="CT320" s="4">
        <v>37.368852459016374</v>
      </c>
      <c r="CU320" s="4">
        <v>50.311475409836049</v>
      </c>
      <c r="CV320" s="4">
        <v>60.204918032786885</v>
      </c>
      <c r="CW320" s="4">
        <v>148.90737704918035</v>
      </c>
      <c r="CX320" s="4">
        <v>49.635792349726792</v>
      </c>
      <c r="CY320" s="4">
        <v>52.278073770491815</v>
      </c>
      <c r="CZ320" s="1">
        <v>14</v>
      </c>
      <c r="DA320" s="1">
        <v>39</v>
      </c>
      <c r="DB320" s="1">
        <v>40</v>
      </c>
      <c r="DC320" s="1">
        <v>29</v>
      </c>
      <c r="DD320" s="1">
        <v>0</v>
      </c>
      <c r="DE320" s="1">
        <v>0</v>
      </c>
      <c r="DF320" s="1">
        <v>62</v>
      </c>
      <c r="DG320" s="1">
        <v>30</v>
      </c>
      <c r="DH320" s="1">
        <v>19</v>
      </c>
      <c r="DI320" s="1">
        <v>11</v>
      </c>
      <c r="DJ320" s="1">
        <v>2</v>
      </c>
      <c r="DK320" s="1">
        <v>0</v>
      </c>
      <c r="DL320" s="1">
        <v>41</v>
      </c>
      <c r="DM320" s="1">
        <v>34</v>
      </c>
      <c r="DN320" s="1">
        <v>20</v>
      </c>
      <c r="DO320" s="1">
        <v>27</v>
      </c>
      <c r="DP320" s="1">
        <v>1</v>
      </c>
      <c r="DQ320" s="1">
        <v>0</v>
      </c>
      <c r="DR320" s="1">
        <v>13</v>
      </c>
      <c r="DS320" s="1">
        <v>44</v>
      </c>
      <c r="DT320" s="1">
        <v>49</v>
      </c>
      <c r="DU320" s="1">
        <v>16</v>
      </c>
      <c r="DV320" s="1">
        <v>0</v>
      </c>
      <c r="DW320" s="1">
        <v>0</v>
      </c>
      <c r="DX320" s="1">
        <v>0</v>
      </c>
      <c r="DY320" s="1">
        <v>0</v>
      </c>
      <c r="DZ320" s="1">
        <v>213</v>
      </c>
      <c r="EA320" s="1">
        <v>1</v>
      </c>
      <c r="EB320" s="4">
        <v>57.123584905660358</v>
      </c>
      <c r="EC320" s="4">
        <v>35.938207547169803</v>
      </c>
      <c r="ED320" s="4">
        <v>44.519339622641503</v>
      </c>
      <c r="EE320" s="4">
        <v>60.204918032786885</v>
      </c>
      <c r="EF320" s="4">
        <v>137.58113207547174</v>
      </c>
      <c r="EG320" s="4">
        <v>45.860377358490567</v>
      </c>
      <c r="EH320" s="4">
        <v>47.38093553459121</v>
      </c>
      <c r="EI320" s="1">
        <v>30</v>
      </c>
      <c r="EJ320" s="1">
        <v>83</v>
      </c>
      <c r="EK320" s="1">
        <v>64</v>
      </c>
      <c r="EL320" s="1">
        <v>35</v>
      </c>
      <c r="EM320" s="1">
        <v>1</v>
      </c>
      <c r="EN320" s="1">
        <v>0</v>
      </c>
      <c r="EO320" s="1">
        <v>111</v>
      </c>
      <c r="EP320" s="1">
        <v>56</v>
      </c>
      <c r="EQ320" s="1">
        <v>29</v>
      </c>
      <c r="ER320" s="1">
        <v>16</v>
      </c>
      <c r="ES320" s="1">
        <v>6</v>
      </c>
      <c r="ET320" s="1">
        <v>0</v>
      </c>
      <c r="EU320" s="1">
        <v>84</v>
      </c>
      <c r="EV320" s="1">
        <v>66</v>
      </c>
      <c r="EW320" s="1">
        <v>32</v>
      </c>
      <c r="EX320" s="1">
        <v>30</v>
      </c>
      <c r="EY320" s="1">
        <v>2</v>
      </c>
      <c r="EZ320" s="1">
        <v>0</v>
      </c>
      <c r="FA320" s="1">
        <v>13</v>
      </c>
      <c r="FB320" s="1">
        <v>44</v>
      </c>
      <c r="FC320" s="1">
        <v>49</v>
      </c>
      <c r="FD320" s="1">
        <v>16</v>
      </c>
      <c r="FE320" s="1">
        <v>0</v>
      </c>
      <c r="FF320" s="1">
        <v>0</v>
      </c>
      <c r="FG320" s="1">
        <v>1</v>
      </c>
      <c r="FH320" s="1">
        <v>0</v>
      </c>
      <c r="FI320" s="1">
        <v>141</v>
      </c>
      <c r="FJ320" s="1">
        <v>50</v>
      </c>
      <c r="FK320" s="1">
        <v>83</v>
      </c>
      <c r="FL320" s="1">
        <v>14</v>
      </c>
      <c r="FM320" s="1">
        <v>7</v>
      </c>
      <c r="FN320" s="1">
        <v>11</v>
      </c>
      <c r="FO320" s="1">
        <v>21</v>
      </c>
      <c r="FP320" s="1">
        <v>11</v>
      </c>
      <c r="FQ320" s="1">
        <v>21</v>
      </c>
      <c r="FR320" s="1" t="s">
        <v>329</v>
      </c>
      <c r="FS320" s="1">
        <v>313</v>
      </c>
      <c r="FT320" s="1">
        <v>134</v>
      </c>
      <c r="FU320" s="1">
        <v>313</v>
      </c>
    </row>
    <row r="321" spans="63:177">
      <c r="BK321" s="29">
        <v>299228437</v>
      </c>
      <c r="BL321" s="1" t="s">
        <v>271</v>
      </c>
      <c r="BM321" s="1">
        <v>173</v>
      </c>
      <c r="BN321" s="1" t="s">
        <v>289</v>
      </c>
      <c r="BO321" s="1" t="s">
        <v>290</v>
      </c>
      <c r="BP321" s="1">
        <v>34</v>
      </c>
      <c r="BQ321" s="1">
        <v>0</v>
      </c>
      <c r="BR321" s="4">
        <v>41.5</v>
      </c>
      <c r="BS321" s="4">
        <v>24.091176470588234</v>
      </c>
      <c r="BT321" s="4">
        <v>21.79117647058824</v>
      </c>
      <c r="BU321" s="4">
        <v>87.382352941176464</v>
      </c>
      <c r="BV321" s="4">
        <v>29.127450980392162</v>
      </c>
      <c r="BW321" s="1">
        <v>9</v>
      </c>
      <c r="BX321" s="1">
        <v>21</v>
      </c>
      <c r="BY321" s="1">
        <v>3</v>
      </c>
      <c r="BZ321" s="1">
        <v>1</v>
      </c>
      <c r="CA321" s="1">
        <v>0</v>
      </c>
      <c r="CB321" s="1">
        <v>0</v>
      </c>
      <c r="CC321" s="1">
        <v>26</v>
      </c>
      <c r="CD321" s="1">
        <v>5</v>
      </c>
      <c r="CE321" s="1">
        <v>1</v>
      </c>
      <c r="CF321" s="1">
        <v>2</v>
      </c>
      <c r="CG321" s="1">
        <v>0</v>
      </c>
      <c r="CH321" s="1">
        <v>0</v>
      </c>
      <c r="CI321" s="1">
        <v>29</v>
      </c>
      <c r="CJ321" s="1">
        <v>4</v>
      </c>
      <c r="CK321" s="1">
        <v>0</v>
      </c>
      <c r="CL321" s="1">
        <v>1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4"/>
      <c r="CT321" s="4"/>
      <c r="CU321" s="4"/>
      <c r="CV321" s="4"/>
      <c r="CW321" s="4"/>
      <c r="CX321" s="4"/>
      <c r="CY321" s="4"/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34</v>
      </c>
      <c r="EA321" s="1">
        <v>0</v>
      </c>
      <c r="EB321" s="4">
        <v>41.5</v>
      </c>
      <c r="EC321" s="4">
        <v>24.091176470588234</v>
      </c>
      <c r="ED321" s="4">
        <v>21.79117647058824</v>
      </c>
      <c r="EE321" s="4"/>
      <c r="EF321" s="4">
        <v>87.382352941176464</v>
      </c>
      <c r="EG321" s="4">
        <v>29.127450980392162</v>
      </c>
      <c r="EH321" s="4">
        <v>29.127450980392162</v>
      </c>
      <c r="EI321" s="1">
        <v>9</v>
      </c>
      <c r="EJ321" s="1">
        <v>21</v>
      </c>
      <c r="EK321" s="1">
        <v>3</v>
      </c>
      <c r="EL321" s="1">
        <v>1</v>
      </c>
      <c r="EM321" s="1">
        <v>0</v>
      </c>
      <c r="EN321" s="1">
        <v>0</v>
      </c>
      <c r="EO321" s="1">
        <v>26</v>
      </c>
      <c r="EP321" s="1">
        <v>5</v>
      </c>
      <c r="EQ321" s="1">
        <v>1</v>
      </c>
      <c r="ER321" s="1">
        <v>2</v>
      </c>
      <c r="ES321" s="1">
        <v>0</v>
      </c>
      <c r="ET321" s="1">
        <v>0</v>
      </c>
      <c r="EU321" s="1">
        <v>29</v>
      </c>
      <c r="EV321" s="1">
        <v>4</v>
      </c>
      <c r="EW321" s="1">
        <v>0</v>
      </c>
      <c r="EX321" s="1">
        <v>1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288</v>
      </c>
      <c r="FJ321" s="1" t="s">
        <v>375</v>
      </c>
      <c r="FK321" s="1">
        <v>290</v>
      </c>
      <c r="FL321" s="1">
        <v>20</v>
      </c>
      <c r="FM321" s="1" t="s">
        <v>375</v>
      </c>
      <c r="FN321" s="1">
        <v>20</v>
      </c>
      <c r="FO321" s="1">
        <v>21</v>
      </c>
      <c r="FP321" s="1">
        <v>11</v>
      </c>
      <c r="FQ321" s="1">
        <v>21</v>
      </c>
      <c r="FR321" s="1" t="s">
        <v>329</v>
      </c>
      <c r="FS321" s="1">
        <v>313</v>
      </c>
      <c r="FT321" s="1">
        <v>134</v>
      </c>
      <c r="FU321" s="1">
        <v>313</v>
      </c>
    </row>
    <row r="322" spans="63:177">
      <c r="BK322" s="29">
        <v>224738240</v>
      </c>
      <c r="BL322" s="1" t="s">
        <v>272</v>
      </c>
      <c r="BM322" s="1">
        <v>175</v>
      </c>
      <c r="BN322" s="1" t="s">
        <v>289</v>
      </c>
      <c r="BO322" s="1" t="s">
        <v>370</v>
      </c>
      <c r="BP322" s="1">
        <v>25</v>
      </c>
      <c r="BQ322" s="1">
        <v>0</v>
      </c>
      <c r="BR322" s="4">
        <v>59.372000000000014</v>
      </c>
      <c r="BS322" s="4">
        <v>41.012</v>
      </c>
      <c r="BT322" s="4">
        <v>47.524000000000008</v>
      </c>
      <c r="BU322" s="4">
        <v>147.90800000000002</v>
      </c>
      <c r="BV322" s="4">
        <v>49.302666666666667</v>
      </c>
      <c r="BW322" s="1">
        <v>3</v>
      </c>
      <c r="BX322" s="1">
        <v>10</v>
      </c>
      <c r="BY322" s="1">
        <v>7</v>
      </c>
      <c r="BZ322" s="1">
        <v>5</v>
      </c>
      <c r="CA322" s="1">
        <v>0</v>
      </c>
      <c r="CB322" s="1">
        <v>0</v>
      </c>
      <c r="CC322" s="1">
        <v>10</v>
      </c>
      <c r="CD322" s="1">
        <v>9</v>
      </c>
      <c r="CE322" s="1">
        <v>4</v>
      </c>
      <c r="CF322" s="1">
        <v>2</v>
      </c>
      <c r="CG322" s="1">
        <v>0</v>
      </c>
      <c r="CH322" s="1">
        <v>0</v>
      </c>
      <c r="CI322" s="1">
        <v>10</v>
      </c>
      <c r="CJ322" s="1">
        <v>6</v>
      </c>
      <c r="CK322" s="1">
        <v>7</v>
      </c>
      <c r="CL322" s="1">
        <v>2</v>
      </c>
      <c r="CM322" s="1">
        <v>0</v>
      </c>
      <c r="CN322" s="1">
        <v>0</v>
      </c>
      <c r="CO322" s="1">
        <v>0</v>
      </c>
      <c r="CP322" s="1">
        <v>0</v>
      </c>
      <c r="CQ322" s="1">
        <v>68</v>
      </c>
      <c r="CR322" s="1">
        <v>0</v>
      </c>
      <c r="CS322" s="4">
        <v>62.91617647058824</v>
      </c>
      <c r="CT322" s="4">
        <v>38.482352941176472</v>
      </c>
      <c r="CU322" s="4">
        <v>56.35</v>
      </c>
      <c r="CV322" s="4">
        <v>57.75</v>
      </c>
      <c r="CW322" s="4">
        <v>157.74852941176479</v>
      </c>
      <c r="CX322" s="4">
        <v>52.582843137254898</v>
      </c>
      <c r="CY322" s="4">
        <v>53.874632352941198</v>
      </c>
      <c r="CZ322" s="1">
        <v>7</v>
      </c>
      <c r="DA322" s="1">
        <v>19</v>
      </c>
      <c r="DB322" s="1">
        <v>21</v>
      </c>
      <c r="DC322" s="1">
        <v>21</v>
      </c>
      <c r="DD322" s="1">
        <v>0</v>
      </c>
      <c r="DE322" s="1">
        <v>1</v>
      </c>
      <c r="DF322" s="1">
        <v>35</v>
      </c>
      <c r="DG322" s="1">
        <v>15</v>
      </c>
      <c r="DH322" s="1">
        <v>12</v>
      </c>
      <c r="DI322" s="1">
        <v>6</v>
      </c>
      <c r="DJ322" s="1">
        <v>1</v>
      </c>
      <c r="DK322" s="1">
        <v>1</v>
      </c>
      <c r="DL322" s="1">
        <v>18</v>
      </c>
      <c r="DM322" s="1">
        <v>19</v>
      </c>
      <c r="DN322" s="1">
        <v>11</v>
      </c>
      <c r="DO322" s="1">
        <v>20</v>
      </c>
      <c r="DP322" s="1">
        <v>0</v>
      </c>
      <c r="DQ322" s="1">
        <v>1</v>
      </c>
      <c r="DR322" s="1">
        <v>12</v>
      </c>
      <c r="DS322" s="1">
        <v>22</v>
      </c>
      <c r="DT322" s="1">
        <v>22</v>
      </c>
      <c r="DU322" s="1">
        <v>12</v>
      </c>
      <c r="DV322" s="1">
        <v>0</v>
      </c>
      <c r="DW322" s="1">
        <v>0</v>
      </c>
      <c r="DX322" s="1">
        <v>0</v>
      </c>
      <c r="DY322" s="1">
        <v>0</v>
      </c>
      <c r="DZ322" s="1">
        <v>93</v>
      </c>
      <c r="EA322" s="1">
        <v>0</v>
      </c>
      <c r="EB322" s="4">
        <v>61.963440860215044</v>
      </c>
      <c r="EC322" s="4">
        <v>39.162365591397858</v>
      </c>
      <c r="ED322" s="4">
        <v>53.977419354838709</v>
      </c>
      <c r="EE322" s="4">
        <v>57.75</v>
      </c>
      <c r="EF322" s="4">
        <v>155.10322580645169</v>
      </c>
      <c r="EG322" s="4">
        <v>51.701075268817192</v>
      </c>
      <c r="EH322" s="4">
        <v>52.645609318996421</v>
      </c>
      <c r="EI322" s="1">
        <v>10</v>
      </c>
      <c r="EJ322" s="1">
        <v>29</v>
      </c>
      <c r="EK322" s="1">
        <v>28</v>
      </c>
      <c r="EL322" s="1">
        <v>26</v>
      </c>
      <c r="EM322" s="1">
        <v>0</v>
      </c>
      <c r="EN322" s="1">
        <v>1</v>
      </c>
      <c r="EO322" s="1">
        <v>45</v>
      </c>
      <c r="EP322" s="1">
        <v>24</v>
      </c>
      <c r="EQ322" s="1">
        <v>16</v>
      </c>
      <c r="ER322" s="1">
        <v>8</v>
      </c>
      <c r="ES322" s="1">
        <v>1</v>
      </c>
      <c r="ET322" s="1">
        <v>1</v>
      </c>
      <c r="EU322" s="1">
        <v>28</v>
      </c>
      <c r="EV322" s="1">
        <v>25</v>
      </c>
      <c r="EW322" s="1">
        <v>18</v>
      </c>
      <c r="EX322" s="1">
        <v>22</v>
      </c>
      <c r="EY322" s="1">
        <v>0</v>
      </c>
      <c r="EZ322" s="1">
        <v>1</v>
      </c>
      <c r="FA322" s="1">
        <v>12</v>
      </c>
      <c r="FB322" s="1">
        <v>22</v>
      </c>
      <c r="FC322" s="1">
        <v>22</v>
      </c>
      <c r="FD322" s="1">
        <v>12</v>
      </c>
      <c r="FE322" s="1">
        <v>0</v>
      </c>
      <c r="FF322" s="1">
        <v>0</v>
      </c>
      <c r="FG322" s="1">
        <v>0</v>
      </c>
      <c r="FH322" s="1">
        <v>0</v>
      </c>
      <c r="FI322" s="1">
        <v>31</v>
      </c>
      <c r="FJ322" s="1">
        <v>34</v>
      </c>
      <c r="FK322" s="1">
        <v>24</v>
      </c>
      <c r="FL322" s="1">
        <v>4</v>
      </c>
      <c r="FM322" s="1">
        <v>4</v>
      </c>
      <c r="FN322" s="1">
        <v>4</v>
      </c>
      <c r="FO322" s="1">
        <v>21</v>
      </c>
      <c r="FP322" s="1">
        <v>11</v>
      </c>
      <c r="FQ322" s="1">
        <v>21</v>
      </c>
      <c r="FR322" s="1" t="s">
        <v>329</v>
      </c>
      <c r="FS322" s="1">
        <v>313</v>
      </c>
      <c r="FT322" s="1">
        <v>134</v>
      </c>
      <c r="FU322" s="1">
        <v>313</v>
      </c>
    </row>
    <row r="323" spans="63:177">
      <c r="BK323" s="29">
        <v>978197407</v>
      </c>
      <c r="BL323" s="1" t="s">
        <v>273</v>
      </c>
      <c r="BM323" s="1">
        <v>176</v>
      </c>
      <c r="BN323" s="1" t="s">
        <v>289</v>
      </c>
      <c r="BO323" s="1" t="s">
        <v>290</v>
      </c>
      <c r="BP323" s="1">
        <v>69</v>
      </c>
      <c r="BQ323" s="1">
        <v>1</v>
      </c>
      <c r="BR323" s="4">
        <v>48.497058823529422</v>
      </c>
      <c r="BS323" s="4">
        <v>32.39411764705882</v>
      </c>
      <c r="BT323" s="4">
        <v>33.732352941176458</v>
      </c>
      <c r="BU323" s="4">
        <v>114.62352941176472</v>
      </c>
      <c r="BV323" s="4">
        <v>38.207843137254898</v>
      </c>
      <c r="BW323" s="1">
        <v>23</v>
      </c>
      <c r="BX323" s="1">
        <v>19</v>
      </c>
      <c r="BY323" s="1">
        <v>23</v>
      </c>
      <c r="BZ323" s="1">
        <v>3</v>
      </c>
      <c r="CA323" s="1">
        <v>0</v>
      </c>
      <c r="CB323" s="1">
        <v>0</v>
      </c>
      <c r="CC323" s="1">
        <v>39</v>
      </c>
      <c r="CD323" s="1">
        <v>15</v>
      </c>
      <c r="CE323" s="1">
        <v>9</v>
      </c>
      <c r="CF323" s="1">
        <v>5</v>
      </c>
      <c r="CG323" s="1">
        <v>1</v>
      </c>
      <c r="CH323" s="1">
        <v>0</v>
      </c>
      <c r="CI323" s="1">
        <v>41</v>
      </c>
      <c r="CJ323" s="1">
        <v>21</v>
      </c>
      <c r="CK323" s="1">
        <v>1</v>
      </c>
      <c r="CL323" s="1">
        <v>5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4"/>
      <c r="CT323" s="4"/>
      <c r="CU323" s="4"/>
      <c r="CV323" s="4"/>
      <c r="CW323" s="4"/>
      <c r="CX323" s="4"/>
      <c r="CY323" s="4"/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69</v>
      </c>
      <c r="EA323" s="1">
        <v>1</v>
      </c>
      <c r="EB323" s="4">
        <v>48.497058823529422</v>
      </c>
      <c r="EC323" s="4">
        <v>32.39411764705882</v>
      </c>
      <c r="ED323" s="4">
        <v>33.732352941176458</v>
      </c>
      <c r="EE323" s="4"/>
      <c r="EF323" s="4">
        <v>114.62352941176472</v>
      </c>
      <c r="EG323" s="4">
        <v>38.207843137254898</v>
      </c>
      <c r="EH323" s="4">
        <v>38.207843137254898</v>
      </c>
      <c r="EI323" s="1">
        <v>23</v>
      </c>
      <c r="EJ323" s="1">
        <v>19</v>
      </c>
      <c r="EK323" s="1">
        <v>23</v>
      </c>
      <c r="EL323" s="1">
        <v>3</v>
      </c>
      <c r="EM323" s="1">
        <v>0</v>
      </c>
      <c r="EN323" s="1">
        <v>0</v>
      </c>
      <c r="EO323" s="1">
        <v>39</v>
      </c>
      <c r="EP323" s="1">
        <v>15</v>
      </c>
      <c r="EQ323" s="1">
        <v>9</v>
      </c>
      <c r="ER323" s="1">
        <v>5</v>
      </c>
      <c r="ES323" s="1">
        <v>1</v>
      </c>
      <c r="ET323" s="1">
        <v>0</v>
      </c>
      <c r="EU323" s="1">
        <v>41</v>
      </c>
      <c r="EV323" s="1">
        <v>21</v>
      </c>
      <c r="EW323" s="1">
        <v>1</v>
      </c>
      <c r="EX323" s="1">
        <v>5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193</v>
      </c>
      <c r="FJ323" s="1" t="s">
        <v>375</v>
      </c>
      <c r="FK323" s="1">
        <v>204</v>
      </c>
      <c r="FL323" s="1">
        <v>17</v>
      </c>
      <c r="FM323" s="1" t="s">
        <v>375</v>
      </c>
      <c r="FN323" s="1">
        <v>17</v>
      </c>
      <c r="FO323" s="1">
        <v>21</v>
      </c>
      <c r="FP323" s="1">
        <v>11</v>
      </c>
      <c r="FQ323" s="1">
        <v>21</v>
      </c>
      <c r="FR323" s="1" t="s">
        <v>329</v>
      </c>
      <c r="FS323" s="1">
        <v>313</v>
      </c>
      <c r="FT323" s="1">
        <v>134</v>
      </c>
      <c r="FU323" s="1">
        <v>313</v>
      </c>
    </row>
    <row r="324" spans="63:177">
      <c r="BK324" s="29">
        <v>211923160</v>
      </c>
      <c r="BL324" s="1" t="s">
        <v>276</v>
      </c>
      <c r="BM324" s="1">
        <v>225</v>
      </c>
      <c r="BN324" s="1" t="s">
        <v>289</v>
      </c>
      <c r="BO324" s="1" t="s">
        <v>370</v>
      </c>
      <c r="BP324" s="1">
        <v>69</v>
      </c>
      <c r="BQ324" s="1">
        <v>0</v>
      </c>
      <c r="BR324" s="4">
        <v>63.05797101449275</v>
      </c>
      <c r="BS324" s="4">
        <v>41.460869565217386</v>
      </c>
      <c r="BT324" s="4">
        <v>44.371014492753631</v>
      </c>
      <c r="BU324" s="4">
        <v>148.88985507246372</v>
      </c>
      <c r="BV324" s="4">
        <v>49.629951690821279</v>
      </c>
      <c r="BW324" s="1">
        <v>4</v>
      </c>
      <c r="BX324" s="1">
        <v>22</v>
      </c>
      <c r="BY324" s="1">
        <v>32</v>
      </c>
      <c r="BZ324" s="1">
        <v>11</v>
      </c>
      <c r="CA324" s="1">
        <v>0</v>
      </c>
      <c r="CB324" s="1">
        <v>0</v>
      </c>
      <c r="CC324" s="1">
        <v>31</v>
      </c>
      <c r="CD324" s="1">
        <v>21</v>
      </c>
      <c r="CE324" s="1">
        <v>11</v>
      </c>
      <c r="CF324" s="1">
        <v>6</v>
      </c>
      <c r="CG324" s="1">
        <v>0</v>
      </c>
      <c r="CH324" s="1">
        <v>0</v>
      </c>
      <c r="CI324" s="1">
        <v>23</v>
      </c>
      <c r="CJ324" s="1">
        <v>29</v>
      </c>
      <c r="CK324" s="1">
        <v>9</v>
      </c>
      <c r="CL324" s="1">
        <v>8</v>
      </c>
      <c r="CM324" s="1">
        <v>0</v>
      </c>
      <c r="CN324" s="1">
        <v>0</v>
      </c>
      <c r="CO324" s="1">
        <v>0</v>
      </c>
      <c r="CP324" s="1">
        <v>0</v>
      </c>
      <c r="CQ324" s="1">
        <v>46</v>
      </c>
      <c r="CR324" s="1">
        <v>1</v>
      </c>
      <c r="CS324" s="4">
        <v>61.826666666666675</v>
      </c>
      <c r="CT324" s="4">
        <v>36.024444444444441</v>
      </c>
      <c r="CU324" s="4">
        <v>52.153333333333315</v>
      </c>
      <c r="CV324" s="4">
        <v>59.045454545454547</v>
      </c>
      <c r="CW324" s="4">
        <v>150.00444444444446</v>
      </c>
      <c r="CX324" s="4">
        <v>50.00148148148147</v>
      </c>
      <c r="CY324" s="4">
        <v>52.064259259259245</v>
      </c>
      <c r="CZ324" s="1">
        <v>3</v>
      </c>
      <c r="DA324" s="1">
        <v>18</v>
      </c>
      <c r="DB324" s="1">
        <v>12</v>
      </c>
      <c r="DC324" s="1">
        <v>12</v>
      </c>
      <c r="DD324" s="1">
        <v>0</v>
      </c>
      <c r="DE324" s="1">
        <v>0</v>
      </c>
      <c r="DF324" s="1">
        <v>22</v>
      </c>
      <c r="DG324" s="1">
        <v>12</v>
      </c>
      <c r="DH324" s="1">
        <v>9</v>
      </c>
      <c r="DI324" s="1">
        <v>2</v>
      </c>
      <c r="DJ324" s="1">
        <v>1</v>
      </c>
      <c r="DK324" s="1">
        <v>0</v>
      </c>
      <c r="DL324" s="1">
        <v>12</v>
      </c>
      <c r="DM324" s="1">
        <v>14</v>
      </c>
      <c r="DN324" s="1">
        <v>11</v>
      </c>
      <c r="DO324" s="1">
        <v>8</v>
      </c>
      <c r="DP324" s="1">
        <v>0</v>
      </c>
      <c r="DQ324" s="1">
        <v>0</v>
      </c>
      <c r="DR324" s="1">
        <v>5</v>
      </c>
      <c r="DS324" s="1">
        <v>17</v>
      </c>
      <c r="DT324" s="1">
        <v>19</v>
      </c>
      <c r="DU324" s="1">
        <v>3</v>
      </c>
      <c r="DV324" s="1">
        <v>0</v>
      </c>
      <c r="DW324" s="1">
        <v>0</v>
      </c>
      <c r="DX324" s="1">
        <v>0</v>
      </c>
      <c r="DY324" s="1">
        <v>0</v>
      </c>
      <c r="DZ324" s="1">
        <v>115</v>
      </c>
      <c r="EA324" s="1">
        <v>1</v>
      </c>
      <c r="EB324" s="4">
        <v>62.571929824561401</v>
      </c>
      <c r="EC324" s="4">
        <v>39.314912280701762</v>
      </c>
      <c r="ED324" s="4">
        <v>47.442982456140378</v>
      </c>
      <c r="EE324" s="4">
        <v>59.045454545454547</v>
      </c>
      <c r="EF324" s="4">
        <v>149.32982456140343</v>
      </c>
      <c r="EG324" s="4">
        <v>49.776608187134507</v>
      </c>
      <c r="EH324" s="4">
        <v>50.590862573099443</v>
      </c>
      <c r="EI324" s="1">
        <v>7</v>
      </c>
      <c r="EJ324" s="1">
        <v>40</v>
      </c>
      <c r="EK324" s="1">
        <v>44</v>
      </c>
      <c r="EL324" s="1">
        <v>23</v>
      </c>
      <c r="EM324" s="1">
        <v>0</v>
      </c>
      <c r="EN324" s="1">
        <v>0</v>
      </c>
      <c r="EO324" s="1">
        <v>53</v>
      </c>
      <c r="EP324" s="1">
        <v>33</v>
      </c>
      <c r="EQ324" s="1">
        <v>20</v>
      </c>
      <c r="ER324" s="1">
        <v>8</v>
      </c>
      <c r="ES324" s="1">
        <v>1</v>
      </c>
      <c r="ET324" s="1">
        <v>0</v>
      </c>
      <c r="EU324" s="1">
        <v>35</v>
      </c>
      <c r="EV324" s="1">
        <v>43</v>
      </c>
      <c r="EW324" s="1">
        <v>20</v>
      </c>
      <c r="EX324" s="1">
        <v>16</v>
      </c>
      <c r="EY324" s="1">
        <v>0</v>
      </c>
      <c r="EZ324" s="1">
        <v>0</v>
      </c>
      <c r="FA324" s="1">
        <v>5</v>
      </c>
      <c r="FB324" s="1">
        <v>17</v>
      </c>
      <c r="FC324" s="1">
        <v>19</v>
      </c>
      <c r="FD324" s="1">
        <v>3</v>
      </c>
      <c r="FE324" s="1">
        <v>0</v>
      </c>
      <c r="FF324" s="1">
        <v>0</v>
      </c>
      <c r="FG324" s="1">
        <v>0</v>
      </c>
      <c r="FH324" s="1">
        <v>0</v>
      </c>
      <c r="FI324" s="1">
        <v>29</v>
      </c>
      <c r="FJ324" s="1">
        <v>49</v>
      </c>
      <c r="FK324" s="1">
        <v>38</v>
      </c>
      <c r="FL324" s="1">
        <v>3</v>
      </c>
      <c r="FM324" s="1">
        <v>6</v>
      </c>
      <c r="FN324" s="1">
        <v>5</v>
      </c>
      <c r="FO324" s="1">
        <v>21</v>
      </c>
      <c r="FP324" s="1">
        <v>11</v>
      </c>
      <c r="FQ324" s="1">
        <v>21</v>
      </c>
      <c r="FR324" s="1" t="s">
        <v>329</v>
      </c>
      <c r="FS324" s="1">
        <v>313</v>
      </c>
      <c r="FT324" s="1">
        <v>134</v>
      </c>
      <c r="FU324" s="1">
        <v>313</v>
      </c>
    </row>
    <row r="325" spans="63:177">
      <c r="BK325" s="29">
        <v>890042539</v>
      </c>
      <c r="BL325" s="1" t="s">
        <v>277</v>
      </c>
      <c r="BM325" s="1">
        <v>286</v>
      </c>
      <c r="BN325" s="1" t="s">
        <v>289</v>
      </c>
      <c r="BO325" s="1" t="s">
        <v>370</v>
      </c>
      <c r="BP325" s="1">
        <v>147</v>
      </c>
      <c r="BQ325" s="1">
        <v>0</v>
      </c>
      <c r="BR325" s="4">
        <v>55.520408163265301</v>
      </c>
      <c r="BS325" s="4">
        <v>37.618367346938768</v>
      </c>
      <c r="BT325" s="4">
        <v>41.195238095238075</v>
      </c>
      <c r="BU325" s="4">
        <v>134.33401360544218</v>
      </c>
      <c r="BV325" s="4">
        <v>44.778004535147375</v>
      </c>
      <c r="BW325" s="1">
        <v>24</v>
      </c>
      <c r="BX325" s="1">
        <v>58</v>
      </c>
      <c r="BY325" s="1">
        <v>41</v>
      </c>
      <c r="BZ325" s="1">
        <v>24</v>
      </c>
      <c r="CA325" s="1">
        <v>2</v>
      </c>
      <c r="CB325" s="1">
        <v>1</v>
      </c>
      <c r="CC325" s="1">
        <v>69</v>
      </c>
      <c r="CD325" s="1">
        <v>43</v>
      </c>
      <c r="CE325" s="1">
        <v>23</v>
      </c>
      <c r="CF325" s="1">
        <v>12</v>
      </c>
      <c r="CG325" s="1">
        <v>7</v>
      </c>
      <c r="CH325" s="1">
        <v>0</v>
      </c>
      <c r="CI325" s="1">
        <v>70</v>
      </c>
      <c r="CJ325" s="1">
        <v>34</v>
      </c>
      <c r="CK325" s="1">
        <v>25</v>
      </c>
      <c r="CL325" s="1">
        <v>18</v>
      </c>
      <c r="CM325" s="1">
        <v>3</v>
      </c>
      <c r="CN325" s="1">
        <v>0</v>
      </c>
      <c r="CO325" s="1">
        <v>2</v>
      </c>
      <c r="CP325" s="1">
        <v>0</v>
      </c>
      <c r="CQ325" s="1">
        <v>59</v>
      </c>
      <c r="CR325" s="1">
        <v>1</v>
      </c>
      <c r="CS325" s="4">
        <v>60.691379310344821</v>
      </c>
      <c r="CT325" s="4">
        <v>34.039655172413788</v>
      </c>
      <c r="CU325" s="4">
        <v>51.477586206896547</v>
      </c>
      <c r="CV325" s="4">
        <v>60.017241379310342</v>
      </c>
      <c r="CW325" s="4">
        <v>146.20862068965513</v>
      </c>
      <c r="CX325" s="4">
        <v>48.736206896551714</v>
      </c>
      <c r="CY325" s="4">
        <v>51.556465517241378</v>
      </c>
      <c r="CZ325" s="1">
        <v>7</v>
      </c>
      <c r="DA325" s="1">
        <v>16</v>
      </c>
      <c r="DB325" s="1">
        <v>23</v>
      </c>
      <c r="DC325" s="1">
        <v>12</v>
      </c>
      <c r="DD325" s="1">
        <v>1</v>
      </c>
      <c r="DE325" s="1">
        <v>0</v>
      </c>
      <c r="DF325" s="1">
        <v>30</v>
      </c>
      <c r="DG325" s="1">
        <v>19</v>
      </c>
      <c r="DH325" s="1">
        <v>4</v>
      </c>
      <c r="DI325" s="1">
        <v>5</v>
      </c>
      <c r="DJ325" s="1">
        <v>3</v>
      </c>
      <c r="DK325" s="1">
        <v>0</v>
      </c>
      <c r="DL325" s="1">
        <v>12</v>
      </c>
      <c r="DM325" s="1">
        <v>22</v>
      </c>
      <c r="DN325" s="1">
        <v>15</v>
      </c>
      <c r="DO325" s="1">
        <v>9</v>
      </c>
      <c r="DP325" s="1">
        <v>1</v>
      </c>
      <c r="DQ325" s="1">
        <v>0</v>
      </c>
      <c r="DR325" s="1">
        <v>7</v>
      </c>
      <c r="DS325" s="1">
        <v>18</v>
      </c>
      <c r="DT325" s="1">
        <v>27</v>
      </c>
      <c r="DU325" s="1">
        <v>6</v>
      </c>
      <c r="DV325" s="1">
        <v>0</v>
      </c>
      <c r="DW325" s="1">
        <v>0</v>
      </c>
      <c r="DX325" s="1">
        <v>0</v>
      </c>
      <c r="DY325" s="1">
        <v>0</v>
      </c>
      <c r="DZ325" s="1">
        <v>206</v>
      </c>
      <c r="EA325" s="1">
        <v>1</v>
      </c>
      <c r="EB325" s="4">
        <v>56.983414634146378</v>
      </c>
      <c r="EC325" s="4">
        <v>36.605853658536581</v>
      </c>
      <c r="ED325" s="4">
        <v>44.104390243902436</v>
      </c>
      <c r="EE325" s="4">
        <v>60.017241379310342</v>
      </c>
      <c r="EF325" s="4">
        <v>137.69365853658542</v>
      </c>
      <c r="EG325" s="4">
        <v>45.897886178861803</v>
      </c>
      <c r="EH325" s="4">
        <v>46.695813008130088</v>
      </c>
      <c r="EI325" s="1">
        <v>31</v>
      </c>
      <c r="EJ325" s="1">
        <v>74</v>
      </c>
      <c r="EK325" s="1">
        <v>64</v>
      </c>
      <c r="EL325" s="1">
        <v>36</v>
      </c>
      <c r="EM325" s="1">
        <v>3</v>
      </c>
      <c r="EN325" s="1">
        <v>1</v>
      </c>
      <c r="EO325" s="1">
        <v>99</v>
      </c>
      <c r="EP325" s="1">
        <v>62</v>
      </c>
      <c r="EQ325" s="1">
        <v>27</v>
      </c>
      <c r="ER325" s="1">
        <v>17</v>
      </c>
      <c r="ES325" s="1">
        <v>10</v>
      </c>
      <c r="ET325" s="1">
        <v>0</v>
      </c>
      <c r="EU325" s="1">
        <v>82</v>
      </c>
      <c r="EV325" s="1">
        <v>56</v>
      </c>
      <c r="EW325" s="1">
        <v>40</v>
      </c>
      <c r="EX325" s="1">
        <v>27</v>
      </c>
      <c r="EY325" s="1">
        <v>4</v>
      </c>
      <c r="EZ325" s="1">
        <v>0</v>
      </c>
      <c r="FA325" s="1">
        <v>7</v>
      </c>
      <c r="FB325" s="1">
        <v>18</v>
      </c>
      <c r="FC325" s="1">
        <v>27</v>
      </c>
      <c r="FD325" s="1">
        <v>6</v>
      </c>
      <c r="FE325" s="1">
        <v>0</v>
      </c>
      <c r="FF325" s="1">
        <v>0</v>
      </c>
      <c r="FG325" s="1">
        <v>2</v>
      </c>
      <c r="FH325" s="1">
        <v>0</v>
      </c>
      <c r="FI325" s="1">
        <v>71</v>
      </c>
      <c r="FJ325" s="1">
        <v>60</v>
      </c>
      <c r="FK325" s="1">
        <v>82</v>
      </c>
      <c r="FL325" s="1">
        <v>8</v>
      </c>
      <c r="FM325" s="1">
        <v>9</v>
      </c>
      <c r="FN325" s="1">
        <v>10</v>
      </c>
      <c r="FO325" s="1">
        <v>21</v>
      </c>
      <c r="FP325" s="1">
        <v>11</v>
      </c>
      <c r="FQ325" s="1">
        <v>21</v>
      </c>
      <c r="FR325" s="1" t="s">
        <v>329</v>
      </c>
      <c r="FS325" s="1">
        <v>313</v>
      </c>
      <c r="FT325" s="1">
        <v>134</v>
      </c>
      <c r="FU325" s="1">
        <v>313</v>
      </c>
    </row>
    <row r="326" spans="63:177">
      <c r="BK326" s="29">
        <v>185350024</v>
      </c>
      <c r="BL326" s="1" t="s">
        <v>278</v>
      </c>
      <c r="BM326" s="1">
        <v>308</v>
      </c>
      <c r="BN326" s="1" t="s">
        <v>289</v>
      </c>
      <c r="BO326" s="1" t="s">
        <v>290</v>
      </c>
      <c r="BP326" s="1">
        <v>141</v>
      </c>
      <c r="BQ326" s="1">
        <v>0</v>
      </c>
      <c r="BR326" s="4">
        <v>59.961702127659578</v>
      </c>
      <c r="BS326" s="4">
        <v>39.995035460992881</v>
      </c>
      <c r="BT326" s="4">
        <v>47.287943262411353</v>
      </c>
      <c r="BU326" s="4">
        <v>147.24468085106389</v>
      </c>
      <c r="BV326" s="4">
        <v>49.081560283687921</v>
      </c>
      <c r="BW326" s="1">
        <v>10</v>
      </c>
      <c r="BX326" s="1">
        <v>58</v>
      </c>
      <c r="BY326" s="1">
        <v>51</v>
      </c>
      <c r="BZ326" s="1">
        <v>22</v>
      </c>
      <c r="CA326" s="1">
        <v>0</v>
      </c>
      <c r="CB326" s="1">
        <v>0</v>
      </c>
      <c r="CC326" s="1">
        <v>59</v>
      </c>
      <c r="CD326" s="1">
        <v>48</v>
      </c>
      <c r="CE326" s="1">
        <v>19</v>
      </c>
      <c r="CF326" s="1">
        <v>15</v>
      </c>
      <c r="CG326" s="1">
        <v>0</v>
      </c>
      <c r="CH326" s="1">
        <v>1</v>
      </c>
      <c r="CI326" s="1">
        <v>53</v>
      </c>
      <c r="CJ326" s="1">
        <v>39</v>
      </c>
      <c r="CK326" s="1">
        <v>28</v>
      </c>
      <c r="CL326" s="1">
        <v>21</v>
      </c>
      <c r="CM326" s="1">
        <v>0</v>
      </c>
      <c r="CN326" s="1">
        <v>1</v>
      </c>
      <c r="CO326" s="1">
        <v>0</v>
      </c>
      <c r="CP326" s="1">
        <v>0</v>
      </c>
      <c r="CQ326" s="1">
        <v>0</v>
      </c>
      <c r="CR326" s="1">
        <v>0</v>
      </c>
      <c r="CS326" s="4"/>
      <c r="CT326" s="4"/>
      <c r="CU326" s="4"/>
      <c r="CV326" s="4"/>
      <c r="CW326" s="4"/>
      <c r="CX326" s="4"/>
      <c r="CY326" s="4"/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141</v>
      </c>
      <c r="EA326" s="1">
        <v>0</v>
      </c>
      <c r="EB326" s="4">
        <v>59.961702127659578</v>
      </c>
      <c r="EC326" s="4">
        <v>39.995035460992881</v>
      </c>
      <c r="ED326" s="4">
        <v>47.287943262411353</v>
      </c>
      <c r="EE326" s="4"/>
      <c r="EF326" s="4">
        <v>147.24468085106389</v>
      </c>
      <c r="EG326" s="4">
        <v>49.081560283687921</v>
      </c>
      <c r="EH326" s="4">
        <v>49.081560283687921</v>
      </c>
      <c r="EI326" s="1">
        <v>10</v>
      </c>
      <c r="EJ326" s="1">
        <v>58</v>
      </c>
      <c r="EK326" s="1">
        <v>51</v>
      </c>
      <c r="EL326" s="1">
        <v>22</v>
      </c>
      <c r="EM326" s="1">
        <v>0</v>
      </c>
      <c r="EN326" s="1">
        <v>0</v>
      </c>
      <c r="EO326" s="1">
        <v>59</v>
      </c>
      <c r="EP326" s="1">
        <v>48</v>
      </c>
      <c r="EQ326" s="1">
        <v>19</v>
      </c>
      <c r="ER326" s="1">
        <v>15</v>
      </c>
      <c r="ES326" s="1">
        <v>0</v>
      </c>
      <c r="ET326" s="1">
        <v>1</v>
      </c>
      <c r="EU326" s="1">
        <v>53</v>
      </c>
      <c r="EV326" s="1">
        <v>39</v>
      </c>
      <c r="EW326" s="1">
        <v>28</v>
      </c>
      <c r="EX326" s="1">
        <v>21</v>
      </c>
      <c r="EY326" s="1">
        <v>0</v>
      </c>
      <c r="EZ326" s="1">
        <v>1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34</v>
      </c>
      <c r="FJ326" s="1" t="s">
        <v>375</v>
      </c>
      <c r="FK326" s="1">
        <v>40</v>
      </c>
      <c r="FL326" s="1">
        <v>6</v>
      </c>
      <c r="FM326" s="1" t="s">
        <v>375</v>
      </c>
      <c r="FN326" s="1">
        <v>6</v>
      </c>
      <c r="FO326" s="1">
        <v>21</v>
      </c>
      <c r="FP326" s="1">
        <v>11</v>
      </c>
      <c r="FQ326" s="1">
        <v>21</v>
      </c>
      <c r="FR326" s="1" t="s">
        <v>329</v>
      </c>
      <c r="FS326" s="1">
        <v>313</v>
      </c>
      <c r="FT326" s="1">
        <v>134</v>
      </c>
      <c r="FU326" s="1">
        <v>313</v>
      </c>
    </row>
    <row r="327" spans="63:177">
      <c r="BR327" s="4"/>
      <c r="BS327" s="4"/>
      <c r="BT327" s="4"/>
      <c r="BU327" s="4"/>
      <c r="BV327" s="4"/>
      <c r="CS327" s="4"/>
      <c r="CT327" s="4"/>
      <c r="CU327" s="4"/>
      <c r="CV327" s="4"/>
      <c r="CW327" s="4"/>
      <c r="CX327" s="4"/>
      <c r="CY327" s="4"/>
    </row>
    <row r="328" spans="63:177">
      <c r="BR328" s="4"/>
      <c r="BS328" s="4"/>
      <c r="BT328" s="4"/>
      <c r="BU328" s="4"/>
      <c r="BV328" s="4"/>
      <c r="CS328" s="4"/>
      <c r="CT328" s="4"/>
      <c r="CU328" s="4"/>
      <c r="CV328" s="4"/>
      <c r="CW328" s="4"/>
      <c r="CX328" s="4"/>
      <c r="CY328" s="4"/>
    </row>
    <row r="329" spans="63:177">
      <c r="BR329" s="4"/>
      <c r="BS329" s="4"/>
      <c r="BT329" s="4"/>
      <c r="BU329" s="4"/>
      <c r="BV329" s="4"/>
      <c r="CS329" s="4"/>
      <c r="CT329" s="4"/>
      <c r="CU329" s="4"/>
      <c r="CV329" s="4"/>
      <c r="CW329" s="4"/>
      <c r="CX329" s="4"/>
      <c r="CY329" s="4"/>
    </row>
    <row r="330" spans="63:177">
      <c r="BR330" s="4"/>
      <c r="BS330" s="4"/>
      <c r="BT330" s="4"/>
      <c r="BU330" s="4"/>
      <c r="BV330" s="4"/>
      <c r="CS330" s="4"/>
      <c r="CT330" s="4"/>
      <c r="CU330" s="4"/>
      <c r="CV330" s="4"/>
      <c r="CW330" s="4"/>
      <c r="CX330" s="4"/>
      <c r="CY330" s="4"/>
    </row>
    <row r="331" spans="63:177">
      <c r="BR331" s="4"/>
      <c r="BS331" s="4"/>
      <c r="BT331" s="4"/>
      <c r="BU331" s="4"/>
      <c r="BV331" s="4"/>
      <c r="CS331" s="4"/>
      <c r="CT331" s="4"/>
      <c r="CU331" s="4"/>
      <c r="CV331" s="4"/>
      <c r="CW331" s="4"/>
      <c r="CX331" s="4"/>
      <c r="CY331" s="4"/>
    </row>
    <row r="332" spans="63:177">
      <c r="BR332" s="4"/>
      <c r="BS332" s="4"/>
      <c r="BT332" s="4"/>
      <c r="BU332" s="4"/>
      <c r="BV332" s="4"/>
      <c r="CS332" s="4"/>
      <c r="CT332" s="4"/>
      <c r="CU332" s="4"/>
      <c r="CV332" s="4"/>
      <c r="CW332" s="4"/>
      <c r="CX332" s="4"/>
      <c r="CY332" s="4"/>
    </row>
    <row r="333" spans="63:177">
      <c r="BR333" s="4"/>
      <c r="BS333" s="4"/>
      <c r="BT333" s="4"/>
      <c r="BU333" s="4"/>
      <c r="BV333" s="4"/>
      <c r="CS333" s="4"/>
      <c r="CT333" s="4"/>
      <c r="CU333" s="4"/>
      <c r="CV333" s="4"/>
      <c r="CW333" s="4"/>
      <c r="CX333" s="4"/>
      <c r="CY333" s="4"/>
    </row>
    <row r="334" spans="63:177">
      <c r="BR334" s="4"/>
      <c r="BS334" s="4"/>
      <c r="BT334" s="4"/>
      <c r="BU334" s="4"/>
      <c r="BV334" s="4"/>
      <c r="CS334" s="4"/>
      <c r="CT334" s="4"/>
      <c r="CU334" s="4"/>
      <c r="CV334" s="4"/>
      <c r="CW334" s="4"/>
      <c r="CX334" s="4"/>
      <c r="CY334" s="4"/>
    </row>
    <row r="335" spans="63:177">
      <c r="BK335" s="1" t="s">
        <v>284</v>
      </c>
      <c r="BL335" s="1" t="s">
        <v>331</v>
      </c>
      <c r="BP335" s="1">
        <v>4029</v>
      </c>
      <c r="BQ335" s="1">
        <v>32</v>
      </c>
      <c r="BR335" s="4">
        <v>54.812384288216307</v>
      </c>
      <c r="BS335" s="4">
        <v>31.231973980485371</v>
      </c>
      <c r="BT335" s="4">
        <v>36.567375531648992</v>
      </c>
      <c r="BU335" s="4">
        <v>122.61173380035024</v>
      </c>
      <c r="BV335" s="4">
        <v>40.870577933450065</v>
      </c>
      <c r="BW335" s="1">
        <v>755</v>
      </c>
      <c r="BX335" s="1">
        <v>1525</v>
      </c>
      <c r="BY335" s="1">
        <v>994</v>
      </c>
      <c r="BZ335" s="1">
        <v>723</v>
      </c>
      <c r="CA335" s="1">
        <v>17</v>
      </c>
      <c r="CB335" s="1">
        <v>13</v>
      </c>
      <c r="CC335" s="1">
        <v>2322</v>
      </c>
      <c r="CD335" s="1">
        <v>1142</v>
      </c>
      <c r="CE335" s="1">
        <v>361</v>
      </c>
      <c r="CF335" s="1">
        <v>172</v>
      </c>
      <c r="CG335" s="1">
        <v>84</v>
      </c>
      <c r="CH335" s="1">
        <v>7</v>
      </c>
      <c r="CI335" s="1">
        <v>1942</v>
      </c>
      <c r="CJ335" s="1">
        <v>1381</v>
      </c>
      <c r="CK335" s="1">
        <v>475</v>
      </c>
      <c r="CL335" s="1">
        <v>199</v>
      </c>
      <c r="CM335" s="1">
        <v>31</v>
      </c>
      <c r="CN335" s="1">
        <v>7</v>
      </c>
      <c r="CO335" s="1">
        <v>14</v>
      </c>
      <c r="CP335" s="1">
        <v>0</v>
      </c>
      <c r="CQ335" s="1">
        <v>663</v>
      </c>
      <c r="CR335" s="1">
        <v>1</v>
      </c>
      <c r="CS335" s="4">
        <v>61.985196374622355</v>
      </c>
      <c r="CT335" s="4">
        <v>33.634441087613304</v>
      </c>
      <c r="CU335" s="4">
        <v>46.778851963746199</v>
      </c>
      <c r="CV335" s="4">
        <v>59.121028744326779</v>
      </c>
      <c r="CW335" s="4">
        <v>142.39848942598181</v>
      </c>
      <c r="CX335" s="4">
        <v>47.466163141993995</v>
      </c>
      <c r="CY335" s="4">
        <v>50.374836354481367</v>
      </c>
      <c r="CZ335" s="1">
        <v>72</v>
      </c>
      <c r="DA335" s="1">
        <v>195</v>
      </c>
      <c r="DB335" s="1">
        <v>241</v>
      </c>
      <c r="DC335" s="1">
        <v>154</v>
      </c>
      <c r="DD335" s="1">
        <v>3</v>
      </c>
      <c r="DE335" s="1">
        <v>4</v>
      </c>
      <c r="DF335" s="1">
        <v>353</v>
      </c>
      <c r="DG335" s="1">
        <v>209</v>
      </c>
      <c r="DH335" s="1">
        <v>73</v>
      </c>
      <c r="DI335" s="1">
        <v>27</v>
      </c>
      <c r="DJ335" s="1">
        <v>8</v>
      </c>
      <c r="DK335" s="1">
        <v>1</v>
      </c>
      <c r="DL335" s="1">
        <v>191</v>
      </c>
      <c r="DM335" s="1">
        <v>277</v>
      </c>
      <c r="DN335" s="1">
        <v>134</v>
      </c>
      <c r="DO335" s="1">
        <v>60</v>
      </c>
      <c r="DP335" s="1">
        <v>2</v>
      </c>
      <c r="DQ335" s="1">
        <v>1</v>
      </c>
      <c r="DR335" s="1">
        <v>84</v>
      </c>
      <c r="DS335" s="1">
        <v>220</v>
      </c>
      <c r="DT335" s="1">
        <v>245</v>
      </c>
      <c r="DU335" s="1">
        <v>112</v>
      </c>
      <c r="DV335" s="1">
        <v>0</v>
      </c>
      <c r="DW335" s="1">
        <v>4</v>
      </c>
      <c r="DX335" s="1">
        <v>2</v>
      </c>
      <c r="DY335" s="1">
        <v>0</v>
      </c>
      <c r="DZ335" s="1">
        <v>4692</v>
      </c>
      <c r="EA335" s="1">
        <v>33</v>
      </c>
      <c r="EB335" s="1">
        <v>55.83157329899133</v>
      </c>
      <c r="EC335" s="1">
        <v>31.573341918866689</v>
      </c>
      <c r="ED335" s="1">
        <v>38.018330113758495</v>
      </c>
      <c r="EE335" s="1">
        <v>59.121028744326779</v>
      </c>
      <c r="EF335" s="1">
        <v>125.42324533161623</v>
      </c>
      <c r="EG335" s="1">
        <v>41.807748443871958</v>
      </c>
      <c r="EH335" s="1">
        <v>42.221043500035655</v>
      </c>
      <c r="EI335" s="1">
        <v>827</v>
      </c>
      <c r="EJ335" s="1">
        <v>1720</v>
      </c>
      <c r="EK335" s="1">
        <v>1235</v>
      </c>
      <c r="EL335" s="1">
        <v>877</v>
      </c>
      <c r="EM335" s="1">
        <v>20</v>
      </c>
      <c r="EN335" s="1">
        <v>17</v>
      </c>
      <c r="EO335" s="1">
        <v>2675</v>
      </c>
      <c r="EP335" s="1">
        <v>1351</v>
      </c>
      <c r="EQ335" s="1">
        <v>434</v>
      </c>
      <c r="ER335" s="1">
        <v>199</v>
      </c>
      <c r="ES335" s="1">
        <v>92</v>
      </c>
      <c r="ET335" s="1">
        <v>8</v>
      </c>
      <c r="EU335" s="1">
        <v>2133</v>
      </c>
      <c r="EV335" s="1">
        <v>1658</v>
      </c>
      <c r="EW335" s="1">
        <v>609</v>
      </c>
      <c r="EX335" s="1">
        <v>259</v>
      </c>
      <c r="EY335" s="1">
        <v>33</v>
      </c>
      <c r="EZ335" s="1">
        <v>8</v>
      </c>
      <c r="FA335" s="1">
        <v>84</v>
      </c>
      <c r="FB335" s="1">
        <v>220</v>
      </c>
      <c r="FC335" s="1">
        <v>245</v>
      </c>
      <c r="FD335" s="1">
        <v>112</v>
      </c>
      <c r="FE335" s="1">
        <v>0</v>
      </c>
      <c r="FF335" s="1">
        <v>4</v>
      </c>
      <c r="FG335" s="1">
        <v>16</v>
      </c>
      <c r="FH335" s="1">
        <v>0</v>
      </c>
      <c r="FI335" s="1">
        <v>8</v>
      </c>
      <c r="FJ335" s="1">
        <v>7</v>
      </c>
      <c r="FK335" s="1">
        <v>7</v>
      </c>
      <c r="FS335" s="1">
        <v>12</v>
      </c>
      <c r="FT335" s="1">
        <v>12</v>
      </c>
      <c r="FU335" s="1">
        <v>12</v>
      </c>
    </row>
    <row r="336" spans="63:177">
      <c r="BK336" s="1" t="s">
        <v>299</v>
      </c>
      <c r="BL336" s="1" t="s">
        <v>331</v>
      </c>
      <c r="BP336" s="1">
        <v>1534</v>
      </c>
      <c r="BQ336" s="1">
        <v>12</v>
      </c>
      <c r="BR336" s="4">
        <v>48.954927726675365</v>
      </c>
      <c r="BS336" s="4">
        <v>36.285742444152383</v>
      </c>
      <c r="BT336" s="4">
        <v>39.461760840998664</v>
      </c>
      <c r="BU336" s="4">
        <v>124.70243101182639</v>
      </c>
      <c r="BV336" s="4">
        <v>41.56747700394218</v>
      </c>
      <c r="BW336" s="1">
        <v>353</v>
      </c>
      <c r="BX336" s="1">
        <v>680</v>
      </c>
      <c r="BY336" s="1">
        <v>352</v>
      </c>
      <c r="BZ336" s="1">
        <v>137</v>
      </c>
      <c r="CA336" s="1">
        <v>8</v>
      </c>
      <c r="CB336" s="1">
        <v>2</v>
      </c>
      <c r="CC336" s="1">
        <v>687</v>
      </c>
      <c r="CD336" s="1">
        <v>595</v>
      </c>
      <c r="CE336" s="1">
        <v>150</v>
      </c>
      <c r="CF336" s="1">
        <v>90</v>
      </c>
      <c r="CG336" s="1">
        <v>20</v>
      </c>
      <c r="CH336" s="1">
        <v>9</v>
      </c>
      <c r="CI336" s="1">
        <v>697</v>
      </c>
      <c r="CJ336" s="1">
        <v>477</v>
      </c>
      <c r="CK336" s="1">
        <v>259</v>
      </c>
      <c r="CL336" s="1">
        <v>89</v>
      </c>
      <c r="CM336" s="1">
        <v>13</v>
      </c>
      <c r="CN336" s="1">
        <v>2</v>
      </c>
      <c r="CO336" s="1">
        <v>6</v>
      </c>
      <c r="CP336" s="1">
        <v>0</v>
      </c>
      <c r="CQ336" s="1">
        <v>573</v>
      </c>
      <c r="CR336" s="1">
        <v>4</v>
      </c>
      <c r="CS336" s="4">
        <v>67.363093145869911</v>
      </c>
      <c r="CT336" s="4">
        <v>37.586291739894541</v>
      </c>
      <c r="CU336" s="4">
        <v>51.983304042179221</v>
      </c>
      <c r="CV336" s="4">
        <v>58.805263157894736</v>
      </c>
      <c r="CW336" s="4">
        <v>156.93268892794379</v>
      </c>
      <c r="CX336" s="4">
        <v>52.31089630931465</v>
      </c>
      <c r="CY336" s="4">
        <v>53.960325131810208</v>
      </c>
      <c r="CZ336" s="1">
        <v>36</v>
      </c>
      <c r="DA336" s="1">
        <v>135</v>
      </c>
      <c r="DB336" s="1">
        <v>244</v>
      </c>
      <c r="DC336" s="1">
        <v>154</v>
      </c>
      <c r="DD336" s="1">
        <v>3</v>
      </c>
      <c r="DE336" s="1">
        <v>4</v>
      </c>
      <c r="DF336" s="1">
        <v>232</v>
      </c>
      <c r="DG336" s="1">
        <v>243</v>
      </c>
      <c r="DH336" s="1">
        <v>66</v>
      </c>
      <c r="DI336" s="1">
        <v>28</v>
      </c>
      <c r="DJ336" s="1">
        <v>6</v>
      </c>
      <c r="DK336" s="1">
        <v>0</v>
      </c>
      <c r="DL336" s="1">
        <v>146</v>
      </c>
      <c r="DM336" s="1">
        <v>186</v>
      </c>
      <c r="DN336" s="1">
        <v>157</v>
      </c>
      <c r="DO336" s="1">
        <v>80</v>
      </c>
      <c r="DP336" s="1">
        <v>3</v>
      </c>
      <c r="DQ336" s="1">
        <v>1</v>
      </c>
      <c r="DR336" s="1">
        <v>86</v>
      </c>
      <c r="DS336" s="1">
        <v>180</v>
      </c>
      <c r="DT336" s="1">
        <v>208</v>
      </c>
      <c r="DU336" s="1">
        <v>96</v>
      </c>
      <c r="DV336" s="1">
        <v>1</v>
      </c>
      <c r="DW336" s="1">
        <v>2</v>
      </c>
      <c r="DX336" s="1">
        <v>2</v>
      </c>
      <c r="DY336" s="1">
        <v>0</v>
      </c>
      <c r="DZ336" s="1">
        <v>2107</v>
      </c>
      <c r="EA336" s="1">
        <v>16</v>
      </c>
      <c r="EB336" s="1">
        <v>53.964131994261137</v>
      </c>
      <c r="EC336" s="1">
        <v>36.639646102343278</v>
      </c>
      <c r="ED336" s="1">
        <v>42.869105691056973</v>
      </c>
      <c r="EE336" s="1">
        <v>58.805263157894736</v>
      </c>
      <c r="EF336" s="1">
        <v>133.4728837876612</v>
      </c>
      <c r="EG336" s="1">
        <v>44.490961262553789</v>
      </c>
      <c r="EH336" s="1">
        <v>44.9398015303682</v>
      </c>
      <c r="EI336" s="1">
        <v>389</v>
      </c>
      <c r="EJ336" s="1">
        <v>815</v>
      </c>
      <c r="EK336" s="1">
        <v>596</v>
      </c>
      <c r="EL336" s="1">
        <v>291</v>
      </c>
      <c r="EM336" s="1">
        <v>11</v>
      </c>
      <c r="EN336" s="1">
        <v>6</v>
      </c>
      <c r="EO336" s="1">
        <v>919</v>
      </c>
      <c r="EP336" s="1">
        <v>838</v>
      </c>
      <c r="EQ336" s="1">
        <v>216</v>
      </c>
      <c r="ER336" s="1">
        <v>118</v>
      </c>
      <c r="ES336" s="1">
        <v>26</v>
      </c>
      <c r="ET336" s="1">
        <v>9</v>
      </c>
      <c r="EU336" s="1">
        <v>843</v>
      </c>
      <c r="EV336" s="1">
        <v>663</v>
      </c>
      <c r="EW336" s="1">
        <v>416</v>
      </c>
      <c r="EX336" s="1">
        <v>169</v>
      </c>
      <c r="EY336" s="1">
        <v>16</v>
      </c>
      <c r="EZ336" s="1">
        <v>3</v>
      </c>
      <c r="FA336" s="1">
        <v>86</v>
      </c>
      <c r="FB336" s="1">
        <v>180</v>
      </c>
      <c r="FC336" s="1">
        <v>208</v>
      </c>
      <c r="FD336" s="1">
        <v>96</v>
      </c>
      <c r="FE336" s="1">
        <v>1</v>
      </c>
      <c r="FF336" s="1">
        <v>2</v>
      </c>
      <c r="FG336" s="1">
        <v>8</v>
      </c>
      <c r="FH336" s="1">
        <v>0</v>
      </c>
      <c r="FI336" s="1">
        <v>6</v>
      </c>
      <c r="FJ336" s="1">
        <v>2</v>
      </c>
      <c r="FK336" s="1">
        <v>6</v>
      </c>
      <c r="FS336" s="1">
        <v>12</v>
      </c>
      <c r="FT336" s="1">
        <v>12</v>
      </c>
      <c r="FU336" s="1">
        <v>12</v>
      </c>
    </row>
    <row r="337" spans="63:177">
      <c r="BK337" s="1" t="s">
        <v>304</v>
      </c>
      <c r="BL337" s="1" t="s">
        <v>331</v>
      </c>
      <c r="BP337" s="1">
        <v>1361</v>
      </c>
      <c r="BQ337" s="1">
        <v>64</v>
      </c>
      <c r="BR337" s="4">
        <v>52.654664610639919</v>
      </c>
      <c r="BS337" s="4">
        <v>37.584425597532707</v>
      </c>
      <c r="BT337" s="4">
        <v>40.252197378565839</v>
      </c>
      <c r="BU337" s="4">
        <v>130.49128758673859</v>
      </c>
      <c r="BV337" s="4">
        <v>43.497095862246198</v>
      </c>
      <c r="BW337" s="1">
        <v>247</v>
      </c>
      <c r="BX337" s="1">
        <v>537</v>
      </c>
      <c r="BY337" s="1">
        <v>356</v>
      </c>
      <c r="BZ337" s="1">
        <v>157</v>
      </c>
      <c r="CA337" s="1">
        <v>6</v>
      </c>
      <c r="CB337" s="1">
        <v>0</v>
      </c>
      <c r="CC337" s="1">
        <v>539</v>
      </c>
      <c r="CD337" s="1">
        <v>542</v>
      </c>
      <c r="CE337" s="1">
        <v>138</v>
      </c>
      <c r="CF337" s="1">
        <v>78</v>
      </c>
      <c r="CG337" s="1">
        <v>13</v>
      </c>
      <c r="CH337" s="1">
        <v>2</v>
      </c>
      <c r="CI337" s="1">
        <v>569</v>
      </c>
      <c r="CJ337" s="1">
        <v>420</v>
      </c>
      <c r="CK337" s="1">
        <v>226</v>
      </c>
      <c r="CL337" s="1">
        <v>82</v>
      </c>
      <c r="CM337" s="1">
        <v>9</v>
      </c>
      <c r="CN337" s="1">
        <v>0</v>
      </c>
      <c r="CO337" s="1">
        <v>5</v>
      </c>
      <c r="CP337" s="1">
        <v>0</v>
      </c>
      <c r="CQ337" s="1">
        <v>645</v>
      </c>
      <c r="CR337" s="1">
        <v>9</v>
      </c>
      <c r="CS337" s="4">
        <v>67.194496855345903</v>
      </c>
      <c r="CT337" s="4">
        <v>37.676729559748424</v>
      </c>
      <c r="CU337" s="4">
        <v>51.147484276729521</v>
      </c>
      <c r="CV337" s="4">
        <v>57.38740157480315</v>
      </c>
      <c r="CW337" s="4">
        <v>156.01871069182391</v>
      </c>
      <c r="CX337" s="4">
        <v>52.006236897274647</v>
      </c>
      <c r="CY337" s="4">
        <v>53.340880503144668</v>
      </c>
      <c r="CZ337" s="1">
        <v>36</v>
      </c>
      <c r="DA337" s="1">
        <v>156</v>
      </c>
      <c r="DB337" s="1">
        <v>266</v>
      </c>
      <c r="DC337" s="1">
        <v>178</v>
      </c>
      <c r="DD337" s="1">
        <v>0</v>
      </c>
      <c r="DE337" s="1">
        <v>0</v>
      </c>
      <c r="DF337" s="1">
        <v>257</v>
      </c>
      <c r="DG337" s="1">
        <v>286</v>
      </c>
      <c r="DH337" s="1">
        <v>64</v>
      </c>
      <c r="DI337" s="1">
        <v>29</v>
      </c>
      <c r="DJ337" s="1">
        <v>1</v>
      </c>
      <c r="DK337" s="1">
        <v>2</v>
      </c>
      <c r="DL337" s="1">
        <v>159</v>
      </c>
      <c r="DM337" s="1">
        <v>216</v>
      </c>
      <c r="DN337" s="1">
        <v>188</v>
      </c>
      <c r="DO337" s="1">
        <v>73</v>
      </c>
      <c r="DP337" s="1">
        <v>1</v>
      </c>
      <c r="DQ337" s="1">
        <v>1</v>
      </c>
      <c r="DR337" s="1">
        <v>95</v>
      </c>
      <c r="DS337" s="1">
        <v>220</v>
      </c>
      <c r="DT337" s="1">
        <v>222</v>
      </c>
      <c r="DU337" s="1">
        <v>98</v>
      </c>
      <c r="DV337" s="1">
        <v>1</v>
      </c>
      <c r="DW337" s="1">
        <v>0</v>
      </c>
      <c r="DX337" s="1">
        <v>0</v>
      </c>
      <c r="DY337" s="1">
        <v>0</v>
      </c>
      <c r="DZ337" s="1">
        <v>2006</v>
      </c>
      <c r="EA337" s="1">
        <v>73</v>
      </c>
      <c r="EB337" s="1">
        <v>57.438592860838071</v>
      </c>
      <c r="EC337" s="1">
        <v>37.614795654423133</v>
      </c>
      <c r="ED337" s="1">
        <v>43.836989136057873</v>
      </c>
      <c r="EE337" s="1">
        <v>57.38740157480315</v>
      </c>
      <c r="EF337" s="1">
        <v>138.89037765131894</v>
      </c>
      <c r="EG337" s="1">
        <v>46.296792550439662</v>
      </c>
      <c r="EH337" s="1">
        <v>46.735919986204472</v>
      </c>
      <c r="EI337" s="1">
        <v>283</v>
      </c>
      <c r="EJ337" s="1">
        <v>693</v>
      </c>
      <c r="EK337" s="1">
        <v>622</v>
      </c>
      <c r="EL337" s="1">
        <v>335</v>
      </c>
      <c r="EM337" s="1">
        <v>6</v>
      </c>
      <c r="EN337" s="1">
        <v>0</v>
      </c>
      <c r="EO337" s="1">
        <v>796</v>
      </c>
      <c r="EP337" s="1">
        <v>828</v>
      </c>
      <c r="EQ337" s="1">
        <v>202</v>
      </c>
      <c r="ER337" s="1">
        <v>107</v>
      </c>
      <c r="ES337" s="1">
        <v>14</v>
      </c>
      <c r="ET337" s="1">
        <v>4</v>
      </c>
      <c r="EU337" s="1">
        <v>728</v>
      </c>
      <c r="EV337" s="1">
        <v>636</v>
      </c>
      <c r="EW337" s="1">
        <v>414</v>
      </c>
      <c r="EX337" s="1">
        <v>155</v>
      </c>
      <c r="EY337" s="1">
        <v>10</v>
      </c>
      <c r="EZ337" s="1">
        <v>1</v>
      </c>
      <c r="FA337" s="1">
        <v>95</v>
      </c>
      <c r="FB337" s="1">
        <v>220</v>
      </c>
      <c r="FC337" s="1">
        <v>222</v>
      </c>
      <c r="FD337" s="1">
        <v>98</v>
      </c>
      <c r="FE337" s="1">
        <v>1</v>
      </c>
      <c r="FF337" s="1">
        <v>0</v>
      </c>
      <c r="FG337" s="1">
        <v>5</v>
      </c>
      <c r="FH337" s="1">
        <v>0</v>
      </c>
      <c r="FI337" s="1">
        <v>4</v>
      </c>
      <c r="FJ337" s="1">
        <v>4</v>
      </c>
      <c r="FK337" s="1">
        <v>4</v>
      </c>
      <c r="FS337" s="1">
        <v>12</v>
      </c>
      <c r="FT337" s="1">
        <v>12</v>
      </c>
      <c r="FU337" s="1">
        <v>12</v>
      </c>
    </row>
    <row r="338" spans="63:177">
      <c r="BK338" s="1" t="s">
        <v>307</v>
      </c>
      <c r="BL338" s="1" t="s">
        <v>331</v>
      </c>
      <c r="BP338" s="1">
        <v>1934</v>
      </c>
      <c r="BQ338" s="1">
        <v>76</v>
      </c>
      <c r="BR338" s="4">
        <v>56.696232508073109</v>
      </c>
      <c r="BS338" s="4">
        <v>40.016792249730898</v>
      </c>
      <c r="BT338" s="4">
        <v>42.318083961248675</v>
      </c>
      <c r="BU338" s="4">
        <v>139.03110871905264</v>
      </c>
      <c r="BV338" s="4">
        <v>46.343702906350913</v>
      </c>
      <c r="BW338" s="1">
        <v>300</v>
      </c>
      <c r="BX338" s="1">
        <v>660</v>
      </c>
      <c r="BY338" s="1">
        <v>613</v>
      </c>
      <c r="BZ338" s="1">
        <v>285</v>
      </c>
      <c r="CA338" s="1">
        <v>10</v>
      </c>
      <c r="CB338" s="1">
        <v>4</v>
      </c>
      <c r="CC338" s="1">
        <v>775</v>
      </c>
      <c r="CD338" s="1">
        <v>656</v>
      </c>
      <c r="CE338" s="1">
        <v>250</v>
      </c>
      <c r="CF338" s="1">
        <v>177</v>
      </c>
      <c r="CG338" s="1">
        <v>34</v>
      </c>
      <c r="CH338" s="1">
        <v>11</v>
      </c>
      <c r="CI338" s="1">
        <v>769</v>
      </c>
      <c r="CJ338" s="1">
        <v>594</v>
      </c>
      <c r="CK338" s="1">
        <v>328</v>
      </c>
      <c r="CL338" s="1">
        <v>167</v>
      </c>
      <c r="CM338" s="1">
        <v>15</v>
      </c>
      <c r="CN338" s="1">
        <v>5</v>
      </c>
      <c r="CO338" s="1">
        <v>6</v>
      </c>
      <c r="CP338" s="1">
        <v>0</v>
      </c>
      <c r="CQ338" s="1">
        <v>643</v>
      </c>
      <c r="CR338" s="1">
        <v>3</v>
      </c>
      <c r="CS338" s="4">
        <v>66.165937500000013</v>
      </c>
      <c r="CT338" s="4">
        <v>37.458906250000013</v>
      </c>
      <c r="CU338" s="4">
        <v>51.189374999999977</v>
      </c>
      <c r="CV338" s="4">
        <v>57.377742946708466</v>
      </c>
      <c r="CW338" s="4">
        <v>154.81421874999995</v>
      </c>
      <c r="CX338" s="4">
        <v>51.60473958333332</v>
      </c>
      <c r="CY338" s="4">
        <v>53.026966145833327</v>
      </c>
      <c r="CZ338" s="1">
        <v>50</v>
      </c>
      <c r="DA338" s="1">
        <v>149</v>
      </c>
      <c r="DB338" s="1">
        <v>271</v>
      </c>
      <c r="DC338" s="1">
        <v>170</v>
      </c>
      <c r="DD338" s="1">
        <v>4</v>
      </c>
      <c r="DE338" s="1">
        <v>0</v>
      </c>
      <c r="DF338" s="1">
        <v>288</v>
      </c>
      <c r="DG338" s="1">
        <v>221</v>
      </c>
      <c r="DH338" s="1">
        <v>95</v>
      </c>
      <c r="DI338" s="1">
        <v>36</v>
      </c>
      <c r="DJ338" s="1">
        <v>9</v>
      </c>
      <c r="DK338" s="1">
        <v>0</v>
      </c>
      <c r="DL338" s="1">
        <v>170</v>
      </c>
      <c r="DM338" s="1">
        <v>205</v>
      </c>
      <c r="DN338" s="1">
        <v>170</v>
      </c>
      <c r="DO338" s="1">
        <v>95</v>
      </c>
      <c r="DP338" s="1">
        <v>3</v>
      </c>
      <c r="DQ338" s="1">
        <v>2</v>
      </c>
      <c r="DR338" s="1">
        <v>100</v>
      </c>
      <c r="DS338" s="1">
        <v>225</v>
      </c>
      <c r="DT338" s="1">
        <v>211</v>
      </c>
      <c r="DU338" s="1">
        <v>102</v>
      </c>
      <c r="DV338" s="1">
        <v>0</v>
      </c>
      <c r="DW338" s="1">
        <v>6</v>
      </c>
      <c r="DX338" s="1">
        <v>3</v>
      </c>
      <c r="DY338" s="1">
        <v>0</v>
      </c>
      <c r="DZ338" s="1">
        <v>2577</v>
      </c>
      <c r="EA338" s="1">
        <v>79</v>
      </c>
      <c r="EB338" s="1">
        <v>59.122417934347453</v>
      </c>
      <c r="EC338" s="1">
        <v>39.361449159327428</v>
      </c>
      <c r="ED338" s="1">
        <v>44.590952762210009</v>
      </c>
      <c r="EE338" s="1">
        <v>57.377742946708466</v>
      </c>
      <c r="EF338" s="1">
        <v>143.07481985588447</v>
      </c>
      <c r="EG338" s="1">
        <v>47.691606618628263</v>
      </c>
      <c r="EH338" s="1">
        <v>48.055988123832456</v>
      </c>
      <c r="EI338" s="1">
        <v>350</v>
      </c>
      <c r="EJ338" s="1">
        <v>809</v>
      </c>
      <c r="EK338" s="1">
        <v>884</v>
      </c>
      <c r="EL338" s="1">
        <v>455</v>
      </c>
      <c r="EM338" s="1">
        <v>14</v>
      </c>
      <c r="EN338" s="1">
        <v>4</v>
      </c>
      <c r="EO338" s="1">
        <v>1063</v>
      </c>
      <c r="EP338" s="1">
        <v>877</v>
      </c>
      <c r="EQ338" s="1">
        <v>345</v>
      </c>
      <c r="ER338" s="1">
        <v>213</v>
      </c>
      <c r="ES338" s="1">
        <v>43</v>
      </c>
      <c r="ET338" s="1">
        <v>11</v>
      </c>
      <c r="EU338" s="1">
        <v>939</v>
      </c>
      <c r="EV338" s="1">
        <v>799</v>
      </c>
      <c r="EW338" s="1">
        <v>498</v>
      </c>
      <c r="EX338" s="1">
        <v>262</v>
      </c>
      <c r="EY338" s="1">
        <v>18</v>
      </c>
      <c r="EZ338" s="1">
        <v>7</v>
      </c>
      <c r="FA338" s="1">
        <v>100</v>
      </c>
      <c r="FB338" s="1">
        <v>225</v>
      </c>
      <c r="FC338" s="1">
        <v>211</v>
      </c>
      <c r="FD338" s="1">
        <v>102</v>
      </c>
      <c r="FE338" s="1">
        <v>0</v>
      </c>
      <c r="FF338" s="1">
        <v>6</v>
      </c>
      <c r="FG338" s="1">
        <v>9</v>
      </c>
      <c r="FH338" s="1">
        <v>0</v>
      </c>
      <c r="FI338" s="1">
        <v>1</v>
      </c>
      <c r="FJ338" s="1">
        <v>5</v>
      </c>
      <c r="FK338" s="1">
        <v>1</v>
      </c>
      <c r="FS338" s="1">
        <v>12</v>
      </c>
      <c r="FT338" s="1">
        <v>12</v>
      </c>
      <c r="FU338" s="1">
        <v>12</v>
      </c>
    </row>
    <row r="339" spans="63:177">
      <c r="BK339" s="1" t="s">
        <v>309</v>
      </c>
      <c r="BL339" s="1" t="s">
        <v>331</v>
      </c>
      <c r="BP339" s="1">
        <v>170</v>
      </c>
      <c r="BQ339" s="1">
        <v>0</v>
      </c>
      <c r="BR339" s="4">
        <v>47.150588235294137</v>
      </c>
      <c r="BS339" s="4">
        <v>28.434117647058823</v>
      </c>
      <c r="BT339" s="4">
        <v>29.564117647058822</v>
      </c>
      <c r="BU339" s="4">
        <v>105.14882352941176</v>
      </c>
      <c r="BV339" s="4">
        <v>35.049607843137217</v>
      </c>
      <c r="BW339" s="1">
        <v>43</v>
      </c>
      <c r="BX339" s="1">
        <v>79</v>
      </c>
      <c r="BY339" s="1">
        <v>35</v>
      </c>
      <c r="BZ339" s="1">
        <v>13</v>
      </c>
      <c r="CA339" s="1">
        <v>3</v>
      </c>
      <c r="CB339" s="1">
        <v>0</v>
      </c>
      <c r="CC339" s="1">
        <v>109</v>
      </c>
      <c r="CD339" s="1">
        <v>45</v>
      </c>
      <c r="CE339" s="1">
        <v>12</v>
      </c>
      <c r="CF339" s="1">
        <v>4</v>
      </c>
      <c r="CG339" s="1">
        <v>6</v>
      </c>
      <c r="CH339" s="1">
        <v>0</v>
      </c>
      <c r="CI339" s="1">
        <v>106</v>
      </c>
      <c r="CJ339" s="1">
        <v>48</v>
      </c>
      <c r="CK339" s="1">
        <v>15</v>
      </c>
      <c r="CL339" s="1">
        <v>1</v>
      </c>
      <c r="CM339" s="1">
        <v>2</v>
      </c>
      <c r="CN339" s="1">
        <v>0</v>
      </c>
      <c r="CO339" s="1">
        <v>2</v>
      </c>
      <c r="CP339" s="1">
        <v>0</v>
      </c>
      <c r="CQ339" s="1">
        <v>30</v>
      </c>
      <c r="CR339" s="1">
        <v>1</v>
      </c>
      <c r="CS339" s="4">
        <v>61.46206896551724</v>
      </c>
      <c r="CT339" s="4">
        <v>30.313793103448276</v>
      </c>
      <c r="CU339" s="4">
        <v>37.11724137931035</v>
      </c>
      <c r="CV339" s="4">
        <v>43.137931034482762</v>
      </c>
      <c r="CW339" s="4">
        <v>128.89310344827584</v>
      </c>
      <c r="CX339" s="4">
        <v>42.964367816091951</v>
      </c>
      <c r="CY339" s="4">
        <v>43.007758620689657</v>
      </c>
      <c r="CZ339" s="1">
        <v>3</v>
      </c>
      <c r="DA339" s="1">
        <v>7</v>
      </c>
      <c r="DB339" s="1">
        <v>13</v>
      </c>
      <c r="DC339" s="1">
        <v>6</v>
      </c>
      <c r="DD339" s="1">
        <v>1</v>
      </c>
      <c r="DE339" s="1">
        <v>0</v>
      </c>
      <c r="DF339" s="1">
        <v>18</v>
      </c>
      <c r="DG339" s="1">
        <v>8</v>
      </c>
      <c r="DH339" s="1">
        <v>1</v>
      </c>
      <c r="DI339" s="1">
        <v>2</v>
      </c>
      <c r="DJ339" s="1">
        <v>1</v>
      </c>
      <c r="DK339" s="1">
        <v>0</v>
      </c>
      <c r="DL339" s="1">
        <v>14</v>
      </c>
      <c r="DM339" s="1">
        <v>10</v>
      </c>
      <c r="DN339" s="1">
        <v>4</v>
      </c>
      <c r="DO339" s="1">
        <v>1</v>
      </c>
      <c r="DP339" s="1">
        <v>1</v>
      </c>
      <c r="DQ339" s="1">
        <v>0</v>
      </c>
      <c r="DR339" s="1">
        <v>12</v>
      </c>
      <c r="DS339" s="1">
        <v>8</v>
      </c>
      <c r="DT339" s="1">
        <v>7</v>
      </c>
      <c r="DU339" s="1">
        <v>2</v>
      </c>
      <c r="DV339" s="1">
        <v>0</v>
      </c>
      <c r="DW339" s="1">
        <v>0</v>
      </c>
      <c r="DX339" s="1">
        <v>1</v>
      </c>
      <c r="DY339" s="1">
        <v>0</v>
      </c>
      <c r="DZ339" s="1">
        <v>200</v>
      </c>
      <c r="EA339" s="1">
        <v>1</v>
      </c>
      <c r="EB339" s="1">
        <v>49.236180904522662</v>
      </c>
      <c r="EC339" s="1">
        <v>28.708040201005023</v>
      </c>
      <c r="ED339" s="1">
        <v>30.664824120603008</v>
      </c>
      <c r="EE339" s="1">
        <v>43.137931034482762</v>
      </c>
      <c r="EF339" s="1">
        <v>108.60904522613068</v>
      </c>
      <c r="EG339" s="1">
        <v>36.203015075376868</v>
      </c>
      <c r="EH339" s="1">
        <v>36.209338358458936</v>
      </c>
      <c r="EI339" s="1">
        <v>46</v>
      </c>
      <c r="EJ339" s="1">
        <v>86</v>
      </c>
      <c r="EK339" s="1">
        <v>48</v>
      </c>
      <c r="EL339" s="1">
        <v>19</v>
      </c>
      <c r="EM339" s="1">
        <v>4</v>
      </c>
      <c r="EN339" s="1">
        <v>0</v>
      </c>
      <c r="EO339" s="1">
        <v>127</v>
      </c>
      <c r="EP339" s="1">
        <v>53</v>
      </c>
      <c r="EQ339" s="1">
        <v>13</v>
      </c>
      <c r="ER339" s="1">
        <v>6</v>
      </c>
      <c r="ES339" s="1">
        <v>7</v>
      </c>
      <c r="ET339" s="1">
        <v>0</v>
      </c>
      <c r="EU339" s="1">
        <v>120</v>
      </c>
      <c r="EV339" s="1">
        <v>58</v>
      </c>
      <c r="EW339" s="1">
        <v>19</v>
      </c>
      <c r="EX339" s="1">
        <v>2</v>
      </c>
      <c r="EY339" s="1">
        <v>3</v>
      </c>
      <c r="EZ339" s="1">
        <v>0</v>
      </c>
      <c r="FA339" s="1">
        <v>12</v>
      </c>
      <c r="FB339" s="1">
        <v>8</v>
      </c>
      <c r="FC339" s="1">
        <v>7</v>
      </c>
      <c r="FD339" s="1">
        <v>2</v>
      </c>
      <c r="FE339" s="1">
        <v>0</v>
      </c>
      <c r="FF339" s="1">
        <v>0</v>
      </c>
      <c r="FG339" s="1">
        <v>3</v>
      </c>
      <c r="FH339" s="1">
        <v>0</v>
      </c>
      <c r="FI339" s="1">
        <v>12</v>
      </c>
      <c r="FJ339" s="1">
        <v>10</v>
      </c>
      <c r="FK339" s="1">
        <v>12</v>
      </c>
      <c r="FS339" s="1">
        <v>12</v>
      </c>
      <c r="FT339" s="1">
        <v>12</v>
      </c>
      <c r="FU339" s="1">
        <v>12</v>
      </c>
    </row>
    <row r="340" spans="63:177">
      <c r="BK340" s="1" t="s">
        <v>311</v>
      </c>
      <c r="BL340" s="1" t="s">
        <v>331</v>
      </c>
      <c r="BP340" s="1">
        <v>2352</v>
      </c>
      <c r="BQ340" s="1">
        <v>41</v>
      </c>
      <c r="BR340" s="4">
        <v>47.610688013846854</v>
      </c>
      <c r="BS340" s="4">
        <v>30.120467330160245</v>
      </c>
      <c r="BT340" s="4">
        <v>31.344309822587629</v>
      </c>
      <c r="BU340" s="4">
        <v>109.07546516659431</v>
      </c>
      <c r="BV340" s="4">
        <v>36.358488388864885</v>
      </c>
      <c r="BW340" s="1">
        <v>636</v>
      </c>
      <c r="BX340" s="1">
        <v>918</v>
      </c>
      <c r="BY340" s="1">
        <v>567</v>
      </c>
      <c r="BZ340" s="1">
        <v>190</v>
      </c>
      <c r="CA340" s="1">
        <v>15</v>
      </c>
      <c r="CB340" s="1">
        <v>2</v>
      </c>
      <c r="CC340" s="1">
        <v>1461</v>
      </c>
      <c r="CD340" s="1">
        <v>486</v>
      </c>
      <c r="CE340" s="1">
        <v>239</v>
      </c>
      <c r="CF340" s="1">
        <v>125</v>
      </c>
      <c r="CG340" s="1">
        <v>47</v>
      </c>
      <c r="CH340" s="1">
        <v>2</v>
      </c>
      <c r="CI340" s="1">
        <v>1432</v>
      </c>
      <c r="CJ340" s="1">
        <v>587</v>
      </c>
      <c r="CK340" s="1">
        <v>204</v>
      </c>
      <c r="CL340" s="1">
        <v>88</v>
      </c>
      <c r="CM340" s="1">
        <v>21</v>
      </c>
      <c r="CN340" s="1">
        <v>1</v>
      </c>
      <c r="CO340" s="1">
        <v>8</v>
      </c>
      <c r="CP340" s="1">
        <v>0</v>
      </c>
      <c r="CQ340" s="1">
        <v>156</v>
      </c>
      <c r="CR340" s="1">
        <v>0</v>
      </c>
      <c r="CS340" s="4">
        <v>56.622435897435885</v>
      </c>
      <c r="CT340" s="4">
        <v>31.003205128205128</v>
      </c>
      <c r="CU340" s="4">
        <v>44.724358974358978</v>
      </c>
      <c r="CV340" s="4">
        <v>51.42307692307692</v>
      </c>
      <c r="CW340" s="4">
        <v>132.35</v>
      </c>
      <c r="CX340" s="4">
        <v>44.116666666666653</v>
      </c>
      <c r="CY340" s="4">
        <v>45.943269230769225</v>
      </c>
      <c r="CZ340" s="1">
        <v>27</v>
      </c>
      <c r="DA340" s="1">
        <v>49</v>
      </c>
      <c r="DB340" s="1">
        <v>58</v>
      </c>
      <c r="DC340" s="1">
        <v>22</v>
      </c>
      <c r="DD340" s="1">
        <v>2</v>
      </c>
      <c r="DE340" s="1">
        <v>1</v>
      </c>
      <c r="DF340" s="1">
        <v>97</v>
      </c>
      <c r="DG340" s="1">
        <v>37</v>
      </c>
      <c r="DH340" s="1">
        <v>14</v>
      </c>
      <c r="DI340" s="1">
        <v>8</v>
      </c>
      <c r="DJ340" s="1">
        <v>3</v>
      </c>
      <c r="DK340" s="1">
        <v>0</v>
      </c>
      <c r="DL340" s="1">
        <v>52</v>
      </c>
      <c r="DM340" s="1">
        <v>58</v>
      </c>
      <c r="DN340" s="1">
        <v>27</v>
      </c>
      <c r="DO340" s="1">
        <v>19</v>
      </c>
      <c r="DP340" s="1">
        <v>2</v>
      </c>
      <c r="DQ340" s="1">
        <v>0</v>
      </c>
      <c r="DR340" s="1">
        <v>38</v>
      </c>
      <c r="DS340" s="1">
        <v>60</v>
      </c>
      <c r="DT340" s="1">
        <v>45</v>
      </c>
      <c r="DU340" s="1">
        <v>13</v>
      </c>
      <c r="DV340" s="1">
        <v>1</v>
      </c>
      <c r="DW340" s="1">
        <v>0</v>
      </c>
      <c r="DX340" s="1">
        <v>2</v>
      </c>
      <c r="DY340" s="1">
        <v>0</v>
      </c>
      <c r="DZ340" s="1">
        <v>2508</v>
      </c>
      <c r="EA340" s="1">
        <v>41</v>
      </c>
      <c r="EB340" s="1">
        <v>48.180543169841954</v>
      </c>
      <c r="EC340" s="1">
        <v>30.176286988244954</v>
      </c>
      <c r="ED340" s="1">
        <v>32.190393190109432</v>
      </c>
      <c r="EE340" s="1">
        <v>51.42307692307692</v>
      </c>
      <c r="EF340" s="1">
        <v>110.54722334819603</v>
      </c>
      <c r="EG340" s="1">
        <v>36.849074449398806</v>
      </c>
      <c r="EH340" s="1">
        <v>36.964579110931012</v>
      </c>
      <c r="EI340" s="1">
        <v>663</v>
      </c>
      <c r="EJ340" s="1">
        <v>967</v>
      </c>
      <c r="EK340" s="1">
        <v>625</v>
      </c>
      <c r="EL340" s="1">
        <v>212</v>
      </c>
      <c r="EM340" s="1">
        <v>17</v>
      </c>
      <c r="EN340" s="1">
        <v>3</v>
      </c>
      <c r="EO340" s="1">
        <v>1558</v>
      </c>
      <c r="EP340" s="1">
        <v>523</v>
      </c>
      <c r="EQ340" s="1">
        <v>253</v>
      </c>
      <c r="ER340" s="1">
        <v>133</v>
      </c>
      <c r="ES340" s="1">
        <v>50</v>
      </c>
      <c r="ET340" s="1">
        <v>2</v>
      </c>
      <c r="EU340" s="1">
        <v>1484</v>
      </c>
      <c r="EV340" s="1">
        <v>645</v>
      </c>
      <c r="EW340" s="1">
        <v>231</v>
      </c>
      <c r="EX340" s="1">
        <v>107</v>
      </c>
      <c r="EY340" s="1">
        <v>23</v>
      </c>
      <c r="EZ340" s="1">
        <v>1</v>
      </c>
      <c r="FA340" s="1">
        <v>38</v>
      </c>
      <c r="FB340" s="1">
        <v>60</v>
      </c>
      <c r="FC340" s="1">
        <v>45</v>
      </c>
      <c r="FD340" s="1">
        <v>13</v>
      </c>
      <c r="FE340" s="1">
        <v>1</v>
      </c>
      <c r="FF340" s="1">
        <v>0</v>
      </c>
      <c r="FG340" s="1">
        <v>10</v>
      </c>
      <c r="FH340" s="1">
        <v>0</v>
      </c>
      <c r="FI340" s="1">
        <v>10</v>
      </c>
      <c r="FJ340" s="1">
        <v>9</v>
      </c>
      <c r="FK340" s="1">
        <v>10</v>
      </c>
      <c r="FS340" s="1">
        <v>12</v>
      </c>
      <c r="FT340" s="1">
        <v>12</v>
      </c>
      <c r="FU340" s="1">
        <v>12</v>
      </c>
    </row>
    <row r="341" spans="63:177">
      <c r="BK341" s="1" t="s">
        <v>314</v>
      </c>
      <c r="BL341" s="1" t="s">
        <v>331</v>
      </c>
      <c r="BP341" s="1">
        <v>4997</v>
      </c>
      <c r="BQ341" s="1">
        <v>84</v>
      </c>
      <c r="BR341" s="4">
        <v>47.29531854264193</v>
      </c>
      <c r="BS341" s="4">
        <v>30.666273152859688</v>
      </c>
      <c r="BT341" s="4">
        <v>30.147811927539387</v>
      </c>
      <c r="BU341" s="4">
        <v>108.10940362304071</v>
      </c>
      <c r="BV341" s="4">
        <v>36.036467874346883</v>
      </c>
      <c r="BW341" s="1">
        <v>1465</v>
      </c>
      <c r="BX341" s="1">
        <v>1841</v>
      </c>
      <c r="BY341" s="1">
        <v>1176</v>
      </c>
      <c r="BZ341" s="1">
        <v>431</v>
      </c>
      <c r="CA341" s="1">
        <v>38</v>
      </c>
      <c r="CB341" s="1">
        <v>8</v>
      </c>
      <c r="CC341" s="1">
        <v>3022</v>
      </c>
      <c r="CD341" s="1">
        <v>1137</v>
      </c>
      <c r="CE341" s="1">
        <v>556</v>
      </c>
      <c r="CF341" s="1">
        <v>198</v>
      </c>
      <c r="CG341" s="1">
        <v>100</v>
      </c>
      <c r="CH341" s="1">
        <v>10</v>
      </c>
      <c r="CI341" s="1">
        <v>3121</v>
      </c>
      <c r="CJ341" s="1">
        <v>1271</v>
      </c>
      <c r="CK341" s="1">
        <v>402</v>
      </c>
      <c r="CL341" s="1">
        <v>119</v>
      </c>
      <c r="CM341" s="1">
        <v>44</v>
      </c>
      <c r="CN341" s="1">
        <v>1</v>
      </c>
      <c r="CO341" s="1">
        <v>28</v>
      </c>
      <c r="CP341" s="1">
        <v>0</v>
      </c>
      <c r="CQ341" s="1">
        <v>487</v>
      </c>
      <c r="CR341" s="1">
        <v>1</v>
      </c>
      <c r="CS341" s="4">
        <v>52.979423868312786</v>
      </c>
      <c r="CT341" s="4">
        <v>29.82716049382713</v>
      </c>
      <c r="CU341" s="4">
        <v>40.365843621399186</v>
      </c>
      <c r="CV341" s="4">
        <v>54.595876288659795</v>
      </c>
      <c r="CW341" s="4">
        <v>123.17242798353909</v>
      </c>
      <c r="CX341" s="4">
        <v>41.057475994512984</v>
      </c>
      <c r="CY341" s="4">
        <v>44.433247599451306</v>
      </c>
      <c r="CZ341" s="1">
        <v>83</v>
      </c>
      <c r="DA341" s="1">
        <v>201</v>
      </c>
      <c r="DB341" s="1">
        <v>168</v>
      </c>
      <c r="DC341" s="1">
        <v>34</v>
      </c>
      <c r="DD341" s="1">
        <v>3</v>
      </c>
      <c r="DE341" s="1">
        <v>1</v>
      </c>
      <c r="DF341" s="1">
        <v>290</v>
      </c>
      <c r="DG341" s="1">
        <v>141</v>
      </c>
      <c r="DH341" s="1">
        <v>43</v>
      </c>
      <c r="DI341" s="1">
        <v>12</v>
      </c>
      <c r="DJ341" s="1">
        <v>11</v>
      </c>
      <c r="DK341" s="1">
        <v>0</v>
      </c>
      <c r="DL341" s="1">
        <v>214</v>
      </c>
      <c r="DM341" s="1">
        <v>151</v>
      </c>
      <c r="DN341" s="1">
        <v>96</v>
      </c>
      <c r="DO341" s="1">
        <v>25</v>
      </c>
      <c r="DP341" s="1">
        <v>5</v>
      </c>
      <c r="DQ341" s="1">
        <v>0</v>
      </c>
      <c r="DR341" s="1">
        <v>87</v>
      </c>
      <c r="DS341" s="1">
        <v>182</v>
      </c>
      <c r="DT341" s="1">
        <v>165</v>
      </c>
      <c r="DU341" s="1">
        <v>51</v>
      </c>
      <c r="DV341" s="1">
        <v>0</v>
      </c>
      <c r="DW341" s="1">
        <v>0</v>
      </c>
      <c r="DX341" s="1">
        <v>2</v>
      </c>
      <c r="DY341" s="1">
        <v>0</v>
      </c>
      <c r="DZ341" s="1">
        <v>5484</v>
      </c>
      <c r="EA341" s="1">
        <v>85</v>
      </c>
      <c r="EB341" s="1">
        <v>47.806982774587894</v>
      </c>
      <c r="EC341" s="1">
        <v>30.590739025745378</v>
      </c>
      <c r="ED341" s="1">
        <v>31.067605112058015</v>
      </c>
      <c r="EE341" s="1">
        <v>54.595876288659795</v>
      </c>
      <c r="EF341" s="1">
        <v>109.46532691239122</v>
      </c>
      <c r="EG341" s="1">
        <v>36.488442304130274</v>
      </c>
      <c r="EH341" s="1">
        <v>36.792318021855827</v>
      </c>
      <c r="EI341" s="1">
        <v>1548</v>
      </c>
      <c r="EJ341" s="1">
        <v>2042</v>
      </c>
      <c r="EK341" s="1">
        <v>1344</v>
      </c>
      <c r="EL341" s="1">
        <v>465</v>
      </c>
      <c r="EM341" s="1">
        <v>41</v>
      </c>
      <c r="EN341" s="1">
        <v>9</v>
      </c>
      <c r="EO341" s="1">
        <v>3312</v>
      </c>
      <c r="EP341" s="1">
        <v>1278</v>
      </c>
      <c r="EQ341" s="1">
        <v>599</v>
      </c>
      <c r="ER341" s="1">
        <v>210</v>
      </c>
      <c r="ES341" s="1">
        <v>111</v>
      </c>
      <c r="ET341" s="1">
        <v>10</v>
      </c>
      <c r="EU341" s="1">
        <v>3335</v>
      </c>
      <c r="EV341" s="1">
        <v>1422</v>
      </c>
      <c r="EW341" s="1">
        <v>498</v>
      </c>
      <c r="EX341" s="1">
        <v>144</v>
      </c>
      <c r="EY341" s="1">
        <v>49</v>
      </c>
      <c r="EZ341" s="1">
        <v>1</v>
      </c>
      <c r="FA341" s="1">
        <v>87</v>
      </c>
      <c r="FB341" s="1">
        <v>182</v>
      </c>
      <c r="FC341" s="1">
        <v>165</v>
      </c>
      <c r="FD341" s="1">
        <v>51</v>
      </c>
      <c r="FE341" s="1">
        <v>0</v>
      </c>
      <c r="FF341" s="1">
        <v>0</v>
      </c>
      <c r="FG341" s="1">
        <v>30</v>
      </c>
      <c r="FH341" s="1">
        <v>0</v>
      </c>
      <c r="FI341" s="1">
        <v>11</v>
      </c>
      <c r="FJ341" s="1">
        <v>12</v>
      </c>
      <c r="FK341" s="1">
        <v>11</v>
      </c>
      <c r="FS341" s="1">
        <v>12</v>
      </c>
      <c r="FT341" s="1">
        <v>12</v>
      </c>
      <c r="FU341" s="1">
        <v>12</v>
      </c>
    </row>
    <row r="342" spans="63:177">
      <c r="BK342" s="1" t="s">
        <v>316</v>
      </c>
      <c r="BL342" s="1" t="s">
        <v>331</v>
      </c>
      <c r="BP342" s="1">
        <v>973</v>
      </c>
      <c r="BQ342" s="1">
        <v>19</v>
      </c>
      <c r="BR342" s="4">
        <v>56.419706498951818</v>
      </c>
      <c r="BS342" s="4">
        <v>33.166771488469621</v>
      </c>
      <c r="BT342" s="4">
        <v>37.930398322851104</v>
      </c>
      <c r="BU342" s="4">
        <v>127.51687631027258</v>
      </c>
      <c r="BV342" s="4">
        <v>42.505625436757491</v>
      </c>
      <c r="BW342" s="1">
        <v>147</v>
      </c>
      <c r="BX342" s="1">
        <v>376</v>
      </c>
      <c r="BY342" s="1">
        <v>234</v>
      </c>
      <c r="BZ342" s="1">
        <v>197</v>
      </c>
      <c r="CA342" s="1">
        <v>5</v>
      </c>
      <c r="CB342" s="1">
        <v>6</v>
      </c>
      <c r="CC342" s="1">
        <v>506</v>
      </c>
      <c r="CD342" s="1">
        <v>290</v>
      </c>
      <c r="CE342" s="1">
        <v>109</v>
      </c>
      <c r="CF342" s="1">
        <v>49</v>
      </c>
      <c r="CG342" s="1">
        <v>24</v>
      </c>
      <c r="CH342" s="1">
        <v>1</v>
      </c>
      <c r="CI342" s="1">
        <v>443</v>
      </c>
      <c r="CJ342" s="1">
        <v>345</v>
      </c>
      <c r="CK342" s="1">
        <v>120</v>
      </c>
      <c r="CL342" s="1">
        <v>46</v>
      </c>
      <c r="CM342" s="1">
        <v>8</v>
      </c>
      <c r="CN342" s="1">
        <v>1</v>
      </c>
      <c r="CO342" s="1">
        <v>4</v>
      </c>
      <c r="CP342" s="1">
        <v>0</v>
      </c>
      <c r="CQ342" s="1">
        <v>452</v>
      </c>
      <c r="CR342" s="1">
        <v>12</v>
      </c>
      <c r="CS342" s="4">
        <v>68.607045454545471</v>
      </c>
      <c r="CT342" s="4">
        <v>40.037272727272729</v>
      </c>
      <c r="CU342" s="4">
        <v>50.732272727272729</v>
      </c>
      <c r="CV342" s="4">
        <v>55.816326530612244</v>
      </c>
      <c r="CW342" s="4">
        <v>159.37659090909082</v>
      </c>
      <c r="CX342" s="4">
        <v>53.125530303030317</v>
      </c>
      <c r="CY342" s="4">
        <v>53.82028409090907</v>
      </c>
      <c r="CZ342" s="1">
        <v>22</v>
      </c>
      <c r="DA342" s="1">
        <v>102</v>
      </c>
      <c r="DB342" s="1">
        <v>164</v>
      </c>
      <c r="DC342" s="1">
        <v>152</v>
      </c>
      <c r="DD342" s="1">
        <v>2</v>
      </c>
      <c r="DE342" s="1">
        <v>3</v>
      </c>
      <c r="DF342" s="1">
        <v>171</v>
      </c>
      <c r="DG342" s="1">
        <v>169</v>
      </c>
      <c r="DH342" s="1">
        <v>83</v>
      </c>
      <c r="DI342" s="1">
        <v>17</v>
      </c>
      <c r="DJ342" s="1">
        <v>7</v>
      </c>
      <c r="DK342" s="1">
        <v>0</v>
      </c>
      <c r="DL342" s="1">
        <v>93</v>
      </c>
      <c r="DM342" s="1">
        <v>197</v>
      </c>
      <c r="DN342" s="1">
        <v>109</v>
      </c>
      <c r="DO342" s="1">
        <v>41</v>
      </c>
      <c r="DP342" s="1">
        <v>3</v>
      </c>
      <c r="DQ342" s="1">
        <v>1</v>
      </c>
      <c r="DR342" s="1">
        <v>76</v>
      </c>
      <c r="DS342" s="1">
        <v>156</v>
      </c>
      <c r="DT342" s="1">
        <v>145</v>
      </c>
      <c r="DU342" s="1">
        <v>64</v>
      </c>
      <c r="DV342" s="1">
        <v>0</v>
      </c>
      <c r="DW342" s="1">
        <v>0</v>
      </c>
      <c r="DX342" s="1">
        <v>2</v>
      </c>
      <c r="DY342" s="1">
        <v>0</v>
      </c>
      <c r="DZ342" s="1">
        <v>1425</v>
      </c>
      <c r="EA342" s="1">
        <v>31</v>
      </c>
      <c r="EB342" s="1">
        <v>60.26649928263997</v>
      </c>
      <c r="EC342" s="1">
        <v>35.335365853658622</v>
      </c>
      <c r="ED342" s="1">
        <v>41.971162123385909</v>
      </c>
      <c r="EE342" s="1">
        <v>55.816326530612244</v>
      </c>
      <c r="EF342" s="1">
        <v>137.57302725968424</v>
      </c>
      <c r="EG342" s="1">
        <v>45.857675753228115</v>
      </c>
      <c r="EH342" s="1">
        <v>46.076966762314719</v>
      </c>
      <c r="EI342" s="1">
        <v>169</v>
      </c>
      <c r="EJ342" s="1">
        <v>478</v>
      </c>
      <c r="EK342" s="1">
        <v>398</v>
      </c>
      <c r="EL342" s="1">
        <v>349</v>
      </c>
      <c r="EM342" s="1">
        <v>7</v>
      </c>
      <c r="EN342" s="1">
        <v>9</v>
      </c>
      <c r="EO342" s="1">
        <v>677</v>
      </c>
      <c r="EP342" s="1">
        <v>459</v>
      </c>
      <c r="EQ342" s="1">
        <v>192</v>
      </c>
      <c r="ER342" s="1">
        <v>66</v>
      </c>
      <c r="ES342" s="1">
        <v>31</v>
      </c>
      <c r="ET342" s="1">
        <v>1</v>
      </c>
      <c r="EU342" s="1">
        <v>536</v>
      </c>
      <c r="EV342" s="1">
        <v>542</v>
      </c>
      <c r="EW342" s="1">
        <v>229</v>
      </c>
      <c r="EX342" s="1">
        <v>87</v>
      </c>
      <c r="EY342" s="1">
        <v>11</v>
      </c>
      <c r="EZ342" s="1">
        <v>2</v>
      </c>
      <c r="FA342" s="1">
        <v>76</v>
      </c>
      <c r="FB342" s="1">
        <v>156</v>
      </c>
      <c r="FC342" s="1">
        <v>145</v>
      </c>
      <c r="FD342" s="1">
        <v>64</v>
      </c>
      <c r="FE342" s="1">
        <v>0</v>
      </c>
      <c r="FF342" s="1">
        <v>0</v>
      </c>
      <c r="FG342" s="1">
        <v>6</v>
      </c>
      <c r="FH342" s="1">
        <v>0</v>
      </c>
      <c r="FI342" s="1">
        <v>5</v>
      </c>
      <c r="FJ342" s="1">
        <v>1</v>
      </c>
      <c r="FK342" s="1">
        <v>5</v>
      </c>
      <c r="FS342" s="1">
        <v>12</v>
      </c>
      <c r="FT342" s="1">
        <v>12</v>
      </c>
      <c r="FU342" s="1">
        <v>12</v>
      </c>
    </row>
    <row r="343" spans="63:177">
      <c r="BK343" s="1" t="s">
        <v>322</v>
      </c>
      <c r="BL343" s="1" t="s">
        <v>331</v>
      </c>
      <c r="BP343" s="1">
        <v>3211</v>
      </c>
      <c r="BQ343" s="1">
        <v>33</v>
      </c>
      <c r="BR343" s="4">
        <v>52.676746381372034</v>
      </c>
      <c r="BS343" s="4">
        <v>34.408810572687194</v>
      </c>
      <c r="BT343" s="4">
        <v>36.120453115166889</v>
      </c>
      <c r="BU343" s="4">
        <v>123.20601006922593</v>
      </c>
      <c r="BV343" s="4">
        <v>41.068670023075249</v>
      </c>
      <c r="BW343" s="1">
        <v>632</v>
      </c>
      <c r="BX343" s="1">
        <v>1272</v>
      </c>
      <c r="BY343" s="1">
        <v>908</v>
      </c>
      <c r="BZ343" s="1">
        <v>366</v>
      </c>
      <c r="CA343" s="1">
        <v>27</v>
      </c>
      <c r="CB343" s="1">
        <v>9</v>
      </c>
      <c r="CC343" s="1">
        <v>1657</v>
      </c>
      <c r="CD343" s="1">
        <v>979</v>
      </c>
      <c r="CE343" s="1">
        <v>332</v>
      </c>
      <c r="CF343" s="1">
        <v>210</v>
      </c>
      <c r="CG343" s="1">
        <v>73</v>
      </c>
      <c r="CH343" s="1">
        <v>17</v>
      </c>
      <c r="CI343" s="1">
        <v>1637</v>
      </c>
      <c r="CJ343" s="1">
        <v>1004</v>
      </c>
      <c r="CK343" s="1">
        <v>382</v>
      </c>
      <c r="CL343" s="1">
        <v>155</v>
      </c>
      <c r="CM343" s="1">
        <v>30</v>
      </c>
      <c r="CN343" s="1">
        <v>1</v>
      </c>
      <c r="CO343" s="1">
        <v>20</v>
      </c>
      <c r="CP343" s="1">
        <v>0</v>
      </c>
      <c r="CQ343" s="1">
        <v>397</v>
      </c>
      <c r="CR343" s="1">
        <v>3</v>
      </c>
      <c r="CS343" s="4">
        <v>62.759644670050747</v>
      </c>
      <c r="CT343" s="4">
        <v>33.091370558375637</v>
      </c>
      <c r="CU343" s="4">
        <v>41.608375634517785</v>
      </c>
      <c r="CV343" s="4">
        <v>53.484771573604064</v>
      </c>
      <c r="CW343" s="4">
        <v>137.45939086294413</v>
      </c>
      <c r="CX343" s="4">
        <v>45.819796954314718</v>
      </c>
      <c r="CY343" s="4">
        <v>47.736040609137056</v>
      </c>
      <c r="CZ343" s="1">
        <v>31</v>
      </c>
      <c r="DA343" s="1">
        <v>124</v>
      </c>
      <c r="DB343" s="1">
        <v>164</v>
      </c>
      <c r="DC343" s="1">
        <v>75</v>
      </c>
      <c r="DD343" s="1">
        <v>0</v>
      </c>
      <c r="DE343" s="1">
        <v>0</v>
      </c>
      <c r="DF343" s="1">
        <v>214</v>
      </c>
      <c r="DG343" s="1">
        <v>119</v>
      </c>
      <c r="DH343" s="1">
        <v>45</v>
      </c>
      <c r="DI343" s="1">
        <v>16</v>
      </c>
      <c r="DJ343" s="1">
        <v>8</v>
      </c>
      <c r="DK343" s="1">
        <v>1</v>
      </c>
      <c r="DL343" s="1">
        <v>171</v>
      </c>
      <c r="DM343" s="1">
        <v>122</v>
      </c>
      <c r="DN343" s="1">
        <v>73</v>
      </c>
      <c r="DO343" s="1">
        <v>28</v>
      </c>
      <c r="DP343" s="1">
        <v>2</v>
      </c>
      <c r="DQ343" s="1">
        <v>2</v>
      </c>
      <c r="DR343" s="1">
        <v>80</v>
      </c>
      <c r="DS343" s="1">
        <v>141</v>
      </c>
      <c r="DT343" s="1">
        <v>127</v>
      </c>
      <c r="DU343" s="1">
        <v>46</v>
      </c>
      <c r="DV343" s="1">
        <v>0</v>
      </c>
      <c r="DW343" s="1">
        <v>0</v>
      </c>
      <c r="DX343" s="1">
        <v>0</v>
      </c>
      <c r="DY343" s="1">
        <v>0</v>
      </c>
      <c r="DZ343" s="1">
        <v>3608</v>
      </c>
      <c r="EA343" s="1">
        <v>36</v>
      </c>
      <c r="EB343" s="1">
        <v>53.788913773796274</v>
      </c>
      <c r="EC343" s="1">
        <v>34.263493840985369</v>
      </c>
      <c r="ED343" s="1">
        <v>36.725783874580188</v>
      </c>
      <c r="EE343" s="1">
        <v>53.484771573604064</v>
      </c>
      <c r="EF343" s="1">
        <v>124.778191489362</v>
      </c>
      <c r="EG343" s="1">
        <v>41.592730496453932</v>
      </c>
      <c r="EH343" s="1">
        <v>41.804096677864933</v>
      </c>
      <c r="EI343" s="1">
        <v>663</v>
      </c>
      <c r="EJ343" s="1">
        <v>1396</v>
      </c>
      <c r="EK343" s="1">
        <v>1072</v>
      </c>
      <c r="EL343" s="1">
        <v>441</v>
      </c>
      <c r="EM343" s="1">
        <v>27</v>
      </c>
      <c r="EN343" s="1">
        <v>9</v>
      </c>
      <c r="EO343" s="1">
        <v>1871</v>
      </c>
      <c r="EP343" s="1">
        <v>1098</v>
      </c>
      <c r="EQ343" s="1">
        <v>377</v>
      </c>
      <c r="ER343" s="1">
        <v>226</v>
      </c>
      <c r="ES343" s="1">
        <v>81</v>
      </c>
      <c r="ET343" s="1">
        <v>18</v>
      </c>
      <c r="EU343" s="1">
        <v>1808</v>
      </c>
      <c r="EV343" s="1">
        <v>1126</v>
      </c>
      <c r="EW343" s="1">
        <v>455</v>
      </c>
      <c r="EX343" s="1">
        <v>183</v>
      </c>
      <c r="EY343" s="1">
        <v>32</v>
      </c>
      <c r="EZ343" s="1">
        <v>3</v>
      </c>
      <c r="FA343" s="1">
        <v>80</v>
      </c>
      <c r="FB343" s="1">
        <v>141</v>
      </c>
      <c r="FC343" s="1">
        <v>127</v>
      </c>
      <c r="FD343" s="1">
        <v>46</v>
      </c>
      <c r="FE343" s="1">
        <v>0</v>
      </c>
      <c r="FF343" s="1">
        <v>0</v>
      </c>
      <c r="FG343" s="1">
        <v>20</v>
      </c>
      <c r="FH343" s="1">
        <v>0</v>
      </c>
      <c r="FI343" s="1">
        <v>7</v>
      </c>
      <c r="FJ343" s="1">
        <v>8</v>
      </c>
      <c r="FK343" s="1">
        <v>8</v>
      </c>
      <c r="FS343" s="1">
        <v>12</v>
      </c>
      <c r="FT343" s="1">
        <v>12</v>
      </c>
      <c r="FU343" s="1">
        <v>12</v>
      </c>
    </row>
    <row r="344" spans="63:177">
      <c r="BK344" s="1" t="s">
        <v>324</v>
      </c>
      <c r="BL344" s="1" t="s">
        <v>331</v>
      </c>
      <c r="BP344" s="1">
        <v>3102</v>
      </c>
      <c r="BQ344" s="1">
        <v>21</v>
      </c>
      <c r="BR344" s="4">
        <v>59.841707237909631</v>
      </c>
      <c r="BS344" s="4">
        <v>33.978188899707895</v>
      </c>
      <c r="BT344" s="4">
        <v>45.032197338526608</v>
      </c>
      <c r="BU344" s="4">
        <v>138.85209347614426</v>
      </c>
      <c r="BV344" s="4">
        <v>46.284031158714704</v>
      </c>
      <c r="BW344" s="1">
        <v>403</v>
      </c>
      <c r="BX344" s="1">
        <v>976</v>
      </c>
      <c r="BY344" s="1">
        <v>1113</v>
      </c>
      <c r="BZ344" s="1">
        <v>589</v>
      </c>
      <c r="CA344" s="1">
        <v>13</v>
      </c>
      <c r="CB344" s="1">
        <v>4</v>
      </c>
      <c r="CC344" s="1">
        <v>1636</v>
      </c>
      <c r="CD344" s="1">
        <v>949</v>
      </c>
      <c r="CE344" s="1">
        <v>325</v>
      </c>
      <c r="CF344" s="1">
        <v>171</v>
      </c>
      <c r="CG344" s="1">
        <v>50</v>
      </c>
      <c r="CH344" s="1">
        <v>2</v>
      </c>
      <c r="CI344" s="1">
        <v>1131</v>
      </c>
      <c r="CJ344" s="1">
        <v>1033</v>
      </c>
      <c r="CK344" s="1">
        <v>576</v>
      </c>
      <c r="CL344" s="1">
        <v>341</v>
      </c>
      <c r="CM344" s="1">
        <v>19</v>
      </c>
      <c r="CN344" s="1">
        <v>12</v>
      </c>
      <c r="CO344" s="1">
        <v>8</v>
      </c>
      <c r="CP344" s="1">
        <v>0</v>
      </c>
      <c r="CQ344" s="1">
        <v>932</v>
      </c>
      <c r="CR344" s="1">
        <v>5</v>
      </c>
      <c r="CS344" s="4">
        <v>62.978856526429361</v>
      </c>
      <c r="CT344" s="4">
        <v>33.600323624595475</v>
      </c>
      <c r="CU344" s="4">
        <v>54.17831715210356</v>
      </c>
      <c r="CV344" s="4">
        <v>56.64724919093851</v>
      </c>
      <c r="CW344" s="4">
        <v>150.75749730312842</v>
      </c>
      <c r="CX344" s="4">
        <v>50.252499101042709</v>
      </c>
      <c r="CY344" s="4">
        <v>51.85360481841068</v>
      </c>
      <c r="CZ344" s="1">
        <v>70</v>
      </c>
      <c r="DA344" s="1">
        <v>304</v>
      </c>
      <c r="DB344" s="1">
        <v>352</v>
      </c>
      <c r="DC344" s="1">
        <v>201</v>
      </c>
      <c r="DD344" s="1">
        <v>1</v>
      </c>
      <c r="DE344" s="1">
        <v>1</v>
      </c>
      <c r="DF344" s="1">
        <v>467</v>
      </c>
      <c r="DG344" s="1">
        <v>343</v>
      </c>
      <c r="DH344" s="1">
        <v>83</v>
      </c>
      <c r="DI344" s="1">
        <v>34</v>
      </c>
      <c r="DJ344" s="1">
        <v>11</v>
      </c>
      <c r="DK344" s="1">
        <v>0</v>
      </c>
      <c r="DL344" s="1">
        <v>240</v>
      </c>
      <c r="DM344" s="1">
        <v>258</v>
      </c>
      <c r="DN344" s="1">
        <v>252</v>
      </c>
      <c r="DO344" s="1">
        <v>177</v>
      </c>
      <c r="DP344" s="1">
        <v>1</v>
      </c>
      <c r="DQ344" s="1">
        <v>1</v>
      </c>
      <c r="DR344" s="1">
        <v>152</v>
      </c>
      <c r="DS344" s="1">
        <v>333</v>
      </c>
      <c r="DT344" s="1">
        <v>288</v>
      </c>
      <c r="DU344" s="1">
        <v>154</v>
      </c>
      <c r="DV344" s="1">
        <v>3</v>
      </c>
      <c r="DW344" s="1">
        <v>2</v>
      </c>
      <c r="DX344" s="1">
        <v>0</v>
      </c>
      <c r="DY344" s="1">
        <v>0</v>
      </c>
      <c r="DZ344" s="1">
        <v>4034</v>
      </c>
      <c r="EA344" s="1">
        <v>26</v>
      </c>
      <c r="EB344" s="1">
        <v>60.567290419161544</v>
      </c>
      <c r="EC344" s="1">
        <v>33.890793413173611</v>
      </c>
      <c r="ED344" s="1">
        <v>47.147579840319629</v>
      </c>
      <c r="EE344" s="1">
        <v>56.64724919093851</v>
      </c>
      <c r="EF344" s="1">
        <v>141.60566367265514</v>
      </c>
      <c r="EG344" s="1">
        <v>47.201887890884969</v>
      </c>
      <c r="EH344" s="1">
        <v>47.572203509647345</v>
      </c>
      <c r="EI344" s="1">
        <v>473</v>
      </c>
      <c r="EJ344" s="1">
        <v>1280</v>
      </c>
      <c r="EK344" s="1">
        <v>1465</v>
      </c>
      <c r="EL344" s="1">
        <v>790</v>
      </c>
      <c r="EM344" s="1">
        <v>14</v>
      </c>
      <c r="EN344" s="1">
        <v>5</v>
      </c>
      <c r="EO344" s="1">
        <v>2103</v>
      </c>
      <c r="EP344" s="1">
        <v>1292</v>
      </c>
      <c r="EQ344" s="1">
        <v>408</v>
      </c>
      <c r="ER344" s="1">
        <v>205</v>
      </c>
      <c r="ES344" s="1">
        <v>61</v>
      </c>
      <c r="ET344" s="1">
        <v>2</v>
      </c>
      <c r="EU344" s="1">
        <v>1371</v>
      </c>
      <c r="EV344" s="1">
        <v>1291</v>
      </c>
      <c r="EW344" s="1">
        <v>828</v>
      </c>
      <c r="EX344" s="1">
        <v>518</v>
      </c>
      <c r="EY344" s="1">
        <v>20</v>
      </c>
      <c r="EZ344" s="1">
        <v>13</v>
      </c>
      <c r="FA344" s="1">
        <v>152</v>
      </c>
      <c r="FB344" s="1">
        <v>333</v>
      </c>
      <c r="FC344" s="1">
        <v>288</v>
      </c>
      <c r="FD344" s="1">
        <v>154</v>
      </c>
      <c r="FE344" s="1">
        <v>3</v>
      </c>
      <c r="FF344" s="1">
        <v>2</v>
      </c>
      <c r="FG344" s="1">
        <v>8</v>
      </c>
      <c r="FH344" s="1">
        <v>0</v>
      </c>
      <c r="FI344" s="1">
        <v>2</v>
      </c>
      <c r="FJ344" s="1">
        <v>6</v>
      </c>
      <c r="FK344" s="1">
        <v>3</v>
      </c>
      <c r="FS344" s="1">
        <v>12</v>
      </c>
      <c r="FT344" s="1">
        <v>12</v>
      </c>
      <c r="FU344" s="1">
        <v>12</v>
      </c>
    </row>
    <row r="345" spans="63:177">
      <c r="BK345" s="1" t="s">
        <v>326</v>
      </c>
      <c r="BL345" s="1" t="s">
        <v>331</v>
      </c>
      <c r="BP345" s="1">
        <v>3356</v>
      </c>
      <c r="BQ345" s="1">
        <v>16</v>
      </c>
      <c r="BR345" s="4">
        <v>51.210838323353464</v>
      </c>
      <c r="BS345" s="4">
        <v>25.455000000000076</v>
      </c>
      <c r="BT345" s="4">
        <v>33.115628742515121</v>
      </c>
      <c r="BU345" s="4">
        <v>109.78146706586817</v>
      </c>
      <c r="BV345" s="4">
        <v>36.593822355289419</v>
      </c>
      <c r="BW345" s="1">
        <v>771</v>
      </c>
      <c r="BX345" s="1">
        <v>1223</v>
      </c>
      <c r="BY345" s="1">
        <v>1020</v>
      </c>
      <c r="BZ345" s="1">
        <v>326</v>
      </c>
      <c r="CA345" s="1">
        <v>23</v>
      </c>
      <c r="CB345" s="1">
        <v>2</v>
      </c>
      <c r="CC345" s="1">
        <v>2307</v>
      </c>
      <c r="CD345" s="1">
        <v>769</v>
      </c>
      <c r="CE345" s="1">
        <v>195</v>
      </c>
      <c r="CF345" s="1">
        <v>69</v>
      </c>
      <c r="CG345" s="1">
        <v>100</v>
      </c>
      <c r="CH345" s="1">
        <v>1</v>
      </c>
      <c r="CI345" s="1">
        <v>1922</v>
      </c>
      <c r="CJ345" s="1">
        <v>988</v>
      </c>
      <c r="CK345" s="1">
        <v>329</v>
      </c>
      <c r="CL345" s="1">
        <v>101</v>
      </c>
      <c r="CM345" s="1">
        <v>28</v>
      </c>
      <c r="CN345" s="1">
        <v>2</v>
      </c>
      <c r="CO345" s="1">
        <v>19</v>
      </c>
      <c r="CP345" s="1">
        <v>0</v>
      </c>
      <c r="CQ345" s="1">
        <v>247</v>
      </c>
      <c r="CR345" s="1">
        <v>2</v>
      </c>
      <c r="CS345" s="4">
        <v>57.13591836734691</v>
      </c>
      <c r="CT345" s="4">
        <v>27.39265306122449</v>
      </c>
      <c r="CU345" s="4">
        <v>43.586530612244907</v>
      </c>
      <c r="CV345" s="4">
        <v>57.048979591836734</v>
      </c>
      <c r="CW345" s="4">
        <v>128.11510204081634</v>
      </c>
      <c r="CX345" s="4">
        <v>42.705034013605427</v>
      </c>
      <c r="CY345" s="4">
        <v>46.291020408163298</v>
      </c>
      <c r="CZ345" s="1">
        <v>35</v>
      </c>
      <c r="DA345" s="1">
        <v>90</v>
      </c>
      <c r="DB345" s="1">
        <v>80</v>
      </c>
      <c r="DC345" s="1">
        <v>40</v>
      </c>
      <c r="DD345" s="1">
        <v>0</v>
      </c>
      <c r="DE345" s="1">
        <v>1</v>
      </c>
      <c r="DF345" s="1">
        <v>157</v>
      </c>
      <c r="DG345" s="1">
        <v>69</v>
      </c>
      <c r="DH345" s="1">
        <v>15</v>
      </c>
      <c r="DI345" s="1">
        <v>4</v>
      </c>
      <c r="DJ345" s="1">
        <v>4</v>
      </c>
      <c r="DK345" s="1">
        <v>0</v>
      </c>
      <c r="DL345" s="1">
        <v>94</v>
      </c>
      <c r="DM345" s="1">
        <v>76</v>
      </c>
      <c r="DN345" s="1">
        <v>47</v>
      </c>
      <c r="DO345" s="1">
        <v>28</v>
      </c>
      <c r="DP345" s="1">
        <v>2</v>
      </c>
      <c r="DQ345" s="1">
        <v>0</v>
      </c>
      <c r="DR345" s="1">
        <v>37</v>
      </c>
      <c r="DS345" s="1">
        <v>85</v>
      </c>
      <c r="DT345" s="1">
        <v>82</v>
      </c>
      <c r="DU345" s="1">
        <v>41</v>
      </c>
      <c r="DV345" s="1">
        <v>0</v>
      </c>
      <c r="DW345" s="1">
        <v>0</v>
      </c>
      <c r="DX345" s="1">
        <v>0</v>
      </c>
      <c r="DY345" s="1">
        <v>0</v>
      </c>
      <c r="DZ345" s="1">
        <v>3605</v>
      </c>
      <c r="EA345" s="1">
        <v>20</v>
      </c>
      <c r="EB345" s="1">
        <v>51.615760111576172</v>
      </c>
      <c r="EC345" s="1">
        <v>25.587419804742037</v>
      </c>
      <c r="ED345" s="1">
        <v>33.831213389121487</v>
      </c>
      <c r="EE345" s="1">
        <v>57.048979591836734</v>
      </c>
      <c r="EF345" s="1">
        <v>111.03439330543921</v>
      </c>
      <c r="EG345" s="1">
        <v>37.011464435146479</v>
      </c>
      <c r="EH345" s="1">
        <v>37.2565318456532</v>
      </c>
      <c r="EI345" s="1">
        <v>806</v>
      </c>
      <c r="EJ345" s="1">
        <v>1313</v>
      </c>
      <c r="EK345" s="1">
        <v>1100</v>
      </c>
      <c r="EL345" s="1">
        <v>366</v>
      </c>
      <c r="EM345" s="1">
        <v>23</v>
      </c>
      <c r="EN345" s="1">
        <v>3</v>
      </c>
      <c r="EO345" s="1">
        <v>2464</v>
      </c>
      <c r="EP345" s="1">
        <v>838</v>
      </c>
      <c r="EQ345" s="1">
        <v>210</v>
      </c>
      <c r="ER345" s="1">
        <v>73</v>
      </c>
      <c r="ES345" s="1">
        <v>104</v>
      </c>
      <c r="ET345" s="1">
        <v>1</v>
      </c>
      <c r="EU345" s="1">
        <v>2016</v>
      </c>
      <c r="EV345" s="1">
        <v>1064</v>
      </c>
      <c r="EW345" s="1">
        <v>376</v>
      </c>
      <c r="EX345" s="1">
        <v>129</v>
      </c>
      <c r="EY345" s="1">
        <v>30</v>
      </c>
      <c r="EZ345" s="1">
        <v>2</v>
      </c>
      <c r="FA345" s="1">
        <v>37</v>
      </c>
      <c r="FB345" s="1">
        <v>85</v>
      </c>
      <c r="FC345" s="1">
        <v>82</v>
      </c>
      <c r="FD345" s="1">
        <v>41</v>
      </c>
      <c r="FE345" s="1">
        <v>0</v>
      </c>
      <c r="FF345" s="1">
        <v>0</v>
      </c>
      <c r="FG345" s="1">
        <v>19</v>
      </c>
      <c r="FH345" s="1">
        <v>0</v>
      </c>
      <c r="FI345" s="1">
        <v>9</v>
      </c>
      <c r="FJ345" s="1">
        <v>11</v>
      </c>
      <c r="FK345" s="1">
        <v>9</v>
      </c>
      <c r="FS345" s="1">
        <v>12</v>
      </c>
      <c r="FT345" s="1">
        <v>12</v>
      </c>
      <c r="FU345" s="1">
        <v>12</v>
      </c>
    </row>
    <row r="346" spans="63:177">
      <c r="BK346" s="1" t="s">
        <v>329</v>
      </c>
      <c r="BL346" s="1" t="s">
        <v>331</v>
      </c>
      <c r="BP346" s="1">
        <v>1701</v>
      </c>
      <c r="BQ346" s="1">
        <v>8</v>
      </c>
      <c r="BR346" s="4">
        <v>56.165623154164223</v>
      </c>
      <c r="BS346" s="4">
        <v>37.010159480212671</v>
      </c>
      <c r="BT346" s="4">
        <v>41.976963969285201</v>
      </c>
      <c r="BU346" s="4">
        <v>135.15274660366211</v>
      </c>
      <c r="BV346" s="4">
        <v>45.050915534554008</v>
      </c>
      <c r="BW346" s="1">
        <v>236</v>
      </c>
      <c r="BX346" s="1">
        <v>672</v>
      </c>
      <c r="BY346" s="1">
        <v>552</v>
      </c>
      <c r="BZ346" s="1">
        <v>233</v>
      </c>
      <c r="CA346" s="1">
        <v>7</v>
      </c>
      <c r="CB346" s="1">
        <v>2</v>
      </c>
      <c r="CC346" s="1">
        <v>835</v>
      </c>
      <c r="CD346" s="1">
        <v>484</v>
      </c>
      <c r="CE346" s="1">
        <v>234</v>
      </c>
      <c r="CF346" s="1">
        <v>140</v>
      </c>
      <c r="CG346" s="1">
        <v>30</v>
      </c>
      <c r="CH346" s="1">
        <v>1</v>
      </c>
      <c r="CI346" s="1">
        <v>740</v>
      </c>
      <c r="CJ346" s="1">
        <v>502</v>
      </c>
      <c r="CK346" s="1">
        <v>272</v>
      </c>
      <c r="CL346" s="1">
        <v>179</v>
      </c>
      <c r="CM346" s="1">
        <v>12</v>
      </c>
      <c r="CN346" s="1">
        <v>2</v>
      </c>
      <c r="CO346" s="1">
        <v>7</v>
      </c>
      <c r="CP346" s="1">
        <v>0</v>
      </c>
      <c r="CQ346" s="1">
        <v>866</v>
      </c>
      <c r="CR346" s="1">
        <v>3</v>
      </c>
      <c r="CS346" s="4">
        <v>63.328273464658189</v>
      </c>
      <c r="CT346" s="4">
        <v>37.99617612977984</v>
      </c>
      <c r="CU346" s="4">
        <v>55.304634994206282</v>
      </c>
      <c r="CV346" s="4">
        <v>58.323632130384169</v>
      </c>
      <c r="CW346" s="4">
        <v>156.62908458864422</v>
      </c>
      <c r="CX346" s="4">
        <v>52.209694862881406</v>
      </c>
      <c r="CY346" s="4">
        <v>53.709057551177992</v>
      </c>
      <c r="CZ346" s="1">
        <v>65</v>
      </c>
      <c r="DA346" s="1">
        <v>271</v>
      </c>
      <c r="DB346" s="1">
        <v>327</v>
      </c>
      <c r="DC346" s="1">
        <v>200</v>
      </c>
      <c r="DD346" s="1">
        <v>3</v>
      </c>
      <c r="DE346" s="1">
        <v>2</v>
      </c>
      <c r="DF346" s="1">
        <v>413</v>
      </c>
      <c r="DG346" s="1">
        <v>252</v>
      </c>
      <c r="DH346" s="1">
        <v>136</v>
      </c>
      <c r="DI346" s="1">
        <v>62</v>
      </c>
      <c r="DJ346" s="1">
        <v>16</v>
      </c>
      <c r="DK346" s="1">
        <v>1</v>
      </c>
      <c r="DL346" s="1">
        <v>203</v>
      </c>
      <c r="DM346" s="1">
        <v>253</v>
      </c>
      <c r="DN346" s="1">
        <v>209</v>
      </c>
      <c r="DO346" s="1">
        <v>198</v>
      </c>
      <c r="DP346" s="1">
        <v>5</v>
      </c>
      <c r="DQ346" s="1">
        <v>2</v>
      </c>
      <c r="DR346" s="1">
        <v>114</v>
      </c>
      <c r="DS346" s="1">
        <v>310</v>
      </c>
      <c r="DT346" s="1">
        <v>317</v>
      </c>
      <c r="DU346" s="1">
        <v>118</v>
      </c>
      <c r="DV346" s="1">
        <v>0</v>
      </c>
      <c r="DW346" s="1">
        <v>0</v>
      </c>
      <c r="DX346" s="1">
        <v>2</v>
      </c>
      <c r="DY346" s="1">
        <v>0</v>
      </c>
      <c r="DZ346" s="1">
        <v>2567</v>
      </c>
      <c r="EA346" s="1">
        <v>11</v>
      </c>
      <c r="EB346" s="1">
        <v>58.583998435054724</v>
      </c>
      <c r="EC346" s="1">
        <v>37.34307511737078</v>
      </c>
      <c r="ED346" s="1">
        <v>46.476877934272324</v>
      </c>
      <c r="EE346" s="1">
        <v>58.323632130384169</v>
      </c>
      <c r="EF346" s="1">
        <v>142.40395148669802</v>
      </c>
      <c r="EG346" s="1">
        <v>47.467983828899186</v>
      </c>
      <c r="EH346" s="1">
        <v>47.974224047991527</v>
      </c>
      <c r="EI346" s="1">
        <v>301</v>
      </c>
      <c r="EJ346" s="1">
        <v>943</v>
      </c>
      <c r="EK346" s="1">
        <v>879</v>
      </c>
      <c r="EL346" s="1">
        <v>433</v>
      </c>
      <c r="EM346" s="1">
        <v>10</v>
      </c>
      <c r="EN346" s="1">
        <v>4</v>
      </c>
      <c r="EO346" s="1">
        <v>1248</v>
      </c>
      <c r="EP346" s="1">
        <v>736</v>
      </c>
      <c r="EQ346" s="1">
        <v>370</v>
      </c>
      <c r="ER346" s="1">
        <v>202</v>
      </c>
      <c r="ES346" s="1">
        <v>46</v>
      </c>
      <c r="ET346" s="1">
        <v>2</v>
      </c>
      <c r="EU346" s="1">
        <v>943</v>
      </c>
      <c r="EV346" s="1">
        <v>755</v>
      </c>
      <c r="EW346" s="1">
        <v>481</v>
      </c>
      <c r="EX346" s="1">
        <v>377</v>
      </c>
      <c r="EY346" s="1">
        <v>17</v>
      </c>
      <c r="EZ346" s="1">
        <v>4</v>
      </c>
      <c r="FA346" s="1">
        <v>114</v>
      </c>
      <c r="FB346" s="1">
        <v>310</v>
      </c>
      <c r="FC346" s="1">
        <v>317</v>
      </c>
      <c r="FD346" s="1">
        <v>118</v>
      </c>
      <c r="FE346" s="1">
        <v>0</v>
      </c>
      <c r="FF346" s="1">
        <v>0</v>
      </c>
      <c r="FG346" s="1">
        <v>9</v>
      </c>
      <c r="FH346" s="1">
        <v>0</v>
      </c>
      <c r="FI346" s="1">
        <v>3</v>
      </c>
      <c r="FJ346" s="1">
        <v>3</v>
      </c>
      <c r="FK346" s="1">
        <v>2</v>
      </c>
      <c r="FS346" s="1">
        <v>12</v>
      </c>
      <c r="FT346" s="1">
        <v>12</v>
      </c>
      <c r="FU346" s="1">
        <v>12</v>
      </c>
    </row>
    <row r="347" spans="63:177">
      <c r="BR347" s="4"/>
      <c r="BS347" s="4"/>
      <c r="BT347" s="4"/>
      <c r="BU347" s="4"/>
      <c r="BV347" s="4"/>
      <c r="CS347" s="4"/>
      <c r="CT347" s="4"/>
      <c r="CU347" s="4"/>
      <c r="CV347" s="4"/>
      <c r="CW347" s="4"/>
      <c r="CX347" s="4"/>
      <c r="CY347" s="4"/>
    </row>
    <row r="348" spans="63:177">
      <c r="BR348" s="4"/>
      <c r="BS348" s="4"/>
      <c r="BT348" s="4"/>
      <c r="BU348" s="4"/>
      <c r="BV348" s="4"/>
      <c r="CS348" s="4"/>
      <c r="CT348" s="4"/>
      <c r="CU348" s="4"/>
      <c r="CV348" s="4"/>
      <c r="CW348" s="4"/>
      <c r="CX348" s="4"/>
      <c r="CY348" s="4"/>
    </row>
    <row r="349" spans="63:177">
      <c r="BK349" s="1" t="s">
        <v>331</v>
      </c>
      <c r="BL349" s="1" t="s">
        <v>378</v>
      </c>
      <c r="BP349" s="1">
        <v>28720</v>
      </c>
      <c r="BQ349" s="1">
        <v>406</v>
      </c>
      <c r="BR349" s="4">
        <v>52.601928374655856</v>
      </c>
      <c r="BS349" s="4">
        <v>32.55004238186168</v>
      </c>
      <c r="BT349" s="4">
        <v>36.520000706363227</v>
      </c>
      <c r="BU349" s="4">
        <v>121.67197146288082</v>
      </c>
      <c r="BV349" s="4">
        <v>40.55732382096015</v>
      </c>
      <c r="BW349" s="1">
        <v>5988</v>
      </c>
      <c r="BX349" s="1">
        <v>10759</v>
      </c>
      <c r="BY349" s="1">
        <v>7920</v>
      </c>
      <c r="BZ349" s="1">
        <v>3647</v>
      </c>
      <c r="CA349" s="1">
        <v>172</v>
      </c>
      <c r="CB349" s="1">
        <v>52</v>
      </c>
      <c r="CC349" s="1">
        <v>15856</v>
      </c>
      <c r="CD349" s="1">
        <v>8074</v>
      </c>
      <c r="CE349" s="1">
        <v>2901</v>
      </c>
      <c r="CF349" s="1">
        <v>1483</v>
      </c>
      <c r="CG349" s="1">
        <v>581</v>
      </c>
      <c r="CH349" s="1">
        <v>63</v>
      </c>
      <c r="CI349" s="1">
        <v>14509</v>
      </c>
      <c r="CJ349" s="1">
        <v>8650</v>
      </c>
      <c r="CK349" s="1">
        <v>3588</v>
      </c>
      <c r="CL349" s="1">
        <v>1567</v>
      </c>
      <c r="CM349" s="1">
        <v>232</v>
      </c>
      <c r="CN349" s="1">
        <v>34</v>
      </c>
      <c r="CO349" s="1">
        <v>127</v>
      </c>
      <c r="CP349" s="1">
        <v>0</v>
      </c>
      <c r="CQ349" s="1">
        <v>6091</v>
      </c>
      <c r="CR349" s="1">
        <v>44</v>
      </c>
      <c r="CS349" s="4">
        <v>63.296775260459555</v>
      </c>
      <c r="CT349" s="4">
        <v>35.241293203241277</v>
      </c>
      <c r="CU349" s="4">
        <v>49.752621134447139</v>
      </c>
      <c r="CV349" s="4">
        <v>56.899834437086092</v>
      </c>
      <c r="CW349" s="4">
        <v>148.29068959814745</v>
      </c>
      <c r="CX349" s="4">
        <v>49.430229866049338</v>
      </c>
      <c r="CY349" s="4">
        <v>51.293532605699589</v>
      </c>
      <c r="CZ349" s="1">
        <v>530</v>
      </c>
      <c r="DA349" s="1">
        <v>1783</v>
      </c>
      <c r="DB349" s="1">
        <v>2348</v>
      </c>
      <c r="DC349" s="1">
        <v>1386</v>
      </c>
      <c r="DD349" s="1">
        <v>22</v>
      </c>
      <c r="DE349" s="1">
        <v>17</v>
      </c>
      <c r="DF349" s="1">
        <v>2957</v>
      </c>
      <c r="DG349" s="1">
        <v>2097</v>
      </c>
      <c r="DH349" s="1">
        <v>718</v>
      </c>
      <c r="DI349" s="1">
        <v>275</v>
      </c>
      <c r="DJ349" s="1">
        <v>85</v>
      </c>
      <c r="DK349" s="1">
        <v>5</v>
      </c>
      <c r="DL349" s="1">
        <v>1747</v>
      </c>
      <c r="DM349" s="1">
        <v>2009</v>
      </c>
      <c r="DN349" s="1">
        <v>1466</v>
      </c>
      <c r="DO349" s="1">
        <v>825</v>
      </c>
      <c r="DP349" s="1">
        <v>30</v>
      </c>
      <c r="DQ349" s="1">
        <v>11</v>
      </c>
      <c r="DR349" s="1">
        <v>961</v>
      </c>
      <c r="DS349" s="1">
        <v>2120</v>
      </c>
      <c r="DT349" s="1">
        <v>2062</v>
      </c>
      <c r="DU349" s="1">
        <v>897</v>
      </c>
      <c r="DV349" s="1">
        <v>6</v>
      </c>
      <c r="DW349" s="1">
        <v>14</v>
      </c>
      <c r="DX349" s="1">
        <v>16</v>
      </c>
      <c r="DY349" s="1">
        <v>0</v>
      </c>
      <c r="DZ349" s="1">
        <f>SUM(DZ335:DZ346)</f>
        <v>34813</v>
      </c>
      <c r="EA349" s="1">
        <f>SUM(EA335:EA346)</f>
        <v>452</v>
      </c>
      <c r="EB349" s="1">
        <v>54.484054596781526</v>
      </c>
      <c r="EC349" s="1">
        <v>33.023660545386662</v>
      </c>
      <c r="ED349" s="1">
        <v>38.848735484997974</v>
      </c>
      <c r="EE349" s="1">
        <v>56.899834437086092</v>
      </c>
      <c r="EF349" s="1">
        <v>126.35645062716492</v>
      </c>
      <c r="EG349" s="1">
        <v>42.118816875721294</v>
      </c>
      <c r="EH349" s="1">
        <v>42.446729092090642</v>
      </c>
      <c r="EI349" s="1">
        <v>6518</v>
      </c>
      <c r="EJ349" s="1">
        <v>12542</v>
      </c>
      <c r="EK349" s="1">
        <v>10268</v>
      </c>
      <c r="EL349" s="1">
        <v>5033</v>
      </c>
      <c r="EM349" s="1">
        <v>194</v>
      </c>
      <c r="EN349" s="1">
        <v>69</v>
      </c>
      <c r="EO349" s="1">
        <v>18813</v>
      </c>
      <c r="EP349" s="1">
        <v>10171</v>
      </c>
      <c r="EQ349" s="1">
        <v>3619</v>
      </c>
      <c r="ER349" s="1">
        <v>1758</v>
      </c>
      <c r="ES349" s="1">
        <v>666</v>
      </c>
      <c r="ET349" s="1">
        <v>68</v>
      </c>
      <c r="EU349" s="1">
        <v>16256</v>
      </c>
      <c r="EV349" s="1">
        <v>10659</v>
      </c>
      <c r="EW349" s="1">
        <v>5054</v>
      </c>
      <c r="EX349" s="1">
        <v>2392</v>
      </c>
      <c r="EY349" s="1">
        <v>262</v>
      </c>
      <c r="EZ349" s="1">
        <v>45</v>
      </c>
      <c r="FA349" s="1">
        <v>961</v>
      </c>
      <c r="FB349" s="1">
        <v>2120</v>
      </c>
      <c r="FC349" s="1">
        <v>2062</v>
      </c>
      <c r="FD349" s="1">
        <v>897</v>
      </c>
      <c r="FE349" s="1">
        <v>6</v>
      </c>
      <c r="FF349" s="1">
        <v>14</v>
      </c>
      <c r="FG349" s="1">
        <v>143</v>
      </c>
      <c r="FH349" s="1">
        <v>0</v>
      </c>
    </row>
  </sheetData>
  <sheetProtection algorithmName="SHA-512" hashValue="1bc6dbUcaTb+bPBnuoMXWCTmDm70RpOYL6fEn64yiwose9Z5uwfiIkI6f5ECfQ3tXUD4KlTpEqnsnLJvsNvrAA==" saltValue="ym5zDjet7cjbX7UbY01HiQ==" spinCount="100000" sheet="1" objects="1" scenarios="1"/>
  <mergeCells count="75">
    <mergeCell ref="R2:W2"/>
    <mergeCell ref="A1:A3"/>
    <mergeCell ref="B1:AQ1"/>
    <mergeCell ref="BP1:CP1"/>
    <mergeCell ref="CQ1:DY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Q2"/>
    <mergeCell ref="BU2:BU3"/>
    <mergeCell ref="X2:AC2"/>
    <mergeCell ref="AD2:AI2"/>
    <mergeCell ref="AJ2:AJ3"/>
    <mergeCell ref="AK2:AK3"/>
    <mergeCell ref="AL2:AN2"/>
    <mergeCell ref="AO2:AQ2"/>
    <mergeCell ref="BP2:BP3"/>
    <mergeCell ref="BQ2:BQ3"/>
    <mergeCell ref="BR2:BR3"/>
    <mergeCell ref="BS2:BS3"/>
    <mergeCell ref="BT2:BT3"/>
    <mergeCell ref="CV2:CV3"/>
    <mergeCell ref="BV2:BV3"/>
    <mergeCell ref="BW2:CB2"/>
    <mergeCell ref="CC2:CH2"/>
    <mergeCell ref="CI2:CN2"/>
    <mergeCell ref="CO2:CO3"/>
    <mergeCell ref="CP2:CP3"/>
    <mergeCell ref="CQ2:CQ3"/>
    <mergeCell ref="CR2:CR3"/>
    <mergeCell ref="CS2:CS3"/>
    <mergeCell ref="CT2:CT3"/>
    <mergeCell ref="CU2:CU3"/>
    <mergeCell ref="EB2:EB3"/>
    <mergeCell ref="CW2:CW3"/>
    <mergeCell ref="CX2:CX3"/>
    <mergeCell ref="CY2:CY3"/>
    <mergeCell ref="CZ2:DE2"/>
    <mergeCell ref="DF2:DK2"/>
    <mergeCell ref="DL2:DQ2"/>
    <mergeCell ref="DR2:DW2"/>
    <mergeCell ref="DX2:DX3"/>
    <mergeCell ref="DY2:DY3"/>
    <mergeCell ref="DZ2:DZ3"/>
    <mergeCell ref="EA2:EA3"/>
    <mergeCell ref="FH2:FH3"/>
    <mergeCell ref="EC2:EC3"/>
    <mergeCell ref="ED2:ED3"/>
    <mergeCell ref="EE2:EE3"/>
    <mergeCell ref="EF2:EF3"/>
    <mergeCell ref="EG2:EG3"/>
    <mergeCell ref="EH2:EH3"/>
    <mergeCell ref="A5:A6"/>
    <mergeCell ref="A7:B7"/>
    <mergeCell ref="AC9:AI32"/>
    <mergeCell ref="FI2:FK2"/>
    <mergeCell ref="FL2:FN2"/>
    <mergeCell ref="AL4:AL6"/>
    <mergeCell ref="AM4:AM6"/>
    <mergeCell ref="AN4:AN6"/>
    <mergeCell ref="AO4:AO6"/>
    <mergeCell ref="AP4:AP6"/>
    <mergeCell ref="AQ4:AQ6"/>
    <mergeCell ref="EI2:EN2"/>
    <mergeCell ref="EO2:ET2"/>
    <mergeCell ref="EU2:EZ2"/>
    <mergeCell ref="FA2:FF2"/>
    <mergeCell ref="FG2:FG3"/>
  </mergeCells>
  <pageMargins left="0.25" right="0.25" top="0.25" bottom="0.25" header="0" footer="0"/>
  <pageSetup paperSize="9" scale="3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Z349"/>
  <sheetViews>
    <sheetView showGridLines="0" zoomScale="50" zoomScaleNormal="50" workbookViewId="0">
      <selection activeCell="A4" sqref="A4"/>
    </sheetView>
  </sheetViews>
  <sheetFormatPr defaultRowHeight="15"/>
  <cols>
    <col min="1" max="1" width="37.109375" style="1" customWidth="1"/>
    <col min="2" max="4" width="8.88671875" style="1"/>
    <col min="5" max="11" width="8.88671875" style="1" customWidth="1"/>
    <col min="12" max="52" width="8.88671875" style="1"/>
    <col min="53" max="62" width="8.88671875" style="1" hidden="1" customWidth="1"/>
    <col min="63" max="63" width="15.5546875" style="1" hidden="1" customWidth="1"/>
    <col min="64" max="64" width="30" style="1" hidden="1" customWidth="1"/>
    <col min="65" max="65" width="9.21875" style="1" hidden="1" customWidth="1"/>
    <col min="66" max="66" width="19.77734375" style="1" hidden="1" customWidth="1"/>
    <col min="67" max="67" width="15.33203125" style="1" hidden="1" customWidth="1"/>
    <col min="68" max="182" width="8.88671875" style="1" hidden="1" customWidth="1"/>
    <col min="183" max="191" width="8.88671875" style="1" customWidth="1"/>
    <col min="192" max="16384" width="8.88671875" style="1"/>
  </cols>
  <sheetData>
    <row r="1" spans="1:177" ht="34.950000000000003" customHeight="1">
      <c r="A1" s="32" t="s">
        <v>376</v>
      </c>
      <c r="B1" s="40" t="s">
        <v>381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BK1" s="26"/>
      <c r="BL1" s="26"/>
      <c r="BM1" s="26"/>
      <c r="BN1" s="26"/>
      <c r="BO1" s="26"/>
      <c r="BP1" s="34" t="s">
        <v>368</v>
      </c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 t="s">
        <v>367</v>
      </c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26" t="s">
        <v>366</v>
      </c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</row>
    <row r="2" spans="1:177" ht="15" customHeight="1">
      <c r="A2" s="32"/>
      <c r="B2" s="35" t="s">
        <v>288</v>
      </c>
      <c r="C2" s="31" t="s">
        <v>354</v>
      </c>
      <c r="D2" s="31" t="s">
        <v>369</v>
      </c>
      <c r="E2" s="31" t="s">
        <v>355</v>
      </c>
      <c r="F2" s="31" t="s">
        <v>1</v>
      </c>
      <c r="G2" s="31" t="s">
        <v>2</v>
      </c>
      <c r="H2" s="31" t="s">
        <v>356</v>
      </c>
      <c r="I2" s="31" t="s">
        <v>357</v>
      </c>
      <c r="J2" s="31" t="s">
        <v>358</v>
      </c>
      <c r="K2" s="31" t="s">
        <v>359</v>
      </c>
      <c r="L2" s="30" t="s">
        <v>355</v>
      </c>
      <c r="M2" s="30"/>
      <c r="N2" s="30"/>
      <c r="O2" s="30"/>
      <c r="P2" s="30"/>
      <c r="Q2" s="30"/>
      <c r="R2" s="30" t="s">
        <v>1</v>
      </c>
      <c r="S2" s="30"/>
      <c r="T2" s="30"/>
      <c r="U2" s="30"/>
      <c r="V2" s="30"/>
      <c r="W2" s="30"/>
      <c r="X2" s="30" t="s">
        <v>2</v>
      </c>
      <c r="Y2" s="30"/>
      <c r="Z2" s="30"/>
      <c r="AA2" s="30"/>
      <c r="AB2" s="30"/>
      <c r="AC2" s="30"/>
      <c r="AD2" s="30" t="s">
        <v>332</v>
      </c>
      <c r="AE2" s="30"/>
      <c r="AF2" s="30"/>
      <c r="AG2" s="30"/>
      <c r="AH2" s="30"/>
      <c r="AI2" s="30"/>
      <c r="AJ2" s="30" t="s">
        <v>371</v>
      </c>
      <c r="AK2" s="30" t="s">
        <v>372</v>
      </c>
      <c r="AL2" s="30" t="s">
        <v>373</v>
      </c>
      <c r="AM2" s="30"/>
      <c r="AN2" s="30"/>
      <c r="AO2" s="30" t="s">
        <v>377</v>
      </c>
      <c r="AP2" s="30"/>
      <c r="AQ2" s="30"/>
      <c r="BK2" s="26"/>
      <c r="BL2" s="26"/>
      <c r="BM2" s="26"/>
      <c r="BN2" s="26"/>
      <c r="BO2" s="26"/>
      <c r="BP2" s="34" t="s">
        <v>354</v>
      </c>
      <c r="BQ2" s="34" t="s">
        <v>369</v>
      </c>
      <c r="BR2" s="34" t="s">
        <v>355</v>
      </c>
      <c r="BS2" s="34" t="s">
        <v>1</v>
      </c>
      <c r="BT2" s="34" t="s">
        <v>2</v>
      </c>
      <c r="BU2" s="34" t="s">
        <v>357</v>
      </c>
      <c r="BV2" s="34" t="s">
        <v>358</v>
      </c>
      <c r="BW2" s="34" t="s">
        <v>355</v>
      </c>
      <c r="BX2" s="34"/>
      <c r="BY2" s="34"/>
      <c r="BZ2" s="34"/>
      <c r="CA2" s="34"/>
      <c r="CB2" s="34"/>
      <c r="CC2" s="34" t="s">
        <v>1</v>
      </c>
      <c r="CD2" s="34"/>
      <c r="CE2" s="34"/>
      <c r="CF2" s="34"/>
      <c r="CG2" s="34"/>
      <c r="CH2" s="34"/>
      <c r="CI2" s="34" t="s">
        <v>2</v>
      </c>
      <c r="CJ2" s="34"/>
      <c r="CK2" s="34"/>
      <c r="CL2" s="34"/>
      <c r="CM2" s="34"/>
      <c r="CN2" s="34"/>
      <c r="CO2" s="34" t="s">
        <v>371</v>
      </c>
      <c r="CP2" s="34" t="s">
        <v>372</v>
      </c>
      <c r="CQ2" s="34" t="s">
        <v>354</v>
      </c>
      <c r="CR2" s="34" t="s">
        <v>369</v>
      </c>
      <c r="CS2" s="34" t="s">
        <v>355</v>
      </c>
      <c r="CT2" s="34" t="s">
        <v>1</v>
      </c>
      <c r="CU2" s="34" t="s">
        <v>2</v>
      </c>
      <c r="CV2" s="34" t="s">
        <v>356</v>
      </c>
      <c r="CW2" s="34" t="s">
        <v>357</v>
      </c>
      <c r="CX2" s="34" t="s">
        <v>358</v>
      </c>
      <c r="CY2" s="34" t="s">
        <v>359</v>
      </c>
      <c r="CZ2" s="34" t="s">
        <v>355</v>
      </c>
      <c r="DA2" s="34"/>
      <c r="DB2" s="34"/>
      <c r="DC2" s="34"/>
      <c r="DD2" s="34"/>
      <c r="DE2" s="34"/>
      <c r="DF2" s="34" t="s">
        <v>1</v>
      </c>
      <c r="DG2" s="34"/>
      <c r="DH2" s="34"/>
      <c r="DI2" s="34"/>
      <c r="DJ2" s="34"/>
      <c r="DK2" s="34"/>
      <c r="DL2" s="34" t="s">
        <v>2</v>
      </c>
      <c r="DM2" s="34"/>
      <c r="DN2" s="34"/>
      <c r="DO2" s="34"/>
      <c r="DP2" s="34"/>
      <c r="DQ2" s="34"/>
      <c r="DR2" s="34" t="s">
        <v>332</v>
      </c>
      <c r="DS2" s="34"/>
      <c r="DT2" s="34"/>
      <c r="DU2" s="34"/>
      <c r="DV2" s="34"/>
      <c r="DW2" s="34"/>
      <c r="DX2" s="34" t="s">
        <v>371</v>
      </c>
      <c r="DY2" s="34" t="s">
        <v>372</v>
      </c>
      <c r="DZ2" s="34" t="s">
        <v>354</v>
      </c>
      <c r="EA2" s="34" t="s">
        <v>369</v>
      </c>
      <c r="EB2" s="34" t="s">
        <v>355</v>
      </c>
      <c r="EC2" s="34" t="s">
        <v>1</v>
      </c>
      <c r="ED2" s="34" t="s">
        <v>2</v>
      </c>
      <c r="EE2" s="34" t="s">
        <v>356</v>
      </c>
      <c r="EF2" s="34" t="s">
        <v>357</v>
      </c>
      <c r="EG2" s="34" t="s">
        <v>358</v>
      </c>
      <c r="EH2" s="34" t="s">
        <v>359</v>
      </c>
      <c r="EI2" s="34" t="s">
        <v>355</v>
      </c>
      <c r="EJ2" s="34"/>
      <c r="EK2" s="34"/>
      <c r="EL2" s="34"/>
      <c r="EM2" s="34"/>
      <c r="EN2" s="34"/>
      <c r="EO2" s="34" t="s">
        <v>1</v>
      </c>
      <c r="EP2" s="34"/>
      <c r="EQ2" s="34"/>
      <c r="ER2" s="34"/>
      <c r="ES2" s="34"/>
      <c r="ET2" s="34"/>
      <c r="EU2" s="34" t="s">
        <v>2</v>
      </c>
      <c r="EV2" s="34"/>
      <c r="EW2" s="34"/>
      <c r="EX2" s="34"/>
      <c r="EY2" s="34"/>
      <c r="EZ2" s="34"/>
      <c r="FA2" s="34" t="s">
        <v>332</v>
      </c>
      <c r="FB2" s="34"/>
      <c r="FC2" s="34"/>
      <c r="FD2" s="34"/>
      <c r="FE2" s="34"/>
      <c r="FF2" s="34"/>
      <c r="FG2" s="34" t="s">
        <v>371</v>
      </c>
      <c r="FH2" s="34" t="s">
        <v>372</v>
      </c>
      <c r="FI2" s="34" t="s">
        <v>373</v>
      </c>
      <c r="FJ2" s="34"/>
      <c r="FK2" s="34"/>
      <c r="FL2" s="34" t="s">
        <v>377</v>
      </c>
      <c r="FM2" s="34"/>
      <c r="FN2" s="34"/>
    </row>
    <row r="3" spans="1:177" ht="60">
      <c r="A3" s="32"/>
      <c r="B3" s="35"/>
      <c r="C3" s="31"/>
      <c r="D3" s="31"/>
      <c r="E3" s="31"/>
      <c r="F3" s="31"/>
      <c r="G3" s="31"/>
      <c r="H3" s="31"/>
      <c r="I3" s="31"/>
      <c r="J3" s="31"/>
      <c r="K3" s="31"/>
      <c r="L3" s="24" t="s">
        <v>360</v>
      </c>
      <c r="M3" s="24" t="s">
        <v>361</v>
      </c>
      <c r="N3" s="24" t="s">
        <v>362</v>
      </c>
      <c r="O3" s="24" t="s">
        <v>363</v>
      </c>
      <c r="P3" s="24" t="s">
        <v>364</v>
      </c>
      <c r="Q3" s="24" t="s">
        <v>365</v>
      </c>
      <c r="R3" s="24" t="s">
        <v>360</v>
      </c>
      <c r="S3" s="24" t="s">
        <v>361</v>
      </c>
      <c r="T3" s="24" t="s">
        <v>362</v>
      </c>
      <c r="U3" s="24" t="s">
        <v>363</v>
      </c>
      <c r="V3" s="24" t="s">
        <v>364</v>
      </c>
      <c r="W3" s="24" t="s">
        <v>365</v>
      </c>
      <c r="X3" s="24" t="s">
        <v>360</v>
      </c>
      <c r="Y3" s="24" t="s">
        <v>361</v>
      </c>
      <c r="Z3" s="24" t="s">
        <v>362</v>
      </c>
      <c r="AA3" s="24" t="s">
        <v>363</v>
      </c>
      <c r="AB3" s="24" t="s">
        <v>364</v>
      </c>
      <c r="AC3" s="24" t="s">
        <v>365</v>
      </c>
      <c r="AD3" s="24" t="s">
        <v>360</v>
      </c>
      <c r="AE3" s="24" t="s">
        <v>361</v>
      </c>
      <c r="AF3" s="24" t="s">
        <v>362</v>
      </c>
      <c r="AG3" s="24" t="s">
        <v>363</v>
      </c>
      <c r="AH3" s="24" t="s">
        <v>364</v>
      </c>
      <c r="AI3" s="24" t="s">
        <v>365</v>
      </c>
      <c r="AJ3" s="30"/>
      <c r="AK3" s="30"/>
      <c r="AL3" s="25" t="s">
        <v>368</v>
      </c>
      <c r="AM3" s="25" t="s">
        <v>367</v>
      </c>
      <c r="AN3" s="25" t="s">
        <v>366</v>
      </c>
      <c r="AO3" s="25" t="s">
        <v>368</v>
      </c>
      <c r="AP3" s="25" t="s">
        <v>367</v>
      </c>
      <c r="AQ3" s="25" t="s">
        <v>366</v>
      </c>
      <c r="BK3" s="26" t="s">
        <v>0</v>
      </c>
      <c r="BL3" s="26" t="s">
        <v>285</v>
      </c>
      <c r="BM3" s="26" t="s">
        <v>286</v>
      </c>
      <c r="BN3" s="26" t="s">
        <v>287</v>
      </c>
      <c r="BO3" s="26" t="s">
        <v>288</v>
      </c>
      <c r="BP3" s="34"/>
      <c r="BQ3" s="34"/>
      <c r="BR3" s="34"/>
      <c r="BS3" s="34"/>
      <c r="BT3" s="34"/>
      <c r="BU3" s="34"/>
      <c r="BV3" s="34"/>
      <c r="BW3" s="26" t="s">
        <v>360</v>
      </c>
      <c r="BX3" s="26" t="s">
        <v>361</v>
      </c>
      <c r="BY3" s="26" t="s">
        <v>362</v>
      </c>
      <c r="BZ3" s="26" t="s">
        <v>363</v>
      </c>
      <c r="CA3" s="26" t="s">
        <v>364</v>
      </c>
      <c r="CB3" s="26" t="s">
        <v>365</v>
      </c>
      <c r="CC3" s="26" t="s">
        <v>360</v>
      </c>
      <c r="CD3" s="26" t="s">
        <v>361</v>
      </c>
      <c r="CE3" s="26" t="s">
        <v>362</v>
      </c>
      <c r="CF3" s="26" t="s">
        <v>363</v>
      </c>
      <c r="CG3" s="26" t="s">
        <v>364</v>
      </c>
      <c r="CH3" s="26" t="s">
        <v>365</v>
      </c>
      <c r="CI3" s="26" t="s">
        <v>360</v>
      </c>
      <c r="CJ3" s="26" t="s">
        <v>361</v>
      </c>
      <c r="CK3" s="26" t="s">
        <v>362</v>
      </c>
      <c r="CL3" s="26" t="s">
        <v>363</v>
      </c>
      <c r="CM3" s="26" t="s">
        <v>364</v>
      </c>
      <c r="CN3" s="26" t="s">
        <v>365</v>
      </c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26" t="s">
        <v>360</v>
      </c>
      <c r="DA3" s="26" t="s">
        <v>361</v>
      </c>
      <c r="DB3" s="26" t="s">
        <v>362</v>
      </c>
      <c r="DC3" s="26" t="s">
        <v>363</v>
      </c>
      <c r="DD3" s="26" t="s">
        <v>364</v>
      </c>
      <c r="DE3" s="26" t="s">
        <v>365</v>
      </c>
      <c r="DF3" s="26" t="s">
        <v>360</v>
      </c>
      <c r="DG3" s="26" t="s">
        <v>361</v>
      </c>
      <c r="DH3" s="26" t="s">
        <v>362</v>
      </c>
      <c r="DI3" s="26" t="s">
        <v>363</v>
      </c>
      <c r="DJ3" s="26" t="s">
        <v>364</v>
      </c>
      <c r="DK3" s="26" t="s">
        <v>365</v>
      </c>
      <c r="DL3" s="26" t="s">
        <v>360</v>
      </c>
      <c r="DM3" s="26" t="s">
        <v>361</v>
      </c>
      <c r="DN3" s="26" t="s">
        <v>362</v>
      </c>
      <c r="DO3" s="26" t="s">
        <v>363</v>
      </c>
      <c r="DP3" s="26" t="s">
        <v>364</v>
      </c>
      <c r="DQ3" s="26" t="s">
        <v>365</v>
      </c>
      <c r="DR3" s="26" t="s">
        <v>360</v>
      </c>
      <c r="DS3" s="26" t="s">
        <v>361</v>
      </c>
      <c r="DT3" s="26" t="s">
        <v>362</v>
      </c>
      <c r="DU3" s="26" t="s">
        <v>363</v>
      </c>
      <c r="DV3" s="26" t="s">
        <v>364</v>
      </c>
      <c r="DW3" s="26" t="s">
        <v>365</v>
      </c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26" t="s">
        <v>360</v>
      </c>
      <c r="EJ3" s="26" t="s">
        <v>361</v>
      </c>
      <c r="EK3" s="26" t="s">
        <v>362</v>
      </c>
      <c r="EL3" s="26" t="s">
        <v>363</v>
      </c>
      <c r="EM3" s="26" t="s">
        <v>364</v>
      </c>
      <c r="EN3" s="26" t="s">
        <v>365</v>
      </c>
      <c r="EO3" s="26" t="s">
        <v>360</v>
      </c>
      <c r="EP3" s="26" t="s">
        <v>361</v>
      </c>
      <c r="EQ3" s="26" t="s">
        <v>362</v>
      </c>
      <c r="ER3" s="26" t="s">
        <v>363</v>
      </c>
      <c r="ES3" s="26" t="s">
        <v>364</v>
      </c>
      <c r="ET3" s="26" t="s">
        <v>365</v>
      </c>
      <c r="EU3" s="26" t="s">
        <v>360</v>
      </c>
      <c r="EV3" s="26" t="s">
        <v>361</v>
      </c>
      <c r="EW3" s="26" t="s">
        <v>362</v>
      </c>
      <c r="EX3" s="26" t="s">
        <v>363</v>
      </c>
      <c r="EY3" s="26" t="s">
        <v>364</v>
      </c>
      <c r="EZ3" s="26" t="s">
        <v>365</v>
      </c>
      <c r="FA3" s="26" t="s">
        <v>360</v>
      </c>
      <c r="FB3" s="26" t="s">
        <v>361</v>
      </c>
      <c r="FC3" s="26" t="s">
        <v>362</v>
      </c>
      <c r="FD3" s="26" t="s">
        <v>363</v>
      </c>
      <c r="FE3" s="26" t="s">
        <v>364</v>
      </c>
      <c r="FF3" s="26" t="s">
        <v>365</v>
      </c>
      <c r="FG3" s="34"/>
      <c r="FH3" s="34"/>
      <c r="FI3" s="26" t="s">
        <v>368</v>
      </c>
      <c r="FJ3" s="26" t="s">
        <v>367</v>
      </c>
      <c r="FK3" s="26" t="s">
        <v>366</v>
      </c>
      <c r="FL3" s="26" t="s">
        <v>368</v>
      </c>
      <c r="FM3" s="26" t="s">
        <v>367</v>
      </c>
      <c r="FN3" s="26" t="s">
        <v>366</v>
      </c>
      <c r="FO3" s="1" t="s">
        <v>290</v>
      </c>
      <c r="FP3" s="1" t="s">
        <v>325</v>
      </c>
      <c r="FQ3" s="1" t="s">
        <v>366</v>
      </c>
    </row>
    <row r="4" spans="1:177" ht="30" customHeight="1">
      <c r="A4" s="14"/>
      <c r="B4" s="22">
        <v>2021</v>
      </c>
      <c r="C4" s="28" t="e">
        <f>VLOOKUP($A$4,$BK:$FN,68,0)</f>
        <v>#N/A</v>
      </c>
      <c r="D4" s="28" t="e">
        <f>VLOOKUP($A$4,$BK:$FN,69,0)</f>
        <v>#N/A</v>
      </c>
      <c r="E4" s="3" t="e">
        <f>VLOOKUP($A$4,$BK:$FN,70,0)</f>
        <v>#N/A</v>
      </c>
      <c r="F4" s="3" t="e">
        <f>VLOOKUP($A$4,$BK:$FN,71,0)</f>
        <v>#N/A</v>
      </c>
      <c r="G4" s="3" t="e">
        <f>VLOOKUP($A$4,$BK:$FN,72,0)</f>
        <v>#N/A</v>
      </c>
      <c r="H4" s="3" t="e">
        <f>VLOOKUP($A$4,$BK:$FN,73,0)</f>
        <v>#N/A</v>
      </c>
      <c r="I4" s="3" t="e">
        <f>VLOOKUP($A$4,$BK:$FN,74,0)</f>
        <v>#N/A</v>
      </c>
      <c r="J4" s="3" t="e">
        <f>VLOOKUP($A$4,$BK:$FN,75,0)</f>
        <v>#N/A</v>
      </c>
      <c r="K4" s="3" t="e">
        <f>VLOOKUP($A$4,$BK:$FN,76,0)</f>
        <v>#N/A</v>
      </c>
      <c r="L4" s="28" t="e">
        <f>VLOOKUP($A$4,$BK:$FN,77,0)</f>
        <v>#N/A</v>
      </c>
      <c r="M4" s="28" t="e">
        <f>VLOOKUP($A$4,$BK:$FN,78,0)</f>
        <v>#N/A</v>
      </c>
      <c r="N4" s="28" t="e">
        <f>VLOOKUP($A$4,$BK:$FN,79,0)</f>
        <v>#N/A</v>
      </c>
      <c r="O4" s="28" t="e">
        <f>VLOOKUP($A$4,$BK:$FN,80,0)</f>
        <v>#N/A</v>
      </c>
      <c r="P4" s="28" t="e">
        <f>VLOOKUP($A$4,$BK:$FN,81,0)</f>
        <v>#N/A</v>
      </c>
      <c r="Q4" s="28" t="e">
        <f>VLOOKUP($A$4,$BK:$FN,82,0)</f>
        <v>#N/A</v>
      </c>
      <c r="R4" s="28" t="e">
        <f>VLOOKUP($A$4,$BK:$FN,83,0)</f>
        <v>#N/A</v>
      </c>
      <c r="S4" s="28" t="e">
        <f>VLOOKUP($A$4,$BK:$FN,84,0)</f>
        <v>#N/A</v>
      </c>
      <c r="T4" s="28" t="e">
        <f>VLOOKUP($A$4,$BK:$FN,85,0)</f>
        <v>#N/A</v>
      </c>
      <c r="U4" s="28" t="e">
        <f>VLOOKUP($A$4,$BK:$FN,86,0)</f>
        <v>#N/A</v>
      </c>
      <c r="V4" s="28" t="e">
        <f>VLOOKUP($A$4,$BK:$FN,87,0)</f>
        <v>#N/A</v>
      </c>
      <c r="W4" s="28" t="e">
        <f>VLOOKUP($A$4,$BK:$FN,88,0)</f>
        <v>#N/A</v>
      </c>
      <c r="X4" s="28" t="e">
        <f>VLOOKUP($A$4,$BK:$FN,89,0)</f>
        <v>#N/A</v>
      </c>
      <c r="Y4" s="28" t="e">
        <f>VLOOKUP($A$4,$BK:$FN,90,0)</f>
        <v>#N/A</v>
      </c>
      <c r="Z4" s="28" t="e">
        <f>VLOOKUP($A$4,$BK:$FN,91,0)</f>
        <v>#N/A</v>
      </c>
      <c r="AA4" s="28" t="e">
        <f>VLOOKUP($A$4,$BK:$FN,92,0)</f>
        <v>#N/A</v>
      </c>
      <c r="AB4" s="28" t="e">
        <f>VLOOKUP($A$4,$BK:$FN,93,0)</f>
        <v>#N/A</v>
      </c>
      <c r="AC4" s="28" t="e">
        <f>VLOOKUP($A$4,$BK:$FN,94,0)</f>
        <v>#N/A</v>
      </c>
      <c r="AD4" s="28" t="e">
        <f>VLOOKUP($A$4,$BK:$FN,95,0)</f>
        <v>#N/A</v>
      </c>
      <c r="AE4" s="28" t="e">
        <f>VLOOKUP($A$4,$BK:$FN,96,0)</f>
        <v>#N/A</v>
      </c>
      <c r="AF4" s="28" t="e">
        <f>VLOOKUP($A$4,$BK:$FN,97,0)</f>
        <v>#N/A</v>
      </c>
      <c r="AG4" s="28" t="e">
        <f>VLOOKUP($A$4,$BK:$FN,98,0)</f>
        <v>#N/A</v>
      </c>
      <c r="AH4" s="28" t="e">
        <f>VLOOKUP($A$4,$BK:$FN,99,0)</f>
        <v>#N/A</v>
      </c>
      <c r="AI4" s="28" t="e">
        <f>VLOOKUP($A$4,$BK:$FN,100,0)</f>
        <v>#N/A</v>
      </c>
      <c r="AJ4" s="28" t="e">
        <f>VLOOKUP($A$4,$BK:$FN,101,0)</f>
        <v>#N/A</v>
      </c>
      <c r="AK4" s="28" t="e">
        <f>VLOOKUP($A$4,$BK:$FN,102,0)</f>
        <v>#N/A</v>
      </c>
      <c r="AL4" s="28" t="e">
        <f>VLOOKUP($A$4,$BK:$FN,103,0)</f>
        <v>#N/A</v>
      </c>
      <c r="AM4" s="28" t="e">
        <f>VLOOKUP($A$4,$BK:$FN,104,0)</f>
        <v>#N/A</v>
      </c>
      <c r="AN4" s="28" t="e">
        <f>VLOOKUP($A$4,$BK:$FN,105,0)</f>
        <v>#N/A</v>
      </c>
      <c r="AO4" s="28" t="e">
        <f>VLOOKUP($A$4,$BK:$FN,106,0)</f>
        <v>#N/A</v>
      </c>
      <c r="AP4" s="28" t="e">
        <f>VLOOKUP($A$4,$BK:$FN,107,0)</f>
        <v>#N/A</v>
      </c>
      <c r="AQ4" s="28" t="e">
        <f>VLOOKUP($A$4,$BK:$FN,108,0)</f>
        <v>#N/A</v>
      </c>
      <c r="BK4" s="29">
        <v>321554343</v>
      </c>
      <c r="BL4" s="1" t="s">
        <v>150</v>
      </c>
      <c r="BM4" s="1">
        <v>3</v>
      </c>
      <c r="BN4" s="1" t="s">
        <v>289</v>
      </c>
      <c r="BO4" s="1" t="s">
        <v>290</v>
      </c>
      <c r="BP4" s="1">
        <v>95</v>
      </c>
      <c r="BQ4" s="1">
        <v>0</v>
      </c>
      <c r="BR4" s="4">
        <v>51.357894736842105</v>
      </c>
      <c r="BS4" s="4">
        <v>45.094736842105263</v>
      </c>
      <c r="BT4" s="4">
        <v>39.968421052631577</v>
      </c>
      <c r="BU4" s="4">
        <v>136.42105263157896</v>
      </c>
      <c r="BV4" s="4">
        <v>45.473684210526315</v>
      </c>
      <c r="BW4" s="1">
        <v>15</v>
      </c>
      <c r="BX4" s="1">
        <v>50</v>
      </c>
      <c r="BY4" s="1">
        <v>24</v>
      </c>
      <c r="BZ4" s="1">
        <v>6</v>
      </c>
      <c r="CA4" s="1">
        <v>1</v>
      </c>
      <c r="CB4" s="1">
        <v>0</v>
      </c>
      <c r="CC4" s="1">
        <v>28</v>
      </c>
      <c r="CD4" s="1">
        <v>45</v>
      </c>
      <c r="CE4" s="1">
        <v>16</v>
      </c>
      <c r="CF4" s="1">
        <v>6</v>
      </c>
      <c r="CG4" s="1">
        <v>3</v>
      </c>
      <c r="CH4" s="1">
        <v>1</v>
      </c>
      <c r="CI4" s="1">
        <v>39</v>
      </c>
      <c r="CJ4" s="1">
        <v>38</v>
      </c>
      <c r="CK4" s="1">
        <v>10</v>
      </c>
      <c r="CL4" s="1">
        <v>8</v>
      </c>
      <c r="CM4" s="1">
        <v>1</v>
      </c>
      <c r="CN4" s="1">
        <v>1</v>
      </c>
      <c r="CO4" s="1">
        <v>0</v>
      </c>
      <c r="CP4" s="1">
        <v>0</v>
      </c>
      <c r="CQ4" s="1">
        <v>0</v>
      </c>
      <c r="CR4" s="1">
        <v>0</v>
      </c>
      <c r="CS4" s="4"/>
      <c r="CT4" s="4"/>
      <c r="CU4" s="4"/>
      <c r="CV4" s="4"/>
      <c r="CW4" s="4"/>
      <c r="CX4" s="4"/>
      <c r="CY4" s="4"/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95</v>
      </c>
      <c r="EA4" s="1">
        <v>0</v>
      </c>
      <c r="EB4" s="4">
        <v>51.357894736842105</v>
      </c>
      <c r="EC4" s="4">
        <v>45.094736842105263</v>
      </c>
      <c r="ED4" s="4">
        <v>39.968421052631577</v>
      </c>
      <c r="EE4" s="4"/>
      <c r="EF4" s="4">
        <v>136.42105263157896</v>
      </c>
      <c r="EG4" s="4">
        <v>45.473684210526315</v>
      </c>
      <c r="EH4" s="4">
        <v>45.473684210526315</v>
      </c>
      <c r="EI4" s="1">
        <v>15</v>
      </c>
      <c r="EJ4" s="1">
        <v>50</v>
      </c>
      <c r="EK4" s="1">
        <v>24</v>
      </c>
      <c r="EL4" s="1">
        <v>6</v>
      </c>
      <c r="EM4" s="1">
        <v>1</v>
      </c>
      <c r="EN4" s="1">
        <v>0</v>
      </c>
      <c r="EO4" s="1">
        <v>28</v>
      </c>
      <c r="EP4" s="1">
        <v>45</v>
      </c>
      <c r="EQ4" s="1">
        <v>16</v>
      </c>
      <c r="ER4" s="1">
        <v>6</v>
      </c>
      <c r="ES4" s="1">
        <v>3</v>
      </c>
      <c r="ET4" s="1">
        <v>1</v>
      </c>
      <c r="EU4" s="1">
        <v>39</v>
      </c>
      <c r="EV4" s="1">
        <v>38</v>
      </c>
      <c r="EW4" s="1">
        <v>10</v>
      </c>
      <c r="EX4" s="1">
        <v>8</v>
      </c>
      <c r="EY4" s="1">
        <v>1</v>
      </c>
      <c r="EZ4" s="1">
        <v>1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109</v>
      </c>
      <c r="FJ4" s="1" t="s">
        <v>375</v>
      </c>
      <c r="FK4" s="1">
        <v>126</v>
      </c>
      <c r="FL4" s="1">
        <v>6</v>
      </c>
      <c r="FM4" s="1" t="s">
        <v>375</v>
      </c>
      <c r="FN4" s="1">
        <v>12</v>
      </c>
      <c r="FO4" s="1">
        <v>34</v>
      </c>
      <c r="FP4" s="1">
        <v>19</v>
      </c>
      <c r="FQ4" s="1">
        <v>34</v>
      </c>
      <c r="FR4" s="1" t="s">
        <v>284</v>
      </c>
      <c r="FS4" s="1">
        <v>313</v>
      </c>
      <c r="FT4" s="1">
        <v>134</v>
      </c>
      <c r="FU4" s="1">
        <v>313</v>
      </c>
    </row>
    <row r="5" spans="1:177" ht="30" customHeight="1">
      <c r="A5" s="38" t="e">
        <f>VLOOKUP(A4,BK:BL,2,0)</f>
        <v>#N/A</v>
      </c>
      <c r="B5" s="22">
        <v>2022</v>
      </c>
      <c r="C5" s="28" t="e">
        <f>VLOOKUP($A$4,'Buraxılış 2022'!$BK:$FN,68,0)</f>
        <v>#N/A</v>
      </c>
      <c r="D5" s="28" t="e">
        <f>VLOOKUP($A$4,'Buraxılış 2022'!$BK:$FN,69,0)</f>
        <v>#N/A</v>
      </c>
      <c r="E5" s="3" t="e">
        <f>VLOOKUP($A$4,'Buraxılış 2022'!$BK:$FN,70,0)</f>
        <v>#N/A</v>
      </c>
      <c r="F5" s="3" t="e">
        <f>VLOOKUP($A$4,'Buraxılış 2022'!$BK:$FN,71,0)</f>
        <v>#N/A</v>
      </c>
      <c r="G5" s="3" t="e">
        <f>VLOOKUP($A$4,'Buraxılış 2022'!$BK:$FN,72,0)</f>
        <v>#N/A</v>
      </c>
      <c r="H5" s="3" t="e">
        <f>VLOOKUP($A$4,'Buraxılış 2022'!$BK:$FN,73,0)</f>
        <v>#N/A</v>
      </c>
      <c r="I5" s="3" t="e">
        <f>VLOOKUP($A$4,'Buraxılış 2022'!$BK:$FN,74,0)</f>
        <v>#N/A</v>
      </c>
      <c r="J5" s="3" t="e">
        <f>VLOOKUP($A$4,'Buraxılış 2022'!$BK:$FN,75,0)</f>
        <v>#N/A</v>
      </c>
      <c r="K5" s="3" t="e">
        <f>VLOOKUP($A$4,'Buraxılış 2022'!$BK:$FN,76,0)</f>
        <v>#N/A</v>
      </c>
      <c r="L5" s="28" t="e">
        <f>VLOOKUP($A$4,'Buraxılış 2022'!$BK:$FN,77,0)</f>
        <v>#N/A</v>
      </c>
      <c r="M5" s="28" t="e">
        <f>VLOOKUP($A$4,'Buraxılış 2022'!$BK:$FN,78,0)</f>
        <v>#N/A</v>
      </c>
      <c r="N5" s="28" t="e">
        <f>VLOOKUP($A$4,'Buraxılış 2022'!$BK:$FN,79,0)</f>
        <v>#N/A</v>
      </c>
      <c r="O5" s="28" t="e">
        <f>VLOOKUP($A$4,'Buraxılış 2022'!$BK:$FN,80,0)</f>
        <v>#N/A</v>
      </c>
      <c r="P5" s="28" t="e">
        <f>VLOOKUP($A$4,'Buraxılış 2022'!$BK:$FN,81,0)</f>
        <v>#N/A</v>
      </c>
      <c r="Q5" s="28" t="e">
        <f>VLOOKUP($A$4,'Buraxılış 2022'!$BK:$FN,82,0)</f>
        <v>#N/A</v>
      </c>
      <c r="R5" s="28" t="e">
        <f>VLOOKUP($A$4,'Buraxılış 2022'!$BK:$FN,83,0)</f>
        <v>#N/A</v>
      </c>
      <c r="S5" s="28" t="e">
        <f>VLOOKUP($A$4,'Buraxılış 2022'!$BK:$FN,84,0)</f>
        <v>#N/A</v>
      </c>
      <c r="T5" s="28" t="e">
        <f>VLOOKUP($A$4,'Buraxılış 2022'!$BK:$FN,85,0)</f>
        <v>#N/A</v>
      </c>
      <c r="U5" s="28" t="e">
        <f>VLOOKUP($A$4,'Buraxılış 2022'!$BK:$FN,86,0)</f>
        <v>#N/A</v>
      </c>
      <c r="V5" s="28" t="e">
        <f>VLOOKUP($A$4,'Buraxılış 2022'!$BK:$FN,87,0)</f>
        <v>#N/A</v>
      </c>
      <c r="W5" s="28" t="e">
        <f>VLOOKUP($A$4,'Buraxılış 2022'!$BK:$FN,88,0)</f>
        <v>#N/A</v>
      </c>
      <c r="X5" s="28" t="e">
        <f>VLOOKUP($A$4,'Buraxılış 2022'!$BK:$FN,89,0)</f>
        <v>#N/A</v>
      </c>
      <c r="Y5" s="28" t="e">
        <f>VLOOKUP($A$4,'Buraxılış 2022'!$BK:$FN,90,0)</f>
        <v>#N/A</v>
      </c>
      <c r="Z5" s="28" t="e">
        <f>VLOOKUP($A$4,'Buraxılış 2022'!$BK:$FN,91,0)</f>
        <v>#N/A</v>
      </c>
      <c r="AA5" s="28" t="e">
        <f>VLOOKUP($A$4,'Buraxılış 2022'!$BK:$FN,92,0)</f>
        <v>#N/A</v>
      </c>
      <c r="AB5" s="28" t="e">
        <f>VLOOKUP($A$4,'Buraxılış 2022'!$BK:$FN,93,0)</f>
        <v>#N/A</v>
      </c>
      <c r="AC5" s="28" t="e">
        <f>VLOOKUP($A$4,'Buraxılış 2022'!$BK:$FN,94,0)</f>
        <v>#N/A</v>
      </c>
      <c r="AD5" s="28" t="e">
        <f>VLOOKUP($A$4,'Buraxılış 2022'!$BK:$FN,95,0)</f>
        <v>#N/A</v>
      </c>
      <c r="AE5" s="28" t="e">
        <f>VLOOKUP($A$4,'Buraxılış 2022'!$BK:$FN,96,0)</f>
        <v>#N/A</v>
      </c>
      <c r="AF5" s="28" t="e">
        <f>VLOOKUP($A$4,'Buraxılış 2022'!$BK:$FN,97,0)</f>
        <v>#N/A</v>
      </c>
      <c r="AG5" s="28" t="e">
        <f>VLOOKUP($A$4,'Buraxılış 2022'!$BK:$FN,98,0)</f>
        <v>#N/A</v>
      </c>
      <c r="AH5" s="28" t="e">
        <f>VLOOKUP($A$4,'Buraxılış 2022'!$BK:$FN,99,0)</f>
        <v>#N/A</v>
      </c>
      <c r="AI5" s="28" t="e">
        <f>VLOOKUP($A$4,'Buraxılış 2022'!$BK:$FN,100,0)</f>
        <v>#N/A</v>
      </c>
      <c r="AJ5" s="28" t="e">
        <f>VLOOKUP($A$4,'Buraxılış 2022'!$BK:$FN,101,0)</f>
        <v>#N/A</v>
      </c>
      <c r="AK5" s="28" t="e">
        <f>VLOOKUP($A$4,'Buraxılış 2022'!$BK:$FN,102,0)</f>
        <v>#N/A</v>
      </c>
      <c r="AL5" s="28" t="e">
        <f>VLOOKUP($A$4,'Buraxılış 2022'!$BK:$FN,103,0)</f>
        <v>#N/A</v>
      </c>
      <c r="AM5" s="28" t="e">
        <f>VLOOKUP($A$4,'Buraxılış 2022'!$BK:$FN,104,0)</f>
        <v>#N/A</v>
      </c>
      <c r="AN5" s="28" t="e">
        <f>VLOOKUP($A$4,'Buraxılış 2022'!$BK:$FN,105,0)</f>
        <v>#N/A</v>
      </c>
      <c r="AO5" s="28" t="e">
        <f>VLOOKUP($A$4,'Buraxılış 2022'!$BK:$FN,106,0)</f>
        <v>#N/A</v>
      </c>
      <c r="AP5" s="28" t="e">
        <f>VLOOKUP($A$4,'Buraxılış 2022'!$BK:$FN,107,0)</f>
        <v>#N/A</v>
      </c>
      <c r="AQ5" s="28" t="e">
        <f>VLOOKUP($A$4,'Buraxılış 2022'!$BK:$FN,108,0)</f>
        <v>#N/A</v>
      </c>
      <c r="BK5" s="29"/>
      <c r="BL5" s="1" t="s">
        <v>350</v>
      </c>
      <c r="BM5" s="1">
        <v>6</v>
      </c>
      <c r="BN5" s="1" t="s">
        <v>291</v>
      </c>
      <c r="BO5" s="1" t="s">
        <v>370</v>
      </c>
      <c r="BP5" s="1">
        <v>0</v>
      </c>
      <c r="BQ5" s="1">
        <v>0</v>
      </c>
      <c r="BR5" s="4"/>
      <c r="BS5" s="4"/>
      <c r="BT5" s="4"/>
      <c r="BU5" s="4"/>
      <c r="BV5" s="4"/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4"/>
      <c r="CT5" s="4"/>
      <c r="CU5" s="4"/>
      <c r="CV5" s="4"/>
      <c r="CW5" s="4"/>
      <c r="CX5" s="4"/>
      <c r="CY5" s="4"/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4"/>
      <c r="EC5" s="4"/>
      <c r="ED5" s="4"/>
      <c r="EE5" s="4"/>
      <c r="EF5" s="4"/>
      <c r="EG5" s="4"/>
      <c r="EH5" s="4"/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 t="s">
        <v>375</v>
      </c>
      <c r="FJ5" s="1" t="s">
        <v>375</v>
      </c>
      <c r="FK5" s="1" t="s">
        <v>375</v>
      </c>
      <c r="FL5" s="1" t="s">
        <v>375</v>
      </c>
      <c r="FM5" s="1" t="s">
        <v>375</v>
      </c>
      <c r="FN5" s="1" t="s">
        <v>375</v>
      </c>
      <c r="FO5" s="1">
        <v>34</v>
      </c>
      <c r="FP5" s="1">
        <v>19</v>
      </c>
      <c r="FQ5" s="1">
        <v>34</v>
      </c>
      <c r="FR5" s="1" t="s">
        <v>284</v>
      </c>
      <c r="FS5" s="1">
        <v>313</v>
      </c>
      <c r="FT5" s="1">
        <v>134</v>
      </c>
      <c r="FU5" s="1">
        <v>313</v>
      </c>
    </row>
    <row r="6" spans="1:177" ht="30" customHeight="1">
      <c r="A6" s="38"/>
      <c r="B6" s="11"/>
      <c r="C6" s="20"/>
      <c r="D6" s="20"/>
      <c r="E6" s="21"/>
      <c r="F6" s="21"/>
      <c r="G6" s="21"/>
      <c r="H6" s="21"/>
      <c r="I6" s="21"/>
      <c r="J6" s="21"/>
      <c r="K6" s="21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9" t="e">
        <f>VLOOKUP($A$4,$BK:$FU,113,0)</f>
        <v>#N/A</v>
      </c>
      <c r="AM6" s="9" t="e">
        <f>VLOOKUP($A$4,$BK:$FU,114,0)</f>
        <v>#N/A</v>
      </c>
      <c r="AN6" s="9" t="e">
        <f>VLOOKUP($A$4,$BK:$FU,115,0)</f>
        <v>#N/A</v>
      </c>
      <c r="AO6" s="9" t="e">
        <f>VLOOKUP($A$4,$BK:$FQ,109,0)</f>
        <v>#N/A</v>
      </c>
      <c r="AP6" s="9" t="e">
        <f>VLOOKUP($A$4,$BK:$FQ,110,0)</f>
        <v>#N/A</v>
      </c>
      <c r="AQ6" s="9" t="e">
        <f>VLOOKUP($A$4,$BK:$FQ,111,0)</f>
        <v>#N/A</v>
      </c>
      <c r="BK6" s="29">
        <v>747538865</v>
      </c>
      <c r="BL6" s="1" t="s">
        <v>151</v>
      </c>
      <c r="BM6" s="1">
        <v>30</v>
      </c>
      <c r="BN6" s="1" t="s">
        <v>289</v>
      </c>
      <c r="BO6" s="1" t="s">
        <v>370</v>
      </c>
      <c r="BP6" s="1">
        <v>42</v>
      </c>
      <c r="BQ6" s="1">
        <v>0</v>
      </c>
      <c r="BR6" s="4">
        <v>42.904761904761905</v>
      </c>
      <c r="BS6" s="4">
        <v>34.095238095238095</v>
      </c>
      <c r="BT6" s="4">
        <v>32.69047619047619</v>
      </c>
      <c r="BU6" s="4">
        <v>109.69047619047619</v>
      </c>
      <c r="BV6" s="4">
        <v>36.563492063492063</v>
      </c>
      <c r="BW6" s="1">
        <v>15</v>
      </c>
      <c r="BX6" s="1">
        <v>20</v>
      </c>
      <c r="BY6" s="1">
        <v>7</v>
      </c>
      <c r="BZ6" s="1">
        <v>0</v>
      </c>
      <c r="CA6" s="1">
        <v>0</v>
      </c>
      <c r="CB6" s="1">
        <v>0</v>
      </c>
      <c r="CC6" s="1">
        <v>19</v>
      </c>
      <c r="CD6" s="1">
        <v>20</v>
      </c>
      <c r="CE6" s="1">
        <v>3</v>
      </c>
      <c r="CF6" s="1">
        <v>0</v>
      </c>
      <c r="CG6" s="1">
        <v>0</v>
      </c>
      <c r="CH6" s="1">
        <v>0</v>
      </c>
      <c r="CI6" s="1">
        <v>24</v>
      </c>
      <c r="CJ6" s="1">
        <v>15</v>
      </c>
      <c r="CK6" s="1">
        <v>2</v>
      </c>
      <c r="CL6" s="1">
        <v>1</v>
      </c>
      <c r="CM6" s="1">
        <v>0</v>
      </c>
      <c r="CN6" s="1">
        <v>0</v>
      </c>
      <c r="CO6" s="1">
        <v>0</v>
      </c>
      <c r="CP6" s="1">
        <v>0</v>
      </c>
      <c r="CQ6" s="1">
        <v>18</v>
      </c>
      <c r="CR6" s="1">
        <v>0</v>
      </c>
      <c r="CS6" s="4">
        <v>57.055555555555557</v>
      </c>
      <c r="CT6" s="4">
        <v>45.555555555555557</v>
      </c>
      <c r="CU6" s="4">
        <v>47.333333333333336</v>
      </c>
      <c r="CV6" s="4">
        <v>57.222222222222221</v>
      </c>
      <c r="CW6" s="4">
        <v>149.94444444444446</v>
      </c>
      <c r="CX6" s="4">
        <v>49.981481481481481</v>
      </c>
      <c r="CY6" s="4">
        <v>51.791666666666664</v>
      </c>
      <c r="CZ6" s="1">
        <v>0</v>
      </c>
      <c r="DA6" s="1">
        <v>11</v>
      </c>
      <c r="DB6" s="1">
        <v>6</v>
      </c>
      <c r="DC6" s="1">
        <v>1</v>
      </c>
      <c r="DD6" s="1">
        <v>0</v>
      </c>
      <c r="DE6" s="1">
        <v>0</v>
      </c>
      <c r="DF6" s="1">
        <v>3</v>
      </c>
      <c r="DG6" s="1">
        <v>11</v>
      </c>
      <c r="DH6" s="1">
        <v>1</v>
      </c>
      <c r="DI6" s="1">
        <v>3</v>
      </c>
      <c r="DJ6" s="1">
        <v>0</v>
      </c>
      <c r="DK6" s="1">
        <v>0</v>
      </c>
      <c r="DL6" s="1">
        <v>7</v>
      </c>
      <c r="DM6" s="1">
        <v>5</v>
      </c>
      <c r="DN6" s="1">
        <v>3</v>
      </c>
      <c r="DO6" s="1">
        <v>3</v>
      </c>
      <c r="DP6" s="1">
        <v>0</v>
      </c>
      <c r="DQ6" s="1">
        <v>0</v>
      </c>
      <c r="DR6" s="1">
        <v>1</v>
      </c>
      <c r="DS6" s="1">
        <v>11</v>
      </c>
      <c r="DT6" s="1">
        <v>5</v>
      </c>
      <c r="DU6" s="1">
        <v>1</v>
      </c>
      <c r="DV6" s="1">
        <v>0</v>
      </c>
      <c r="DW6" s="1">
        <v>0</v>
      </c>
      <c r="DX6" s="1">
        <v>0</v>
      </c>
      <c r="DY6" s="1">
        <v>0</v>
      </c>
      <c r="DZ6" s="1">
        <v>60</v>
      </c>
      <c r="EA6" s="1">
        <v>0</v>
      </c>
      <c r="EB6" s="4">
        <v>47.15</v>
      </c>
      <c r="EC6" s="4">
        <v>37.533333333333331</v>
      </c>
      <c r="ED6" s="4">
        <v>37.083333333333336</v>
      </c>
      <c r="EE6" s="4">
        <v>57.222222222222221</v>
      </c>
      <c r="EF6" s="4">
        <v>121.76666666666667</v>
      </c>
      <c r="EG6" s="4">
        <v>40.588888888888874</v>
      </c>
      <c r="EH6" s="4">
        <v>41.131944444444443</v>
      </c>
      <c r="EI6" s="1">
        <v>15</v>
      </c>
      <c r="EJ6" s="1">
        <v>31</v>
      </c>
      <c r="EK6" s="1">
        <v>13</v>
      </c>
      <c r="EL6" s="1">
        <v>1</v>
      </c>
      <c r="EM6" s="1">
        <v>0</v>
      </c>
      <c r="EN6" s="1">
        <v>0</v>
      </c>
      <c r="EO6" s="1">
        <v>22</v>
      </c>
      <c r="EP6" s="1">
        <v>31</v>
      </c>
      <c r="EQ6" s="1">
        <v>4</v>
      </c>
      <c r="ER6" s="1">
        <v>3</v>
      </c>
      <c r="ES6" s="1">
        <v>0</v>
      </c>
      <c r="ET6" s="1">
        <v>0</v>
      </c>
      <c r="EU6" s="1">
        <v>31</v>
      </c>
      <c r="EV6" s="1">
        <v>20</v>
      </c>
      <c r="EW6" s="1">
        <v>5</v>
      </c>
      <c r="EX6" s="1">
        <v>4</v>
      </c>
      <c r="EY6" s="1">
        <v>0</v>
      </c>
      <c r="EZ6" s="1">
        <v>0</v>
      </c>
      <c r="FA6" s="1">
        <v>1</v>
      </c>
      <c r="FB6" s="1">
        <v>11</v>
      </c>
      <c r="FC6" s="1">
        <v>5</v>
      </c>
      <c r="FD6" s="1">
        <v>1</v>
      </c>
      <c r="FE6" s="1">
        <v>0</v>
      </c>
      <c r="FF6" s="1">
        <v>0</v>
      </c>
      <c r="FG6" s="1">
        <v>0</v>
      </c>
      <c r="FH6" s="1">
        <v>0</v>
      </c>
      <c r="FI6" s="1">
        <v>243</v>
      </c>
      <c r="FJ6" s="1">
        <v>67</v>
      </c>
      <c r="FK6" s="1">
        <v>194</v>
      </c>
      <c r="FL6" s="1">
        <v>27</v>
      </c>
      <c r="FM6" s="1">
        <v>11</v>
      </c>
      <c r="FN6" s="1">
        <v>20</v>
      </c>
      <c r="FO6" s="1">
        <v>34</v>
      </c>
      <c r="FP6" s="1">
        <v>19</v>
      </c>
      <c r="FQ6" s="1">
        <v>34</v>
      </c>
      <c r="FR6" s="1" t="s">
        <v>284</v>
      </c>
      <c r="FS6" s="1">
        <v>313</v>
      </c>
      <c r="FT6" s="1">
        <v>134</v>
      </c>
      <c r="FU6" s="1">
        <v>313</v>
      </c>
    </row>
    <row r="7" spans="1:177" ht="30" customHeight="1">
      <c r="A7" s="15"/>
      <c r="B7" s="15"/>
      <c r="C7" s="16"/>
      <c r="D7" s="17"/>
      <c r="E7" s="18"/>
      <c r="F7" s="18"/>
      <c r="G7" s="18"/>
      <c r="H7" s="18"/>
      <c r="I7" s="18"/>
      <c r="J7" s="18"/>
      <c r="K7" s="1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19"/>
      <c r="AM7" s="19"/>
      <c r="AN7" s="19"/>
      <c r="AO7" s="19"/>
      <c r="AP7" s="19"/>
      <c r="AQ7" s="19"/>
      <c r="BK7" s="29">
        <v>466471470</v>
      </c>
      <c r="BL7" s="1" t="s">
        <v>157</v>
      </c>
      <c r="BM7" s="1">
        <v>83</v>
      </c>
      <c r="BN7" s="1" t="s">
        <v>292</v>
      </c>
      <c r="BO7" s="1" t="s">
        <v>370</v>
      </c>
      <c r="BP7" s="1">
        <v>99</v>
      </c>
      <c r="BQ7" s="1">
        <v>0</v>
      </c>
      <c r="BR7" s="4">
        <v>54.828282828282831</v>
      </c>
      <c r="BS7" s="4">
        <v>49.050505050505052</v>
      </c>
      <c r="BT7" s="4">
        <v>46.474747474747474</v>
      </c>
      <c r="BU7" s="4">
        <v>150.35353535353536</v>
      </c>
      <c r="BV7" s="4">
        <v>50.117845117845128</v>
      </c>
      <c r="BW7" s="1">
        <v>11</v>
      </c>
      <c r="BX7" s="1">
        <v>54</v>
      </c>
      <c r="BY7" s="1">
        <v>25</v>
      </c>
      <c r="BZ7" s="1">
        <v>9</v>
      </c>
      <c r="CA7" s="1">
        <v>0</v>
      </c>
      <c r="CB7" s="1">
        <v>0</v>
      </c>
      <c r="CC7" s="1">
        <v>23</v>
      </c>
      <c r="CD7" s="1">
        <v>49</v>
      </c>
      <c r="CE7" s="1">
        <v>20</v>
      </c>
      <c r="CF7" s="1">
        <v>7</v>
      </c>
      <c r="CG7" s="1">
        <v>0</v>
      </c>
      <c r="CH7" s="1">
        <v>1</v>
      </c>
      <c r="CI7" s="1">
        <v>38</v>
      </c>
      <c r="CJ7" s="1">
        <v>34</v>
      </c>
      <c r="CK7" s="1">
        <v>17</v>
      </c>
      <c r="CL7" s="1">
        <v>10</v>
      </c>
      <c r="CM7" s="1">
        <v>0</v>
      </c>
      <c r="CN7" s="1">
        <v>1</v>
      </c>
      <c r="CO7" s="1">
        <v>0</v>
      </c>
      <c r="CP7" s="1">
        <v>0</v>
      </c>
      <c r="CQ7" s="1">
        <v>64</v>
      </c>
      <c r="CR7" s="1">
        <v>0</v>
      </c>
      <c r="CS7" s="4">
        <v>58.59375</v>
      </c>
      <c r="CT7" s="4">
        <v>47.625</v>
      </c>
      <c r="CU7" s="4">
        <v>52.984375</v>
      </c>
      <c r="CV7" s="4">
        <v>59.265625</v>
      </c>
      <c r="CW7" s="4">
        <v>159.203125</v>
      </c>
      <c r="CX7" s="4">
        <v>53.067708333333321</v>
      </c>
      <c r="CY7" s="4">
        <v>54.6171875</v>
      </c>
      <c r="CZ7" s="1">
        <v>8</v>
      </c>
      <c r="DA7" s="1">
        <v>25</v>
      </c>
      <c r="DB7" s="1">
        <v>22</v>
      </c>
      <c r="DC7" s="1">
        <v>9</v>
      </c>
      <c r="DD7" s="1">
        <v>0</v>
      </c>
      <c r="DE7" s="1">
        <v>0</v>
      </c>
      <c r="DF7" s="1">
        <v>18</v>
      </c>
      <c r="DG7" s="1">
        <v>30</v>
      </c>
      <c r="DH7" s="1">
        <v>8</v>
      </c>
      <c r="DI7" s="1">
        <v>8</v>
      </c>
      <c r="DJ7" s="1">
        <v>0</v>
      </c>
      <c r="DK7" s="1">
        <v>0</v>
      </c>
      <c r="DL7" s="1">
        <v>18</v>
      </c>
      <c r="DM7" s="1">
        <v>19</v>
      </c>
      <c r="DN7" s="1">
        <v>14</v>
      </c>
      <c r="DO7" s="1">
        <v>13</v>
      </c>
      <c r="DP7" s="1">
        <v>0</v>
      </c>
      <c r="DQ7" s="1">
        <v>1</v>
      </c>
      <c r="DR7" s="1">
        <v>6</v>
      </c>
      <c r="DS7" s="1">
        <v>24</v>
      </c>
      <c r="DT7" s="1">
        <v>29</v>
      </c>
      <c r="DU7" s="1">
        <v>5</v>
      </c>
      <c r="DV7" s="1">
        <v>0</v>
      </c>
      <c r="DW7" s="1">
        <v>0</v>
      </c>
      <c r="DX7" s="1">
        <v>0</v>
      </c>
      <c r="DY7" s="1">
        <v>0</v>
      </c>
      <c r="DZ7" s="1">
        <v>163</v>
      </c>
      <c r="EA7" s="1">
        <v>0</v>
      </c>
      <c r="EB7" s="4">
        <v>56.306748466257666</v>
      </c>
      <c r="EC7" s="4">
        <v>48.490797546012267</v>
      </c>
      <c r="ED7" s="4">
        <v>49.030674846625764</v>
      </c>
      <c r="EE7" s="4">
        <v>59.265625</v>
      </c>
      <c r="EF7" s="4">
        <v>153.82822085889572</v>
      </c>
      <c r="EG7" s="4">
        <v>51.276073619631902</v>
      </c>
      <c r="EH7" s="4">
        <v>51.884458077709596</v>
      </c>
      <c r="EI7" s="1">
        <v>19</v>
      </c>
      <c r="EJ7" s="1">
        <v>79</v>
      </c>
      <c r="EK7" s="1">
        <v>47</v>
      </c>
      <c r="EL7" s="1">
        <v>18</v>
      </c>
      <c r="EM7" s="1">
        <v>0</v>
      </c>
      <c r="EN7" s="1">
        <v>0</v>
      </c>
      <c r="EO7" s="1">
        <v>41</v>
      </c>
      <c r="EP7" s="1">
        <v>79</v>
      </c>
      <c r="EQ7" s="1">
        <v>28</v>
      </c>
      <c r="ER7" s="1">
        <v>15</v>
      </c>
      <c r="ES7" s="1">
        <v>0</v>
      </c>
      <c r="ET7" s="1">
        <v>1</v>
      </c>
      <c r="EU7" s="1">
        <v>56</v>
      </c>
      <c r="EV7" s="1">
        <v>53</v>
      </c>
      <c r="EW7" s="1">
        <v>31</v>
      </c>
      <c r="EX7" s="1">
        <v>23</v>
      </c>
      <c r="EY7" s="1">
        <v>0</v>
      </c>
      <c r="EZ7" s="1">
        <v>2</v>
      </c>
      <c r="FA7" s="1">
        <v>6</v>
      </c>
      <c r="FB7" s="1">
        <v>24</v>
      </c>
      <c r="FC7" s="1">
        <v>29</v>
      </c>
      <c r="FD7" s="1">
        <v>5</v>
      </c>
      <c r="FE7" s="1">
        <v>0</v>
      </c>
      <c r="FF7" s="1">
        <v>0</v>
      </c>
      <c r="FG7" s="1">
        <v>0</v>
      </c>
      <c r="FH7" s="1">
        <v>0</v>
      </c>
      <c r="FI7" s="1">
        <v>55</v>
      </c>
      <c r="FJ7" s="1">
        <v>42</v>
      </c>
      <c r="FK7" s="1">
        <v>55</v>
      </c>
      <c r="FL7" s="1">
        <v>2</v>
      </c>
      <c r="FM7" s="1">
        <v>6</v>
      </c>
      <c r="FN7" s="1">
        <v>2</v>
      </c>
      <c r="FO7" s="1">
        <v>34</v>
      </c>
      <c r="FP7" s="1">
        <v>19</v>
      </c>
      <c r="FQ7" s="1">
        <v>34</v>
      </c>
      <c r="FR7" s="1" t="s">
        <v>284</v>
      </c>
      <c r="FS7" s="1">
        <v>313</v>
      </c>
      <c r="FT7" s="1">
        <v>134</v>
      </c>
      <c r="FU7" s="1">
        <v>313</v>
      </c>
    </row>
    <row r="8" spans="1:177" ht="15" customHeight="1">
      <c r="A8" s="13"/>
      <c r="B8" s="11"/>
      <c r="C8" s="27"/>
      <c r="D8" s="27"/>
      <c r="E8" s="12"/>
      <c r="F8" s="12"/>
      <c r="G8" s="12"/>
      <c r="H8" s="12"/>
      <c r="I8" s="12"/>
      <c r="J8" s="12"/>
      <c r="K8" s="12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BK8" s="29">
        <v>233824167</v>
      </c>
      <c r="BL8" s="1" t="s">
        <v>158</v>
      </c>
      <c r="BM8" s="1">
        <v>99</v>
      </c>
      <c r="BN8" s="1" t="s">
        <v>289</v>
      </c>
      <c r="BO8" s="1" t="s">
        <v>290</v>
      </c>
      <c r="BP8" s="1">
        <v>150</v>
      </c>
      <c r="BQ8" s="1">
        <v>8</v>
      </c>
      <c r="BR8" s="4">
        <v>43.802816901408448</v>
      </c>
      <c r="BS8" s="4">
        <v>39.014084507042256</v>
      </c>
      <c r="BT8" s="4">
        <v>32.2112676056338</v>
      </c>
      <c r="BU8" s="4">
        <v>115.02816901408451</v>
      </c>
      <c r="BV8" s="4">
        <v>38.342723004694825</v>
      </c>
      <c r="BW8" s="1">
        <v>46</v>
      </c>
      <c r="BX8" s="1">
        <v>57</v>
      </c>
      <c r="BY8" s="1">
        <v>35</v>
      </c>
      <c r="BZ8" s="1">
        <v>4</v>
      </c>
      <c r="CA8" s="1">
        <v>4</v>
      </c>
      <c r="CB8" s="1">
        <v>0</v>
      </c>
      <c r="CC8" s="1">
        <v>64</v>
      </c>
      <c r="CD8" s="1">
        <v>49</v>
      </c>
      <c r="CE8" s="1">
        <v>19</v>
      </c>
      <c r="CF8" s="1">
        <v>10</v>
      </c>
      <c r="CG8" s="1">
        <v>6</v>
      </c>
      <c r="CH8" s="1">
        <v>1</v>
      </c>
      <c r="CI8" s="1">
        <v>84</v>
      </c>
      <c r="CJ8" s="1">
        <v>45</v>
      </c>
      <c r="CK8" s="1">
        <v>11</v>
      </c>
      <c r="CL8" s="1">
        <v>2</v>
      </c>
      <c r="CM8" s="1">
        <v>6</v>
      </c>
      <c r="CN8" s="1">
        <v>0</v>
      </c>
      <c r="CO8" s="1">
        <v>4</v>
      </c>
      <c r="CP8" s="1">
        <v>0</v>
      </c>
      <c r="CQ8" s="1">
        <v>0</v>
      </c>
      <c r="CR8" s="1">
        <v>0</v>
      </c>
      <c r="CS8" s="4"/>
      <c r="CT8" s="4"/>
      <c r="CU8" s="4"/>
      <c r="CV8" s="4"/>
      <c r="CW8" s="4"/>
      <c r="CX8" s="4"/>
      <c r="CY8" s="4"/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150</v>
      </c>
      <c r="EA8" s="1">
        <v>8</v>
      </c>
      <c r="EB8" s="4">
        <v>43.802816901408448</v>
      </c>
      <c r="EC8" s="4">
        <v>39.014084507042256</v>
      </c>
      <c r="ED8" s="4">
        <v>32.2112676056338</v>
      </c>
      <c r="EE8" s="4"/>
      <c r="EF8" s="4">
        <v>115.02816901408451</v>
      </c>
      <c r="EG8" s="4">
        <v>38.342723004694825</v>
      </c>
      <c r="EH8" s="4">
        <v>38.342723004694825</v>
      </c>
      <c r="EI8" s="1">
        <v>46</v>
      </c>
      <c r="EJ8" s="1">
        <v>57</v>
      </c>
      <c r="EK8" s="1">
        <v>35</v>
      </c>
      <c r="EL8" s="1">
        <v>4</v>
      </c>
      <c r="EM8" s="1">
        <v>4</v>
      </c>
      <c r="EN8" s="1">
        <v>0</v>
      </c>
      <c r="EO8" s="1">
        <v>64</v>
      </c>
      <c r="EP8" s="1">
        <v>49</v>
      </c>
      <c r="EQ8" s="1">
        <v>19</v>
      </c>
      <c r="ER8" s="1">
        <v>10</v>
      </c>
      <c r="ES8" s="1">
        <v>6</v>
      </c>
      <c r="ET8" s="1">
        <v>1</v>
      </c>
      <c r="EU8" s="1">
        <v>84</v>
      </c>
      <c r="EV8" s="1">
        <v>45</v>
      </c>
      <c r="EW8" s="1">
        <v>11</v>
      </c>
      <c r="EX8" s="1">
        <v>2</v>
      </c>
      <c r="EY8" s="1">
        <v>6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4</v>
      </c>
      <c r="FH8" s="1">
        <v>0</v>
      </c>
      <c r="FI8" s="1">
        <v>218</v>
      </c>
      <c r="FJ8" s="1" t="s">
        <v>375</v>
      </c>
      <c r="FK8" s="1">
        <v>224</v>
      </c>
      <c r="FL8" s="1">
        <v>22</v>
      </c>
      <c r="FM8" s="1" t="s">
        <v>375</v>
      </c>
      <c r="FN8" s="1">
        <v>25</v>
      </c>
      <c r="FO8" s="1">
        <v>34</v>
      </c>
      <c r="FP8" s="1">
        <v>19</v>
      </c>
      <c r="FQ8" s="1">
        <v>34</v>
      </c>
      <c r="FR8" s="1" t="s">
        <v>284</v>
      </c>
      <c r="FS8" s="1">
        <v>313</v>
      </c>
      <c r="FT8" s="1">
        <v>134</v>
      </c>
      <c r="FU8" s="1">
        <v>313</v>
      </c>
    </row>
    <row r="9" spans="1:177" ht="15" customHeight="1">
      <c r="A9" s="13"/>
      <c r="B9" s="11"/>
      <c r="C9" s="27"/>
      <c r="D9" s="27"/>
      <c r="E9" s="12"/>
      <c r="F9" s="12"/>
      <c r="G9" s="12"/>
      <c r="H9" s="12"/>
      <c r="I9" s="12"/>
      <c r="J9" s="12"/>
      <c r="K9" s="12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3"/>
      <c r="AD9" s="23"/>
      <c r="AE9" s="23"/>
      <c r="AF9" s="23"/>
      <c r="AG9" s="23"/>
      <c r="AH9" s="23"/>
      <c r="AI9" s="23"/>
      <c r="AJ9" s="27"/>
      <c r="AK9" s="27"/>
      <c r="AL9" s="27"/>
      <c r="AM9" s="27"/>
      <c r="AN9" s="27"/>
      <c r="AO9" s="27"/>
      <c r="AP9" s="27"/>
      <c r="AQ9" s="27"/>
      <c r="BK9" s="29">
        <v>509986830</v>
      </c>
      <c r="BL9" s="1" t="s">
        <v>131</v>
      </c>
      <c r="BM9" s="1">
        <v>100</v>
      </c>
      <c r="BN9" s="1" t="s">
        <v>289</v>
      </c>
      <c r="BO9" s="1" t="s">
        <v>370</v>
      </c>
      <c r="BP9" s="1">
        <v>105</v>
      </c>
      <c r="BQ9" s="1">
        <v>0</v>
      </c>
      <c r="BR9" s="4">
        <v>42.771428571428572</v>
      </c>
      <c r="BS9" s="4">
        <v>37.904761904761905</v>
      </c>
      <c r="BT9" s="4">
        <v>34.342857142857142</v>
      </c>
      <c r="BU9" s="4">
        <v>115.01904761904763</v>
      </c>
      <c r="BV9" s="4">
        <v>38.339682539682535</v>
      </c>
      <c r="BW9" s="1">
        <v>34</v>
      </c>
      <c r="BX9" s="1">
        <v>49</v>
      </c>
      <c r="BY9" s="1">
        <v>20</v>
      </c>
      <c r="BZ9" s="1">
        <v>2</v>
      </c>
      <c r="CA9" s="1">
        <v>0</v>
      </c>
      <c r="CB9" s="1">
        <v>0</v>
      </c>
      <c r="CC9" s="1">
        <v>46</v>
      </c>
      <c r="CD9" s="1">
        <v>42</v>
      </c>
      <c r="CE9" s="1">
        <v>11</v>
      </c>
      <c r="CF9" s="1">
        <v>6</v>
      </c>
      <c r="CG9" s="1">
        <v>0</v>
      </c>
      <c r="CH9" s="1">
        <v>3</v>
      </c>
      <c r="CI9" s="1">
        <v>57</v>
      </c>
      <c r="CJ9" s="1">
        <v>38</v>
      </c>
      <c r="CK9" s="1">
        <v>3</v>
      </c>
      <c r="CL9" s="1">
        <v>7</v>
      </c>
      <c r="CM9" s="1">
        <v>0</v>
      </c>
      <c r="CN9" s="1">
        <v>1</v>
      </c>
      <c r="CO9" s="1">
        <v>0</v>
      </c>
      <c r="CP9" s="1">
        <v>0</v>
      </c>
      <c r="CQ9" s="1">
        <v>34</v>
      </c>
      <c r="CR9" s="1">
        <v>0</v>
      </c>
      <c r="CS9" s="4">
        <v>59.676470588235297</v>
      </c>
      <c r="CT9" s="4">
        <v>45.764705882352942</v>
      </c>
      <c r="CU9" s="4">
        <v>58.352941176470587</v>
      </c>
      <c r="CV9" s="4">
        <v>60.411764705882355</v>
      </c>
      <c r="CW9" s="4">
        <v>163.79411764705881</v>
      </c>
      <c r="CX9" s="4">
        <v>54.598039215686278</v>
      </c>
      <c r="CY9" s="4">
        <v>56.051470588235297</v>
      </c>
      <c r="CZ9" s="1">
        <v>1</v>
      </c>
      <c r="DA9" s="1">
        <v>16</v>
      </c>
      <c r="DB9" s="1">
        <v>15</v>
      </c>
      <c r="DC9" s="1">
        <v>2</v>
      </c>
      <c r="DD9" s="1">
        <v>0</v>
      </c>
      <c r="DE9" s="1">
        <v>0</v>
      </c>
      <c r="DF9" s="1">
        <v>9</v>
      </c>
      <c r="DG9" s="1">
        <v>17</v>
      </c>
      <c r="DH9" s="1">
        <v>5</v>
      </c>
      <c r="DI9" s="1">
        <v>3</v>
      </c>
      <c r="DJ9" s="1">
        <v>0</v>
      </c>
      <c r="DK9" s="1">
        <v>0</v>
      </c>
      <c r="DL9" s="1">
        <v>4</v>
      </c>
      <c r="DM9" s="1">
        <v>12</v>
      </c>
      <c r="DN9" s="1">
        <v>9</v>
      </c>
      <c r="DO9" s="1">
        <v>9</v>
      </c>
      <c r="DP9" s="1">
        <v>0</v>
      </c>
      <c r="DQ9" s="1">
        <v>0</v>
      </c>
      <c r="DR9" s="1">
        <v>3</v>
      </c>
      <c r="DS9" s="1">
        <v>11</v>
      </c>
      <c r="DT9" s="1">
        <v>17</v>
      </c>
      <c r="DU9" s="1">
        <v>3</v>
      </c>
      <c r="DV9" s="1">
        <v>0</v>
      </c>
      <c r="DW9" s="1">
        <v>0</v>
      </c>
      <c r="DX9" s="1">
        <v>0</v>
      </c>
      <c r="DY9" s="1">
        <v>0</v>
      </c>
      <c r="DZ9" s="1">
        <v>139</v>
      </c>
      <c r="EA9" s="1">
        <v>0</v>
      </c>
      <c r="EB9" s="4">
        <v>46.906474820143885</v>
      </c>
      <c r="EC9" s="4">
        <v>39.827338129496404</v>
      </c>
      <c r="ED9" s="4">
        <v>40.215827338129493</v>
      </c>
      <c r="EE9" s="4">
        <v>60.411764705882355</v>
      </c>
      <c r="EF9" s="4">
        <v>126.94964028776978</v>
      </c>
      <c r="EG9" s="4">
        <v>42.316546762589923</v>
      </c>
      <c r="EH9" s="4">
        <v>42.672062350119894</v>
      </c>
      <c r="EI9" s="1">
        <v>35</v>
      </c>
      <c r="EJ9" s="1">
        <v>65</v>
      </c>
      <c r="EK9" s="1">
        <v>35</v>
      </c>
      <c r="EL9" s="1">
        <v>4</v>
      </c>
      <c r="EM9" s="1">
        <v>0</v>
      </c>
      <c r="EN9" s="1">
        <v>0</v>
      </c>
      <c r="EO9" s="1">
        <v>55</v>
      </c>
      <c r="EP9" s="1">
        <v>59</v>
      </c>
      <c r="EQ9" s="1">
        <v>16</v>
      </c>
      <c r="ER9" s="1">
        <v>9</v>
      </c>
      <c r="ES9" s="1">
        <v>0</v>
      </c>
      <c r="ET9" s="1">
        <v>3</v>
      </c>
      <c r="EU9" s="1">
        <v>61</v>
      </c>
      <c r="EV9" s="1">
        <v>50</v>
      </c>
      <c r="EW9" s="1">
        <v>12</v>
      </c>
      <c r="EX9" s="1">
        <v>16</v>
      </c>
      <c r="EY9" s="1">
        <v>0</v>
      </c>
      <c r="EZ9" s="1">
        <v>1</v>
      </c>
      <c r="FA9" s="1">
        <v>3</v>
      </c>
      <c r="FB9" s="1">
        <v>11</v>
      </c>
      <c r="FC9" s="1">
        <v>17</v>
      </c>
      <c r="FD9" s="1">
        <v>3</v>
      </c>
      <c r="FE9" s="1">
        <v>0</v>
      </c>
      <c r="FF9" s="1">
        <v>0</v>
      </c>
      <c r="FG9" s="1">
        <v>0</v>
      </c>
      <c r="FH9" s="1">
        <v>0</v>
      </c>
      <c r="FI9" s="1">
        <v>219</v>
      </c>
      <c r="FJ9" s="1">
        <v>34</v>
      </c>
      <c r="FK9" s="1">
        <v>168</v>
      </c>
      <c r="FL9" s="1">
        <v>23</v>
      </c>
      <c r="FM9" s="1">
        <v>4</v>
      </c>
      <c r="FN9" s="1">
        <v>17</v>
      </c>
      <c r="FO9" s="1">
        <v>34</v>
      </c>
      <c r="FP9" s="1">
        <v>19</v>
      </c>
      <c r="FQ9" s="1">
        <v>34</v>
      </c>
      <c r="FR9" s="1" t="s">
        <v>284</v>
      </c>
      <c r="FS9" s="1">
        <v>313</v>
      </c>
      <c r="FT9" s="1">
        <v>134</v>
      </c>
      <c r="FU9" s="1">
        <v>313</v>
      </c>
    </row>
    <row r="10" spans="1:177" ht="15" customHeight="1">
      <c r="A10" s="13"/>
      <c r="B10" s="11"/>
      <c r="C10" s="27"/>
      <c r="D10" s="27"/>
      <c r="E10" s="12"/>
      <c r="F10" s="12"/>
      <c r="G10" s="12"/>
      <c r="H10" s="12"/>
      <c r="I10" s="12"/>
      <c r="J10" s="12"/>
      <c r="K10" s="12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3"/>
      <c r="AD10" s="23"/>
      <c r="AE10" s="23"/>
      <c r="AF10" s="23"/>
      <c r="AG10" s="23"/>
      <c r="AH10" s="23"/>
      <c r="AI10" s="23"/>
      <c r="AJ10" s="27"/>
      <c r="AK10" s="27"/>
      <c r="AL10" s="27"/>
      <c r="AM10" s="27"/>
      <c r="AN10" s="27"/>
      <c r="AO10" s="27"/>
      <c r="AP10" s="27"/>
      <c r="AQ10" s="27"/>
      <c r="BK10" s="29">
        <v>152156460</v>
      </c>
      <c r="BL10" s="1" t="s">
        <v>132</v>
      </c>
      <c r="BM10" s="1">
        <v>102</v>
      </c>
      <c r="BN10" s="1" t="s">
        <v>289</v>
      </c>
      <c r="BO10" s="1" t="s">
        <v>370</v>
      </c>
      <c r="BP10" s="1">
        <v>49</v>
      </c>
      <c r="BQ10" s="1">
        <v>1</v>
      </c>
      <c r="BR10" s="4">
        <v>49.791666666666664</v>
      </c>
      <c r="BS10" s="4">
        <v>43.25</v>
      </c>
      <c r="BT10" s="4">
        <v>41.520833333333336</v>
      </c>
      <c r="BU10" s="4">
        <v>134.5625</v>
      </c>
      <c r="BV10" s="4">
        <v>44.854166666666664</v>
      </c>
      <c r="BW10" s="1">
        <v>12</v>
      </c>
      <c r="BX10" s="1">
        <v>21</v>
      </c>
      <c r="BY10" s="1">
        <v>14</v>
      </c>
      <c r="BZ10" s="1">
        <v>1</v>
      </c>
      <c r="CA10" s="1">
        <v>0</v>
      </c>
      <c r="CB10" s="1">
        <v>0</v>
      </c>
      <c r="CC10" s="1">
        <v>11</v>
      </c>
      <c r="CD10" s="1">
        <v>30</v>
      </c>
      <c r="CE10" s="1">
        <v>4</v>
      </c>
      <c r="CF10" s="1">
        <v>3</v>
      </c>
      <c r="CG10" s="1">
        <v>0</v>
      </c>
      <c r="CH10" s="1">
        <v>0</v>
      </c>
      <c r="CI10" s="1">
        <v>23</v>
      </c>
      <c r="CJ10" s="1">
        <v>15</v>
      </c>
      <c r="CK10" s="1">
        <v>6</v>
      </c>
      <c r="CL10" s="1">
        <v>4</v>
      </c>
      <c r="CM10" s="1">
        <v>0</v>
      </c>
      <c r="CN10" s="1">
        <v>0</v>
      </c>
      <c r="CO10" s="1">
        <v>0</v>
      </c>
      <c r="CP10" s="1">
        <v>0</v>
      </c>
      <c r="CQ10" s="1">
        <v>72</v>
      </c>
      <c r="CR10" s="1">
        <v>0</v>
      </c>
      <c r="CS10" s="4">
        <v>63.527777777777779</v>
      </c>
      <c r="CT10" s="4">
        <v>51.277777777777779</v>
      </c>
      <c r="CU10" s="4">
        <v>55.430555555555557</v>
      </c>
      <c r="CV10" s="4">
        <v>59.652777777777779</v>
      </c>
      <c r="CW10" s="4">
        <v>170.23611111111111</v>
      </c>
      <c r="CX10" s="4">
        <v>56.745370370370367</v>
      </c>
      <c r="CY10" s="4">
        <v>57.472222222222221</v>
      </c>
      <c r="CZ10" s="1">
        <v>5</v>
      </c>
      <c r="DA10" s="1">
        <v>24</v>
      </c>
      <c r="DB10" s="1">
        <v>31</v>
      </c>
      <c r="DC10" s="1">
        <v>12</v>
      </c>
      <c r="DD10" s="1">
        <v>0</v>
      </c>
      <c r="DE10" s="1">
        <v>0</v>
      </c>
      <c r="DF10" s="1">
        <v>16</v>
      </c>
      <c r="DG10" s="1">
        <v>35</v>
      </c>
      <c r="DH10" s="1">
        <v>12</v>
      </c>
      <c r="DI10" s="1">
        <v>9</v>
      </c>
      <c r="DJ10" s="1">
        <v>0</v>
      </c>
      <c r="DK10" s="1">
        <v>0</v>
      </c>
      <c r="DL10" s="1">
        <v>20</v>
      </c>
      <c r="DM10" s="1">
        <v>21</v>
      </c>
      <c r="DN10" s="1">
        <v>12</v>
      </c>
      <c r="DO10" s="1">
        <v>19</v>
      </c>
      <c r="DP10" s="1">
        <v>0</v>
      </c>
      <c r="DQ10" s="1">
        <v>4</v>
      </c>
      <c r="DR10" s="1">
        <v>9</v>
      </c>
      <c r="DS10" s="1">
        <v>29</v>
      </c>
      <c r="DT10" s="1">
        <v>24</v>
      </c>
      <c r="DU10" s="1">
        <v>10</v>
      </c>
      <c r="DV10" s="1">
        <v>0</v>
      </c>
      <c r="DW10" s="1">
        <v>1</v>
      </c>
      <c r="DX10" s="1">
        <v>0</v>
      </c>
      <c r="DY10" s="1">
        <v>0</v>
      </c>
      <c r="DZ10" s="1">
        <v>121</v>
      </c>
      <c r="EA10" s="1">
        <v>1</v>
      </c>
      <c r="EB10" s="4">
        <v>58.033333333333331</v>
      </c>
      <c r="EC10" s="4">
        <v>48.06666666666667</v>
      </c>
      <c r="ED10" s="4">
        <v>49.866666666666667</v>
      </c>
      <c r="EE10" s="4">
        <v>59.652777777777779</v>
      </c>
      <c r="EF10" s="4">
        <v>155.96666666666667</v>
      </c>
      <c r="EG10" s="4">
        <v>51.988888888888894</v>
      </c>
      <c r="EH10" s="4">
        <v>52.424999999999997</v>
      </c>
      <c r="EI10" s="1">
        <v>17</v>
      </c>
      <c r="EJ10" s="1">
        <v>45</v>
      </c>
      <c r="EK10" s="1">
        <v>45</v>
      </c>
      <c r="EL10" s="1">
        <v>13</v>
      </c>
      <c r="EM10" s="1">
        <v>0</v>
      </c>
      <c r="EN10" s="1">
        <v>0</v>
      </c>
      <c r="EO10" s="1">
        <v>27</v>
      </c>
      <c r="EP10" s="1">
        <v>65</v>
      </c>
      <c r="EQ10" s="1">
        <v>16</v>
      </c>
      <c r="ER10" s="1">
        <v>12</v>
      </c>
      <c r="ES10" s="1">
        <v>0</v>
      </c>
      <c r="ET10" s="1">
        <v>0</v>
      </c>
      <c r="EU10" s="1">
        <v>43</v>
      </c>
      <c r="EV10" s="1">
        <v>36</v>
      </c>
      <c r="EW10" s="1">
        <v>18</v>
      </c>
      <c r="EX10" s="1">
        <v>23</v>
      </c>
      <c r="EY10" s="1">
        <v>0</v>
      </c>
      <c r="EZ10" s="1">
        <v>4</v>
      </c>
      <c r="FA10" s="1">
        <v>9</v>
      </c>
      <c r="FB10" s="1">
        <v>29</v>
      </c>
      <c r="FC10" s="1">
        <v>24</v>
      </c>
      <c r="FD10" s="1">
        <v>10</v>
      </c>
      <c r="FE10" s="1">
        <v>0</v>
      </c>
      <c r="FF10" s="1">
        <v>1</v>
      </c>
      <c r="FG10" s="1">
        <v>0</v>
      </c>
      <c r="FH10" s="1">
        <v>0</v>
      </c>
      <c r="FI10" s="1">
        <v>115</v>
      </c>
      <c r="FJ10" s="1">
        <v>21</v>
      </c>
      <c r="FK10" s="1">
        <v>49</v>
      </c>
      <c r="FL10" s="1">
        <v>7</v>
      </c>
      <c r="FM10" s="1">
        <v>1</v>
      </c>
      <c r="FN10" s="1">
        <v>1</v>
      </c>
      <c r="FO10" s="1">
        <v>34</v>
      </c>
      <c r="FP10" s="1">
        <v>19</v>
      </c>
      <c r="FQ10" s="1">
        <v>34</v>
      </c>
      <c r="FR10" s="1" t="s">
        <v>284</v>
      </c>
      <c r="FS10" s="1">
        <v>313</v>
      </c>
      <c r="FT10" s="1">
        <v>134</v>
      </c>
      <c r="FU10" s="1">
        <v>313</v>
      </c>
    </row>
    <row r="11" spans="1:177" ht="15" customHeight="1">
      <c r="A11" s="13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23"/>
      <c r="AD11" s="23"/>
      <c r="AE11" s="23"/>
      <c r="AF11" s="23"/>
      <c r="AG11" s="23"/>
      <c r="AH11" s="23"/>
      <c r="AI11" s="23"/>
      <c r="AJ11" s="8"/>
      <c r="AK11" s="8"/>
      <c r="AL11" s="8"/>
      <c r="AM11" s="8"/>
      <c r="AN11" s="8"/>
      <c r="AO11" s="8"/>
      <c r="AP11" s="8"/>
      <c r="AQ11" s="8"/>
      <c r="BK11" s="29">
        <v>951827026</v>
      </c>
      <c r="BL11" s="1" t="s">
        <v>133</v>
      </c>
      <c r="BM11" s="1">
        <v>103</v>
      </c>
      <c r="BN11" s="1" t="s">
        <v>289</v>
      </c>
      <c r="BO11" s="1" t="s">
        <v>290</v>
      </c>
      <c r="BP11" s="1">
        <v>95</v>
      </c>
      <c r="BQ11" s="1">
        <v>0</v>
      </c>
      <c r="BR11" s="4">
        <v>39.88421052631579</v>
      </c>
      <c r="BS11" s="4">
        <v>32.88421052631579</v>
      </c>
      <c r="BT11" s="4">
        <v>27.768421052631577</v>
      </c>
      <c r="BU11" s="4">
        <v>100.53684210526316</v>
      </c>
      <c r="BV11" s="4">
        <v>33.512280701754371</v>
      </c>
      <c r="BW11" s="1">
        <v>41</v>
      </c>
      <c r="BX11" s="1">
        <v>34</v>
      </c>
      <c r="BY11" s="1">
        <v>19</v>
      </c>
      <c r="BZ11" s="1">
        <v>1</v>
      </c>
      <c r="CA11" s="1">
        <v>2</v>
      </c>
      <c r="CB11" s="1">
        <v>0</v>
      </c>
      <c r="CC11" s="1">
        <v>51</v>
      </c>
      <c r="CD11" s="1">
        <v>33</v>
      </c>
      <c r="CE11" s="1">
        <v>9</v>
      </c>
      <c r="CF11" s="1">
        <v>2</v>
      </c>
      <c r="CG11" s="1">
        <v>3</v>
      </c>
      <c r="CH11" s="1">
        <v>0</v>
      </c>
      <c r="CI11" s="1">
        <v>66</v>
      </c>
      <c r="CJ11" s="1">
        <v>23</v>
      </c>
      <c r="CK11" s="1">
        <v>6</v>
      </c>
      <c r="CL11" s="1">
        <v>0</v>
      </c>
      <c r="CM11" s="1">
        <v>2</v>
      </c>
      <c r="CN11" s="1">
        <v>0</v>
      </c>
      <c r="CO11" s="1">
        <v>2</v>
      </c>
      <c r="CP11" s="1">
        <v>0</v>
      </c>
      <c r="CQ11" s="1">
        <v>0</v>
      </c>
      <c r="CR11" s="1">
        <v>0</v>
      </c>
      <c r="CS11" s="4"/>
      <c r="CT11" s="4"/>
      <c r="CU11" s="4"/>
      <c r="CV11" s="4"/>
      <c r="CW11" s="4"/>
      <c r="CX11" s="4"/>
      <c r="CY11" s="4"/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95</v>
      </c>
      <c r="EA11" s="1">
        <v>0</v>
      </c>
      <c r="EB11" s="4">
        <v>39.88421052631579</v>
      </c>
      <c r="EC11" s="4">
        <v>32.88421052631579</v>
      </c>
      <c r="ED11" s="4">
        <v>27.768421052631577</v>
      </c>
      <c r="EE11" s="4"/>
      <c r="EF11" s="4">
        <v>100.53684210526316</v>
      </c>
      <c r="EG11" s="4">
        <v>33.512280701754371</v>
      </c>
      <c r="EH11" s="4">
        <v>33.512280701754371</v>
      </c>
      <c r="EI11" s="1">
        <v>41</v>
      </c>
      <c r="EJ11" s="1">
        <v>34</v>
      </c>
      <c r="EK11" s="1">
        <v>19</v>
      </c>
      <c r="EL11" s="1">
        <v>1</v>
      </c>
      <c r="EM11" s="1">
        <v>2</v>
      </c>
      <c r="EN11" s="1">
        <v>0</v>
      </c>
      <c r="EO11" s="1">
        <v>51</v>
      </c>
      <c r="EP11" s="1">
        <v>33</v>
      </c>
      <c r="EQ11" s="1">
        <v>9</v>
      </c>
      <c r="ER11" s="1">
        <v>2</v>
      </c>
      <c r="ES11" s="1">
        <v>3</v>
      </c>
      <c r="ET11" s="1">
        <v>0</v>
      </c>
      <c r="EU11" s="1">
        <v>66</v>
      </c>
      <c r="EV11" s="1">
        <v>23</v>
      </c>
      <c r="EW11" s="1">
        <v>6</v>
      </c>
      <c r="EX11" s="1">
        <v>0</v>
      </c>
      <c r="EY11" s="1">
        <v>2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2</v>
      </c>
      <c r="FH11" s="1">
        <v>0</v>
      </c>
      <c r="FI11" s="1">
        <v>269</v>
      </c>
      <c r="FJ11" s="1" t="s">
        <v>375</v>
      </c>
      <c r="FK11" s="1">
        <v>273</v>
      </c>
      <c r="FL11" s="1">
        <v>33</v>
      </c>
      <c r="FM11" s="1" t="s">
        <v>375</v>
      </c>
      <c r="FN11" s="1">
        <v>33</v>
      </c>
      <c r="FO11" s="1">
        <v>34</v>
      </c>
      <c r="FP11" s="1">
        <v>19</v>
      </c>
      <c r="FQ11" s="1">
        <v>34</v>
      </c>
      <c r="FR11" s="1" t="s">
        <v>284</v>
      </c>
      <c r="FS11" s="1">
        <v>313</v>
      </c>
      <c r="FT11" s="1">
        <v>134</v>
      </c>
      <c r="FU11" s="1">
        <v>313</v>
      </c>
    </row>
    <row r="12" spans="1:177" ht="15" customHeight="1">
      <c r="A12" s="13"/>
      <c r="AC12" s="23"/>
      <c r="AD12" s="23"/>
      <c r="AE12" s="23"/>
      <c r="AF12" s="23"/>
      <c r="AG12" s="23"/>
      <c r="AH12" s="23"/>
      <c r="AI12" s="23"/>
      <c r="BK12" s="29"/>
      <c r="BL12" s="1" t="s">
        <v>351</v>
      </c>
      <c r="BM12" s="1">
        <v>115</v>
      </c>
      <c r="BN12" s="1" t="s">
        <v>293</v>
      </c>
      <c r="BO12" s="1" t="s">
        <v>370</v>
      </c>
      <c r="BP12" s="1">
        <v>3</v>
      </c>
      <c r="BQ12" s="1">
        <v>0</v>
      </c>
      <c r="BR12" s="4">
        <v>36.666666666666664</v>
      </c>
      <c r="BS12" s="4">
        <v>44</v>
      </c>
      <c r="BT12" s="4">
        <v>34.333333333333336</v>
      </c>
      <c r="BU12" s="4">
        <v>115</v>
      </c>
      <c r="BV12" s="4">
        <v>38.333333333333336</v>
      </c>
      <c r="BW12" s="1">
        <v>1</v>
      </c>
      <c r="BX12" s="1">
        <v>2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3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3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4"/>
      <c r="CT12" s="4"/>
      <c r="CU12" s="4"/>
      <c r="CV12" s="4"/>
      <c r="CW12" s="4"/>
      <c r="CX12" s="4"/>
      <c r="CY12" s="4"/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3</v>
      </c>
      <c r="EA12" s="1">
        <v>0</v>
      </c>
      <c r="EB12" s="4">
        <v>36.666666666666664</v>
      </c>
      <c r="EC12" s="4">
        <v>44</v>
      </c>
      <c r="ED12" s="4">
        <v>34.333333333333336</v>
      </c>
      <c r="EE12" s="4"/>
      <c r="EF12" s="4">
        <v>115</v>
      </c>
      <c r="EG12" s="4">
        <v>38.333333333333336</v>
      </c>
      <c r="EH12" s="4">
        <v>38.333333333333336</v>
      </c>
      <c r="EI12" s="1">
        <v>1</v>
      </c>
      <c r="EJ12" s="1">
        <v>2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3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3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220</v>
      </c>
      <c r="FJ12" s="1" t="s">
        <v>375</v>
      </c>
      <c r="FK12" s="1">
        <v>225</v>
      </c>
      <c r="FL12" s="1">
        <v>24</v>
      </c>
      <c r="FM12" s="1" t="s">
        <v>375</v>
      </c>
      <c r="FN12" s="1">
        <v>26</v>
      </c>
      <c r="FO12" s="1">
        <v>34</v>
      </c>
      <c r="FP12" s="1">
        <v>19</v>
      </c>
      <c r="FQ12" s="1">
        <v>34</v>
      </c>
      <c r="FR12" s="1" t="s">
        <v>284</v>
      </c>
      <c r="FS12" s="1">
        <v>313</v>
      </c>
      <c r="FT12" s="1">
        <v>134</v>
      </c>
      <c r="FU12" s="1">
        <v>313</v>
      </c>
    </row>
    <row r="13" spans="1:177" ht="15" customHeight="1">
      <c r="A13" s="13"/>
      <c r="AC13" s="23"/>
      <c r="AD13" s="23"/>
      <c r="AE13" s="23"/>
      <c r="AF13" s="23"/>
      <c r="AG13" s="23"/>
      <c r="AH13" s="23"/>
      <c r="AI13" s="23"/>
      <c r="BK13" s="29">
        <v>542867191</v>
      </c>
      <c r="BL13" s="1" t="s">
        <v>134</v>
      </c>
      <c r="BM13" s="1">
        <v>115</v>
      </c>
      <c r="BN13" s="1" t="s">
        <v>289</v>
      </c>
      <c r="BO13" s="1" t="s">
        <v>370</v>
      </c>
      <c r="BP13" s="1">
        <v>118</v>
      </c>
      <c r="BQ13" s="1">
        <v>0</v>
      </c>
      <c r="BR13" s="4">
        <v>51.016949152542374</v>
      </c>
      <c r="BS13" s="4">
        <v>39.966101694915253</v>
      </c>
      <c r="BT13" s="4">
        <v>41.364406779661017</v>
      </c>
      <c r="BU13" s="4">
        <v>132.34745762711864</v>
      </c>
      <c r="BV13" s="4">
        <v>44.115819209039564</v>
      </c>
      <c r="BW13" s="1">
        <v>21</v>
      </c>
      <c r="BX13" s="1">
        <v>61</v>
      </c>
      <c r="BY13" s="1">
        <v>30</v>
      </c>
      <c r="BZ13" s="1">
        <v>6</v>
      </c>
      <c r="CA13" s="1">
        <v>2</v>
      </c>
      <c r="CB13" s="1">
        <v>0</v>
      </c>
      <c r="CC13" s="1">
        <v>47</v>
      </c>
      <c r="CD13" s="1">
        <v>49</v>
      </c>
      <c r="CE13" s="1">
        <v>17</v>
      </c>
      <c r="CF13" s="1">
        <v>5</v>
      </c>
      <c r="CG13" s="1">
        <v>3</v>
      </c>
      <c r="CH13" s="1">
        <v>0</v>
      </c>
      <c r="CI13" s="1">
        <v>47</v>
      </c>
      <c r="CJ13" s="1">
        <v>45</v>
      </c>
      <c r="CK13" s="1">
        <v>19</v>
      </c>
      <c r="CL13" s="1">
        <v>7</v>
      </c>
      <c r="CM13" s="1">
        <v>2</v>
      </c>
      <c r="CN13" s="1">
        <v>0</v>
      </c>
      <c r="CO13" s="1">
        <v>2</v>
      </c>
      <c r="CP13" s="1">
        <v>0</v>
      </c>
      <c r="CQ13" s="1">
        <v>26</v>
      </c>
      <c r="CR13" s="1">
        <v>0</v>
      </c>
      <c r="CS13" s="4">
        <v>56.846153846153847</v>
      </c>
      <c r="CT13" s="4">
        <v>43.230769230769234</v>
      </c>
      <c r="CU13" s="4">
        <v>57.230769230769234</v>
      </c>
      <c r="CV13" s="4">
        <v>54.384615384615387</v>
      </c>
      <c r="CW13" s="4">
        <v>157.30769230769232</v>
      </c>
      <c r="CX13" s="4">
        <v>52.435897435897431</v>
      </c>
      <c r="CY13" s="4">
        <v>52.92307692307692</v>
      </c>
      <c r="CZ13" s="1">
        <v>3</v>
      </c>
      <c r="DA13" s="1">
        <v>12</v>
      </c>
      <c r="DB13" s="1">
        <v>8</v>
      </c>
      <c r="DC13" s="1">
        <v>3</v>
      </c>
      <c r="DD13" s="1">
        <v>0</v>
      </c>
      <c r="DE13" s="1">
        <v>0</v>
      </c>
      <c r="DF13" s="1">
        <v>9</v>
      </c>
      <c r="DG13" s="1">
        <v>12</v>
      </c>
      <c r="DH13" s="1">
        <v>3</v>
      </c>
      <c r="DI13" s="1">
        <v>2</v>
      </c>
      <c r="DJ13" s="1">
        <v>0</v>
      </c>
      <c r="DK13" s="1">
        <v>0</v>
      </c>
      <c r="DL13" s="1">
        <v>7</v>
      </c>
      <c r="DM13" s="1">
        <v>6</v>
      </c>
      <c r="DN13" s="1">
        <v>6</v>
      </c>
      <c r="DO13" s="1">
        <v>7</v>
      </c>
      <c r="DP13" s="1">
        <v>0</v>
      </c>
      <c r="DQ13" s="1">
        <v>1</v>
      </c>
      <c r="DR13" s="1">
        <v>4</v>
      </c>
      <c r="DS13" s="1">
        <v>11</v>
      </c>
      <c r="DT13" s="1">
        <v>11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144</v>
      </c>
      <c r="EA13" s="1">
        <v>0</v>
      </c>
      <c r="EB13" s="4">
        <v>52.069444444444443</v>
      </c>
      <c r="EC13" s="4">
        <v>40.555555555555557</v>
      </c>
      <c r="ED13" s="4">
        <v>44.229166666666664</v>
      </c>
      <c r="EE13" s="4">
        <v>54.384615384615387</v>
      </c>
      <c r="EF13" s="4">
        <v>136.85416666666666</v>
      </c>
      <c r="EG13" s="4">
        <v>45.618055555555571</v>
      </c>
      <c r="EH13" s="4">
        <v>45.706018518518533</v>
      </c>
      <c r="EI13" s="1">
        <v>24</v>
      </c>
      <c r="EJ13" s="1">
        <v>73</v>
      </c>
      <c r="EK13" s="1">
        <v>38</v>
      </c>
      <c r="EL13" s="1">
        <v>9</v>
      </c>
      <c r="EM13" s="1">
        <v>2</v>
      </c>
      <c r="EN13" s="1">
        <v>0</v>
      </c>
      <c r="EO13" s="1">
        <v>56</v>
      </c>
      <c r="EP13" s="1">
        <v>61</v>
      </c>
      <c r="EQ13" s="1">
        <v>20</v>
      </c>
      <c r="ER13" s="1">
        <v>7</v>
      </c>
      <c r="ES13" s="1">
        <v>3</v>
      </c>
      <c r="ET13" s="1">
        <v>0</v>
      </c>
      <c r="EU13" s="1">
        <v>54</v>
      </c>
      <c r="EV13" s="1">
        <v>51</v>
      </c>
      <c r="EW13" s="1">
        <v>25</v>
      </c>
      <c r="EX13" s="1">
        <v>14</v>
      </c>
      <c r="EY13" s="1">
        <v>2</v>
      </c>
      <c r="EZ13" s="1">
        <v>1</v>
      </c>
      <c r="FA13" s="1">
        <v>4</v>
      </c>
      <c r="FB13" s="1">
        <v>11</v>
      </c>
      <c r="FC13" s="1">
        <v>11</v>
      </c>
      <c r="FD13" s="1">
        <v>0</v>
      </c>
      <c r="FE13" s="1">
        <v>0</v>
      </c>
      <c r="FF13" s="1">
        <v>0</v>
      </c>
      <c r="FG13" s="1">
        <v>2</v>
      </c>
      <c r="FH13" s="1">
        <v>0</v>
      </c>
      <c r="FI13" s="1">
        <v>130</v>
      </c>
      <c r="FJ13" s="1">
        <v>46</v>
      </c>
      <c r="FK13" s="1">
        <v>124</v>
      </c>
      <c r="FL13" s="1">
        <v>12</v>
      </c>
      <c r="FM13" s="1">
        <v>7</v>
      </c>
      <c r="FN13" s="1">
        <v>10</v>
      </c>
      <c r="FO13" s="1">
        <v>34</v>
      </c>
      <c r="FP13" s="1">
        <v>19</v>
      </c>
      <c r="FQ13" s="1">
        <v>34</v>
      </c>
      <c r="FR13" s="1" t="s">
        <v>284</v>
      </c>
      <c r="FS13" s="1">
        <v>313</v>
      </c>
      <c r="FT13" s="1">
        <v>134</v>
      </c>
      <c r="FU13" s="1">
        <v>313</v>
      </c>
    </row>
    <row r="14" spans="1:177" ht="19.8" customHeight="1">
      <c r="A14" s="13"/>
      <c r="AC14" s="23"/>
      <c r="AD14" s="23"/>
      <c r="AE14" s="23"/>
      <c r="AF14" s="23"/>
      <c r="AG14" s="23"/>
      <c r="AH14" s="23"/>
      <c r="AI14" s="23"/>
      <c r="BK14" s="29">
        <v>180574458</v>
      </c>
      <c r="BL14" s="1" t="s">
        <v>135</v>
      </c>
      <c r="BM14" s="1">
        <v>126</v>
      </c>
      <c r="BN14" s="1" t="s">
        <v>294</v>
      </c>
      <c r="BO14" s="1" t="s">
        <v>370</v>
      </c>
      <c r="BP14" s="1">
        <v>65</v>
      </c>
      <c r="BQ14" s="1">
        <v>0</v>
      </c>
      <c r="BR14" s="4">
        <v>41.292307692307695</v>
      </c>
      <c r="BS14" s="4">
        <v>33.969230769230769</v>
      </c>
      <c r="BT14" s="4">
        <v>32.184615384615384</v>
      </c>
      <c r="BU14" s="4">
        <v>107.44615384615385</v>
      </c>
      <c r="BV14" s="4">
        <v>35.815384615384616</v>
      </c>
      <c r="BW14" s="1">
        <v>23</v>
      </c>
      <c r="BX14" s="1">
        <v>31</v>
      </c>
      <c r="BY14" s="1">
        <v>9</v>
      </c>
      <c r="BZ14" s="1">
        <v>2</v>
      </c>
      <c r="CA14" s="1">
        <v>1</v>
      </c>
      <c r="CB14" s="1">
        <v>0</v>
      </c>
      <c r="CC14" s="1">
        <v>32</v>
      </c>
      <c r="CD14" s="1">
        <v>27</v>
      </c>
      <c r="CE14" s="1">
        <v>3</v>
      </c>
      <c r="CF14" s="1">
        <v>3</v>
      </c>
      <c r="CG14" s="1">
        <v>1</v>
      </c>
      <c r="CH14" s="1">
        <v>0</v>
      </c>
      <c r="CI14" s="1">
        <v>40</v>
      </c>
      <c r="CJ14" s="1">
        <v>18</v>
      </c>
      <c r="CK14" s="1">
        <v>6</v>
      </c>
      <c r="CL14" s="1">
        <v>1</v>
      </c>
      <c r="CM14" s="1">
        <v>1</v>
      </c>
      <c r="CN14" s="1">
        <v>0</v>
      </c>
      <c r="CO14" s="1">
        <v>1</v>
      </c>
      <c r="CP14" s="1">
        <v>0</v>
      </c>
      <c r="CQ14" s="1">
        <v>19</v>
      </c>
      <c r="CR14" s="1">
        <v>0</v>
      </c>
      <c r="CS14" s="4">
        <v>56.842105263157897</v>
      </c>
      <c r="CT14" s="4">
        <v>45.89473684210526</v>
      </c>
      <c r="CU14" s="4">
        <v>46.263157894736842</v>
      </c>
      <c r="CV14" s="4">
        <v>51.578947368421055</v>
      </c>
      <c r="CW14" s="4">
        <v>149</v>
      </c>
      <c r="CX14" s="4">
        <v>49.666666666666679</v>
      </c>
      <c r="CY14" s="4">
        <v>50.14473684210526</v>
      </c>
      <c r="CZ14" s="1">
        <v>3</v>
      </c>
      <c r="DA14" s="1">
        <v>6</v>
      </c>
      <c r="DB14" s="1">
        <v>7</v>
      </c>
      <c r="DC14" s="1">
        <v>3</v>
      </c>
      <c r="DD14" s="1">
        <v>0</v>
      </c>
      <c r="DE14" s="1">
        <v>0</v>
      </c>
      <c r="DF14" s="1">
        <v>5</v>
      </c>
      <c r="DG14" s="1">
        <v>9</v>
      </c>
      <c r="DH14" s="1">
        <v>3</v>
      </c>
      <c r="DI14" s="1">
        <v>2</v>
      </c>
      <c r="DJ14" s="1">
        <v>0</v>
      </c>
      <c r="DK14" s="1">
        <v>1</v>
      </c>
      <c r="DL14" s="1">
        <v>8</v>
      </c>
      <c r="DM14" s="1">
        <v>4</v>
      </c>
      <c r="DN14" s="1">
        <v>6</v>
      </c>
      <c r="DO14" s="1">
        <v>1</v>
      </c>
      <c r="DP14" s="1">
        <v>0</v>
      </c>
      <c r="DQ14" s="1">
        <v>0</v>
      </c>
      <c r="DR14" s="1">
        <v>3</v>
      </c>
      <c r="DS14" s="1">
        <v>10</v>
      </c>
      <c r="DT14" s="1">
        <v>5</v>
      </c>
      <c r="DU14" s="1">
        <v>1</v>
      </c>
      <c r="DV14" s="1">
        <v>0</v>
      </c>
      <c r="DW14" s="1">
        <v>0</v>
      </c>
      <c r="DX14" s="1">
        <v>0</v>
      </c>
      <c r="DY14" s="1">
        <v>0</v>
      </c>
      <c r="DZ14" s="1">
        <v>84</v>
      </c>
      <c r="EA14" s="1">
        <v>0</v>
      </c>
      <c r="EB14" s="4">
        <v>44.80952380952381</v>
      </c>
      <c r="EC14" s="4">
        <v>36.666666666666664</v>
      </c>
      <c r="ED14" s="4">
        <v>35.36904761904762</v>
      </c>
      <c r="EE14" s="4">
        <v>51.578947368421055</v>
      </c>
      <c r="EF14" s="4">
        <v>116.8452380952381</v>
      </c>
      <c r="EG14" s="4">
        <v>38.94841269841271</v>
      </c>
      <c r="EH14" s="4">
        <v>39.056547619047628</v>
      </c>
      <c r="EI14" s="1">
        <v>26</v>
      </c>
      <c r="EJ14" s="1">
        <v>37</v>
      </c>
      <c r="EK14" s="1">
        <v>16</v>
      </c>
      <c r="EL14" s="1">
        <v>5</v>
      </c>
      <c r="EM14" s="1">
        <v>1</v>
      </c>
      <c r="EN14" s="1">
        <v>0</v>
      </c>
      <c r="EO14" s="1">
        <v>37</v>
      </c>
      <c r="EP14" s="1">
        <v>36</v>
      </c>
      <c r="EQ14" s="1">
        <v>6</v>
      </c>
      <c r="ER14" s="1">
        <v>5</v>
      </c>
      <c r="ES14" s="1">
        <v>1</v>
      </c>
      <c r="ET14" s="1">
        <v>1</v>
      </c>
      <c r="EU14" s="1">
        <v>48</v>
      </c>
      <c r="EV14" s="1">
        <v>22</v>
      </c>
      <c r="EW14" s="1">
        <v>12</v>
      </c>
      <c r="EX14" s="1">
        <v>2</v>
      </c>
      <c r="EY14" s="1">
        <v>1</v>
      </c>
      <c r="EZ14" s="1">
        <v>0</v>
      </c>
      <c r="FA14" s="1">
        <v>3</v>
      </c>
      <c r="FB14" s="1">
        <v>10</v>
      </c>
      <c r="FC14" s="1">
        <v>5</v>
      </c>
      <c r="FD14" s="1">
        <v>1</v>
      </c>
      <c r="FE14" s="1">
        <v>0</v>
      </c>
      <c r="FF14" s="1">
        <v>0</v>
      </c>
      <c r="FG14" s="1">
        <v>1</v>
      </c>
      <c r="FH14" s="1">
        <v>0</v>
      </c>
      <c r="FI14" s="1">
        <v>252</v>
      </c>
      <c r="FJ14" s="1">
        <v>70</v>
      </c>
      <c r="FK14" s="1">
        <v>218</v>
      </c>
      <c r="FL14" s="1">
        <v>29</v>
      </c>
      <c r="FM14" s="1">
        <v>13</v>
      </c>
      <c r="FN14" s="1">
        <v>24</v>
      </c>
      <c r="FO14" s="1">
        <v>34</v>
      </c>
      <c r="FP14" s="1">
        <v>19</v>
      </c>
      <c r="FQ14" s="1">
        <v>34</v>
      </c>
      <c r="FR14" s="1" t="s">
        <v>284</v>
      </c>
      <c r="FS14" s="1">
        <v>313</v>
      </c>
      <c r="FT14" s="1">
        <v>134</v>
      </c>
      <c r="FU14" s="1">
        <v>313</v>
      </c>
    </row>
    <row r="15" spans="1:177" ht="15" customHeight="1">
      <c r="A15" s="13"/>
      <c r="AC15" s="23"/>
      <c r="AD15" s="23"/>
      <c r="AE15" s="23"/>
      <c r="AF15" s="23"/>
      <c r="AG15" s="23"/>
      <c r="AH15" s="23"/>
      <c r="AI15" s="23"/>
      <c r="BK15" s="29">
        <v>150425330</v>
      </c>
      <c r="BL15" s="1" t="s">
        <v>136</v>
      </c>
      <c r="BM15" s="1">
        <v>135</v>
      </c>
      <c r="BN15" s="1" t="s">
        <v>289</v>
      </c>
      <c r="BO15" s="1" t="s">
        <v>290</v>
      </c>
      <c r="BP15" s="1">
        <v>49</v>
      </c>
      <c r="BQ15" s="1">
        <v>0</v>
      </c>
      <c r="BR15" s="4">
        <v>45.693877551020407</v>
      </c>
      <c r="BS15" s="4">
        <v>38.122448979591837</v>
      </c>
      <c r="BT15" s="4">
        <v>42.795918367346935</v>
      </c>
      <c r="BU15" s="4">
        <v>126.61224489795919</v>
      </c>
      <c r="BV15" s="4">
        <v>42.204081632653065</v>
      </c>
      <c r="BW15" s="1">
        <v>14</v>
      </c>
      <c r="BX15" s="1">
        <v>23</v>
      </c>
      <c r="BY15" s="1">
        <v>11</v>
      </c>
      <c r="BZ15" s="1">
        <v>1</v>
      </c>
      <c r="CA15" s="1">
        <v>1</v>
      </c>
      <c r="CB15" s="1">
        <v>0</v>
      </c>
      <c r="CC15" s="1">
        <v>21</v>
      </c>
      <c r="CD15" s="1">
        <v>19</v>
      </c>
      <c r="CE15" s="1">
        <v>8</v>
      </c>
      <c r="CF15" s="1">
        <v>1</v>
      </c>
      <c r="CG15" s="1">
        <v>2</v>
      </c>
      <c r="CH15" s="1">
        <v>0</v>
      </c>
      <c r="CI15" s="1">
        <v>19</v>
      </c>
      <c r="CJ15" s="1">
        <v>20</v>
      </c>
      <c r="CK15" s="1">
        <v>5</v>
      </c>
      <c r="CL15" s="1">
        <v>5</v>
      </c>
      <c r="CM15" s="1">
        <v>1</v>
      </c>
      <c r="CN15" s="1">
        <v>0</v>
      </c>
      <c r="CO15" s="1">
        <v>1</v>
      </c>
      <c r="CP15" s="1">
        <v>0</v>
      </c>
      <c r="CQ15" s="1">
        <v>0</v>
      </c>
      <c r="CR15" s="1">
        <v>0</v>
      </c>
      <c r="CS15" s="4"/>
      <c r="CT15" s="4"/>
      <c r="CU15" s="4"/>
      <c r="CV15" s="4"/>
      <c r="CW15" s="4"/>
      <c r="CX15" s="4"/>
      <c r="CY15" s="4"/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49</v>
      </c>
      <c r="EA15" s="1">
        <v>0</v>
      </c>
      <c r="EB15" s="4">
        <v>45.693877551020407</v>
      </c>
      <c r="EC15" s="4">
        <v>38.122448979591837</v>
      </c>
      <c r="ED15" s="4">
        <v>42.795918367346935</v>
      </c>
      <c r="EE15" s="4"/>
      <c r="EF15" s="4">
        <v>126.61224489795919</v>
      </c>
      <c r="EG15" s="4">
        <v>42.204081632653065</v>
      </c>
      <c r="EH15" s="4">
        <v>42.204081632653065</v>
      </c>
      <c r="EI15" s="1">
        <v>14</v>
      </c>
      <c r="EJ15" s="1">
        <v>23</v>
      </c>
      <c r="EK15" s="1">
        <v>11</v>
      </c>
      <c r="EL15" s="1">
        <v>1</v>
      </c>
      <c r="EM15" s="1">
        <v>1</v>
      </c>
      <c r="EN15" s="1">
        <v>0</v>
      </c>
      <c r="EO15" s="1">
        <v>21</v>
      </c>
      <c r="EP15" s="1">
        <v>19</v>
      </c>
      <c r="EQ15" s="1">
        <v>8</v>
      </c>
      <c r="ER15" s="1">
        <v>1</v>
      </c>
      <c r="ES15" s="1">
        <v>2</v>
      </c>
      <c r="ET15" s="1">
        <v>0</v>
      </c>
      <c r="EU15" s="1">
        <v>19</v>
      </c>
      <c r="EV15" s="1">
        <v>20</v>
      </c>
      <c r="EW15" s="1">
        <v>5</v>
      </c>
      <c r="EX15" s="1">
        <v>5</v>
      </c>
      <c r="EY15" s="1">
        <v>1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1</v>
      </c>
      <c r="FH15" s="1">
        <v>0</v>
      </c>
      <c r="FI15" s="1">
        <v>159</v>
      </c>
      <c r="FJ15" s="1" t="s">
        <v>375</v>
      </c>
      <c r="FK15" s="1">
        <v>171</v>
      </c>
      <c r="FL15" s="1">
        <v>16</v>
      </c>
      <c r="FM15" s="1" t="s">
        <v>375</v>
      </c>
      <c r="FN15" s="1">
        <v>19</v>
      </c>
      <c r="FO15" s="1">
        <v>34</v>
      </c>
      <c r="FP15" s="1">
        <v>19</v>
      </c>
      <c r="FQ15" s="1">
        <v>34</v>
      </c>
      <c r="FR15" s="1" t="s">
        <v>284</v>
      </c>
      <c r="FS15" s="1">
        <v>313</v>
      </c>
      <c r="FT15" s="1">
        <v>134</v>
      </c>
      <c r="FU15" s="1">
        <v>313</v>
      </c>
    </row>
    <row r="16" spans="1:177" ht="15" customHeight="1">
      <c r="A16" s="13"/>
      <c r="AC16" s="23"/>
      <c r="AD16" s="23"/>
      <c r="AE16" s="23"/>
      <c r="AF16" s="23"/>
      <c r="AG16" s="23"/>
      <c r="AH16" s="23"/>
      <c r="AI16" s="23"/>
      <c r="BK16" s="29">
        <v>306648932</v>
      </c>
      <c r="BL16" s="1" t="s">
        <v>137</v>
      </c>
      <c r="BM16" s="1">
        <v>143</v>
      </c>
      <c r="BN16" s="1" t="s">
        <v>289</v>
      </c>
      <c r="BO16" s="1" t="s">
        <v>370</v>
      </c>
      <c r="BP16" s="1">
        <v>66</v>
      </c>
      <c r="BQ16" s="1">
        <v>0</v>
      </c>
      <c r="BR16" s="4">
        <v>52.924242424242422</v>
      </c>
      <c r="BS16" s="4">
        <v>43.878787878787875</v>
      </c>
      <c r="BT16" s="4">
        <v>36.560606060606062</v>
      </c>
      <c r="BU16" s="4">
        <v>133.36363636363637</v>
      </c>
      <c r="BV16" s="4">
        <v>44.45454545454546</v>
      </c>
      <c r="BW16" s="1">
        <v>6</v>
      </c>
      <c r="BX16" s="1">
        <v>40</v>
      </c>
      <c r="BY16" s="1">
        <v>18</v>
      </c>
      <c r="BZ16" s="1">
        <v>2</v>
      </c>
      <c r="CA16" s="1">
        <v>0</v>
      </c>
      <c r="CB16" s="1">
        <v>0</v>
      </c>
      <c r="CC16" s="1">
        <v>18</v>
      </c>
      <c r="CD16" s="1">
        <v>38</v>
      </c>
      <c r="CE16" s="1">
        <v>7</v>
      </c>
      <c r="CF16" s="1">
        <v>3</v>
      </c>
      <c r="CG16" s="1">
        <v>0</v>
      </c>
      <c r="CH16" s="1">
        <v>0</v>
      </c>
      <c r="CI16" s="1">
        <v>30</v>
      </c>
      <c r="CJ16" s="1">
        <v>25</v>
      </c>
      <c r="CK16" s="1">
        <v>9</v>
      </c>
      <c r="CL16" s="1">
        <v>2</v>
      </c>
      <c r="CM16" s="1">
        <v>0</v>
      </c>
      <c r="CN16" s="1">
        <v>0</v>
      </c>
      <c r="CO16" s="1">
        <v>0</v>
      </c>
      <c r="CP16" s="1">
        <v>0</v>
      </c>
      <c r="CQ16" s="1">
        <v>23</v>
      </c>
      <c r="CR16" s="1">
        <v>0</v>
      </c>
      <c r="CS16" s="4">
        <v>57</v>
      </c>
      <c r="CT16" s="4">
        <v>37.913043478260867</v>
      </c>
      <c r="CU16" s="4">
        <v>43.869565217391305</v>
      </c>
      <c r="CV16" s="4">
        <v>58.695652173913047</v>
      </c>
      <c r="CW16" s="4">
        <v>138.78260869565219</v>
      </c>
      <c r="CX16" s="4">
        <v>46.260869565217398</v>
      </c>
      <c r="CY16" s="4">
        <v>49.369565217391305</v>
      </c>
      <c r="CZ16" s="1">
        <v>4</v>
      </c>
      <c r="DA16" s="1">
        <v>9</v>
      </c>
      <c r="DB16" s="1">
        <v>7</v>
      </c>
      <c r="DC16" s="1">
        <v>3</v>
      </c>
      <c r="DD16" s="1">
        <v>0</v>
      </c>
      <c r="DE16" s="1">
        <v>0</v>
      </c>
      <c r="DF16" s="1">
        <v>10</v>
      </c>
      <c r="DG16" s="1">
        <v>9</v>
      </c>
      <c r="DH16" s="1">
        <v>4</v>
      </c>
      <c r="DI16" s="1">
        <v>0</v>
      </c>
      <c r="DJ16" s="1">
        <v>0</v>
      </c>
      <c r="DK16" s="1">
        <v>0</v>
      </c>
      <c r="DL16" s="1">
        <v>10</v>
      </c>
      <c r="DM16" s="1">
        <v>9</v>
      </c>
      <c r="DN16" s="1">
        <v>1</v>
      </c>
      <c r="DO16" s="1">
        <v>3</v>
      </c>
      <c r="DP16" s="1">
        <v>0</v>
      </c>
      <c r="DQ16" s="1">
        <v>0</v>
      </c>
      <c r="DR16" s="1">
        <v>2</v>
      </c>
      <c r="DS16" s="1">
        <v>9</v>
      </c>
      <c r="DT16" s="1">
        <v>10</v>
      </c>
      <c r="DU16" s="1">
        <v>2</v>
      </c>
      <c r="DV16" s="1">
        <v>0</v>
      </c>
      <c r="DW16" s="1">
        <v>0</v>
      </c>
      <c r="DX16" s="1">
        <v>0</v>
      </c>
      <c r="DY16" s="1">
        <v>0</v>
      </c>
      <c r="DZ16" s="1">
        <v>89</v>
      </c>
      <c r="EA16" s="1">
        <v>0</v>
      </c>
      <c r="EB16" s="4">
        <v>53.977528089887642</v>
      </c>
      <c r="EC16" s="4">
        <v>42.337078651685395</v>
      </c>
      <c r="ED16" s="4">
        <v>38.449438202247194</v>
      </c>
      <c r="EE16" s="4">
        <v>58.695652173913047</v>
      </c>
      <c r="EF16" s="4">
        <v>134.76404494382024</v>
      </c>
      <c r="EG16" s="4">
        <v>44.92134831460676</v>
      </c>
      <c r="EH16" s="4">
        <v>45.724719101123604</v>
      </c>
      <c r="EI16" s="1">
        <v>10</v>
      </c>
      <c r="EJ16" s="1">
        <v>49</v>
      </c>
      <c r="EK16" s="1">
        <v>25</v>
      </c>
      <c r="EL16" s="1">
        <v>5</v>
      </c>
      <c r="EM16" s="1">
        <v>0</v>
      </c>
      <c r="EN16" s="1">
        <v>0</v>
      </c>
      <c r="EO16" s="1">
        <v>28</v>
      </c>
      <c r="EP16" s="1">
        <v>47</v>
      </c>
      <c r="EQ16" s="1">
        <v>11</v>
      </c>
      <c r="ER16" s="1">
        <v>3</v>
      </c>
      <c r="ES16" s="1">
        <v>0</v>
      </c>
      <c r="ET16" s="1">
        <v>0</v>
      </c>
      <c r="EU16" s="1">
        <v>40</v>
      </c>
      <c r="EV16" s="1">
        <v>34</v>
      </c>
      <c r="EW16" s="1">
        <v>10</v>
      </c>
      <c r="EX16" s="1">
        <v>5</v>
      </c>
      <c r="EY16" s="1">
        <v>0</v>
      </c>
      <c r="EZ16" s="1">
        <v>0</v>
      </c>
      <c r="FA16" s="1">
        <v>2</v>
      </c>
      <c r="FB16" s="1">
        <v>9</v>
      </c>
      <c r="FC16" s="1">
        <v>10</v>
      </c>
      <c r="FD16" s="1">
        <v>2</v>
      </c>
      <c r="FE16" s="1">
        <v>0</v>
      </c>
      <c r="FF16" s="1">
        <v>0</v>
      </c>
      <c r="FG16" s="1">
        <v>0</v>
      </c>
      <c r="FH16" s="1">
        <v>0</v>
      </c>
      <c r="FI16" s="1">
        <v>123</v>
      </c>
      <c r="FJ16" s="1">
        <v>98</v>
      </c>
      <c r="FK16" s="1">
        <v>135</v>
      </c>
      <c r="FL16" s="1">
        <v>10</v>
      </c>
      <c r="FM16" s="1">
        <v>17</v>
      </c>
      <c r="FN16" s="1">
        <v>13</v>
      </c>
      <c r="FO16" s="1">
        <v>34</v>
      </c>
      <c r="FP16" s="1">
        <v>19</v>
      </c>
      <c r="FQ16" s="1">
        <v>34</v>
      </c>
      <c r="FR16" s="1" t="s">
        <v>284</v>
      </c>
      <c r="FS16" s="1">
        <v>313</v>
      </c>
      <c r="FT16" s="1">
        <v>134</v>
      </c>
      <c r="FU16" s="1">
        <v>313</v>
      </c>
    </row>
    <row r="17" spans="1:177" ht="15" customHeight="1">
      <c r="A17" s="13"/>
      <c r="AC17" s="23"/>
      <c r="AD17" s="23"/>
      <c r="AE17" s="23"/>
      <c r="AF17" s="23"/>
      <c r="AG17" s="23"/>
      <c r="AH17" s="23"/>
      <c r="AI17" s="23"/>
      <c r="BK17" s="29">
        <v>750038450</v>
      </c>
      <c r="BL17" s="1" t="s">
        <v>138</v>
      </c>
      <c r="BM17" s="1">
        <v>144</v>
      </c>
      <c r="BN17" s="1" t="s">
        <v>289</v>
      </c>
      <c r="BO17" s="1" t="s">
        <v>290</v>
      </c>
      <c r="BP17" s="1">
        <v>70</v>
      </c>
      <c r="BQ17" s="1">
        <v>0</v>
      </c>
      <c r="BR17" s="4">
        <v>51.628571428571426</v>
      </c>
      <c r="BS17" s="4">
        <v>48.057142857142857</v>
      </c>
      <c r="BT17" s="4">
        <v>40.457142857142856</v>
      </c>
      <c r="BU17" s="4">
        <v>140.14285714285714</v>
      </c>
      <c r="BV17" s="4">
        <v>46.71428571428573</v>
      </c>
      <c r="BW17" s="1">
        <v>12</v>
      </c>
      <c r="BX17" s="1">
        <v>36</v>
      </c>
      <c r="BY17" s="1">
        <v>20</v>
      </c>
      <c r="BZ17" s="1">
        <v>2</v>
      </c>
      <c r="CA17" s="1">
        <v>0</v>
      </c>
      <c r="CB17" s="1">
        <v>0</v>
      </c>
      <c r="CC17" s="1">
        <v>19</v>
      </c>
      <c r="CD17" s="1">
        <v>29</v>
      </c>
      <c r="CE17" s="1">
        <v>12</v>
      </c>
      <c r="CF17" s="1">
        <v>10</v>
      </c>
      <c r="CG17" s="1">
        <v>0</v>
      </c>
      <c r="CH17" s="1">
        <v>0</v>
      </c>
      <c r="CI17" s="1">
        <v>28</v>
      </c>
      <c r="CJ17" s="1">
        <v>27</v>
      </c>
      <c r="CK17" s="1">
        <v>10</v>
      </c>
      <c r="CL17" s="1">
        <v>5</v>
      </c>
      <c r="CM17" s="1">
        <v>1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4"/>
      <c r="CT17" s="4"/>
      <c r="CU17" s="4"/>
      <c r="CV17" s="4"/>
      <c r="CW17" s="4"/>
      <c r="CX17" s="4"/>
      <c r="CY17" s="4"/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70</v>
      </c>
      <c r="EA17" s="1">
        <v>0</v>
      </c>
      <c r="EB17" s="4">
        <v>51.628571428571426</v>
      </c>
      <c r="EC17" s="4">
        <v>48.057142857142857</v>
      </c>
      <c r="ED17" s="4">
        <v>40.457142857142856</v>
      </c>
      <c r="EE17" s="4"/>
      <c r="EF17" s="4">
        <v>140.14285714285714</v>
      </c>
      <c r="EG17" s="4">
        <v>46.71428571428573</v>
      </c>
      <c r="EH17" s="4">
        <v>46.71428571428573</v>
      </c>
      <c r="EI17" s="1">
        <v>12</v>
      </c>
      <c r="EJ17" s="1">
        <v>36</v>
      </c>
      <c r="EK17" s="1">
        <v>20</v>
      </c>
      <c r="EL17" s="1">
        <v>2</v>
      </c>
      <c r="EM17" s="1">
        <v>0</v>
      </c>
      <c r="EN17" s="1">
        <v>0</v>
      </c>
      <c r="EO17" s="1">
        <v>19</v>
      </c>
      <c r="EP17" s="1">
        <v>29</v>
      </c>
      <c r="EQ17" s="1">
        <v>12</v>
      </c>
      <c r="ER17" s="1">
        <v>10</v>
      </c>
      <c r="ES17" s="1">
        <v>0</v>
      </c>
      <c r="ET17" s="1">
        <v>0</v>
      </c>
      <c r="EU17" s="1">
        <v>28</v>
      </c>
      <c r="EV17" s="1">
        <v>27</v>
      </c>
      <c r="EW17" s="1">
        <v>10</v>
      </c>
      <c r="EX17" s="1">
        <v>5</v>
      </c>
      <c r="EY17" s="1">
        <v>1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99</v>
      </c>
      <c r="FJ17" s="1" t="s">
        <v>375</v>
      </c>
      <c r="FK17" s="1">
        <v>109</v>
      </c>
      <c r="FL17" s="1">
        <v>4</v>
      </c>
      <c r="FM17" s="1" t="s">
        <v>375</v>
      </c>
      <c r="FN17" s="1">
        <v>6</v>
      </c>
      <c r="FO17" s="1">
        <v>34</v>
      </c>
      <c r="FP17" s="1">
        <v>19</v>
      </c>
      <c r="FQ17" s="1">
        <v>34</v>
      </c>
      <c r="FR17" s="1" t="s">
        <v>284</v>
      </c>
      <c r="FS17" s="1">
        <v>313</v>
      </c>
      <c r="FT17" s="1">
        <v>134</v>
      </c>
      <c r="FU17" s="1">
        <v>313</v>
      </c>
    </row>
    <row r="18" spans="1:177" ht="15" customHeight="1">
      <c r="A18" s="13"/>
      <c r="AC18" s="23"/>
      <c r="AD18" s="23"/>
      <c r="AE18" s="23"/>
      <c r="AF18" s="23"/>
      <c r="AG18" s="23"/>
      <c r="AH18" s="23"/>
      <c r="AI18" s="23"/>
      <c r="BK18" s="29">
        <v>566880664</v>
      </c>
      <c r="BL18" s="1" t="s">
        <v>139</v>
      </c>
      <c r="BM18" s="1">
        <v>157</v>
      </c>
      <c r="BN18" s="1" t="s">
        <v>289</v>
      </c>
      <c r="BO18" s="1" t="s">
        <v>370</v>
      </c>
      <c r="BP18" s="1">
        <v>69</v>
      </c>
      <c r="BQ18" s="1">
        <v>0</v>
      </c>
      <c r="BR18" s="4">
        <v>51.405797101449274</v>
      </c>
      <c r="BS18" s="4">
        <v>49.739130434782609</v>
      </c>
      <c r="BT18" s="4">
        <v>39.376811594202898</v>
      </c>
      <c r="BU18" s="4">
        <v>140.52173913043478</v>
      </c>
      <c r="BV18" s="4">
        <v>46.840579710144937</v>
      </c>
      <c r="BW18" s="1">
        <v>13</v>
      </c>
      <c r="BX18" s="1">
        <v>35</v>
      </c>
      <c r="BY18" s="1">
        <v>19</v>
      </c>
      <c r="BZ18" s="1">
        <v>2</v>
      </c>
      <c r="CA18" s="1">
        <v>1</v>
      </c>
      <c r="CB18" s="1">
        <v>0</v>
      </c>
      <c r="CC18" s="1">
        <v>18</v>
      </c>
      <c r="CD18" s="1">
        <v>29</v>
      </c>
      <c r="CE18" s="1">
        <v>13</v>
      </c>
      <c r="CF18" s="1">
        <v>9</v>
      </c>
      <c r="CG18" s="1">
        <v>1</v>
      </c>
      <c r="CH18" s="1">
        <v>2</v>
      </c>
      <c r="CI18" s="1">
        <v>32</v>
      </c>
      <c r="CJ18" s="1">
        <v>23</v>
      </c>
      <c r="CK18" s="1">
        <v>11</v>
      </c>
      <c r="CL18" s="1">
        <v>3</v>
      </c>
      <c r="CM18" s="1">
        <v>0</v>
      </c>
      <c r="CN18" s="1">
        <v>0</v>
      </c>
      <c r="CO18" s="1">
        <v>0</v>
      </c>
      <c r="CP18" s="1">
        <v>0</v>
      </c>
      <c r="CQ18" s="1">
        <v>22</v>
      </c>
      <c r="CR18" s="1">
        <v>0</v>
      </c>
      <c r="CS18" s="4">
        <v>62.272727272727273</v>
      </c>
      <c r="CT18" s="4">
        <v>42</v>
      </c>
      <c r="CU18" s="4">
        <v>47.81818181818182</v>
      </c>
      <c r="CV18" s="4">
        <v>55.5</v>
      </c>
      <c r="CW18" s="4">
        <v>152.09090909090909</v>
      </c>
      <c r="CX18" s="4">
        <v>50.696969696969695</v>
      </c>
      <c r="CY18" s="4">
        <v>51.897727272727273</v>
      </c>
      <c r="CZ18" s="1">
        <v>2</v>
      </c>
      <c r="DA18" s="1">
        <v>8</v>
      </c>
      <c r="DB18" s="1">
        <v>8</v>
      </c>
      <c r="DC18" s="1">
        <v>4</v>
      </c>
      <c r="DD18" s="1">
        <v>0</v>
      </c>
      <c r="DE18" s="1">
        <v>0</v>
      </c>
      <c r="DF18" s="1">
        <v>7</v>
      </c>
      <c r="DG18" s="1">
        <v>11</v>
      </c>
      <c r="DH18" s="1">
        <v>3</v>
      </c>
      <c r="DI18" s="1">
        <v>1</v>
      </c>
      <c r="DJ18" s="1">
        <v>1</v>
      </c>
      <c r="DK18" s="1">
        <v>0</v>
      </c>
      <c r="DL18" s="1">
        <v>7</v>
      </c>
      <c r="DM18" s="1">
        <v>7</v>
      </c>
      <c r="DN18" s="1">
        <v>6</v>
      </c>
      <c r="DO18" s="1">
        <v>2</v>
      </c>
      <c r="DP18" s="1">
        <v>0</v>
      </c>
      <c r="DQ18" s="1">
        <v>0</v>
      </c>
      <c r="DR18" s="1">
        <v>2</v>
      </c>
      <c r="DS18" s="1">
        <v>11</v>
      </c>
      <c r="DT18" s="1">
        <v>9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91</v>
      </c>
      <c r="EA18" s="1">
        <v>0</v>
      </c>
      <c r="EB18" s="4">
        <v>54.032967032967036</v>
      </c>
      <c r="EC18" s="4">
        <v>47.868131868131869</v>
      </c>
      <c r="ED18" s="4">
        <v>41.417582417582416</v>
      </c>
      <c r="EE18" s="4">
        <v>55.5</v>
      </c>
      <c r="EF18" s="4">
        <v>143.31868131868131</v>
      </c>
      <c r="EG18" s="4">
        <v>47.772893772893781</v>
      </c>
      <c r="EH18" s="4">
        <v>48.063186813186832</v>
      </c>
      <c r="EI18" s="1">
        <v>15</v>
      </c>
      <c r="EJ18" s="1">
        <v>43</v>
      </c>
      <c r="EK18" s="1">
        <v>27</v>
      </c>
      <c r="EL18" s="1">
        <v>6</v>
      </c>
      <c r="EM18" s="1">
        <v>1</v>
      </c>
      <c r="EN18" s="1">
        <v>0</v>
      </c>
      <c r="EO18" s="1">
        <v>25</v>
      </c>
      <c r="EP18" s="1">
        <v>40</v>
      </c>
      <c r="EQ18" s="1">
        <v>16</v>
      </c>
      <c r="ER18" s="1">
        <v>10</v>
      </c>
      <c r="ES18" s="1">
        <v>2</v>
      </c>
      <c r="ET18" s="1">
        <v>2</v>
      </c>
      <c r="EU18" s="1">
        <v>39</v>
      </c>
      <c r="EV18" s="1">
        <v>30</v>
      </c>
      <c r="EW18" s="1">
        <v>17</v>
      </c>
      <c r="EX18" s="1">
        <v>5</v>
      </c>
      <c r="EY18" s="1">
        <v>0</v>
      </c>
      <c r="EZ18" s="1">
        <v>0</v>
      </c>
      <c r="FA18" s="1">
        <v>2</v>
      </c>
      <c r="FB18" s="1">
        <v>11</v>
      </c>
      <c r="FC18" s="1">
        <v>9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95</v>
      </c>
      <c r="FJ18" s="1">
        <v>61</v>
      </c>
      <c r="FK18" s="1">
        <v>95</v>
      </c>
      <c r="FL18" s="1">
        <v>3</v>
      </c>
      <c r="FM18" s="1">
        <v>10</v>
      </c>
      <c r="FN18" s="1">
        <v>5</v>
      </c>
      <c r="FO18" s="1">
        <v>34</v>
      </c>
      <c r="FP18" s="1">
        <v>19</v>
      </c>
      <c r="FQ18" s="1">
        <v>34</v>
      </c>
      <c r="FR18" s="1" t="s">
        <v>284</v>
      </c>
      <c r="FS18" s="1">
        <v>313</v>
      </c>
      <c r="FT18" s="1">
        <v>134</v>
      </c>
      <c r="FU18" s="1">
        <v>313</v>
      </c>
    </row>
    <row r="19" spans="1:177" ht="15" customHeight="1">
      <c r="A19" s="13"/>
      <c r="AC19" s="23"/>
      <c r="AD19" s="23"/>
      <c r="AE19" s="23"/>
      <c r="AF19" s="23"/>
      <c r="AG19" s="23"/>
      <c r="AH19" s="23"/>
      <c r="AI19" s="23"/>
      <c r="BK19" s="29">
        <v>523653991</v>
      </c>
      <c r="BL19" s="1" t="s">
        <v>140</v>
      </c>
      <c r="BM19" s="1">
        <v>179</v>
      </c>
      <c r="BN19" s="1" t="s">
        <v>289</v>
      </c>
      <c r="BO19" s="1" t="s">
        <v>370</v>
      </c>
      <c r="BP19" s="1">
        <v>236</v>
      </c>
      <c r="BQ19" s="1">
        <v>0</v>
      </c>
      <c r="BR19" s="4">
        <v>43.881355932203391</v>
      </c>
      <c r="BS19" s="4">
        <v>36.66101694915254</v>
      </c>
      <c r="BT19" s="4">
        <v>30.978813559322035</v>
      </c>
      <c r="BU19" s="4">
        <v>111.52118644067797</v>
      </c>
      <c r="BV19" s="4">
        <v>37.173728813559315</v>
      </c>
      <c r="BW19" s="1">
        <v>78</v>
      </c>
      <c r="BX19" s="1">
        <v>107</v>
      </c>
      <c r="BY19" s="1">
        <v>45</v>
      </c>
      <c r="BZ19" s="1">
        <v>6</v>
      </c>
      <c r="CA19" s="1">
        <v>1</v>
      </c>
      <c r="CB19" s="1">
        <v>0</v>
      </c>
      <c r="CC19" s="1">
        <v>115</v>
      </c>
      <c r="CD19" s="1">
        <v>80</v>
      </c>
      <c r="CE19" s="1">
        <v>27</v>
      </c>
      <c r="CF19" s="1">
        <v>14</v>
      </c>
      <c r="CG19" s="1">
        <v>3</v>
      </c>
      <c r="CH19" s="1">
        <v>1</v>
      </c>
      <c r="CI19" s="1">
        <v>153</v>
      </c>
      <c r="CJ19" s="1">
        <v>60</v>
      </c>
      <c r="CK19" s="1">
        <v>15</v>
      </c>
      <c r="CL19" s="1">
        <v>8</v>
      </c>
      <c r="CM19" s="1">
        <v>2</v>
      </c>
      <c r="CN19" s="1">
        <v>0</v>
      </c>
      <c r="CO19" s="1">
        <v>1</v>
      </c>
      <c r="CP19" s="1">
        <v>0</v>
      </c>
      <c r="CQ19" s="1">
        <v>34</v>
      </c>
      <c r="CR19" s="1">
        <v>0</v>
      </c>
      <c r="CS19" s="4">
        <v>43.647058823529413</v>
      </c>
      <c r="CT19" s="4">
        <v>37.529411764705884</v>
      </c>
      <c r="CU19" s="4">
        <v>37.882352941176471</v>
      </c>
      <c r="CV19" s="4">
        <v>61.058823529411768</v>
      </c>
      <c r="CW19" s="4">
        <v>119.05882352941177</v>
      </c>
      <c r="CX19" s="4">
        <v>39.686274509803923</v>
      </c>
      <c r="CY19" s="4">
        <v>45.029411764705884</v>
      </c>
      <c r="CZ19" s="1">
        <v>9</v>
      </c>
      <c r="DA19" s="1">
        <v>19</v>
      </c>
      <c r="DB19" s="1">
        <v>5</v>
      </c>
      <c r="DC19" s="1">
        <v>1</v>
      </c>
      <c r="DD19" s="1">
        <v>0</v>
      </c>
      <c r="DE19" s="1">
        <v>0</v>
      </c>
      <c r="DF19" s="1">
        <v>15</v>
      </c>
      <c r="DG19" s="1">
        <v>12</v>
      </c>
      <c r="DH19" s="1">
        <v>6</v>
      </c>
      <c r="DI19" s="1">
        <v>1</v>
      </c>
      <c r="DJ19" s="1">
        <v>0</v>
      </c>
      <c r="DK19" s="1">
        <v>0</v>
      </c>
      <c r="DL19" s="1">
        <v>16</v>
      </c>
      <c r="DM19" s="1">
        <v>11</v>
      </c>
      <c r="DN19" s="1">
        <v>4</v>
      </c>
      <c r="DO19" s="1">
        <v>3</v>
      </c>
      <c r="DP19" s="1">
        <v>1</v>
      </c>
      <c r="DQ19" s="1">
        <v>0</v>
      </c>
      <c r="DR19" s="1">
        <v>1</v>
      </c>
      <c r="DS19" s="1">
        <v>16</v>
      </c>
      <c r="DT19" s="1">
        <v>15</v>
      </c>
      <c r="DU19" s="1">
        <v>2</v>
      </c>
      <c r="DV19" s="1">
        <v>0</v>
      </c>
      <c r="DW19" s="1">
        <v>1</v>
      </c>
      <c r="DX19" s="1">
        <v>0</v>
      </c>
      <c r="DY19" s="1">
        <v>0</v>
      </c>
      <c r="DZ19" s="1">
        <v>270</v>
      </c>
      <c r="EA19" s="1">
        <v>0</v>
      </c>
      <c r="EB19" s="4">
        <v>43.851851851851855</v>
      </c>
      <c r="EC19" s="4">
        <v>36.770370370370372</v>
      </c>
      <c r="ED19" s="4">
        <v>31.848148148148148</v>
      </c>
      <c r="EE19" s="4">
        <v>61.058823529411768</v>
      </c>
      <c r="EF19" s="4">
        <v>112.47037037037038</v>
      </c>
      <c r="EG19" s="4">
        <v>37.490123456790108</v>
      </c>
      <c r="EH19" s="4">
        <v>38.162962962962951</v>
      </c>
      <c r="EI19" s="1">
        <v>87</v>
      </c>
      <c r="EJ19" s="1">
        <v>126</v>
      </c>
      <c r="EK19" s="1">
        <v>50</v>
      </c>
      <c r="EL19" s="1">
        <v>7</v>
      </c>
      <c r="EM19" s="1">
        <v>1</v>
      </c>
      <c r="EN19" s="1">
        <v>0</v>
      </c>
      <c r="EO19" s="1">
        <v>130</v>
      </c>
      <c r="EP19" s="1">
        <v>92</v>
      </c>
      <c r="EQ19" s="1">
        <v>33</v>
      </c>
      <c r="ER19" s="1">
        <v>15</v>
      </c>
      <c r="ES19" s="1">
        <v>3</v>
      </c>
      <c r="ET19" s="1">
        <v>1</v>
      </c>
      <c r="EU19" s="1">
        <v>169</v>
      </c>
      <c r="EV19" s="1">
        <v>71</v>
      </c>
      <c r="EW19" s="1">
        <v>19</v>
      </c>
      <c r="EX19" s="1">
        <v>11</v>
      </c>
      <c r="EY19" s="1">
        <v>3</v>
      </c>
      <c r="EZ19" s="1">
        <v>0</v>
      </c>
      <c r="FA19" s="1">
        <v>1</v>
      </c>
      <c r="FB19" s="1">
        <v>16</v>
      </c>
      <c r="FC19" s="1">
        <v>15</v>
      </c>
      <c r="FD19" s="1">
        <v>2</v>
      </c>
      <c r="FE19" s="1">
        <v>0</v>
      </c>
      <c r="FF19" s="1">
        <v>1</v>
      </c>
      <c r="FG19" s="1">
        <v>1</v>
      </c>
      <c r="FH19" s="1">
        <v>0</v>
      </c>
      <c r="FI19" s="1">
        <v>235</v>
      </c>
      <c r="FJ19" s="1">
        <v>120</v>
      </c>
      <c r="FK19" s="1">
        <v>234</v>
      </c>
      <c r="FL19" s="1">
        <v>26</v>
      </c>
      <c r="FM19" s="1">
        <v>18</v>
      </c>
      <c r="FN19" s="1">
        <v>27</v>
      </c>
      <c r="FO19" s="1">
        <v>34</v>
      </c>
      <c r="FP19" s="1">
        <v>19</v>
      </c>
      <c r="FQ19" s="1">
        <v>34</v>
      </c>
      <c r="FR19" s="1" t="s">
        <v>284</v>
      </c>
      <c r="FS19" s="1">
        <v>313</v>
      </c>
      <c r="FT19" s="1">
        <v>134</v>
      </c>
      <c r="FU19" s="1">
        <v>313</v>
      </c>
    </row>
    <row r="20" spans="1:177" ht="15" customHeight="1">
      <c r="A20" s="13"/>
      <c r="AC20" s="23"/>
      <c r="AD20" s="23"/>
      <c r="AE20" s="23"/>
      <c r="AF20" s="23"/>
      <c r="AG20" s="23"/>
      <c r="AH20" s="23"/>
      <c r="AI20" s="23"/>
      <c r="BK20" s="29">
        <v>891697193</v>
      </c>
      <c r="BL20" s="1" t="s">
        <v>141</v>
      </c>
      <c r="BM20" s="1">
        <v>182</v>
      </c>
      <c r="BN20" s="1" t="s">
        <v>289</v>
      </c>
      <c r="BO20" s="1" t="s">
        <v>290</v>
      </c>
      <c r="BP20" s="1">
        <v>363</v>
      </c>
      <c r="BQ20" s="1">
        <v>0</v>
      </c>
      <c r="BR20" s="4">
        <v>45.991735537190081</v>
      </c>
      <c r="BS20" s="4">
        <v>41.564738292011022</v>
      </c>
      <c r="BT20" s="4">
        <v>33.920110192837463</v>
      </c>
      <c r="BU20" s="4">
        <v>121.47658402203857</v>
      </c>
      <c r="BV20" s="4">
        <v>40.492194674012858</v>
      </c>
      <c r="BW20" s="1">
        <v>98</v>
      </c>
      <c r="BX20" s="1">
        <v>181</v>
      </c>
      <c r="BY20" s="1">
        <v>69</v>
      </c>
      <c r="BZ20" s="1">
        <v>15</v>
      </c>
      <c r="CA20" s="1">
        <v>2</v>
      </c>
      <c r="CB20" s="1">
        <v>0</v>
      </c>
      <c r="CC20" s="1">
        <v>146</v>
      </c>
      <c r="CD20" s="1">
        <v>141</v>
      </c>
      <c r="CE20" s="1">
        <v>44</v>
      </c>
      <c r="CF20" s="1">
        <v>32</v>
      </c>
      <c r="CG20" s="1">
        <v>2</v>
      </c>
      <c r="CH20" s="1">
        <v>7</v>
      </c>
      <c r="CI20" s="1">
        <v>211</v>
      </c>
      <c r="CJ20" s="1">
        <v>98</v>
      </c>
      <c r="CK20" s="1">
        <v>39</v>
      </c>
      <c r="CL20" s="1">
        <v>15</v>
      </c>
      <c r="CM20" s="1">
        <v>2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4"/>
      <c r="CT20" s="4"/>
      <c r="CU20" s="4"/>
      <c r="CV20" s="4"/>
      <c r="CW20" s="4"/>
      <c r="CX20" s="4"/>
      <c r="CY20" s="4"/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363</v>
      </c>
      <c r="EA20" s="1">
        <v>0</v>
      </c>
      <c r="EB20" s="4">
        <v>45.991735537190081</v>
      </c>
      <c r="EC20" s="4">
        <v>41.564738292011022</v>
      </c>
      <c r="ED20" s="4">
        <v>33.920110192837463</v>
      </c>
      <c r="EE20" s="4"/>
      <c r="EF20" s="4">
        <v>121.47658402203857</v>
      </c>
      <c r="EG20" s="4">
        <v>40.492194674012858</v>
      </c>
      <c r="EH20" s="4">
        <v>40.492194674012858</v>
      </c>
      <c r="EI20" s="1">
        <v>98</v>
      </c>
      <c r="EJ20" s="1">
        <v>181</v>
      </c>
      <c r="EK20" s="1">
        <v>69</v>
      </c>
      <c r="EL20" s="1">
        <v>15</v>
      </c>
      <c r="EM20" s="1">
        <v>2</v>
      </c>
      <c r="EN20" s="1">
        <v>0</v>
      </c>
      <c r="EO20" s="1">
        <v>146</v>
      </c>
      <c r="EP20" s="1">
        <v>141</v>
      </c>
      <c r="EQ20" s="1">
        <v>44</v>
      </c>
      <c r="ER20" s="1">
        <v>32</v>
      </c>
      <c r="ES20" s="1">
        <v>2</v>
      </c>
      <c r="ET20" s="1">
        <v>7</v>
      </c>
      <c r="EU20" s="1">
        <v>211</v>
      </c>
      <c r="EV20" s="1">
        <v>98</v>
      </c>
      <c r="EW20" s="1">
        <v>39</v>
      </c>
      <c r="EX20" s="1">
        <v>15</v>
      </c>
      <c r="EY20" s="1">
        <v>2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183</v>
      </c>
      <c r="FJ20" s="1" t="s">
        <v>375</v>
      </c>
      <c r="FK20" s="1">
        <v>196</v>
      </c>
      <c r="FL20" s="1">
        <v>19</v>
      </c>
      <c r="FM20" s="1" t="s">
        <v>375</v>
      </c>
      <c r="FN20" s="1">
        <v>21</v>
      </c>
      <c r="FO20" s="1">
        <v>34</v>
      </c>
      <c r="FP20" s="1">
        <v>19</v>
      </c>
      <c r="FQ20" s="1">
        <v>34</v>
      </c>
      <c r="FR20" s="1" t="s">
        <v>284</v>
      </c>
      <c r="FS20" s="1">
        <v>313</v>
      </c>
      <c r="FT20" s="1">
        <v>134</v>
      </c>
      <c r="FU20" s="1">
        <v>313</v>
      </c>
    </row>
    <row r="21" spans="1:177" ht="15" customHeight="1">
      <c r="A21" s="13"/>
      <c r="AC21" s="23"/>
      <c r="AD21" s="23"/>
      <c r="AE21" s="23"/>
      <c r="AF21" s="23"/>
      <c r="AG21" s="23"/>
      <c r="AH21" s="23"/>
      <c r="AI21" s="23"/>
      <c r="BK21" s="29">
        <v>942021214</v>
      </c>
      <c r="BL21" s="1" t="s">
        <v>142</v>
      </c>
      <c r="BM21" s="1">
        <v>205</v>
      </c>
      <c r="BN21" s="1" t="s">
        <v>289</v>
      </c>
      <c r="BO21" s="1" t="s">
        <v>290</v>
      </c>
      <c r="BP21" s="1">
        <v>109</v>
      </c>
      <c r="BQ21" s="1">
        <v>0</v>
      </c>
      <c r="BR21" s="4">
        <v>40.330275229357795</v>
      </c>
      <c r="BS21" s="4">
        <v>35.853211009174309</v>
      </c>
      <c r="BT21" s="4">
        <v>30.98165137614679</v>
      </c>
      <c r="BU21" s="4">
        <v>107.1651376146789</v>
      </c>
      <c r="BV21" s="4">
        <v>35.721712538226299</v>
      </c>
      <c r="BW21" s="1">
        <v>44</v>
      </c>
      <c r="BX21" s="1">
        <v>45</v>
      </c>
      <c r="BY21" s="1">
        <v>16</v>
      </c>
      <c r="BZ21" s="1">
        <v>4</v>
      </c>
      <c r="CA21" s="1">
        <v>2</v>
      </c>
      <c r="CB21" s="1">
        <v>0</v>
      </c>
      <c r="CC21" s="1">
        <v>54</v>
      </c>
      <c r="CD21" s="1">
        <v>39</v>
      </c>
      <c r="CE21" s="1">
        <v>10</v>
      </c>
      <c r="CF21" s="1">
        <v>6</v>
      </c>
      <c r="CG21" s="1">
        <v>2</v>
      </c>
      <c r="CH21" s="1">
        <v>0</v>
      </c>
      <c r="CI21" s="1">
        <v>72</v>
      </c>
      <c r="CJ21" s="1">
        <v>27</v>
      </c>
      <c r="CK21" s="1">
        <v>3</v>
      </c>
      <c r="CL21" s="1">
        <v>7</v>
      </c>
      <c r="CM21" s="1">
        <v>1</v>
      </c>
      <c r="CN21" s="1">
        <v>1</v>
      </c>
      <c r="CO21" s="1">
        <v>1</v>
      </c>
      <c r="CP21" s="1">
        <v>0</v>
      </c>
      <c r="CQ21" s="1">
        <v>0</v>
      </c>
      <c r="CR21" s="1">
        <v>0</v>
      </c>
      <c r="CS21" s="4"/>
      <c r="CT21" s="4"/>
      <c r="CU21" s="4"/>
      <c r="CV21" s="4"/>
      <c r="CW21" s="4"/>
      <c r="CX21" s="4"/>
      <c r="CY21" s="4"/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109</v>
      </c>
      <c r="EA21" s="1">
        <v>0</v>
      </c>
      <c r="EB21" s="4">
        <v>40.330275229357795</v>
      </c>
      <c r="EC21" s="4">
        <v>35.853211009174309</v>
      </c>
      <c r="ED21" s="4">
        <v>30.98165137614679</v>
      </c>
      <c r="EE21" s="4"/>
      <c r="EF21" s="4">
        <v>107.1651376146789</v>
      </c>
      <c r="EG21" s="4">
        <v>35.721712538226299</v>
      </c>
      <c r="EH21" s="4">
        <v>35.721712538226299</v>
      </c>
      <c r="EI21" s="1">
        <v>44</v>
      </c>
      <c r="EJ21" s="1">
        <v>45</v>
      </c>
      <c r="EK21" s="1">
        <v>16</v>
      </c>
      <c r="EL21" s="1">
        <v>4</v>
      </c>
      <c r="EM21" s="1">
        <v>2</v>
      </c>
      <c r="EN21" s="1">
        <v>0</v>
      </c>
      <c r="EO21" s="1">
        <v>54</v>
      </c>
      <c r="EP21" s="1">
        <v>39</v>
      </c>
      <c r="EQ21" s="1">
        <v>10</v>
      </c>
      <c r="ER21" s="1">
        <v>6</v>
      </c>
      <c r="ES21" s="1">
        <v>2</v>
      </c>
      <c r="ET21" s="1">
        <v>0</v>
      </c>
      <c r="EU21" s="1">
        <v>72</v>
      </c>
      <c r="EV21" s="1">
        <v>27</v>
      </c>
      <c r="EW21" s="1">
        <v>3</v>
      </c>
      <c r="EX21" s="1">
        <v>7</v>
      </c>
      <c r="EY21" s="1">
        <v>1</v>
      </c>
      <c r="EZ21" s="1">
        <v>1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1</v>
      </c>
      <c r="FH21" s="1">
        <v>0</v>
      </c>
      <c r="FI21" s="1">
        <v>254</v>
      </c>
      <c r="FJ21" s="1" t="s">
        <v>375</v>
      </c>
      <c r="FK21" s="1">
        <v>257</v>
      </c>
      <c r="FL21" s="1">
        <v>30</v>
      </c>
      <c r="FM21" s="1" t="s">
        <v>375</v>
      </c>
      <c r="FN21" s="1">
        <v>30</v>
      </c>
      <c r="FO21" s="1">
        <v>34</v>
      </c>
      <c r="FP21" s="1">
        <v>19</v>
      </c>
      <c r="FQ21" s="1">
        <v>34</v>
      </c>
      <c r="FR21" s="1" t="s">
        <v>284</v>
      </c>
      <c r="FS21" s="1">
        <v>313</v>
      </c>
      <c r="FT21" s="1">
        <v>134</v>
      </c>
      <c r="FU21" s="1">
        <v>313</v>
      </c>
    </row>
    <row r="22" spans="1:177" ht="15" customHeight="1">
      <c r="A22" s="13"/>
      <c r="AC22" s="23"/>
      <c r="AD22" s="23"/>
      <c r="AE22" s="23"/>
      <c r="AF22" s="23"/>
      <c r="AG22" s="23"/>
      <c r="AH22" s="23"/>
      <c r="AI22" s="23"/>
      <c r="BK22" s="29">
        <v>677788676</v>
      </c>
      <c r="BL22" s="1" t="s">
        <v>143</v>
      </c>
      <c r="BM22" s="1">
        <v>217</v>
      </c>
      <c r="BN22" s="1" t="s">
        <v>289</v>
      </c>
      <c r="BO22" s="1" t="s">
        <v>290</v>
      </c>
      <c r="BP22" s="1">
        <v>224</v>
      </c>
      <c r="BQ22" s="1">
        <v>0</v>
      </c>
      <c r="BR22" s="4">
        <v>46.450892857142854</v>
      </c>
      <c r="BS22" s="4">
        <v>38</v>
      </c>
      <c r="BT22" s="4">
        <v>32.834821428571431</v>
      </c>
      <c r="BU22" s="4">
        <v>117.28571428571429</v>
      </c>
      <c r="BV22" s="4">
        <v>39.095238095238095</v>
      </c>
      <c r="BW22" s="1">
        <v>58</v>
      </c>
      <c r="BX22" s="1">
        <v>110</v>
      </c>
      <c r="BY22" s="1">
        <v>47</v>
      </c>
      <c r="BZ22" s="1">
        <v>9</v>
      </c>
      <c r="CA22" s="1">
        <v>4</v>
      </c>
      <c r="CB22" s="1">
        <v>0</v>
      </c>
      <c r="CC22" s="1">
        <v>103</v>
      </c>
      <c r="CD22" s="1">
        <v>81</v>
      </c>
      <c r="CE22" s="1">
        <v>26</v>
      </c>
      <c r="CF22" s="1">
        <v>14</v>
      </c>
      <c r="CG22" s="1">
        <v>4</v>
      </c>
      <c r="CH22" s="1">
        <v>1</v>
      </c>
      <c r="CI22" s="1">
        <v>139</v>
      </c>
      <c r="CJ22" s="1">
        <v>58</v>
      </c>
      <c r="CK22" s="1">
        <v>17</v>
      </c>
      <c r="CL22" s="1">
        <v>10</v>
      </c>
      <c r="CM22" s="1">
        <v>2</v>
      </c>
      <c r="CN22" s="1">
        <v>0</v>
      </c>
      <c r="CO22" s="1">
        <v>2</v>
      </c>
      <c r="CP22" s="1">
        <v>0</v>
      </c>
      <c r="CQ22" s="1">
        <v>0</v>
      </c>
      <c r="CR22" s="1">
        <v>0</v>
      </c>
      <c r="CS22" s="4"/>
      <c r="CT22" s="4"/>
      <c r="CU22" s="4"/>
      <c r="CV22" s="4"/>
      <c r="CW22" s="4"/>
      <c r="CX22" s="4"/>
      <c r="CY22" s="4"/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224</v>
      </c>
      <c r="EA22" s="1">
        <v>0</v>
      </c>
      <c r="EB22" s="4">
        <v>46.450892857142854</v>
      </c>
      <c r="EC22" s="4">
        <v>38</v>
      </c>
      <c r="ED22" s="4">
        <v>32.834821428571431</v>
      </c>
      <c r="EE22" s="4"/>
      <c r="EF22" s="4">
        <v>117.28571428571429</v>
      </c>
      <c r="EG22" s="4">
        <v>39.095238095238095</v>
      </c>
      <c r="EH22" s="4">
        <v>39.095238095238095</v>
      </c>
      <c r="EI22" s="1">
        <v>58</v>
      </c>
      <c r="EJ22" s="1">
        <v>110</v>
      </c>
      <c r="EK22" s="1">
        <v>47</v>
      </c>
      <c r="EL22" s="1">
        <v>9</v>
      </c>
      <c r="EM22" s="1">
        <v>4</v>
      </c>
      <c r="EN22" s="1">
        <v>0</v>
      </c>
      <c r="EO22" s="1">
        <v>103</v>
      </c>
      <c r="EP22" s="1">
        <v>81</v>
      </c>
      <c r="EQ22" s="1">
        <v>26</v>
      </c>
      <c r="ER22" s="1">
        <v>14</v>
      </c>
      <c r="ES22" s="1">
        <v>4</v>
      </c>
      <c r="ET22" s="1">
        <v>1</v>
      </c>
      <c r="EU22" s="1">
        <v>139</v>
      </c>
      <c r="EV22" s="1">
        <v>58</v>
      </c>
      <c r="EW22" s="1">
        <v>17</v>
      </c>
      <c r="EX22" s="1">
        <v>10</v>
      </c>
      <c r="EY22" s="1">
        <v>2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2</v>
      </c>
      <c r="FH22" s="1">
        <v>0</v>
      </c>
      <c r="FI22" s="1">
        <v>207</v>
      </c>
      <c r="FJ22" s="1" t="s">
        <v>375</v>
      </c>
      <c r="FK22" s="1">
        <v>213</v>
      </c>
      <c r="FL22" s="1">
        <v>20</v>
      </c>
      <c r="FM22" s="1" t="s">
        <v>375</v>
      </c>
      <c r="FN22" s="1">
        <v>23</v>
      </c>
      <c r="FO22" s="1">
        <v>34</v>
      </c>
      <c r="FP22" s="1">
        <v>19</v>
      </c>
      <c r="FQ22" s="1">
        <v>34</v>
      </c>
      <c r="FR22" s="1" t="s">
        <v>284</v>
      </c>
      <c r="FS22" s="1">
        <v>313</v>
      </c>
      <c r="FT22" s="1">
        <v>134</v>
      </c>
      <c r="FU22" s="1">
        <v>313</v>
      </c>
    </row>
    <row r="23" spans="1:177" ht="15" customHeight="1">
      <c r="A23" s="13"/>
      <c r="AC23" s="23"/>
      <c r="AD23" s="23"/>
      <c r="AE23" s="23"/>
      <c r="AF23" s="23"/>
      <c r="AG23" s="23"/>
      <c r="AH23" s="23"/>
      <c r="AI23" s="23"/>
      <c r="BK23" s="29">
        <v>783942883</v>
      </c>
      <c r="BL23" s="1" t="s">
        <v>144</v>
      </c>
      <c r="BM23" s="1">
        <v>244</v>
      </c>
      <c r="BN23" s="1" t="s">
        <v>289</v>
      </c>
      <c r="BO23" s="1" t="s">
        <v>370</v>
      </c>
      <c r="BP23" s="1">
        <v>167</v>
      </c>
      <c r="BQ23" s="1">
        <v>0</v>
      </c>
      <c r="BR23" s="4">
        <v>47.32934131736527</v>
      </c>
      <c r="BS23" s="4">
        <v>35.185628742514972</v>
      </c>
      <c r="BT23" s="4">
        <v>40.071856287425149</v>
      </c>
      <c r="BU23" s="4">
        <v>122.58682634730539</v>
      </c>
      <c r="BV23" s="4">
        <v>40.862275449101809</v>
      </c>
      <c r="BW23" s="1">
        <v>34</v>
      </c>
      <c r="BX23" s="1">
        <v>94</v>
      </c>
      <c r="BY23" s="1">
        <v>37</v>
      </c>
      <c r="BZ23" s="1">
        <v>2</v>
      </c>
      <c r="CA23" s="1">
        <v>0</v>
      </c>
      <c r="CB23" s="1">
        <v>0</v>
      </c>
      <c r="CC23" s="1">
        <v>79</v>
      </c>
      <c r="CD23" s="1">
        <v>65</v>
      </c>
      <c r="CE23" s="1">
        <v>22</v>
      </c>
      <c r="CF23" s="1">
        <v>1</v>
      </c>
      <c r="CG23" s="1">
        <v>1</v>
      </c>
      <c r="CH23" s="1">
        <v>0</v>
      </c>
      <c r="CI23" s="1">
        <v>75</v>
      </c>
      <c r="CJ23" s="1">
        <v>58</v>
      </c>
      <c r="CK23" s="1">
        <v>24</v>
      </c>
      <c r="CL23" s="1">
        <v>10</v>
      </c>
      <c r="CM23" s="1">
        <v>1</v>
      </c>
      <c r="CN23" s="1">
        <v>1</v>
      </c>
      <c r="CO23" s="1">
        <v>0</v>
      </c>
      <c r="CP23" s="1">
        <v>0</v>
      </c>
      <c r="CQ23" s="1">
        <v>32</v>
      </c>
      <c r="CR23" s="1">
        <v>0</v>
      </c>
      <c r="CS23" s="4">
        <v>54.46875</v>
      </c>
      <c r="CT23" s="4">
        <v>41.75</v>
      </c>
      <c r="CU23" s="4">
        <v>51.46875</v>
      </c>
      <c r="CV23" s="4">
        <v>57.75</v>
      </c>
      <c r="CW23" s="4">
        <v>147.6875</v>
      </c>
      <c r="CX23" s="4">
        <v>49.229166666666664</v>
      </c>
      <c r="CY23" s="4">
        <v>51.359375</v>
      </c>
      <c r="CZ23" s="1">
        <v>3</v>
      </c>
      <c r="DA23" s="1">
        <v>17</v>
      </c>
      <c r="DB23" s="1">
        <v>12</v>
      </c>
      <c r="DC23" s="1">
        <v>0</v>
      </c>
      <c r="DD23" s="1">
        <v>0</v>
      </c>
      <c r="DE23" s="1">
        <v>0</v>
      </c>
      <c r="DF23" s="1">
        <v>10</v>
      </c>
      <c r="DG23" s="1">
        <v>17</v>
      </c>
      <c r="DH23" s="1">
        <v>4</v>
      </c>
      <c r="DI23" s="1">
        <v>1</v>
      </c>
      <c r="DJ23" s="1">
        <v>0</v>
      </c>
      <c r="DK23" s="1">
        <v>0</v>
      </c>
      <c r="DL23" s="1">
        <v>5</v>
      </c>
      <c r="DM23" s="1">
        <v>17</v>
      </c>
      <c r="DN23" s="1">
        <v>6</v>
      </c>
      <c r="DO23" s="1">
        <v>4</v>
      </c>
      <c r="DP23" s="1">
        <v>0</v>
      </c>
      <c r="DQ23" s="1">
        <v>0</v>
      </c>
      <c r="DR23" s="1">
        <v>3</v>
      </c>
      <c r="DS23" s="1">
        <v>18</v>
      </c>
      <c r="DT23" s="1">
        <v>6</v>
      </c>
      <c r="DU23" s="1">
        <v>5</v>
      </c>
      <c r="DV23" s="1">
        <v>0</v>
      </c>
      <c r="DW23" s="1">
        <v>0</v>
      </c>
      <c r="DX23" s="1">
        <v>0</v>
      </c>
      <c r="DY23" s="1">
        <v>0</v>
      </c>
      <c r="DZ23" s="1">
        <v>199</v>
      </c>
      <c r="EA23" s="1">
        <v>0</v>
      </c>
      <c r="EB23" s="4">
        <v>48.477386934673369</v>
      </c>
      <c r="EC23" s="4">
        <v>36.241206030150757</v>
      </c>
      <c r="ED23" s="4">
        <v>41.904522613065325</v>
      </c>
      <c r="EE23" s="4">
        <v>57.75</v>
      </c>
      <c r="EF23" s="4">
        <v>126.62311557788945</v>
      </c>
      <c r="EG23" s="4">
        <v>42.207705192629817</v>
      </c>
      <c r="EH23" s="4">
        <v>42.550251256281413</v>
      </c>
      <c r="EI23" s="1">
        <v>37</v>
      </c>
      <c r="EJ23" s="1">
        <v>111</v>
      </c>
      <c r="EK23" s="1">
        <v>49</v>
      </c>
      <c r="EL23" s="1">
        <v>2</v>
      </c>
      <c r="EM23" s="1">
        <v>0</v>
      </c>
      <c r="EN23" s="1">
        <v>0</v>
      </c>
      <c r="EO23" s="1">
        <v>89</v>
      </c>
      <c r="EP23" s="1">
        <v>82</v>
      </c>
      <c r="EQ23" s="1">
        <v>26</v>
      </c>
      <c r="ER23" s="1">
        <v>2</v>
      </c>
      <c r="ES23" s="1">
        <v>1</v>
      </c>
      <c r="ET23" s="1">
        <v>0</v>
      </c>
      <c r="EU23" s="1">
        <v>80</v>
      </c>
      <c r="EV23" s="1">
        <v>75</v>
      </c>
      <c r="EW23" s="1">
        <v>30</v>
      </c>
      <c r="EX23" s="1">
        <v>14</v>
      </c>
      <c r="EY23" s="1">
        <v>1</v>
      </c>
      <c r="EZ23" s="1">
        <v>1</v>
      </c>
      <c r="FA23" s="1">
        <v>3</v>
      </c>
      <c r="FB23" s="1">
        <v>18</v>
      </c>
      <c r="FC23" s="1">
        <v>6</v>
      </c>
      <c r="FD23" s="1">
        <v>5</v>
      </c>
      <c r="FE23" s="1">
        <v>0</v>
      </c>
      <c r="FF23" s="1">
        <v>0</v>
      </c>
      <c r="FG23" s="1">
        <v>0</v>
      </c>
      <c r="FH23" s="1">
        <v>0</v>
      </c>
      <c r="FI23" s="1">
        <v>176</v>
      </c>
      <c r="FJ23" s="1">
        <v>76</v>
      </c>
      <c r="FK23" s="1">
        <v>170</v>
      </c>
      <c r="FL23" s="1">
        <v>18</v>
      </c>
      <c r="FM23" s="1">
        <v>14</v>
      </c>
      <c r="FN23" s="1">
        <v>18</v>
      </c>
      <c r="FO23" s="1">
        <v>34</v>
      </c>
      <c r="FP23" s="1">
        <v>19</v>
      </c>
      <c r="FQ23" s="1">
        <v>34</v>
      </c>
      <c r="FR23" s="1" t="s">
        <v>284</v>
      </c>
      <c r="FS23" s="1">
        <v>313</v>
      </c>
      <c r="FT23" s="1">
        <v>134</v>
      </c>
      <c r="FU23" s="1">
        <v>313</v>
      </c>
    </row>
    <row r="24" spans="1:177" ht="15" customHeight="1">
      <c r="A24" s="13"/>
      <c r="AC24" s="23"/>
      <c r="AD24" s="23"/>
      <c r="AE24" s="23"/>
      <c r="AF24" s="23"/>
      <c r="AG24" s="23"/>
      <c r="AH24" s="23"/>
      <c r="AI24" s="23"/>
      <c r="BK24" s="29">
        <v>749261545</v>
      </c>
      <c r="BL24" s="1" t="s">
        <v>295</v>
      </c>
      <c r="BM24" s="1">
        <v>246</v>
      </c>
      <c r="BN24" s="1" t="s">
        <v>292</v>
      </c>
      <c r="BO24" s="1" t="s">
        <v>370</v>
      </c>
      <c r="BP24" s="1">
        <v>111</v>
      </c>
      <c r="BQ24" s="1">
        <v>0</v>
      </c>
      <c r="BR24" s="4">
        <v>48.558558558558559</v>
      </c>
      <c r="BS24" s="4">
        <v>43.243243243243242</v>
      </c>
      <c r="BT24" s="4">
        <v>40.063063063063062</v>
      </c>
      <c r="BU24" s="4">
        <v>131.86486486486487</v>
      </c>
      <c r="BV24" s="4">
        <v>43.954954954954935</v>
      </c>
      <c r="BW24" s="1">
        <v>24</v>
      </c>
      <c r="BX24" s="1">
        <v>56</v>
      </c>
      <c r="BY24" s="1">
        <v>24</v>
      </c>
      <c r="BZ24" s="1">
        <v>7</v>
      </c>
      <c r="CA24" s="1">
        <v>0</v>
      </c>
      <c r="CB24" s="1">
        <v>0</v>
      </c>
      <c r="CC24" s="1">
        <v>34</v>
      </c>
      <c r="CD24" s="1">
        <v>53</v>
      </c>
      <c r="CE24" s="1">
        <v>19</v>
      </c>
      <c r="CF24" s="1">
        <v>5</v>
      </c>
      <c r="CG24" s="1">
        <v>1</v>
      </c>
      <c r="CH24" s="1">
        <v>1</v>
      </c>
      <c r="CI24" s="1">
        <v>48</v>
      </c>
      <c r="CJ24" s="1">
        <v>40</v>
      </c>
      <c r="CK24" s="1">
        <v>17</v>
      </c>
      <c r="CL24" s="1">
        <v>6</v>
      </c>
      <c r="CM24" s="1">
        <v>1</v>
      </c>
      <c r="CN24" s="1">
        <v>0</v>
      </c>
      <c r="CO24" s="1">
        <v>0</v>
      </c>
      <c r="CP24" s="1">
        <v>0</v>
      </c>
      <c r="CQ24" s="1">
        <v>27</v>
      </c>
      <c r="CR24" s="1">
        <v>0</v>
      </c>
      <c r="CS24" s="4">
        <v>57.851851851851855</v>
      </c>
      <c r="CT24" s="4">
        <v>46.962962962962962</v>
      </c>
      <c r="CU24" s="4">
        <v>50.851851851851855</v>
      </c>
      <c r="CV24" s="4">
        <v>57.555555555555557</v>
      </c>
      <c r="CW24" s="4">
        <v>155.66666666666666</v>
      </c>
      <c r="CX24" s="4">
        <v>51.888888888888886</v>
      </c>
      <c r="CY24" s="4">
        <v>53.305555555555557</v>
      </c>
      <c r="CZ24" s="1">
        <v>2</v>
      </c>
      <c r="DA24" s="1">
        <v>13</v>
      </c>
      <c r="DB24" s="1">
        <v>9</v>
      </c>
      <c r="DC24" s="1">
        <v>3</v>
      </c>
      <c r="DD24" s="1">
        <v>0</v>
      </c>
      <c r="DE24" s="1">
        <v>0</v>
      </c>
      <c r="DF24" s="1">
        <v>9</v>
      </c>
      <c r="DG24" s="1">
        <v>10</v>
      </c>
      <c r="DH24" s="1">
        <v>7</v>
      </c>
      <c r="DI24" s="1">
        <v>1</v>
      </c>
      <c r="DJ24" s="1">
        <v>0</v>
      </c>
      <c r="DK24" s="1">
        <v>0</v>
      </c>
      <c r="DL24" s="1">
        <v>9</v>
      </c>
      <c r="DM24" s="1">
        <v>7</v>
      </c>
      <c r="DN24" s="1">
        <v>5</v>
      </c>
      <c r="DO24" s="1">
        <v>6</v>
      </c>
      <c r="DP24" s="1">
        <v>0</v>
      </c>
      <c r="DQ24" s="1">
        <v>1</v>
      </c>
      <c r="DR24" s="1">
        <v>3</v>
      </c>
      <c r="DS24" s="1">
        <v>11</v>
      </c>
      <c r="DT24" s="1">
        <v>11</v>
      </c>
      <c r="DU24" s="1">
        <v>2</v>
      </c>
      <c r="DV24" s="1">
        <v>1</v>
      </c>
      <c r="DW24" s="1">
        <v>0</v>
      </c>
      <c r="DX24" s="1">
        <v>0</v>
      </c>
      <c r="DY24" s="1">
        <v>0</v>
      </c>
      <c r="DZ24" s="1">
        <v>138</v>
      </c>
      <c r="EA24" s="1">
        <v>0</v>
      </c>
      <c r="EB24" s="4">
        <v>50.376811594202898</v>
      </c>
      <c r="EC24" s="4">
        <v>43.971014492753625</v>
      </c>
      <c r="ED24" s="4">
        <v>42.173913043478258</v>
      </c>
      <c r="EE24" s="4">
        <v>57.555555555555557</v>
      </c>
      <c r="EF24" s="4">
        <v>136.52173913043478</v>
      </c>
      <c r="EG24" s="4">
        <v>45.507246376811601</v>
      </c>
      <c r="EH24" s="4">
        <v>45.784420289855078</v>
      </c>
      <c r="EI24" s="1">
        <v>26</v>
      </c>
      <c r="EJ24" s="1">
        <v>69</v>
      </c>
      <c r="EK24" s="1">
        <v>33</v>
      </c>
      <c r="EL24" s="1">
        <v>10</v>
      </c>
      <c r="EM24" s="1">
        <v>0</v>
      </c>
      <c r="EN24" s="1">
        <v>0</v>
      </c>
      <c r="EO24" s="1">
        <v>43</v>
      </c>
      <c r="EP24" s="1">
        <v>63</v>
      </c>
      <c r="EQ24" s="1">
        <v>26</v>
      </c>
      <c r="ER24" s="1">
        <v>6</v>
      </c>
      <c r="ES24" s="1">
        <v>1</v>
      </c>
      <c r="ET24" s="1">
        <v>1</v>
      </c>
      <c r="EU24" s="1">
        <v>57</v>
      </c>
      <c r="EV24" s="1">
        <v>47</v>
      </c>
      <c r="EW24" s="1">
        <v>22</v>
      </c>
      <c r="EX24" s="1">
        <v>12</v>
      </c>
      <c r="EY24" s="1">
        <v>1</v>
      </c>
      <c r="EZ24" s="1">
        <v>1</v>
      </c>
      <c r="FA24" s="1">
        <v>3</v>
      </c>
      <c r="FB24" s="1">
        <v>11</v>
      </c>
      <c r="FC24" s="1">
        <v>11</v>
      </c>
      <c r="FD24" s="1">
        <v>2</v>
      </c>
      <c r="FE24" s="1">
        <v>1</v>
      </c>
      <c r="FF24" s="1">
        <v>0</v>
      </c>
      <c r="FG24" s="1">
        <v>0</v>
      </c>
      <c r="FH24" s="1">
        <v>0</v>
      </c>
      <c r="FI24" s="1">
        <v>131</v>
      </c>
      <c r="FJ24" s="1">
        <v>53</v>
      </c>
      <c r="FK24" s="1">
        <v>125</v>
      </c>
      <c r="FL24" s="1">
        <v>13</v>
      </c>
      <c r="FM24" s="1">
        <v>9</v>
      </c>
      <c r="FN24" s="1">
        <v>11</v>
      </c>
      <c r="FO24" s="1">
        <v>34</v>
      </c>
      <c r="FP24" s="1">
        <v>19</v>
      </c>
      <c r="FQ24" s="1">
        <v>34</v>
      </c>
      <c r="FR24" s="1" t="s">
        <v>284</v>
      </c>
      <c r="FS24" s="1">
        <v>313</v>
      </c>
      <c r="FT24" s="1">
        <v>134</v>
      </c>
      <c r="FU24" s="1">
        <v>313</v>
      </c>
    </row>
    <row r="25" spans="1:177" ht="15" customHeight="1">
      <c r="A25" s="13"/>
      <c r="AC25" s="23"/>
      <c r="AD25" s="23"/>
      <c r="AE25" s="23"/>
      <c r="AF25" s="23"/>
      <c r="AG25" s="23"/>
      <c r="AH25" s="23"/>
      <c r="AI25" s="23"/>
      <c r="BK25" s="29">
        <v>341691360</v>
      </c>
      <c r="BL25" s="1" t="s">
        <v>145</v>
      </c>
      <c r="BM25" s="1">
        <v>248</v>
      </c>
      <c r="BN25" s="1" t="s">
        <v>289</v>
      </c>
      <c r="BO25" s="1" t="s">
        <v>370</v>
      </c>
      <c r="BP25" s="1">
        <v>71</v>
      </c>
      <c r="BQ25" s="1">
        <v>0</v>
      </c>
      <c r="BR25" s="4">
        <v>46.098591549295776</v>
      </c>
      <c r="BS25" s="4">
        <v>39.887323943661968</v>
      </c>
      <c r="BT25" s="4">
        <v>38.929577464788736</v>
      </c>
      <c r="BU25" s="4">
        <v>124.91549295774648</v>
      </c>
      <c r="BV25" s="4">
        <v>41.638497652582146</v>
      </c>
      <c r="BW25" s="1">
        <v>18</v>
      </c>
      <c r="BX25" s="1">
        <v>34</v>
      </c>
      <c r="BY25" s="1">
        <v>18</v>
      </c>
      <c r="BZ25" s="1">
        <v>1</v>
      </c>
      <c r="CA25" s="1">
        <v>1</v>
      </c>
      <c r="CB25" s="1">
        <v>0</v>
      </c>
      <c r="CC25" s="1">
        <v>34</v>
      </c>
      <c r="CD25" s="1">
        <v>21</v>
      </c>
      <c r="CE25" s="1">
        <v>12</v>
      </c>
      <c r="CF25" s="1">
        <v>4</v>
      </c>
      <c r="CG25" s="1">
        <v>1</v>
      </c>
      <c r="CH25" s="1">
        <v>0</v>
      </c>
      <c r="CI25" s="1">
        <v>36</v>
      </c>
      <c r="CJ25" s="1">
        <v>18</v>
      </c>
      <c r="CK25" s="1">
        <v>12</v>
      </c>
      <c r="CL25" s="1">
        <v>5</v>
      </c>
      <c r="CM25" s="1">
        <v>1</v>
      </c>
      <c r="CN25" s="1">
        <v>0</v>
      </c>
      <c r="CO25" s="1">
        <v>0</v>
      </c>
      <c r="CP25" s="1">
        <v>0</v>
      </c>
      <c r="CQ25" s="1">
        <v>37</v>
      </c>
      <c r="CR25" s="1">
        <v>0</v>
      </c>
      <c r="CS25" s="4">
        <v>56.432432432432435</v>
      </c>
      <c r="CT25" s="4">
        <v>39.45945945945946</v>
      </c>
      <c r="CU25" s="4">
        <v>48.297297297297298</v>
      </c>
      <c r="CV25" s="4">
        <v>54.054054054054056</v>
      </c>
      <c r="CW25" s="4">
        <v>144.18918918918919</v>
      </c>
      <c r="CX25" s="4">
        <v>48.063063063063055</v>
      </c>
      <c r="CY25" s="4">
        <v>49.560810810810814</v>
      </c>
      <c r="CZ25" s="1">
        <v>3</v>
      </c>
      <c r="DA25" s="1">
        <v>18</v>
      </c>
      <c r="DB25" s="1">
        <v>12</v>
      </c>
      <c r="DC25" s="1">
        <v>4</v>
      </c>
      <c r="DD25" s="1">
        <v>0</v>
      </c>
      <c r="DE25" s="1">
        <v>0</v>
      </c>
      <c r="DF25" s="1">
        <v>17</v>
      </c>
      <c r="DG25" s="1">
        <v>15</v>
      </c>
      <c r="DH25" s="1">
        <v>3</v>
      </c>
      <c r="DI25" s="1">
        <v>2</v>
      </c>
      <c r="DJ25" s="1">
        <v>0</v>
      </c>
      <c r="DK25" s="1">
        <v>0</v>
      </c>
      <c r="DL25" s="1">
        <v>14</v>
      </c>
      <c r="DM25" s="1">
        <v>11</v>
      </c>
      <c r="DN25" s="1">
        <v>6</v>
      </c>
      <c r="DO25" s="1">
        <v>6</v>
      </c>
      <c r="DP25" s="1">
        <v>0</v>
      </c>
      <c r="DQ25" s="1">
        <v>0</v>
      </c>
      <c r="DR25" s="1">
        <v>5</v>
      </c>
      <c r="DS25" s="1">
        <v>20</v>
      </c>
      <c r="DT25" s="1">
        <v>9</v>
      </c>
      <c r="DU25" s="1">
        <v>3</v>
      </c>
      <c r="DV25" s="1">
        <v>0</v>
      </c>
      <c r="DW25" s="1">
        <v>0</v>
      </c>
      <c r="DX25" s="1">
        <v>0</v>
      </c>
      <c r="DY25" s="1">
        <v>0</v>
      </c>
      <c r="DZ25" s="1">
        <v>108</v>
      </c>
      <c r="EA25" s="1">
        <v>0</v>
      </c>
      <c r="EB25" s="4">
        <v>49.638888888888886</v>
      </c>
      <c r="EC25" s="4">
        <v>39.74074074074074</v>
      </c>
      <c r="ED25" s="4">
        <v>42.138888888888886</v>
      </c>
      <c r="EE25" s="4">
        <v>54.054054054054056</v>
      </c>
      <c r="EF25" s="4">
        <v>131.5185185185185</v>
      </c>
      <c r="EG25" s="4">
        <v>43.839506172839521</v>
      </c>
      <c r="EH25" s="4">
        <v>44.35262345679012</v>
      </c>
      <c r="EI25" s="1">
        <v>21</v>
      </c>
      <c r="EJ25" s="1">
        <v>52</v>
      </c>
      <c r="EK25" s="1">
        <v>30</v>
      </c>
      <c r="EL25" s="1">
        <v>5</v>
      </c>
      <c r="EM25" s="1">
        <v>1</v>
      </c>
      <c r="EN25" s="1">
        <v>0</v>
      </c>
      <c r="EO25" s="1">
        <v>51</v>
      </c>
      <c r="EP25" s="1">
        <v>36</v>
      </c>
      <c r="EQ25" s="1">
        <v>15</v>
      </c>
      <c r="ER25" s="1">
        <v>6</v>
      </c>
      <c r="ES25" s="1">
        <v>1</v>
      </c>
      <c r="ET25" s="1">
        <v>0</v>
      </c>
      <c r="EU25" s="1">
        <v>50</v>
      </c>
      <c r="EV25" s="1">
        <v>29</v>
      </c>
      <c r="EW25" s="1">
        <v>18</v>
      </c>
      <c r="EX25" s="1">
        <v>11</v>
      </c>
      <c r="EY25" s="1">
        <v>1</v>
      </c>
      <c r="EZ25" s="1">
        <v>0</v>
      </c>
      <c r="FA25" s="1">
        <v>5</v>
      </c>
      <c r="FB25" s="1">
        <v>20</v>
      </c>
      <c r="FC25" s="1">
        <v>9</v>
      </c>
      <c r="FD25" s="1">
        <v>3</v>
      </c>
      <c r="FE25" s="1">
        <v>0</v>
      </c>
      <c r="FF25" s="1">
        <v>0</v>
      </c>
      <c r="FG25" s="1">
        <v>0</v>
      </c>
      <c r="FH25" s="1">
        <v>0</v>
      </c>
      <c r="FI25" s="1">
        <v>164</v>
      </c>
      <c r="FJ25" s="1">
        <v>87</v>
      </c>
      <c r="FK25" s="1">
        <v>144</v>
      </c>
      <c r="FL25" s="1">
        <v>17</v>
      </c>
      <c r="FM25" s="1">
        <v>16</v>
      </c>
      <c r="FN25" s="1">
        <v>16</v>
      </c>
      <c r="FO25" s="1">
        <v>34</v>
      </c>
      <c r="FP25" s="1">
        <v>19</v>
      </c>
      <c r="FQ25" s="1">
        <v>34</v>
      </c>
      <c r="FR25" s="1" t="s">
        <v>284</v>
      </c>
      <c r="FS25" s="1">
        <v>313</v>
      </c>
      <c r="FT25" s="1">
        <v>134</v>
      </c>
      <c r="FU25" s="1">
        <v>313</v>
      </c>
    </row>
    <row r="26" spans="1:177">
      <c r="AC26" s="23"/>
      <c r="AD26" s="23"/>
      <c r="AE26" s="23"/>
      <c r="AF26" s="23"/>
      <c r="AG26" s="23"/>
      <c r="AH26" s="23"/>
      <c r="AI26" s="23"/>
      <c r="BK26" s="29">
        <v>227519884</v>
      </c>
      <c r="BL26" s="1" t="s">
        <v>296</v>
      </c>
      <c r="BM26" s="1">
        <v>267</v>
      </c>
      <c r="BN26" s="1" t="s">
        <v>292</v>
      </c>
      <c r="BO26" s="1" t="s">
        <v>370</v>
      </c>
      <c r="BP26" s="1">
        <v>60</v>
      </c>
      <c r="BQ26" s="1">
        <v>0</v>
      </c>
      <c r="BR26" s="4">
        <v>49.716666666666669</v>
      </c>
      <c r="BS26" s="4">
        <v>39.799999999999997</v>
      </c>
      <c r="BT26" s="4">
        <v>38.15</v>
      </c>
      <c r="BU26" s="4">
        <v>127.66666666666667</v>
      </c>
      <c r="BV26" s="4">
        <v>42.555555555555536</v>
      </c>
      <c r="BW26" s="1">
        <v>11</v>
      </c>
      <c r="BX26" s="1">
        <v>36</v>
      </c>
      <c r="BY26" s="1">
        <v>10</v>
      </c>
      <c r="BZ26" s="1">
        <v>3</v>
      </c>
      <c r="CA26" s="1">
        <v>0</v>
      </c>
      <c r="CB26" s="1">
        <v>0</v>
      </c>
      <c r="CC26" s="1">
        <v>26</v>
      </c>
      <c r="CD26" s="1">
        <v>23</v>
      </c>
      <c r="CE26" s="1">
        <v>8</v>
      </c>
      <c r="CF26" s="1">
        <v>3</v>
      </c>
      <c r="CG26" s="1">
        <v>1</v>
      </c>
      <c r="CH26" s="1">
        <v>0</v>
      </c>
      <c r="CI26" s="1">
        <v>25</v>
      </c>
      <c r="CJ26" s="1">
        <v>29</v>
      </c>
      <c r="CK26" s="1">
        <v>3</v>
      </c>
      <c r="CL26" s="1">
        <v>3</v>
      </c>
      <c r="CM26" s="1">
        <v>0</v>
      </c>
      <c r="CN26" s="1">
        <v>0</v>
      </c>
      <c r="CO26" s="1">
        <v>0</v>
      </c>
      <c r="CP26" s="1">
        <v>0</v>
      </c>
      <c r="CQ26" s="1">
        <v>83</v>
      </c>
      <c r="CR26" s="1">
        <v>0</v>
      </c>
      <c r="CS26" s="4">
        <v>60.409638554216869</v>
      </c>
      <c r="CT26" s="4">
        <v>51.132530120481931</v>
      </c>
      <c r="CU26" s="4">
        <v>58.650602409638552</v>
      </c>
      <c r="CV26" s="4">
        <v>56.927710843373497</v>
      </c>
      <c r="CW26" s="4">
        <v>170.19277108433735</v>
      </c>
      <c r="CX26" s="4">
        <v>56.730923694779122</v>
      </c>
      <c r="CY26" s="4">
        <v>56.78012048192771</v>
      </c>
      <c r="CZ26" s="1">
        <v>4</v>
      </c>
      <c r="DA26" s="1">
        <v>38</v>
      </c>
      <c r="DB26" s="1">
        <v>35</v>
      </c>
      <c r="DC26" s="1">
        <v>6</v>
      </c>
      <c r="DD26" s="1">
        <v>0</v>
      </c>
      <c r="DE26" s="1">
        <v>0</v>
      </c>
      <c r="DF26" s="1">
        <v>21</v>
      </c>
      <c r="DG26" s="1">
        <v>34</v>
      </c>
      <c r="DH26" s="1">
        <v>18</v>
      </c>
      <c r="DI26" s="1">
        <v>10</v>
      </c>
      <c r="DJ26" s="1">
        <v>0</v>
      </c>
      <c r="DK26" s="1">
        <v>0</v>
      </c>
      <c r="DL26" s="1">
        <v>14</v>
      </c>
      <c r="DM26" s="1">
        <v>30</v>
      </c>
      <c r="DN26" s="1">
        <v>20</v>
      </c>
      <c r="DO26" s="1">
        <v>19</v>
      </c>
      <c r="DP26" s="1">
        <v>0</v>
      </c>
      <c r="DQ26" s="1">
        <v>4</v>
      </c>
      <c r="DR26" s="1">
        <v>6</v>
      </c>
      <c r="DS26" s="1">
        <v>41</v>
      </c>
      <c r="DT26" s="1">
        <v>32</v>
      </c>
      <c r="DU26" s="1">
        <v>4</v>
      </c>
      <c r="DV26" s="1">
        <v>0</v>
      </c>
      <c r="DW26" s="1">
        <v>0</v>
      </c>
      <c r="DX26" s="1">
        <v>0</v>
      </c>
      <c r="DY26" s="1">
        <v>0</v>
      </c>
      <c r="DZ26" s="1">
        <v>143</v>
      </c>
      <c r="EA26" s="1">
        <v>0</v>
      </c>
      <c r="EB26" s="4">
        <v>55.92307692307692</v>
      </c>
      <c r="EC26" s="4">
        <v>46.37762237762238</v>
      </c>
      <c r="ED26" s="4">
        <v>50.048951048951047</v>
      </c>
      <c r="EE26" s="4">
        <v>56.927710843373497</v>
      </c>
      <c r="EF26" s="4">
        <v>152.34965034965035</v>
      </c>
      <c r="EG26" s="4">
        <v>50.783216783216787</v>
      </c>
      <c r="EH26" s="4">
        <v>50.811771561771565</v>
      </c>
      <c r="EI26" s="1">
        <v>15</v>
      </c>
      <c r="EJ26" s="1">
        <v>74</v>
      </c>
      <c r="EK26" s="1">
        <v>45</v>
      </c>
      <c r="EL26" s="1">
        <v>9</v>
      </c>
      <c r="EM26" s="1">
        <v>0</v>
      </c>
      <c r="EN26" s="1">
        <v>0</v>
      </c>
      <c r="EO26" s="1">
        <v>47</v>
      </c>
      <c r="EP26" s="1">
        <v>57</v>
      </c>
      <c r="EQ26" s="1">
        <v>26</v>
      </c>
      <c r="ER26" s="1">
        <v>13</v>
      </c>
      <c r="ES26" s="1">
        <v>1</v>
      </c>
      <c r="ET26" s="1">
        <v>0</v>
      </c>
      <c r="EU26" s="1">
        <v>39</v>
      </c>
      <c r="EV26" s="1">
        <v>59</v>
      </c>
      <c r="EW26" s="1">
        <v>23</v>
      </c>
      <c r="EX26" s="1">
        <v>22</v>
      </c>
      <c r="EY26" s="1">
        <v>0</v>
      </c>
      <c r="EZ26" s="1">
        <v>4</v>
      </c>
      <c r="FA26" s="1">
        <v>6</v>
      </c>
      <c r="FB26" s="1">
        <v>41</v>
      </c>
      <c r="FC26" s="1">
        <v>32</v>
      </c>
      <c r="FD26" s="1">
        <v>4</v>
      </c>
      <c r="FE26" s="1">
        <v>0</v>
      </c>
      <c r="FF26" s="1">
        <v>0</v>
      </c>
      <c r="FG26" s="1">
        <v>0</v>
      </c>
      <c r="FH26" s="1">
        <v>0</v>
      </c>
      <c r="FI26" s="1">
        <v>152</v>
      </c>
      <c r="FJ26" s="1">
        <v>22</v>
      </c>
      <c r="FK26" s="1">
        <v>60</v>
      </c>
      <c r="FL26" s="1">
        <v>15</v>
      </c>
      <c r="FM26" s="1">
        <v>2</v>
      </c>
      <c r="FN26" s="1">
        <v>4</v>
      </c>
      <c r="FO26" s="1">
        <v>34</v>
      </c>
      <c r="FP26" s="1">
        <v>19</v>
      </c>
      <c r="FQ26" s="1">
        <v>34</v>
      </c>
      <c r="FR26" s="1" t="s">
        <v>284</v>
      </c>
      <c r="FS26" s="1">
        <v>313</v>
      </c>
      <c r="FT26" s="1">
        <v>134</v>
      </c>
      <c r="FU26" s="1">
        <v>313</v>
      </c>
    </row>
    <row r="27" spans="1:177">
      <c r="AC27" s="23"/>
      <c r="AD27" s="23"/>
      <c r="AE27" s="23"/>
      <c r="AF27" s="23"/>
      <c r="AG27" s="23"/>
      <c r="AH27" s="23"/>
      <c r="AI27" s="23"/>
      <c r="BK27" s="29">
        <v>793385579</v>
      </c>
      <c r="BL27" s="1" t="s">
        <v>146</v>
      </c>
      <c r="BM27" s="1">
        <v>276</v>
      </c>
      <c r="BN27" s="1" t="s">
        <v>289</v>
      </c>
      <c r="BO27" s="1" t="s">
        <v>370</v>
      </c>
      <c r="BP27" s="1">
        <v>85</v>
      </c>
      <c r="BQ27" s="1">
        <v>0</v>
      </c>
      <c r="BR27" s="4">
        <v>47.776470588235291</v>
      </c>
      <c r="BS27" s="4">
        <v>44.047058823529412</v>
      </c>
      <c r="BT27" s="4">
        <v>40.941176470588232</v>
      </c>
      <c r="BU27" s="4">
        <v>132.76470588235293</v>
      </c>
      <c r="BV27" s="4">
        <v>44.254901960784295</v>
      </c>
      <c r="BW27" s="1">
        <v>24</v>
      </c>
      <c r="BX27" s="1">
        <v>34</v>
      </c>
      <c r="BY27" s="1">
        <v>22</v>
      </c>
      <c r="BZ27" s="1">
        <v>5</v>
      </c>
      <c r="CA27" s="1">
        <v>0</v>
      </c>
      <c r="CB27" s="1">
        <v>0</v>
      </c>
      <c r="CC27" s="1">
        <v>39</v>
      </c>
      <c r="CD27" s="1">
        <v>20</v>
      </c>
      <c r="CE27" s="1">
        <v>14</v>
      </c>
      <c r="CF27" s="1">
        <v>12</v>
      </c>
      <c r="CG27" s="1">
        <v>1</v>
      </c>
      <c r="CH27" s="1">
        <v>3</v>
      </c>
      <c r="CI27" s="1">
        <v>39</v>
      </c>
      <c r="CJ27" s="1">
        <v>25</v>
      </c>
      <c r="CK27" s="1">
        <v>9</v>
      </c>
      <c r="CL27" s="1">
        <v>12</v>
      </c>
      <c r="CM27" s="1">
        <v>0</v>
      </c>
      <c r="CN27" s="1">
        <v>1</v>
      </c>
      <c r="CO27" s="1">
        <v>0</v>
      </c>
      <c r="CP27" s="1">
        <v>0</v>
      </c>
      <c r="CQ27" s="1">
        <v>44</v>
      </c>
      <c r="CR27" s="1">
        <v>0</v>
      </c>
      <c r="CS27" s="4">
        <v>58.545454545454547</v>
      </c>
      <c r="CT27" s="4">
        <v>43.272727272727273</v>
      </c>
      <c r="CU27" s="4">
        <v>47.590909090909093</v>
      </c>
      <c r="CV27" s="4">
        <v>52.863636363636367</v>
      </c>
      <c r="CW27" s="4">
        <v>149.40909090909091</v>
      </c>
      <c r="CX27" s="4">
        <v>49.803030303030297</v>
      </c>
      <c r="CY27" s="4">
        <v>50.56818181818182</v>
      </c>
      <c r="CZ27" s="1">
        <v>4</v>
      </c>
      <c r="DA27" s="1">
        <v>19</v>
      </c>
      <c r="DB27" s="1">
        <v>18</v>
      </c>
      <c r="DC27" s="1">
        <v>3</v>
      </c>
      <c r="DD27" s="1">
        <v>0</v>
      </c>
      <c r="DE27" s="1">
        <v>0</v>
      </c>
      <c r="DF27" s="1">
        <v>16</v>
      </c>
      <c r="DG27" s="1">
        <v>19</v>
      </c>
      <c r="DH27" s="1">
        <v>7</v>
      </c>
      <c r="DI27" s="1">
        <v>2</v>
      </c>
      <c r="DJ27" s="1">
        <v>0</v>
      </c>
      <c r="DK27" s="1">
        <v>0</v>
      </c>
      <c r="DL27" s="1">
        <v>17</v>
      </c>
      <c r="DM27" s="1">
        <v>14</v>
      </c>
      <c r="DN27" s="1">
        <v>4</v>
      </c>
      <c r="DO27" s="1">
        <v>9</v>
      </c>
      <c r="DP27" s="1">
        <v>1</v>
      </c>
      <c r="DQ27" s="1">
        <v>1</v>
      </c>
      <c r="DR27" s="1">
        <v>8</v>
      </c>
      <c r="DS27" s="1">
        <v>20</v>
      </c>
      <c r="DT27" s="1">
        <v>15</v>
      </c>
      <c r="DU27" s="1">
        <v>1</v>
      </c>
      <c r="DV27" s="1">
        <v>0</v>
      </c>
      <c r="DW27" s="1">
        <v>0</v>
      </c>
      <c r="DX27" s="1">
        <v>0</v>
      </c>
      <c r="DY27" s="1">
        <v>0</v>
      </c>
      <c r="DZ27" s="1">
        <v>129</v>
      </c>
      <c r="EA27" s="1">
        <v>0</v>
      </c>
      <c r="EB27" s="4">
        <v>51.449612403100772</v>
      </c>
      <c r="EC27" s="4">
        <v>43.782945736434108</v>
      </c>
      <c r="ED27" s="4">
        <v>43.209302325581397</v>
      </c>
      <c r="EE27" s="4">
        <v>52.863636363636367</v>
      </c>
      <c r="EF27" s="4">
        <v>138.44186046511629</v>
      </c>
      <c r="EG27" s="4">
        <v>46.147286821705414</v>
      </c>
      <c r="EH27" s="4">
        <v>46.408268733850115</v>
      </c>
      <c r="EI27" s="1">
        <v>28</v>
      </c>
      <c r="EJ27" s="1">
        <v>53</v>
      </c>
      <c r="EK27" s="1">
        <v>40</v>
      </c>
      <c r="EL27" s="1">
        <v>8</v>
      </c>
      <c r="EM27" s="1">
        <v>0</v>
      </c>
      <c r="EN27" s="1">
        <v>0</v>
      </c>
      <c r="EO27" s="1">
        <v>55</v>
      </c>
      <c r="EP27" s="1">
        <v>39</v>
      </c>
      <c r="EQ27" s="1">
        <v>21</v>
      </c>
      <c r="ER27" s="1">
        <v>14</v>
      </c>
      <c r="ES27" s="1">
        <v>1</v>
      </c>
      <c r="ET27" s="1">
        <v>3</v>
      </c>
      <c r="EU27" s="1">
        <v>56</v>
      </c>
      <c r="EV27" s="1">
        <v>39</v>
      </c>
      <c r="EW27" s="1">
        <v>13</v>
      </c>
      <c r="EX27" s="1">
        <v>21</v>
      </c>
      <c r="EY27" s="1">
        <v>1</v>
      </c>
      <c r="EZ27" s="1">
        <v>2</v>
      </c>
      <c r="FA27" s="1">
        <v>8</v>
      </c>
      <c r="FB27" s="1">
        <v>20</v>
      </c>
      <c r="FC27" s="1">
        <v>15</v>
      </c>
      <c r="FD27" s="1">
        <v>1</v>
      </c>
      <c r="FE27" s="1">
        <v>0</v>
      </c>
      <c r="FF27" s="1">
        <v>0</v>
      </c>
      <c r="FG27" s="1">
        <v>0</v>
      </c>
      <c r="FH27" s="1">
        <v>0</v>
      </c>
      <c r="FI27" s="1">
        <v>127</v>
      </c>
      <c r="FJ27" s="1">
        <v>69</v>
      </c>
      <c r="FK27" s="1">
        <v>119</v>
      </c>
      <c r="FL27" s="1">
        <v>11</v>
      </c>
      <c r="FM27" s="1">
        <v>12</v>
      </c>
      <c r="FN27" s="1">
        <v>8</v>
      </c>
      <c r="FO27" s="1">
        <v>34</v>
      </c>
      <c r="FP27" s="1">
        <v>19</v>
      </c>
      <c r="FQ27" s="1">
        <v>34</v>
      </c>
      <c r="FR27" s="1" t="s">
        <v>284</v>
      </c>
      <c r="FS27" s="1">
        <v>313</v>
      </c>
      <c r="FT27" s="1">
        <v>134</v>
      </c>
      <c r="FU27" s="1">
        <v>313</v>
      </c>
    </row>
    <row r="28" spans="1:177">
      <c r="AC28" s="23"/>
      <c r="AD28" s="23"/>
      <c r="AE28" s="23"/>
      <c r="AF28" s="23"/>
      <c r="AG28" s="23"/>
      <c r="AH28" s="23"/>
      <c r="AI28" s="23"/>
      <c r="BK28" s="29">
        <v>199201762</v>
      </c>
      <c r="BL28" s="1" t="s">
        <v>147</v>
      </c>
      <c r="BM28" s="1">
        <v>283</v>
      </c>
      <c r="BN28" s="1" t="s">
        <v>289</v>
      </c>
      <c r="BO28" s="1" t="s">
        <v>370</v>
      </c>
      <c r="BP28" s="1">
        <v>103</v>
      </c>
      <c r="BQ28" s="1">
        <v>1</v>
      </c>
      <c r="BR28" s="4">
        <v>48.127450980392155</v>
      </c>
      <c r="BS28" s="4">
        <v>41.058823529411768</v>
      </c>
      <c r="BT28" s="4">
        <v>39.147058823529413</v>
      </c>
      <c r="BU28" s="4">
        <v>128.33333333333334</v>
      </c>
      <c r="BV28" s="4">
        <v>42.777777777777764</v>
      </c>
      <c r="BW28" s="1">
        <v>26</v>
      </c>
      <c r="BX28" s="1">
        <v>51</v>
      </c>
      <c r="BY28" s="1">
        <v>20</v>
      </c>
      <c r="BZ28" s="1">
        <v>5</v>
      </c>
      <c r="CA28" s="1">
        <v>1</v>
      </c>
      <c r="CB28" s="1">
        <v>0</v>
      </c>
      <c r="CC28" s="1">
        <v>40</v>
      </c>
      <c r="CD28" s="1">
        <v>39</v>
      </c>
      <c r="CE28" s="1">
        <v>14</v>
      </c>
      <c r="CF28" s="1">
        <v>9</v>
      </c>
      <c r="CG28" s="1">
        <v>3</v>
      </c>
      <c r="CH28" s="1">
        <v>1</v>
      </c>
      <c r="CI28" s="1">
        <v>45</v>
      </c>
      <c r="CJ28" s="1">
        <v>39</v>
      </c>
      <c r="CK28" s="1">
        <v>12</v>
      </c>
      <c r="CL28" s="1">
        <v>6</v>
      </c>
      <c r="CM28" s="1">
        <v>1</v>
      </c>
      <c r="CN28" s="1">
        <v>0</v>
      </c>
      <c r="CO28" s="1">
        <v>0</v>
      </c>
      <c r="CP28" s="1">
        <v>0</v>
      </c>
      <c r="CQ28" s="1">
        <v>12</v>
      </c>
      <c r="CR28" s="1">
        <v>0</v>
      </c>
      <c r="CS28" s="4">
        <v>59.666666666666664</v>
      </c>
      <c r="CT28" s="4">
        <v>51</v>
      </c>
      <c r="CU28" s="4">
        <v>59.416666666666664</v>
      </c>
      <c r="CV28" s="4">
        <v>67.5</v>
      </c>
      <c r="CW28" s="4">
        <v>170.08333333333334</v>
      </c>
      <c r="CX28" s="4">
        <v>56.69444444444445</v>
      </c>
      <c r="CY28" s="4">
        <v>59.395833333333336</v>
      </c>
      <c r="CZ28" s="1">
        <v>1</v>
      </c>
      <c r="DA28" s="1">
        <v>4</v>
      </c>
      <c r="DB28" s="1">
        <v>7</v>
      </c>
      <c r="DC28" s="1">
        <v>0</v>
      </c>
      <c r="DD28" s="1">
        <v>0</v>
      </c>
      <c r="DE28" s="1">
        <v>0</v>
      </c>
      <c r="DF28" s="1">
        <v>2</v>
      </c>
      <c r="DG28" s="1">
        <v>6</v>
      </c>
      <c r="DH28" s="1">
        <v>3</v>
      </c>
      <c r="DI28" s="1">
        <v>1</v>
      </c>
      <c r="DJ28" s="1">
        <v>0</v>
      </c>
      <c r="DK28" s="1">
        <v>0</v>
      </c>
      <c r="DL28" s="1">
        <v>2</v>
      </c>
      <c r="DM28" s="1">
        <v>3</v>
      </c>
      <c r="DN28" s="1">
        <v>4</v>
      </c>
      <c r="DO28" s="1">
        <v>3</v>
      </c>
      <c r="DP28" s="1">
        <v>0</v>
      </c>
      <c r="DQ28" s="1">
        <v>0</v>
      </c>
      <c r="DR28" s="1">
        <v>2</v>
      </c>
      <c r="DS28" s="1">
        <v>0</v>
      </c>
      <c r="DT28" s="1">
        <v>7</v>
      </c>
      <c r="DU28" s="1">
        <v>3</v>
      </c>
      <c r="DV28" s="1">
        <v>0</v>
      </c>
      <c r="DW28" s="1">
        <v>0</v>
      </c>
      <c r="DX28" s="1">
        <v>0</v>
      </c>
      <c r="DY28" s="1">
        <v>0</v>
      </c>
      <c r="DZ28" s="1">
        <v>115</v>
      </c>
      <c r="EA28" s="1">
        <v>1</v>
      </c>
      <c r="EB28" s="4">
        <v>49.342105263157897</v>
      </c>
      <c r="EC28" s="4">
        <v>42.10526315789474</v>
      </c>
      <c r="ED28" s="4">
        <v>41.280701754385966</v>
      </c>
      <c r="EE28" s="4">
        <v>67.5</v>
      </c>
      <c r="EF28" s="4">
        <v>132.7280701754386</v>
      </c>
      <c r="EG28" s="4">
        <v>44.242690058479525</v>
      </c>
      <c r="EH28" s="4">
        <v>44.527046783625728</v>
      </c>
      <c r="EI28" s="1">
        <v>27</v>
      </c>
      <c r="EJ28" s="1">
        <v>55</v>
      </c>
      <c r="EK28" s="1">
        <v>27</v>
      </c>
      <c r="EL28" s="1">
        <v>5</v>
      </c>
      <c r="EM28" s="1">
        <v>1</v>
      </c>
      <c r="EN28" s="1">
        <v>0</v>
      </c>
      <c r="EO28" s="1">
        <v>42</v>
      </c>
      <c r="EP28" s="1">
        <v>45</v>
      </c>
      <c r="EQ28" s="1">
        <v>17</v>
      </c>
      <c r="ER28" s="1">
        <v>10</v>
      </c>
      <c r="ES28" s="1">
        <v>3</v>
      </c>
      <c r="ET28" s="1">
        <v>1</v>
      </c>
      <c r="EU28" s="1">
        <v>47</v>
      </c>
      <c r="EV28" s="1">
        <v>42</v>
      </c>
      <c r="EW28" s="1">
        <v>16</v>
      </c>
      <c r="EX28" s="1">
        <v>9</v>
      </c>
      <c r="EY28" s="1">
        <v>1</v>
      </c>
      <c r="EZ28" s="1">
        <v>0</v>
      </c>
      <c r="FA28" s="1">
        <v>2</v>
      </c>
      <c r="FB28" s="1">
        <v>0</v>
      </c>
      <c r="FC28" s="1">
        <v>7</v>
      </c>
      <c r="FD28" s="1">
        <v>3</v>
      </c>
      <c r="FE28" s="1">
        <v>0</v>
      </c>
      <c r="FF28" s="1">
        <v>0</v>
      </c>
      <c r="FG28" s="1">
        <v>0</v>
      </c>
      <c r="FH28" s="1">
        <v>0</v>
      </c>
      <c r="FI28" s="1">
        <v>146</v>
      </c>
      <c r="FJ28" s="1">
        <v>23</v>
      </c>
      <c r="FK28" s="1">
        <v>142</v>
      </c>
      <c r="FL28" s="1">
        <v>14</v>
      </c>
      <c r="FM28" s="1">
        <v>3</v>
      </c>
      <c r="FN28" s="1">
        <v>15</v>
      </c>
      <c r="FO28" s="1">
        <v>34</v>
      </c>
      <c r="FP28" s="1">
        <v>19</v>
      </c>
      <c r="FQ28" s="1">
        <v>34</v>
      </c>
      <c r="FR28" s="1" t="s">
        <v>284</v>
      </c>
      <c r="FS28" s="1">
        <v>313</v>
      </c>
      <c r="FT28" s="1">
        <v>134</v>
      </c>
      <c r="FU28" s="1">
        <v>313</v>
      </c>
    </row>
    <row r="29" spans="1:177">
      <c r="AC29" s="23"/>
      <c r="AD29" s="23"/>
      <c r="AE29" s="23"/>
      <c r="AF29" s="23"/>
      <c r="AG29" s="23"/>
      <c r="AH29" s="23"/>
      <c r="AI29" s="23"/>
      <c r="BK29" s="29">
        <v>692159867</v>
      </c>
      <c r="BL29" s="1" t="s">
        <v>148</v>
      </c>
      <c r="BM29" s="1">
        <v>284</v>
      </c>
      <c r="BN29" s="1" t="s">
        <v>289</v>
      </c>
      <c r="BO29" s="1" t="s">
        <v>370</v>
      </c>
      <c r="BP29" s="1">
        <v>228</v>
      </c>
      <c r="BQ29" s="1">
        <v>0</v>
      </c>
      <c r="BR29" s="4">
        <v>43.377192982456137</v>
      </c>
      <c r="BS29" s="4">
        <v>33.807017543859651</v>
      </c>
      <c r="BT29" s="4">
        <v>31.399122807017545</v>
      </c>
      <c r="BU29" s="4">
        <v>108.58333333333333</v>
      </c>
      <c r="BV29" s="4">
        <v>36.194444444444471</v>
      </c>
      <c r="BW29" s="1">
        <v>68</v>
      </c>
      <c r="BX29" s="1">
        <v>114</v>
      </c>
      <c r="BY29" s="1">
        <v>43</v>
      </c>
      <c r="BZ29" s="1">
        <v>3</v>
      </c>
      <c r="CA29" s="1">
        <v>3</v>
      </c>
      <c r="CB29" s="1">
        <v>0</v>
      </c>
      <c r="CC29" s="1">
        <v>121</v>
      </c>
      <c r="CD29" s="1">
        <v>82</v>
      </c>
      <c r="CE29" s="1">
        <v>19</v>
      </c>
      <c r="CF29" s="1">
        <v>6</v>
      </c>
      <c r="CG29" s="1">
        <v>4</v>
      </c>
      <c r="CH29" s="1">
        <v>0</v>
      </c>
      <c r="CI29" s="1">
        <v>146</v>
      </c>
      <c r="CJ29" s="1">
        <v>62</v>
      </c>
      <c r="CK29" s="1">
        <v>13</v>
      </c>
      <c r="CL29" s="1">
        <v>7</v>
      </c>
      <c r="CM29" s="1">
        <v>4</v>
      </c>
      <c r="CN29" s="1">
        <v>0</v>
      </c>
      <c r="CO29" s="1">
        <v>3</v>
      </c>
      <c r="CP29" s="1">
        <v>0</v>
      </c>
      <c r="CQ29" s="1">
        <v>34</v>
      </c>
      <c r="CR29" s="1">
        <v>0</v>
      </c>
      <c r="CS29" s="4">
        <v>43.441176470588232</v>
      </c>
      <c r="CT29" s="4">
        <v>38.941176470588232</v>
      </c>
      <c r="CU29" s="4">
        <v>36.382352941176471</v>
      </c>
      <c r="CV29" s="4">
        <v>54.235294117647058</v>
      </c>
      <c r="CW29" s="4">
        <v>118.76470588235294</v>
      </c>
      <c r="CX29" s="4">
        <v>39.588235294117645</v>
      </c>
      <c r="CY29" s="4">
        <v>43.25</v>
      </c>
      <c r="CZ29" s="1">
        <v>14</v>
      </c>
      <c r="DA29" s="1">
        <v>10</v>
      </c>
      <c r="DB29" s="1">
        <v>5</v>
      </c>
      <c r="DC29" s="1">
        <v>5</v>
      </c>
      <c r="DD29" s="1">
        <v>0</v>
      </c>
      <c r="DE29" s="1">
        <v>0</v>
      </c>
      <c r="DF29" s="1">
        <v>15</v>
      </c>
      <c r="DG29" s="1">
        <v>10</v>
      </c>
      <c r="DH29" s="1">
        <v>7</v>
      </c>
      <c r="DI29" s="1">
        <v>2</v>
      </c>
      <c r="DJ29" s="1">
        <v>0</v>
      </c>
      <c r="DK29" s="1">
        <v>0</v>
      </c>
      <c r="DL29" s="1">
        <v>22</v>
      </c>
      <c r="DM29" s="1">
        <v>3</v>
      </c>
      <c r="DN29" s="1">
        <v>4</v>
      </c>
      <c r="DO29" s="1">
        <v>5</v>
      </c>
      <c r="DP29" s="1">
        <v>0</v>
      </c>
      <c r="DQ29" s="1">
        <v>0</v>
      </c>
      <c r="DR29" s="1">
        <v>7</v>
      </c>
      <c r="DS29" s="1">
        <v>15</v>
      </c>
      <c r="DT29" s="1">
        <v>7</v>
      </c>
      <c r="DU29" s="1">
        <v>5</v>
      </c>
      <c r="DV29" s="1">
        <v>0</v>
      </c>
      <c r="DW29" s="1">
        <v>0</v>
      </c>
      <c r="DX29" s="1">
        <v>0</v>
      </c>
      <c r="DY29" s="1">
        <v>0</v>
      </c>
      <c r="DZ29" s="1">
        <v>262</v>
      </c>
      <c r="EA29" s="1">
        <v>0</v>
      </c>
      <c r="EB29" s="4">
        <v>43.385496183206108</v>
      </c>
      <c r="EC29" s="4">
        <v>34.473282442748094</v>
      </c>
      <c r="ED29" s="4">
        <v>32.045801526717554</v>
      </c>
      <c r="EE29" s="4">
        <v>54.235294117647058</v>
      </c>
      <c r="EF29" s="4">
        <v>109.90458015267176</v>
      </c>
      <c r="EG29" s="4">
        <v>36.63486005089058</v>
      </c>
      <c r="EH29" s="4">
        <v>37.110050890585221</v>
      </c>
      <c r="EI29" s="1">
        <v>82</v>
      </c>
      <c r="EJ29" s="1">
        <v>124</v>
      </c>
      <c r="EK29" s="1">
        <v>48</v>
      </c>
      <c r="EL29" s="1">
        <v>8</v>
      </c>
      <c r="EM29" s="1">
        <v>3</v>
      </c>
      <c r="EN29" s="1">
        <v>0</v>
      </c>
      <c r="EO29" s="1">
        <v>136</v>
      </c>
      <c r="EP29" s="1">
        <v>92</v>
      </c>
      <c r="EQ29" s="1">
        <v>26</v>
      </c>
      <c r="ER29" s="1">
        <v>8</v>
      </c>
      <c r="ES29" s="1">
        <v>4</v>
      </c>
      <c r="ET29" s="1">
        <v>0</v>
      </c>
      <c r="EU29" s="1">
        <v>168</v>
      </c>
      <c r="EV29" s="1">
        <v>65</v>
      </c>
      <c r="EW29" s="1">
        <v>17</v>
      </c>
      <c r="EX29" s="1">
        <v>12</v>
      </c>
      <c r="EY29" s="1">
        <v>4</v>
      </c>
      <c r="EZ29" s="1">
        <v>0</v>
      </c>
      <c r="FA29" s="1">
        <v>7</v>
      </c>
      <c r="FB29" s="1">
        <v>15</v>
      </c>
      <c r="FC29" s="1">
        <v>7</v>
      </c>
      <c r="FD29" s="1">
        <v>5</v>
      </c>
      <c r="FE29" s="1">
        <v>0</v>
      </c>
      <c r="FF29" s="1">
        <v>0</v>
      </c>
      <c r="FG29" s="1">
        <v>3</v>
      </c>
      <c r="FH29" s="1">
        <v>0</v>
      </c>
      <c r="FI29" s="1">
        <v>249</v>
      </c>
      <c r="FJ29" s="1">
        <v>121</v>
      </c>
      <c r="FK29" s="1">
        <v>248</v>
      </c>
      <c r="FL29" s="1">
        <v>28</v>
      </c>
      <c r="FM29" s="1">
        <v>19</v>
      </c>
      <c r="FN29" s="1">
        <v>29</v>
      </c>
      <c r="FO29" s="1">
        <v>34</v>
      </c>
      <c r="FP29" s="1">
        <v>19</v>
      </c>
      <c r="FQ29" s="1">
        <v>34</v>
      </c>
      <c r="FR29" s="1" t="s">
        <v>284</v>
      </c>
      <c r="FS29" s="1">
        <v>313</v>
      </c>
      <c r="FT29" s="1">
        <v>134</v>
      </c>
      <c r="FU29" s="1">
        <v>313</v>
      </c>
    </row>
    <row r="30" spans="1:177">
      <c r="AC30" s="23"/>
      <c r="AD30" s="23"/>
      <c r="AE30" s="23"/>
      <c r="AF30" s="23"/>
      <c r="AG30" s="23"/>
      <c r="AH30" s="23"/>
      <c r="AI30" s="23"/>
      <c r="BK30" s="29">
        <v>407697984</v>
      </c>
      <c r="BL30" s="1" t="s">
        <v>297</v>
      </c>
      <c r="BM30" s="1">
        <v>297</v>
      </c>
      <c r="BN30" s="1" t="s">
        <v>289</v>
      </c>
      <c r="BO30" s="1" t="s">
        <v>370</v>
      </c>
      <c r="BP30" s="1">
        <v>154</v>
      </c>
      <c r="BQ30" s="1">
        <v>0</v>
      </c>
      <c r="BR30" s="4">
        <v>45.402597402597401</v>
      </c>
      <c r="BS30" s="4">
        <v>37.636363636363633</v>
      </c>
      <c r="BT30" s="4">
        <v>32.512987012987011</v>
      </c>
      <c r="BU30" s="4">
        <v>115.55194805194805</v>
      </c>
      <c r="BV30" s="4">
        <v>38.51731601731602</v>
      </c>
      <c r="BW30" s="1">
        <v>46</v>
      </c>
      <c r="BX30" s="1">
        <v>75</v>
      </c>
      <c r="BY30" s="1">
        <v>29</v>
      </c>
      <c r="BZ30" s="1">
        <v>4</v>
      </c>
      <c r="CA30" s="1">
        <v>0</v>
      </c>
      <c r="CB30" s="1">
        <v>0</v>
      </c>
      <c r="CC30" s="1">
        <v>64</v>
      </c>
      <c r="CD30" s="1">
        <v>70</v>
      </c>
      <c r="CE30" s="1">
        <v>15</v>
      </c>
      <c r="CF30" s="1">
        <v>5</v>
      </c>
      <c r="CG30" s="1">
        <v>0</v>
      </c>
      <c r="CH30" s="1">
        <v>0</v>
      </c>
      <c r="CI30" s="1">
        <v>92</v>
      </c>
      <c r="CJ30" s="1">
        <v>50</v>
      </c>
      <c r="CK30" s="1">
        <v>8</v>
      </c>
      <c r="CL30" s="1">
        <v>4</v>
      </c>
      <c r="CM30" s="1">
        <v>0</v>
      </c>
      <c r="CN30" s="1">
        <v>1</v>
      </c>
      <c r="CO30" s="1">
        <v>0</v>
      </c>
      <c r="CP30" s="1">
        <v>0</v>
      </c>
      <c r="CQ30" s="1">
        <v>18</v>
      </c>
      <c r="CR30" s="1">
        <v>0</v>
      </c>
      <c r="CS30" s="4">
        <v>56.5</v>
      </c>
      <c r="CT30" s="4">
        <v>40.222222222222221</v>
      </c>
      <c r="CU30" s="4">
        <v>49.111111111111114</v>
      </c>
      <c r="CV30" s="4">
        <v>56.888888888888886</v>
      </c>
      <c r="CW30" s="4">
        <v>145.83333333333334</v>
      </c>
      <c r="CX30" s="4">
        <v>48.611111111111114</v>
      </c>
      <c r="CY30" s="4">
        <v>50.680555555555557</v>
      </c>
      <c r="CZ30" s="1">
        <v>2</v>
      </c>
      <c r="DA30" s="1">
        <v>9</v>
      </c>
      <c r="DB30" s="1">
        <v>5</v>
      </c>
      <c r="DC30" s="1">
        <v>2</v>
      </c>
      <c r="DD30" s="1">
        <v>0</v>
      </c>
      <c r="DE30" s="1">
        <v>0</v>
      </c>
      <c r="DF30" s="1">
        <v>7</v>
      </c>
      <c r="DG30" s="1">
        <v>9</v>
      </c>
      <c r="DH30" s="1">
        <v>2</v>
      </c>
      <c r="DI30" s="1">
        <v>0</v>
      </c>
      <c r="DJ30" s="1">
        <v>0</v>
      </c>
      <c r="DK30" s="1">
        <v>0</v>
      </c>
      <c r="DL30" s="1">
        <v>6</v>
      </c>
      <c r="DM30" s="1">
        <v>6</v>
      </c>
      <c r="DN30" s="1">
        <v>5</v>
      </c>
      <c r="DO30" s="1">
        <v>1</v>
      </c>
      <c r="DP30" s="1">
        <v>0</v>
      </c>
      <c r="DQ30" s="1">
        <v>0</v>
      </c>
      <c r="DR30" s="1">
        <v>2</v>
      </c>
      <c r="DS30" s="1">
        <v>7</v>
      </c>
      <c r="DT30" s="1">
        <v>8</v>
      </c>
      <c r="DU30" s="1">
        <v>1</v>
      </c>
      <c r="DV30" s="1">
        <v>0</v>
      </c>
      <c r="DW30" s="1">
        <v>0</v>
      </c>
      <c r="DX30" s="1">
        <v>0</v>
      </c>
      <c r="DY30" s="1">
        <v>0</v>
      </c>
      <c r="DZ30" s="1">
        <v>172</v>
      </c>
      <c r="EA30" s="1">
        <v>0</v>
      </c>
      <c r="EB30" s="4">
        <v>46.563953488372093</v>
      </c>
      <c r="EC30" s="4">
        <v>37.906976744186046</v>
      </c>
      <c r="ED30" s="4">
        <v>34.25</v>
      </c>
      <c r="EE30" s="4">
        <v>56.888888888888886</v>
      </c>
      <c r="EF30" s="4">
        <v>118.72093023255815</v>
      </c>
      <c r="EG30" s="4">
        <v>39.573643410852725</v>
      </c>
      <c r="EH30" s="4">
        <v>39.790213178294586</v>
      </c>
      <c r="EI30" s="1">
        <v>48</v>
      </c>
      <c r="EJ30" s="1">
        <v>84</v>
      </c>
      <c r="EK30" s="1">
        <v>34</v>
      </c>
      <c r="EL30" s="1">
        <v>6</v>
      </c>
      <c r="EM30" s="1">
        <v>0</v>
      </c>
      <c r="EN30" s="1">
        <v>0</v>
      </c>
      <c r="EO30" s="1">
        <v>71</v>
      </c>
      <c r="EP30" s="1">
        <v>79</v>
      </c>
      <c r="EQ30" s="1">
        <v>17</v>
      </c>
      <c r="ER30" s="1">
        <v>5</v>
      </c>
      <c r="ES30" s="1">
        <v>0</v>
      </c>
      <c r="ET30" s="1">
        <v>0</v>
      </c>
      <c r="EU30" s="1">
        <v>98</v>
      </c>
      <c r="EV30" s="1">
        <v>56</v>
      </c>
      <c r="EW30" s="1">
        <v>13</v>
      </c>
      <c r="EX30" s="1">
        <v>5</v>
      </c>
      <c r="EY30" s="1">
        <v>0</v>
      </c>
      <c r="EZ30" s="1">
        <v>1</v>
      </c>
      <c r="FA30" s="1">
        <v>2</v>
      </c>
      <c r="FB30" s="1">
        <v>7</v>
      </c>
      <c r="FC30" s="1">
        <v>8</v>
      </c>
      <c r="FD30" s="1">
        <v>1</v>
      </c>
      <c r="FE30" s="1">
        <v>0</v>
      </c>
      <c r="FF30" s="1">
        <v>0</v>
      </c>
      <c r="FG30" s="1">
        <v>0</v>
      </c>
      <c r="FH30" s="1">
        <v>0</v>
      </c>
      <c r="FI30" s="1">
        <v>215</v>
      </c>
      <c r="FJ30" s="1">
        <v>82</v>
      </c>
      <c r="FK30" s="1">
        <v>207</v>
      </c>
      <c r="FL30" s="1">
        <v>21</v>
      </c>
      <c r="FM30" s="1">
        <v>15</v>
      </c>
      <c r="FN30" s="1">
        <v>22</v>
      </c>
      <c r="FO30" s="1">
        <v>34</v>
      </c>
      <c r="FP30" s="1">
        <v>19</v>
      </c>
      <c r="FQ30" s="1">
        <v>34</v>
      </c>
      <c r="FR30" s="1" t="s">
        <v>284</v>
      </c>
      <c r="FS30" s="1">
        <v>313</v>
      </c>
      <c r="FT30" s="1">
        <v>134</v>
      </c>
      <c r="FU30" s="1">
        <v>313</v>
      </c>
    </row>
    <row r="31" spans="1:177">
      <c r="AC31" s="23"/>
      <c r="AD31" s="23"/>
      <c r="AE31" s="23"/>
      <c r="AF31" s="23"/>
      <c r="AG31" s="23"/>
      <c r="AH31" s="23"/>
      <c r="AI31" s="23"/>
      <c r="BK31" s="29">
        <v>558335700</v>
      </c>
      <c r="BL31" s="1" t="s">
        <v>149</v>
      </c>
      <c r="BM31" s="1">
        <v>298</v>
      </c>
      <c r="BN31" s="1" t="s">
        <v>289</v>
      </c>
      <c r="BO31" s="1" t="s">
        <v>290</v>
      </c>
      <c r="BP31" s="1">
        <v>63</v>
      </c>
      <c r="BQ31" s="1">
        <v>0</v>
      </c>
      <c r="BR31" s="4">
        <v>45.063492063492063</v>
      </c>
      <c r="BS31" s="4">
        <v>37.079365079365083</v>
      </c>
      <c r="BT31" s="4">
        <v>29.841269841269842</v>
      </c>
      <c r="BU31" s="4">
        <v>111.98412698412699</v>
      </c>
      <c r="BV31" s="4">
        <v>37.328042328042336</v>
      </c>
      <c r="BW31" s="1">
        <v>19</v>
      </c>
      <c r="BX31" s="1">
        <v>27</v>
      </c>
      <c r="BY31" s="1">
        <v>17</v>
      </c>
      <c r="BZ31" s="1">
        <v>0</v>
      </c>
      <c r="CA31" s="1">
        <v>2</v>
      </c>
      <c r="CB31" s="1">
        <v>0</v>
      </c>
      <c r="CC31" s="1">
        <v>24</v>
      </c>
      <c r="CD31" s="1">
        <v>32</v>
      </c>
      <c r="CE31" s="1">
        <v>5</v>
      </c>
      <c r="CF31" s="1">
        <v>2</v>
      </c>
      <c r="CG31" s="1">
        <v>4</v>
      </c>
      <c r="CH31" s="1">
        <v>0</v>
      </c>
      <c r="CI31" s="1">
        <v>35</v>
      </c>
      <c r="CJ31" s="1">
        <v>24</v>
      </c>
      <c r="CK31" s="1">
        <v>3</v>
      </c>
      <c r="CL31" s="1">
        <v>1</v>
      </c>
      <c r="CM31" s="1">
        <v>1</v>
      </c>
      <c r="CN31" s="1">
        <v>0</v>
      </c>
      <c r="CO31" s="1">
        <v>1</v>
      </c>
      <c r="CP31" s="1">
        <v>0</v>
      </c>
      <c r="CQ31" s="1">
        <v>0</v>
      </c>
      <c r="CR31" s="1">
        <v>0</v>
      </c>
      <c r="CS31" s="4"/>
      <c r="CT31" s="4"/>
      <c r="CU31" s="4"/>
      <c r="CV31" s="4"/>
      <c r="CW31" s="4"/>
      <c r="CX31" s="4"/>
      <c r="CY31" s="4"/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63</v>
      </c>
      <c r="EA31" s="1">
        <v>0</v>
      </c>
      <c r="EB31" s="4">
        <v>45.063492063492063</v>
      </c>
      <c r="EC31" s="4">
        <v>37.079365079365083</v>
      </c>
      <c r="ED31" s="4">
        <v>29.841269841269842</v>
      </c>
      <c r="EE31" s="4"/>
      <c r="EF31" s="4">
        <v>111.98412698412699</v>
      </c>
      <c r="EG31" s="4">
        <v>37.328042328042336</v>
      </c>
      <c r="EH31" s="4">
        <v>37.328042328042336</v>
      </c>
      <c r="EI31" s="1">
        <v>19</v>
      </c>
      <c r="EJ31" s="1">
        <v>27</v>
      </c>
      <c r="EK31" s="1">
        <v>17</v>
      </c>
      <c r="EL31" s="1">
        <v>0</v>
      </c>
      <c r="EM31" s="1">
        <v>2</v>
      </c>
      <c r="EN31" s="1">
        <v>0</v>
      </c>
      <c r="EO31" s="1">
        <v>24</v>
      </c>
      <c r="EP31" s="1">
        <v>32</v>
      </c>
      <c r="EQ31" s="1">
        <v>5</v>
      </c>
      <c r="ER31" s="1">
        <v>2</v>
      </c>
      <c r="ES31" s="1">
        <v>4</v>
      </c>
      <c r="ET31" s="1">
        <v>0</v>
      </c>
      <c r="EU31" s="1">
        <v>35</v>
      </c>
      <c r="EV31" s="1">
        <v>24</v>
      </c>
      <c r="EW31" s="1">
        <v>3</v>
      </c>
      <c r="EX31" s="1">
        <v>1</v>
      </c>
      <c r="EY31" s="1">
        <v>1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1</v>
      </c>
      <c r="FH31" s="1">
        <v>0</v>
      </c>
      <c r="FI31" s="1">
        <v>230</v>
      </c>
      <c r="FJ31" s="1" t="s">
        <v>375</v>
      </c>
      <c r="FK31" s="1">
        <v>237</v>
      </c>
      <c r="FL31" s="1">
        <v>25</v>
      </c>
      <c r="FM31" s="1" t="s">
        <v>375</v>
      </c>
      <c r="FN31" s="1">
        <v>28</v>
      </c>
      <c r="FO31" s="1">
        <v>34</v>
      </c>
      <c r="FP31" s="1">
        <v>19</v>
      </c>
      <c r="FQ31" s="1">
        <v>34</v>
      </c>
      <c r="FR31" s="1" t="s">
        <v>284</v>
      </c>
      <c r="FS31" s="1">
        <v>313</v>
      </c>
      <c r="FT31" s="1">
        <v>134</v>
      </c>
      <c r="FU31" s="1">
        <v>313</v>
      </c>
    </row>
    <row r="32" spans="1:177">
      <c r="AC32" s="23"/>
      <c r="AD32" s="23"/>
      <c r="AE32" s="23"/>
      <c r="AF32" s="23"/>
      <c r="AG32" s="23"/>
      <c r="AH32" s="23"/>
      <c r="AI32" s="23"/>
      <c r="BK32" s="29">
        <v>316299466</v>
      </c>
      <c r="BL32" s="1" t="s">
        <v>298</v>
      </c>
      <c r="BM32" s="1">
        <v>299</v>
      </c>
      <c r="BN32" s="1" t="s">
        <v>292</v>
      </c>
      <c r="BO32" s="1" t="s">
        <v>370</v>
      </c>
      <c r="BP32" s="1">
        <v>149</v>
      </c>
      <c r="BQ32" s="1">
        <v>0</v>
      </c>
      <c r="BR32" s="4">
        <v>54.395973154362416</v>
      </c>
      <c r="BS32" s="4">
        <v>48.966442953020135</v>
      </c>
      <c r="BT32" s="4">
        <v>47.402684563758392</v>
      </c>
      <c r="BU32" s="4">
        <v>150.76510067114094</v>
      </c>
      <c r="BV32" s="4">
        <v>50.255033557046957</v>
      </c>
      <c r="BW32" s="1">
        <v>21</v>
      </c>
      <c r="BX32" s="1">
        <v>69</v>
      </c>
      <c r="BY32" s="1">
        <v>46</v>
      </c>
      <c r="BZ32" s="1">
        <v>13</v>
      </c>
      <c r="CA32" s="1">
        <v>0</v>
      </c>
      <c r="CB32" s="1">
        <v>1</v>
      </c>
      <c r="CC32" s="1">
        <v>36</v>
      </c>
      <c r="CD32" s="1">
        <v>68</v>
      </c>
      <c r="CE32" s="1">
        <v>28</v>
      </c>
      <c r="CF32" s="1">
        <v>17</v>
      </c>
      <c r="CG32" s="1">
        <v>2</v>
      </c>
      <c r="CH32" s="1">
        <v>1</v>
      </c>
      <c r="CI32" s="1">
        <v>49</v>
      </c>
      <c r="CJ32" s="1">
        <v>54</v>
      </c>
      <c r="CK32" s="1">
        <v>25</v>
      </c>
      <c r="CL32" s="1">
        <v>21</v>
      </c>
      <c r="CM32" s="1">
        <v>0</v>
      </c>
      <c r="CN32" s="1">
        <v>1</v>
      </c>
      <c r="CO32" s="1">
        <v>0</v>
      </c>
      <c r="CP32" s="1">
        <v>0</v>
      </c>
      <c r="CQ32" s="1">
        <v>27</v>
      </c>
      <c r="CR32" s="1">
        <v>0</v>
      </c>
      <c r="CS32" s="4">
        <v>62.074074074074076</v>
      </c>
      <c r="CT32" s="4">
        <v>46.666666666666664</v>
      </c>
      <c r="CU32" s="4">
        <v>53.444444444444443</v>
      </c>
      <c r="CV32" s="4">
        <v>62.25925925925926</v>
      </c>
      <c r="CW32" s="4">
        <v>162.18518518518519</v>
      </c>
      <c r="CX32" s="4">
        <v>54.061728395061742</v>
      </c>
      <c r="CY32" s="4">
        <v>56.111111111111114</v>
      </c>
      <c r="CZ32" s="1">
        <v>2</v>
      </c>
      <c r="DA32" s="1">
        <v>12</v>
      </c>
      <c r="DB32" s="1">
        <v>8</v>
      </c>
      <c r="DC32" s="1">
        <v>5</v>
      </c>
      <c r="DD32" s="1">
        <v>0</v>
      </c>
      <c r="DE32" s="1">
        <v>0</v>
      </c>
      <c r="DF32" s="1">
        <v>6</v>
      </c>
      <c r="DG32" s="1">
        <v>13</v>
      </c>
      <c r="DH32" s="1">
        <v>4</v>
      </c>
      <c r="DI32" s="1">
        <v>4</v>
      </c>
      <c r="DJ32" s="1">
        <v>0</v>
      </c>
      <c r="DK32" s="1">
        <v>0</v>
      </c>
      <c r="DL32" s="1">
        <v>10</v>
      </c>
      <c r="DM32" s="1">
        <v>6</v>
      </c>
      <c r="DN32" s="1">
        <v>4</v>
      </c>
      <c r="DO32" s="1">
        <v>7</v>
      </c>
      <c r="DP32" s="1">
        <v>0</v>
      </c>
      <c r="DQ32" s="1">
        <v>1</v>
      </c>
      <c r="DR32" s="1">
        <v>1</v>
      </c>
      <c r="DS32" s="1">
        <v>12</v>
      </c>
      <c r="DT32" s="1">
        <v>11</v>
      </c>
      <c r="DU32" s="1">
        <v>3</v>
      </c>
      <c r="DV32" s="1">
        <v>0</v>
      </c>
      <c r="DW32" s="1">
        <v>0</v>
      </c>
      <c r="DX32" s="1">
        <v>0</v>
      </c>
      <c r="DY32" s="1">
        <v>0</v>
      </c>
      <c r="DZ32" s="1">
        <v>176</v>
      </c>
      <c r="EA32" s="1">
        <v>0</v>
      </c>
      <c r="EB32" s="4">
        <v>55.573863636363633</v>
      </c>
      <c r="EC32" s="4">
        <v>48.613636363636367</v>
      </c>
      <c r="ED32" s="4">
        <v>48.329545454545453</v>
      </c>
      <c r="EE32" s="4">
        <v>62.25925925925926</v>
      </c>
      <c r="EF32" s="4">
        <v>152.51704545454547</v>
      </c>
      <c r="EG32" s="4">
        <v>50.839015151515127</v>
      </c>
      <c r="EH32" s="4">
        <v>51.153409090909072</v>
      </c>
      <c r="EI32" s="1">
        <v>23</v>
      </c>
      <c r="EJ32" s="1">
        <v>81</v>
      </c>
      <c r="EK32" s="1">
        <v>54</v>
      </c>
      <c r="EL32" s="1">
        <v>18</v>
      </c>
      <c r="EM32" s="1">
        <v>0</v>
      </c>
      <c r="EN32" s="1">
        <v>1</v>
      </c>
      <c r="EO32" s="1">
        <v>42</v>
      </c>
      <c r="EP32" s="1">
        <v>81</v>
      </c>
      <c r="EQ32" s="1">
        <v>32</v>
      </c>
      <c r="ER32" s="1">
        <v>21</v>
      </c>
      <c r="ES32" s="1">
        <v>2</v>
      </c>
      <c r="ET32" s="1">
        <v>1</v>
      </c>
      <c r="EU32" s="1">
        <v>59</v>
      </c>
      <c r="EV32" s="1">
        <v>60</v>
      </c>
      <c r="EW32" s="1">
        <v>29</v>
      </c>
      <c r="EX32" s="1">
        <v>28</v>
      </c>
      <c r="EY32" s="1">
        <v>0</v>
      </c>
      <c r="EZ32" s="1">
        <v>2</v>
      </c>
      <c r="FA32" s="1">
        <v>1</v>
      </c>
      <c r="FB32" s="1">
        <v>12</v>
      </c>
      <c r="FC32" s="1">
        <v>11</v>
      </c>
      <c r="FD32" s="1">
        <v>3</v>
      </c>
      <c r="FE32" s="1">
        <v>0</v>
      </c>
      <c r="FF32" s="1">
        <v>0</v>
      </c>
      <c r="FG32" s="1">
        <v>0</v>
      </c>
      <c r="FH32" s="1">
        <v>0</v>
      </c>
      <c r="FI32" s="1">
        <v>54</v>
      </c>
      <c r="FJ32" s="1">
        <v>35</v>
      </c>
      <c r="FK32" s="1">
        <v>59</v>
      </c>
      <c r="FL32" s="1">
        <v>1</v>
      </c>
      <c r="FM32" s="1">
        <v>5</v>
      </c>
      <c r="FN32" s="1">
        <v>3</v>
      </c>
      <c r="FO32" s="1">
        <v>34</v>
      </c>
      <c r="FP32" s="1">
        <v>19</v>
      </c>
      <c r="FQ32" s="1">
        <v>34</v>
      </c>
      <c r="FR32" s="1" t="s">
        <v>284</v>
      </c>
      <c r="FS32" s="1">
        <v>313</v>
      </c>
      <c r="FT32" s="1">
        <v>134</v>
      </c>
      <c r="FU32" s="1">
        <v>313</v>
      </c>
    </row>
    <row r="33" spans="63:177">
      <c r="BK33" s="29">
        <v>896967625</v>
      </c>
      <c r="BL33" s="1" t="s">
        <v>152</v>
      </c>
      <c r="BM33" s="1">
        <v>300</v>
      </c>
      <c r="BN33" s="1" t="s">
        <v>289</v>
      </c>
      <c r="BO33" s="1" t="s">
        <v>370</v>
      </c>
      <c r="BP33" s="1">
        <v>137</v>
      </c>
      <c r="BQ33" s="1">
        <v>0</v>
      </c>
      <c r="BR33" s="4">
        <v>52.211678832116789</v>
      </c>
      <c r="BS33" s="4">
        <v>44.204379562043798</v>
      </c>
      <c r="BT33" s="4">
        <v>38.102189781021899</v>
      </c>
      <c r="BU33" s="4">
        <v>134.51824817518249</v>
      </c>
      <c r="BV33" s="4">
        <v>44.839416058394164</v>
      </c>
      <c r="BW33" s="1">
        <v>28</v>
      </c>
      <c r="BX33" s="1">
        <v>59</v>
      </c>
      <c r="BY33" s="1">
        <v>43</v>
      </c>
      <c r="BZ33" s="1">
        <v>7</v>
      </c>
      <c r="CA33" s="1">
        <v>0</v>
      </c>
      <c r="CB33" s="1">
        <v>0</v>
      </c>
      <c r="CC33" s="1">
        <v>42</v>
      </c>
      <c r="CD33" s="1">
        <v>61</v>
      </c>
      <c r="CE33" s="1">
        <v>23</v>
      </c>
      <c r="CF33" s="1">
        <v>11</v>
      </c>
      <c r="CG33" s="1">
        <v>0</v>
      </c>
      <c r="CH33" s="1">
        <v>1</v>
      </c>
      <c r="CI33" s="1">
        <v>62</v>
      </c>
      <c r="CJ33" s="1">
        <v>51</v>
      </c>
      <c r="CK33" s="1">
        <v>17</v>
      </c>
      <c r="CL33" s="1">
        <v>7</v>
      </c>
      <c r="CM33" s="1">
        <v>0</v>
      </c>
      <c r="CN33" s="1">
        <v>0</v>
      </c>
      <c r="CO33" s="1">
        <v>0</v>
      </c>
      <c r="CP33" s="1">
        <v>0</v>
      </c>
      <c r="CQ33" s="1">
        <v>29</v>
      </c>
      <c r="CR33" s="1">
        <v>0</v>
      </c>
      <c r="CS33" s="4">
        <v>59.827586206896555</v>
      </c>
      <c r="CT33" s="4">
        <v>43.310344827586206</v>
      </c>
      <c r="CU33" s="4">
        <v>53.03448275862069</v>
      </c>
      <c r="CV33" s="4">
        <v>51.344827586206897</v>
      </c>
      <c r="CW33" s="4">
        <v>156.17241379310346</v>
      </c>
      <c r="CX33" s="4">
        <v>52.057471264367813</v>
      </c>
      <c r="CY33" s="4">
        <v>51.879310344827587</v>
      </c>
      <c r="CZ33" s="1">
        <v>3</v>
      </c>
      <c r="DA33" s="1">
        <v>11</v>
      </c>
      <c r="DB33" s="1">
        <v>10</v>
      </c>
      <c r="DC33" s="1">
        <v>5</v>
      </c>
      <c r="DD33" s="1">
        <v>0</v>
      </c>
      <c r="DE33" s="1">
        <v>0</v>
      </c>
      <c r="DF33" s="1">
        <v>8</v>
      </c>
      <c r="DG33" s="1">
        <v>17</v>
      </c>
      <c r="DH33" s="1">
        <v>3</v>
      </c>
      <c r="DI33" s="1">
        <v>1</v>
      </c>
      <c r="DJ33" s="1">
        <v>0</v>
      </c>
      <c r="DK33" s="1">
        <v>0</v>
      </c>
      <c r="DL33" s="1">
        <v>8</v>
      </c>
      <c r="DM33" s="1">
        <v>9</v>
      </c>
      <c r="DN33" s="1">
        <v>5</v>
      </c>
      <c r="DO33" s="1">
        <v>7</v>
      </c>
      <c r="DP33" s="1">
        <v>0</v>
      </c>
      <c r="DQ33" s="1">
        <v>0</v>
      </c>
      <c r="DR33" s="1">
        <v>7</v>
      </c>
      <c r="DS33" s="1">
        <v>13</v>
      </c>
      <c r="DT33" s="1">
        <v>6</v>
      </c>
      <c r="DU33" s="1">
        <v>3</v>
      </c>
      <c r="DV33" s="1">
        <v>0</v>
      </c>
      <c r="DW33" s="1">
        <v>0</v>
      </c>
      <c r="DX33" s="1">
        <v>0</v>
      </c>
      <c r="DY33" s="1">
        <v>0</v>
      </c>
      <c r="DZ33" s="1">
        <v>166</v>
      </c>
      <c r="EA33" s="1">
        <v>0</v>
      </c>
      <c r="EB33" s="4">
        <v>53.542168674698793</v>
      </c>
      <c r="EC33" s="4">
        <v>44.048192771084338</v>
      </c>
      <c r="ED33" s="4">
        <v>40.710843373493979</v>
      </c>
      <c r="EE33" s="4">
        <v>51.344827586206897</v>
      </c>
      <c r="EF33" s="4">
        <v>138.3012048192771</v>
      </c>
      <c r="EG33" s="4">
        <v>46.100401606425692</v>
      </c>
      <c r="EH33" s="4">
        <v>46.069277108433738</v>
      </c>
      <c r="EI33" s="1">
        <v>31</v>
      </c>
      <c r="EJ33" s="1">
        <v>70</v>
      </c>
      <c r="EK33" s="1">
        <v>53</v>
      </c>
      <c r="EL33" s="1">
        <v>12</v>
      </c>
      <c r="EM33" s="1">
        <v>0</v>
      </c>
      <c r="EN33" s="1">
        <v>0</v>
      </c>
      <c r="EO33" s="1">
        <v>50</v>
      </c>
      <c r="EP33" s="1">
        <v>78</v>
      </c>
      <c r="EQ33" s="1">
        <v>26</v>
      </c>
      <c r="ER33" s="1">
        <v>12</v>
      </c>
      <c r="ES33" s="1">
        <v>0</v>
      </c>
      <c r="ET33" s="1">
        <v>1</v>
      </c>
      <c r="EU33" s="1">
        <v>70</v>
      </c>
      <c r="EV33" s="1">
        <v>60</v>
      </c>
      <c r="EW33" s="1">
        <v>22</v>
      </c>
      <c r="EX33" s="1">
        <v>14</v>
      </c>
      <c r="EY33" s="1">
        <v>0</v>
      </c>
      <c r="EZ33" s="1">
        <v>0</v>
      </c>
      <c r="FA33" s="1">
        <v>7</v>
      </c>
      <c r="FB33" s="1">
        <v>13</v>
      </c>
      <c r="FC33" s="1">
        <v>6</v>
      </c>
      <c r="FD33" s="1">
        <v>3</v>
      </c>
      <c r="FE33" s="1">
        <v>0</v>
      </c>
      <c r="FF33" s="1">
        <v>0</v>
      </c>
      <c r="FG33" s="1">
        <v>0</v>
      </c>
      <c r="FH33" s="1">
        <v>0</v>
      </c>
      <c r="FI33" s="1">
        <v>116</v>
      </c>
      <c r="FJ33" s="1">
        <v>50</v>
      </c>
      <c r="FK33" s="1">
        <v>120</v>
      </c>
      <c r="FL33" s="1">
        <v>8</v>
      </c>
      <c r="FM33" s="1">
        <v>8</v>
      </c>
      <c r="FN33" s="1">
        <v>9</v>
      </c>
      <c r="FO33" s="1">
        <v>34</v>
      </c>
      <c r="FP33" s="1">
        <v>19</v>
      </c>
      <c r="FQ33" s="1">
        <v>34</v>
      </c>
      <c r="FR33" s="1" t="s">
        <v>284</v>
      </c>
      <c r="FS33" s="1">
        <v>313</v>
      </c>
      <c r="FT33" s="1">
        <v>134</v>
      </c>
      <c r="FU33" s="1">
        <v>313</v>
      </c>
    </row>
    <row r="34" spans="63:177">
      <c r="BK34" s="29">
        <v>647738207</v>
      </c>
      <c r="BL34" s="1" t="s">
        <v>153</v>
      </c>
      <c r="BM34" s="1">
        <v>301</v>
      </c>
      <c r="BN34" s="1" t="s">
        <v>289</v>
      </c>
      <c r="BO34" s="1" t="s">
        <v>290</v>
      </c>
      <c r="BP34" s="1">
        <v>84</v>
      </c>
      <c r="BQ34" s="1">
        <v>0</v>
      </c>
      <c r="BR34" s="4">
        <v>40.083333333333336</v>
      </c>
      <c r="BS34" s="4">
        <v>34.19047619047619</v>
      </c>
      <c r="BT34" s="4">
        <v>31.952380952380953</v>
      </c>
      <c r="BU34" s="4">
        <v>106.22619047619048</v>
      </c>
      <c r="BV34" s="4">
        <v>35.408730158730158</v>
      </c>
      <c r="BW34" s="1">
        <v>31</v>
      </c>
      <c r="BX34" s="1">
        <v>35</v>
      </c>
      <c r="BY34" s="1">
        <v>17</v>
      </c>
      <c r="BZ34" s="1">
        <v>1</v>
      </c>
      <c r="CA34" s="1">
        <v>3</v>
      </c>
      <c r="CB34" s="1">
        <v>0</v>
      </c>
      <c r="CC34" s="1">
        <v>47</v>
      </c>
      <c r="CD34" s="1">
        <v>24</v>
      </c>
      <c r="CE34" s="1">
        <v>10</v>
      </c>
      <c r="CF34" s="1">
        <v>3</v>
      </c>
      <c r="CG34" s="1">
        <v>1</v>
      </c>
      <c r="CH34" s="1">
        <v>1</v>
      </c>
      <c r="CI34" s="1">
        <v>53</v>
      </c>
      <c r="CJ34" s="1">
        <v>22</v>
      </c>
      <c r="CK34" s="1">
        <v>6</v>
      </c>
      <c r="CL34" s="1">
        <v>3</v>
      </c>
      <c r="CM34" s="1">
        <v>2</v>
      </c>
      <c r="CN34" s="1">
        <v>0</v>
      </c>
      <c r="CO34" s="1">
        <v>1</v>
      </c>
      <c r="CP34" s="1">
        <v>0</v>
      </c>
      <c r="CQ34" s="1">
        <v>0</v>
      </c>
      <c r="CR34" s="1">
        <v>0</v>
      </c>
      <c r="CS34" s="4"/>
      <c r="CT34" s="4"/>
      <c r="CU34" s="4"/>
      <c r="CV34" s="4"/>
      <c r="CW34" s="4"/>
      <c r="CX34" s="4"/>
      <c r="CY34" s="4"/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84</v>
      </c>
      <c r="EA34" s="1">
        <v>0</v>
      </c>
      <c r="EB34" s="4">
        <v>40.083333333333336</v>
      </c>
      <c r="EC34" s="4">
        <v>34.19047619047619</v>
      </c>
      <c r="ED34" s="4">
        <v>31.952380952380953</v>
      </c>
      <c r="EE34" s="4"/>
      <c r="EF34" s="4">
        <v>106.22619047619048</v>
      </c>
      <c r="EG34" s="4">
        <v>35.408730158730158</v>
      </c>
      <c r="EH34" s="4">
        <v>35.408730158730158</v>
      </c>
      <c r="EI34" s="1">
        <v>31</v>
      </c>
      <c r="EJ34" s="1">
        <v>35</v>
      </c>
      <c r="EK34" s="1">
        <v>17</v>
      </c>
      <c r="EL34" s="1">
        <v>1</v>
      </c>
      <c r="EM34" s="1">
        <v>3</v>
      </c>
      <c r="EN34" s="1">
        <v>0</v>
      </c>
      <c r="EO34" s="1">
        <v>47</v>
      </c>
      <c r="EP34" s="1">
        <v>24</v>
      </c>
      <c r="EQ34" s="1">
        <v>10</v>
      </c>
      <c r="ER34" s="1">
        <v>3</v>
      </c>
      <c r="ES34" s="1">
        <v>1</v>
      </c>
      <c r="ET34" s="1">
        <v>1</v>
      </c>
      <c r="EU34" s="1">
        <v>53</v>
      </c>
      <c r="EV34" s="1">
        <v>22</v>
      </c>
      <c r="EW34" s="1">
        <v>6</v>
      </c>
      <c r="EX34" s="1">
        <v>3</v>
      </c>
      <c r="EY34" s="1">
        <v>2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1</v>
      </c>
      <c r="FH34" s="1">
        <v>0</v>
      </c>
      <c r="FI34" s="1">
        <v>256</v>
      </c>
      <c r="FJ34" s="1" t="s">
        <v>375</v>
      </c>
      <c r="FK34" s="1">
        <v>262</v>
      </c>
      <c r="FL34" s="1">
        <v>32</v>
      </c>
      <c r="FM34" s="1" t="s">
        <v>375</v>
      </c>
      <c r="FN34" s="1">
        <v>32</v>
      </c>
      <c r="FO34" s="1">
        <v>34</v>
      </c>
      <c r="FP34" s="1">
        <v>19</v>
      </c>
      <c r="FQ34" s="1">
        <v>34</v>
      </c>
      <c r="FR34" s="1" t="s">
        <v>284</v>
      </c>
      <c r="FS34" s="1">
        <v>313</v>
      </c>
      <c r="FT34" s="1">
        <v>134</v>
      </c>
      <c r="FU34" s="1">
        <v>313</v>
      </c>
    </row>
    <row r="35" spans="63:177">
      <c r="BK35" s="29">
        <v>415956063</v>
      </c>
      <c r="BL35" s="1" t="s">
        <v>154</v>
      </c>
      <c r="BM35" s="1">
        <v>306</v>
      </c>
      <c r="BN35" s="1" t="s">
        <v>289</v>
      </c>
      <c r="BO35" s="1" t="s">
        <v>290</v>
      </c>
      <c r="BP35" s="1">
        <v>88</v>
      </c>
      <c r="BQ35" s="1">
        <v>0</v>
      </c>
      <c r="BR35" s="4">
        <v>41.238636363636367</v>
      </c>
      <c r="BS35" s="4">
        <v>36.090909090909093</v>
      </c>
      <c r="BT35" s="4">
        <v>29.068181818181817</v>
      </c>
      <c r="BU35" s="4">
        <v>106.39772727272727</v>
      </c>
      <c r="BV35" s="4">
        <v>35.465909090909086</v>
      </c>
      <c r="BW35" s="1">
        <v>29</v>
      </c>
      <c r="BX35" s="1">
        <v>47</v>
      </c>
      <c r="BY35" s="1">
        <v>11</v>
      </c>
      <c r="BZ35" s="1">
        <v>1</v>
      </c>
      <c r="CA35" s="1">
        <v>0</v>
      </c>
      <c r="CB35" s="1">
        <v>0</v>
      </c>
      <c r="CC35" s="1">
        <v>37</v>
      </c>
      <c r="CD35" s="1">
        <v>42</v>
      </c>
      <c r="CE35" s="1">
        <v>6</v>
      </c>
      <c r="CF35" s="1">
        <v>3</v>
      </c>
      <c r="CG35" s="1">
        <v>0</v>
      </c>
      <c r="CH35" s="1">
        <v>1</v>
      </c>
      <c r="CI35" s="1">
        <v>56</v>
      </c>
      <c r="CJ35" s="1">
        <v>28</v>
      </c>
      <c r="CK35" s="1">
        <v>3</v>
      </c>
      <c r="CL35" s="1">
        <v>1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4"/>
      <c r="CT35" s="4"/>
      <c r="CU35" s="4"/>
      <c r="CV35" s="4"/>
      <c r="CW35" s="4"/>
      <c r="CX35" s="4"/>
      <c r="CY35" s="4"/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88</v>
      </c>
      <c r="EA35" s="1">
        <v>0</v>
      </c>
      <c r="EB35" s="4">
        <v>41.238636363636367</v>
      </c>
      <c r="EC35" s="4">
        <v>36.090909090909093</v>
      </c>
      <c r="ED35" s="4">
        <v>29.068181818181817</v>
      </c>
      <c r="EE35" s="4"/>
      <c r="EF35" s="4">
        <v>106.39772727272727</v>
      </c>
      <c r="EG35" s="4">
        <v>35.465909090909086</v>
      </c>
      <c r="EH35" s="4">
        <v>35.465909090909086</v>
      </c>
      <c r="EI35" s="1">
        <v>29</v>
      </c>
      <c r="EJ35" s="1">
        <v>47</v>
      </c>
      <c r="EK35" s="1">
        <v>11</v>
      </c>
      <c r="EL35" s="1">
        <v>1</v>
      </c>
      <c r="EM35" s="1">
        <v>0</v>
      </c>
      <c r="EN35" s="1">
        <v>0</v>
      </c>
      <c r="EO35" s="1">
        <v>37</v>
      </c>
      <c r="EP35" s="1">
        <v>42</v>
      </c>
      <c r="EQ35" s="1">
        <v>6</v>
      </c>
      <c r="ER35" s="1">
        <v>3</v>
      </c>
      <c r="ES35" s="1">
        <v>0</v>
      </c>
      <c r="ET35" s="1">
        <v>1</v>
      </c>
      <c r="EU35" s="1">
        <v>56</v>
      </c>
      <c r="EV35" s="1">
        <v>28</v>
      </c>
      <c r="EW35" s="1">
        <v>3</v>
      </c>
      <c r="EX35" s="1">
        <v>1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255</v>
      </c>
      <c r="FJ35" s="1" t="s">
        <v>375</v>
      </c>
      <c r="FK35" s="1">
        <v>261</v>
      </c>
      <c r="FL35" s="1">
        <v>31</v>
      </c>
      <c r="FM35" s="1" t="s">
        <v>375</v>
      </c>
      <c r="FN35" s="1">
        <v>31</v>
      </c>
      <c r="FO35" s="1">
        <v>34</v>
      </c>
      <c r="FP35" s="1">
        <v>19</v>
      </c>
      <c r="FQ35" s="1">
        <v>34</v>
      </c>
      <c r="FR35" s="1" t="s">
        <v>284</v>
      </c>
      <c r="FS35" s="1">
        <v>313</v>
      </c>
      <c r="FT35" s="1">
        <v>134</v>
      </c>
      <c r="FU35" s="1">
        <v>313</v>
      </c>
    </row>
    <row r="36" spans="63:177">
      <c r="BK36" s="29">
        <v>485798325</v>
      </c>
      <c r="BL36" s="1" t="s">
        <v>155</v>
      </c>
      <c r="BM36" s="1">
        <v>313</v>
      </c>
      <c r="BN36" s="1" t="s">
        <v>289</v>
      </c>
      <c r="BO36" s="1" t="s">
        <v>290</v>
      </c>
      <c r="BP36" s="1">
        <v>151</v>
      </c>
      <c r="BQ36" s="1">
        <v>0</v>
      </c>
      <c r="BR36" s="4">
        <v>53.880794701986758</v>
      </c>
      <c r="BS36" s="4">
        <v>47.549668874172184</v>
      </c>
      <c r="BT36" s="4">
        <v>38.092715231788077</v>
      </c>
      <c r="BU36" s="4">
        <v>139.52317880794703</v>
      </c>
      <c r="BV36" s="4">
        <v>46.507726269315675</v>
      </c>
      <c r="BW36" s="1">
        <v>22</v>
      </c>
      <c r="BX36" s="1">
        <v>77</v>
      </c>
      <c r="BY36" s="1">
        <v>39</v>
      </c>
      <c r="BZ36" s="1">
        <v>13</v>
      </c>
      <c r="CA36" s="1">
        <v>0</v>
      </c>
      <c r="CB36" s="1">
        <v>0</v>
      </c>
      <c r="CC36" s="1">
        <v>43</v>
      </c>
      <c r="CD36" s="1">
        <v>67</v>
      </c>
      <c r="CE36" s="1">
        <v>26</v>
      </c>
      <c r="CF36" s="1">
        <v>15</v>
      </c>
      <c r="CG36" s="1">
        <v>0</v>
      </c>
      <c r="CH36" s="1">
        <v>1</v>
      </c>
      <c r="CI36" s="1">
        <v>70</v>
      </c>
      <c r="CJ36" s="1">
        <v>56</v>
      </c>
      <c r="CK36" s="1">
        <v>17</v>
      </c>
      <c r="CL36" s="1">
        <v>8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4"/>
      <c r="CT36" s="4"/>
      <c r="CU36" s="4"/>
      <c r="CV36" s="4"/>
      <c r="CW36" s="4"/>
      <c r="CX36" s="4"/>
      <c r="CY36" s="4"/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151</v>
      </c>
      <c r="EA36" s="1">
        <v>0</v>
      </c>
      <c r="EB36" s="4">
        <v>53.880794701986758</v>
      </c>
      <c r="EC36" s="4">
        <v>47.549668874172184</v>
      </c>
      <c r="ED36" s="4">
        <v>38.092715231788077</v>
      </c>
      <c r="EE36" s="4"/>
      <c r="EF36" s="4">
        <v>139.52317880794703</v>
      </c>
      <c r="EG36" s="4">
        <v>46.507726269315675</v>
      </c>
      <c r="EH36" s="4">
        <v>46.507726269315675</v>
      </c>
      <c r="EI36" s="1">
        <v>22</v>
      </c>
      <c r="EJ36" s="1">
        <v>77</v>
      </c>
      <c r="EK36" s="1">
        <v>39</v>
      </c>
      <c r="EL36" s="1">
        <v>13</v>
      </c>
      <c r="EM36" s="1">
        <v>0</v>
      </c>
      <c r="EN36" s="1">
        <v>0</v>
      </c>
      <c r="EO36" s="1">
        <v>43</v>
      </c>
      <c r="EP36" s="1">
        <v>67</v>
      </c>
      <c r="EQ36" s="1">
        <v>26</v>
      </c>
      <c r="ER36" s="1">
        <v>15</v>
      </c>
      <c r="ES36" s="1">
        <v>0</v>
      </c>
      <c r="ET36" s="1">
        <v>1</v>
      </c>
      <c r="EU36" s="1">
        <v>70</v>
      </c>
      <c r="EV36" s="1">
        <v>56</v>
      </c>
      <c r="EW36" s="1">
        <v>17</v>
      </c>
      <c r="EX36" s="1">
        <v>8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101</v>
      </c>
      <c r="FJ36" s="1" t="s">
        <v>375</v>
      </c>
      <c r="FK36" s="1">
        <v>110</v>
      </c>
      <c r="FL36" s="1">
        <v>5</v>
      </c>
      <c r="FM36" s="1" t="s">
        <v>375</v>
      </c>
      <c r="FN36" s="1">
        <v>7</v>
      </c>
      <c r="FO36" s="1">
        <v>34</v>
      </c>
      <c r="FP36" s="1">
        <v>19</v>
      </c>
      <c r="FQ36" s="1">
        <v>34</v>
      </c>
      <c r="FR36" s="1" t="s">
        <v>284</v>
      </c>
      <c r="FS36" s="1">
        <v>313</v>
      </c>
      <c r="FT36" s="1">
        <v>134</v>
      </c>
      <c r="FU36" s="1">
        <v>313</v>
      </c>
    </row>
    <row r="37" spans="63:177">
      <c r="BK37" s="29">
        <v>532167695</v>
      </c>
      <c r="BL37" s="1" t="s">
        <v>156</v>
      </c>
      <c r="BM37" s="1">
        <v>314</v>
      </c>
      <c r="BN37" s="1" t="s">
        <v>289</v>
      </c>
      <c r="BO37" s="1" t="s">
        <v>290</v>
      </c>
      <c r="BP37" s="1">
        <v>147</v>
      </c>
      <c r="BQ37" s="1">
        <v>3</v>
      </c>
      <c r="BR37" s="4">
        <v>49.944444444444443</v>
      </c>
      <c r="BS37" s="4">
        <v>45.583333333333336</v>
      </c>
      <c r="BT37" s="4">
        <v>37.902777777777779</v>
      </c>
      <c r="BU37" s="4">
        <v>133.43055555555554</v>
      </c>
      <c r="BV37" s="4">
        <v>44.476851851851841</v>
      </c>
      <c r="BW37" s="1">
        <v>38</v>
      </c>
      <c r="BX37" s="1">
        <v>57</v>
      </c>
      <c r="BY37" s="1">
        <v>42</v>
      </c>
      <c r="BZ37" s="1">
        <v>7</v>
      </c>
      <c r="CA37" s="1">
        <v>0</v>
      </c>
      <c r="CB37" s="1">
        <v>0</v>
      </c>
      <c r="CC37" s="1">
        <v>44</v>
      </c>
      <c r="CD37" s="1">
        <v>62</v>
      </c>
      <c r="CE37" s="1">
        <v>25</v>
      </c>
      <c r="CF37" s="1">
        <v>13</v>
      </c>
      <c r="CG37" s="1">
        <v>1</v>
      </c>
      <c r="CH37" s="1">
        <v>1</v>
      </c>
      <c r="CI37" s="1">
        <v>69</v>
      </c>
      <c r="CJ37" s="1">
        <v>51</v>
      </c>
      <c r="CK37" s="1">
        <v>18</v>
      </c>
      <c r="CL37" s="1">
        <v>6</v>
      </c>
      <c r="CM37" s="1">
        <v>0</v>
      </c>
      <c r="CN37" s="1">
        <v>1</v>
      </c>
      <c r="CO37" s="1">
        <v>0</v>
      </c>
      <c r="CP37" s="1">
        <v>0</v>
      </c>
      <c r="CQ37" s="1">
        <v>0</v>
      </c>
      <c r="CR37" s="1">
        <v>0</v>
      </c>
      <c r="CS37" s="4"/>
      <c r="CT37" s="4"/>
      <c r="CU37" s="4"/>
      <c r="CV37" s="4"/>
      <c r="CW37" s="4"/>
      <c r="CX37" s="4"/>
      <c r="CY37" s="4"/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147</v>
      </c>
      <c r="EA37" s="1">
        <v>3</v>
      </c>
      <c r="EB37" s="4">
        <v>49.944444444444443</v>
      </c>
      <c r="EC37" s="4">
        <v>45.583333333333336</v>
      </c>
      <c r="ED37" s="4">
        <v>37.902777777777779</v>
      </c>
      <c r="EE37" s="4"/>
      <c r="EF37" s="4">
        <v>133.43055555555554</v>
      </c>
      <c r="EG37" s="4">
        <v>44.476851851851841</v>
      </c>
      <c r="EH37" s="4">
        <v>44.476851851851841</v>
      </c>
      <c r="EI37" s="1">
        <v>38</v>
      </c>
      <c r="EJ37" s="1">
        <v>57</v>
      </c>
      <c r="EK37" s="1">
        <v>42</v>
      </c>
      <c r="EL37" s="1">
        <v>7</v>
      </c>
      <c r="EM37" s="1">
        <v>0</v>
      </c>
      <c r="EN37" s="1">
        <v>0</v>
      </c>
      <c r="EO37" s="1">
        <v>44</v>
      </c>
      <c r="EP37" s="1">
        <v>62</v>
      </c>
      <c r="EQ37" s="1">
        <v>25</v>
      </c>
      <c r="ER37" s="1">
        <v>13</v>
      </c>
      <c r="ES37" s="1">
        <v>1</v>
      </c>
      <c r="ET37" s="1">
        <v>1</v>
      </c>
      <c r="EU37" s="1">
        <v>69</v>
      </c>
      <c r="EV37" s="1">
        <v>51</v>
      </c>
      <c r="EW37" s="1">
        <v>18</v>
      </c>
      <c r="EX37" s="1">
        <v>6</v>
      </c>
      <c r="EY37" s="1">
        <v>0</v>
      </c>
      <c r="EZ37" s="1">
        <v>1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122</v>
      </c>
      <c r="FJ37" s="1" t="s">
        <v>375</v>
      </c>
      <c r="FK37" s="1">
        <v>139</v>
      </c>
      <c r="FL37" s="1">
        <v>9</v>
      </c>
      <c r="FM37" s="1" t="s">
        <v>375</v>
      </c>
      <c r="FN37" s="1">
        <v>14</v>
      </c>
      <c r="FO37" s="1">
        <v>34</v>
      </c>
      <c r="FP37" s="1">
        <v>19</v>
      </c>
      <c r="FQ37" s="1">
        <v>34</v>
      </c>
      <c r="FR37" s="1" t="s">
        <v>284</v>
      </c>
      <c r="FS37" s="1">
        <v>313</v>
      </c>
      <c r="FT37" s="1">
        <v>134</v>
      </c>
      <c r="FU37" s="1">
        <v>313</v>
      </c>
    </row>
    <row r="38" spans="63:177">
      <c r="BK38" s="29">
        <v>618081585</v>
      </c>
      <c r="BL38" s="1" t="s">
        <v>347</v>
      </c>
      <c r="BM38" s="1">
        <v>11</v>
      </c>
      <c r="BN38" s="1" t="s">
        <v>300</v>
      </c>
      <c r="BO38" s="1" t="s">
        <v>290</v>
      </c>
      <c r="BP38" s="1">
        <v>0</v>
      </c>
      <c r="BQ38" s="1">
        <v>0</v>
      </c>
      <c r="BR38" s="4"/>
      <c r="BS38" s="4"/>
      <c r="BT38" s="4"/>
      <c r="BU38" s="4"/>
      <c r="BV38" s="4"/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4"/>
      <c r="CT38" s="4"/>
      <c r="CU38" s="4"/>
      <c r="CV38" s="4"/>
      <c r="CW38" s="4"/>
      <c r="CX38" s="4"/>
      <c r="CY38" s="4"/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4"/>
      <c r="EC38" s="4"/>
      <c r="ED38" s="4"/>
      <c r="EE38" s="4"/>
      <c r="EF38" s="4"/>
      <c r="EG38" s="4"/>
      <c r="EH38" s="4"/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 t="s">
        <v>375</v>
      </c>
      <c r="FJ38" s="1" t="s">
        <v>375</v>
      </c>
      <c r="FK38" s="1" t="s">
        <v>375</v>
      </c>
      <c r="FL38" s="1" t="s">
        <v>375</v>
      </c>
      <c r="FM38" s="1" t="s">
        <v>375</v>
      </c>
      <c r="FN38" s="1" t="s">
        <v>375</v>
      </c>
      <c r="FO38" s="1">
        <v>21</v>
      </c>
      <c r="FP38" s="1">
        <v>10</v>
      </c>
      <c r="FQ38" s="1">
        <v>21</v>
      </c>
      <c r="FR38" s="1" t="s">
        <v>299</v>
      </c>
      <c r="FS38" s="1">
        <v>313</v>
      </c>
      <c r="FT38" s="1">
        <v>134</v>
      </c>
      <c r="FU38" s="1">
        <v>313</v>
      </c>
    </row>
    <row r="39" spans="63:177">
      <c r="BK39" s="29">
        <v>764548582</v>
      </c>
      <c r="BL39" s="1" t="s">
        <v>10</v>
      </c>
      <c r="BM39" s="1">
        <v>34</v>
      </c>
      <c r="BN39" s="1" t="s">
        <v>289</v>
      </c>
      <c r="BO39" s="1" t="s">
        <v>290</v>
      </c>
      <c r="BP39" s="1">
        <v>67</v>
      </c>
      <c r="BQ39" s="1">
        <v>0</v>
      </c>
      <c r="BR39" s="4">
        <v>57.388059701492537</v>
      </c>
      <c r="BS39" s="4">
        <v>45.373134328358212</v>
      </c>
      <c r="BT39" s="4">
        <v>44.343283582089555</v>
      </c>
      <c r="BU39" s="4">
        <v>147.1044776119403</v>
      </c>
      <c r="BV39" s="4">
        <v>49.034825870646763</v>
      </c>
      <c r="BW39" s="1">
        <v>10</v>
      </c>
      <c r="BX39" s="1">
        <v>26</v>
      </c>
      <c r="BY39" s="1">
        <v>22</v>
      </c>
      <c r="BZ39" s="1">
        <v>9</v>
      </c>
      <c r="CA39" s="1">
        <v>0</v>
      </c>
      <c r="CB39" s="1">
        <v>0</v>
      </c>
      <c r="CC39" s="1">
        <v>26</v>
      </c>
      <c r="CD39" s="1">
        <v>20</v>
      </c>
      <c r="CE39" s="1">
        <v>13</v>
      </c>
      <c r="CF39" s="1">
        <v>8</v>
      </c>
      <c r="CG39" s="1">
        <v>1</v>
      </c>
      <c r="CH39" s="1">
        <v>0</v>
      </c>
      <c r="CI39" s="1">
        <v>28</v>
      </c>
      <c r="CJ39" s="1">
        <v>18</v>
      </c>
      <c r="CK39" s="1">
        <v>13</v>
      </c>
      <c r="CL39" s="1">
        <v>8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4"/>
      <c r="CT39" s="4"/>
      <c r="CU39" s="4"/>
      <c r="CV39" s="4"/>
      <c r="CW39" s="4"/>
      <c r="CX39" s="4"/>
      <c r="CY39" s="4"/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67</v>
      </c>
      <c r="EA39" s="1">
        <v>0</v>
      </c>
      <c r="EB39" s="4">
        <v>57.388059701492537</v>
      </c>
      <c r="EC39" s="4">
        <v>45.373134328358212</v>
      </c>
      <c r="ED39" s="4">
        <v>44.343283582089555</v>
      </c>
      <c r="EE39" s="4"/>
      <c r="EF39" s="4">
        <v>147.1044776119403</v>
      </c>
      <c r="EG39" s="4">
        <v>49.034825870646763</v>
      </c>
      <c r="EH39" s="4">
        <v>49.034825870646763</v>
      </c>
      <c r="EI39" s="1">
        <v>10</v>
      </c>
      <c r="EJ39" s="1">
        <v>26</v>
      </c>
      <c r="EK39" s="1">
        <v>22</v>
      </c>
      <c r="EL39" s="1">
        <v>9</v>
      </c>
      <c r="EM39" s="1">
        <v>0</v>
      </c>
      <c r="EN39" s="1">
        <v>0</v>
      </c>
      <c r="EO39" s="1">
        <v>26</v>
      </c>
      <c r="EP39" s="1">
        <v>20</v>
      </c>
      <c r="EQ39" s="1">
        <v>13</v>
      </c>
      <c r="ER39" s="1">
        <v>8</v>
      </c>
      <c r="ES39" s="1">
        <v>1</v>
      </c>
      <c r="ET39" s="1">
        <v>0</v>
      </c>
      <c r="EU39" s="1">
        <v>28</v>
      </c>
      <c r="EV39" s="1">
        <v>18</v>
      </c>
      <c r="EW39" s="1">
        <v>13</v>
      </c>
      <c r="EX39" s="1">
        <v>8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66</v>
      </c>
      <c r="FJ39" s="1" t="s">
        <v>375</v>
      </c>
      <c r="FK39" s="1">
        <v>72</v>
      </c>
      <c r="FL39" s="1">
        <v>10</v>
      </c>
      <c r="FM39" s="1" t="s">
        <v>375</v>
      </c>
      <c r="FN39" s="1">
        <v>9</v>
      </c>
      <c r="FO39" s="1">
        <v>21</v>
      </c>
      <c r="FP39" s="1">
        <v>10</v>
      </c>
      <c r="FQ39" s="1">
        <v>21</v>
      </c>
      <c r="FR39" s="1" t="s">
        <v>299</v>
      </c>
      <c r="FS39" s="1">
        <v>313</v>
      </c>
      <c r="FT39" s="1">
        <v>134</v>
      </c>
      <c r="FU39" s="1">
        <v>313</v>
      </c>
    </row>
    <row r="40" spans="63:177">
      <c r="BK40" s="29">
        <v>310686851</v>
      </c>
      <c r="BL40" s="1" t="s">
        <v>11</v>
      </c>
      <c r="BM40" s="1">
        <v>36</v>
      </c>
      <c r="BN40" s="1" t="s">
        <v>289</v>
      </c>
      <c r="BO40" s="1" t="s">
        <v>290</v>
      </c>
      <c r="BP40" s="1">
        <v>84</v>
      </c>
      <c r="BQ40" s="1">
        <v>0</v>
      </c>
      <c r="BR40" s="4">
        <v>55.285714285714285</v>
      </c>
      <c r="BS40" s="4">
        <v>41.238095238095241</v>
      </c>
      <c r="BT40" s="4">
        <v>43.69047619047619</v>
      </c>
      <c r="BU40" s="4">
        <v>140.21428571428572</v>
      </c>
      <c r="BV40" s="4">
        <v>46.738095238095241</v>
      </c>
      <c r="BW40" s="1">
        <v>13</v>
      </c>
      <c r="BX40" s="1">
        <v>33</v>
      </c>
      <c r="BY40" s="1">
        <v>26</v>
      </c>
      <c r="BZ40" s="1">
        <v>12</v>
      </c>
      <c r="CA40" s="1">
        <v>1</v>
      </c>
      <c r="CB40" s="1">
        <v>0</v>
      </c>
      <c r="CC40" s="1">
        <v>36</v>
      </c>
      <c r="CD40" s="1">
        <v>28</v>
      </c>
      <c r="CE40" s="1">
        <v>13</v>
      </c>
      <c r="CF40" s="1">
        <v>7</v>
      </c>
      <c r="CG40" s="1">
        <v>0</v>
      </c>
      <c r="CH40" s="1">
        <v>3</v>
      </c>
      <c r="CI40" s="1">
        <v>34</v>
      </c>
      <c r="CJ40" s="1">
        <v>28</v>
      </c>
      <c r="CK40" s="1">
        <v>16</v>
      </c>
      <c r="CL40" s="1">
        <v>6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4"/>
      <c r="CT40" s="4"/>
      <c r="CU40" s="4"/>
      <c r="CV40" s="4"/>
      <c r="CW40" s="4"/>
      <c r="CX40" s="4"/>
      <c r="CY40" s="4"/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84</v>
      </c>
      <c r="EA40" s="1">
        <v>0</v>
      </c>
      <c r="EB40" s="4">
        <v>55.285714285714285</v>
      </c>
      <c r="EC40" s="4">
        <v>41.238095238095241</v>
      </c>
      <c r="ED40" s="4">
        <v>43.69047619047619</v>
      </c>
      <c r="EE40" s="4"/>
      <c r="EF40" s="4">
        <v>140.21428571428572</v>
      </c>
      <c r="EG40" s="4">
        <v>46.738095238095241</v>
      </c>
      <c r="EH40" s="4">
        <v>46.738095238095241</v>
      </c>
      <c r="EI40" s="1">
        <v>13</v>
      </c>
      <c r="EJ40" s="1">
        <v>33</v>
      </c>
      <c r="EK40" s="1">
        <v>26</v>
      </c>
      <c r="EL40" s="1">
        <v>12</v>
      </c>
      <c r="EM40" s="1">
        <v>1</v>
      </c>
      <c r="EN40" s="1">
        <v>0</v>
      </c>
      <c r="EO40" s="1">
        <v>36</v>
      </c>
      <c r="EP40" s="1">
        <v>28</v>
      </c>
      <c r="EQ40" s="1">
        <v>13</v>
      </c>
      <c r="ER40" s="1">
        <v>7</v>
      </c>
      <c r="ES40" s="1">
        <v>0</v>
      </c>
      <c r="ET40" s="1">
        <v>3</v>
      </c>
      <c r="EU40" s="1">
        <v>34</v>
      </c>
      <c r="EV40" s="1">
        <v>28</v>
      </c>
      <c r="EW40" s="1">
        <v>16</v>
      </c>
      <c r="EX40" s="1">
        <v>6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98</v>
      </c>
      <c r="FJ40" s="1" t="s">
        <v>375</v>
      </c>
      <c r="FK40" s="1">
        <v>108</v>
      </c>
      <c r="FL40" s="1">
        <v>12</v>
      </c>
      <c r="FM40" s="1" t="s">
        <v>375</v>
      </c>
      <c r="FN40" s="1">
        <v>13</v>
      </c>
      <c r="FO40" s="1">
        <v>21</v>
      </c>
      <c r="FP40" s="1">
        <v>10</v>
      </c>
      <c r="FQ40" s="1">
        <v>21</v>
      </c>
      <c r="FR40" s="1" t="s">
        <v>299</v>
      </c>
      <c r="FS40" s="1">
        <v>313</v>
      </c>
      <c r="FT40" s="1">
        <v>134</v>
      </c>
      <c r="FU40" s="1">
        <v>313</v>
      </c>
    </row>
    <row r="41" spans="63:177">
      <c r="BK41" s="29">
        <v>213616556</v>
      </c>
      <c r="BL41" s="1" t="s">
        <v>12</v>
      </c>
      <c r="BM41" s="1">
        <v>37</v>
      </c>
      <c r="BN41" s="1" t="s">
        <v>289</v>
      </c>
      <c r="BO41" s="1" t="s">
        <v>290</v>
      </c>
      <c r="BP41" s="1">
        <v>39</v>
      </c>
      <c r="BQ41" s="1">
        <v>0</v>
      </c>
      <c r="BR41" s="4">
        <v>46.153846153846153</v>
      </c>
      <c r="BS41" s="4">
        <v>36.205128205128204</v>
      </c>
      <c r="BT41" s="4">
        <v>35.564102564102562</v>
      </c>
      <c r="BU41" s="4">
        <v>117.92307692307692</v>
      </c>
      <c r="BV41" s="4">
        <v>39.307692307692321</v>
      </c>
      <c r="BW41" s="1">
        <v>10</v>
      </c>
      <c r="BX41" s="1">
        <v>20</v>
      </c>
      <c r="BY41" s="1">
        <v>9</v>
      </c>
      <c r="BZ41" s="1">
        <v>0</v>
      </c>
      <c r="CA41" s="1">
        <v>0</v>
      </c>
      <c r="CB41" s="1">
        <v>0</v>
      </c>
      <c r="CC41" s="1">
        <v>21</v>
      </c>
      <c r="CD41" s="1">
        <v>11</v>
      </c>
      <c r="CE41" s="1">
        <v>4</v>
      </c>
      <c r="CF41" s="1">
        <v>3</v>
      </c>
      <c r="CG41" s="1">
        <v>0</v>
      </c>
      <c r="CH41" s="1">
        <v>0</v>
      </c>
      <c r="CI41" s="1">
        <v>24</v>
      </c>
      <c r="CJ41" s="1">
        <v>9</v>
      </c>
      <c r="CK41" s="1">
        <v>4</v>
      </c>
      <c r="CL41" s="1">
        <v>2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4"/>
      <c r="CT41" s="4"/>
      <c r="CU41" s="4"/>
      <c r="CV41" s="4"/>
      <c r="CW41" s="4"/>
      <c r="CX41" s="4"/>
      <c r="CY41" s="4"/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39</v>
      </c>
      <c r="EA41" s="1">
        <v>0</v>
      </c>
      <c r="EB41" s="4">
        <v>46.153846153846153</v>
      </c>
      <c r="EC41" s="4">
        <v>36.205128205128204</v>
      </c>
      <c r="ED41" s="4">
        <v>35.564102564102562</v>
      </c>
      <c r="EE41" s="4"/>
      <c r="EF41" s="4">
        <v>117.92307692307692</v>
      </c>
      <c r="EG41" s="4">
        <v>39.307692307692321</v>
      </c>
      <c r="EH41" s="4">
        <v>39.307692307692321</v>
      </c>
      <c r="EI41" s="1">
        <v>10</v>
      </c>
      <c r="EJ41" s="1">
        <v>20</v>
      </c>
      <c r="EK41" s="1">
        <v>9</v>
      </c>
      <c r="EL41" s="1">
        <v>0</v>
      </c>
      <c r="EM41" s="1">
        <v>0</v>
      </c>
      <c r="EN41" s="1">
        <v>0</v>
      </c>
      <c r="EO41" s="1">
        <v>21</v>
      </c>
      <c r="EP41" s="1">
        <v>11</v>
      </c>
      <c r="EQ41" s="1">
        <v>4</v>
      </c>
      <c r="ER41" s="1">
        <v>3</v>
      </c>
      <c r="ES41" s="1">
        <v>0</v>
      </c>
      <c r="ET41" s="1">
        <v>0</v>
      </c>
      <c r="EU41" s="1">
        <v>24</v>
      </c>
      <c r="EV41" s="1">
        <v>9</v>
      </c>
      <c r="EW41" s="1">
        <v>4</v>
      </c>
      <c r="EX41" s="1">
        <v>2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203</v>
      </c>
      <c r="FJ41" s="1" t="s">
        <v>375</v>
      </c>
      <c r="FK41" s="1">
        <v>210</v>
      </c>
      <c r="FL41" s="1">
        <v>17</v>
      </c>
      <c r="FM41" s="1" t="s">
        <v>375</v>
      </c>
      <c r="FN41" s="1">
        <v>17</v>
      </c>
      <c r="FO41" s="1">
        <v>21</v>
      </c>
      <c r="FP41" s="1">
        <v>10</v>
      </c>
      <c r="FQ41" s="1">
        <v>21</v>
      </c>
      <c r="FR41" s="1" t="s">
        <v>299</v>
      </c>
      <c r="FS41" s="1">
        <v>313</v>
      </c>
      <c r="FT41" s="1">
        <v>134</v>
      </c>
      <c r="FU41" s="1">
        <v>313</v>
      </c>
    </row>
    <row r="42" spans="63:177">
      <c r="BK42" s="29">
        <v>703873635</v>
      </c>
      <c r="BL42" s="1" t="s">
        <v>13</v>
      </c>
      <c r="BM42" s="1">
        <v>39</v>
      </c>
      <c r="BN42" s="1" t="s">
        <v>289</v>
      </c>
      <c r="BO42" s="1" t="s">
        <v>370</v>
      </c>
      <c r="BP42" s="1">
        <v>60</v>
      </c>
      <c r="BQ42" s="1">
        <v>0</v>
      </c>
      <c r="BR42" s="4">
        <v>58.116666666666667</v>
      </c>
      <c r="BS42" s="4">
        <v>46.06666666666667</v>
      </c>
      <c r="BT42" s="4">
        <v>45.75</v>
      </c>
      <c r="BU42" s="4">
        <v>149.93333333333334</v>
      </c>
      <c r="BV42" s="4">
        <v>49.977777777777774</v>
      </c>
      <c r="BW42" s="1">
        <v>5</v>
      </c>
      <c r="BX42" s="1">
        <v>25</v>
      </c>
      <c r="BY42" s="1">
        <v>25</v>
      </c>
      <c r="BZ42" s="1">
        <v>5</v>
      </c>
      <c r="CA42" s="1">
        <v>0</v>
      </c>
      <c r="CB42" s="1">
        <v>0</v>
      </c>
      <c r="CC42" s="1">
        <v>21</v>
      </c>
      <c r="CD42" s="1">
        <v>22</v>
      </c>
      <c r="CE42" s="1">
        <v>9</v>
      </c>
      <c r="CF42" s="1">
        <v>8</v>
      </c>
      <c r="CG42" s="1">
        <v>0</v>
      </c>
      <c r="CH42" s="1">
        <v>1</v>
      </c>
      <c r="CI42" s="1">
        <v>20</v>
      </c>
      <c r="CJ42" s="1">
        <v>24</v>
      </c>
      <c r="CK42" s="1">
        <v>11</v>
      </c>
      <c r="CL42" s="1">
        <v>5</v>
      </c>
      <c r="CM42" s="1">
        <v>0</v>
      </c>
      <c r="CN42" s="1">
        <v>1</v>
      </c>
      <c r="CO42" s="1">
        <v>0</v>
      </c>
      <c r="CP42" s="1">
        <v>0</v>
      </c>
      <c r="CQ42" s="1">
        <v>32</v>
      </c>
      <c r="CR42" s="1">
        <v>0</v>
      </c>
      <c r="CS42" s="4">
        <v>61.15625</v>
      </c>
      <c r="CT42" s="4">
        <v>47.625</v>
      </c>
      <c r="CU42" s="4">
        <v>58.9375</v>
      </c>
      <c r="CV42" s="4">
        <v>54</v>
      </c>
      <c r="CW42" s="4">
        <v>167.71875</v>
      </c>
      <c r="CX42" s="4">
        <v>55.906250000000007</v>
      </c>
      <c r="CY42" s="4">
        <v>55.4296875</v>
      </c>
      <c r="CZ42" s="1">
        <v>3</v>
      </c>
      <c r="DA42" s="1">
        <v>14</v>
      </c>
      <c r="DB42" s="1">
        <v>11</v>
      </c>
      <c r="DC42" s="1">
        <v>4</v>
      </c>
      <c r="DD42" s="1">
        <v>0</v>
      </c>
      <c r="DE42" s="1">
        <v>0</v>
      </c>
      <c r="DF42" s="1">
        <v>11</v>
      </c>
      <c r="DG42" s="1">
        <v>10</v>
      </c>
      <c r="DH42" s="1">
        <v>7</v>
      </c>
      <c r="DI42" s="1">
        <v>4</v>
      </c>
      <c r="DJ42" s="1">
        <v>1</v>
      </c>
      <c r="DK42" s="1">
        <v>0</v>
      </c>
      <c r="DL42" s="1">
        <v>6</v>
      </c>
      <c r="DM42" s="1">
        <v>11</v>
      </c>
      <c r="DN42" s="1">
        <v>8</v>
      </c>
      <c r="DO42" s="1">
        <v>7</v>
      </c>
      <c r="DP42" s="1">
        <v>0</v>
      </c>
      <c r="DQ42" s="1">
        <v>1</v>
      </c>
      <c r="DR42" s="1">
        <v>6</v>
      </c>
      <c r="DS42" s="1">
        <v>12</v>
      </c>
      <c r="DT42" s="1">
        <v>12</v>
      </c>
      <c r="DU42" s="1">
        <v>2</v>
      </c>
      <c r="DV42" s="1">
        <v>0</v>
      </c>
      <c r="DW42" s="1">
        <v>0</v>
      </c>
      <c r="DX42" s="1">
        <v>0</v>
      </c>
      <c r="DY42" s="1">
        <v>0</v>
      </c>
      <c r="DZ42" s="1">
        <v>92</v>
      </c>
      <c r="EA42" s="1">
        <v>0</v>
      </c>
      <c r="EB42" s="4">
        <v>59.173913043478258</v>
      </c>
      <c r="EC42" s="4">
        <v>46.608695652173914</v>
      </c>
      <c r="ED42" s="4">
        <v>50.336956521739133</v>
      </c>
      <c r="EE42" s="4">
        <v>54</v>
      </c>
      <c r="EF42" s="4">
        <v>156.11956521739131</v>
      </c>
      <c r="EG42" s="4">
        <v>52.039855072463794</v>
      </c>
      <c r="EH42" s="4">
        <v>51.874094202898561</v>
      </c>
      <c r="EI42" s="1">
        <v>8</v>
      </c>
      <c r="EJ42" s="1">
        <v>39</v>
      </c>
      <c r="EK42" s="1">
        <v>36</v>
      </c>
      <c r="EL42" s="1">
        <v>9</v>
      </c>
      <c r="EM42" s="1">
        <v>0</v>
      </c>
      <c r="EN42" s="1">
        <v>0</v>
      </c>
      <c r="EO42" s="1">
        <v>32</v>
      </c>
      <c r="EP42" s="1">
        <v>32</v>
      </c>
      <c r="EQ42" s="1">
        <v>16</v>
      </c>
      <c r="ER42" s="1">
        <v>12</v>
      </c>
      <c r="ES42" s="1">
        <v>1</v>
      </c>
      <c r="ET42" s="1">
        <v>1</v>
      </c>
      <c r="EU42" s="1">
        <v>26</v>
      </c>
      <c r="EV42" s="1">
        <v>35</v>
      </c>
      <c r="EW42" s="1">
        <v>19</v>
      </c>
      <c r="EX42" s="1">
        <v>12</v>
      </c>
      <c r="EY42" s="1">
        <v>0</v>
      </c>
      <c r="EZ42" s="1">
        <v>2</v>
      </c>
      <c r="FA42" s="1">
        <v>6</v>
      </c>
      <c r="FB42" s="1">
        <v>12</v>
      </c>
      <c r="FC42" s="1">
        <v>12</v>
      </c>
      <c r="FD42" s="1">
        <v>2</v>
      </c>
      <c r="FE42" s="1">
        <v>0</v>
      </c>
      <c r="FF42" s="1">
        <v>0</v>
      </c>
      <c r="FG42" s="1">
        <v>0</v>
      </c>
      <c r="FH42" s="1">
        <v>0</v>
      </c>
      <c r="FI42" s="1">
        <v>57</v>
      </c>
      <c r="FJ42" s="1">
        <v>30</v>
      </c>
      <c r="FK42" s="1">
        <v>47</v>
      </c>
      <c r="FL42" s="1">
        <v>8</v>
      </c>
      <c r="FM42" s="1">
        <v>6</v>
      </c>
      <c r="FN42" s="1">
        <v>7</v>
      </c>
      <c r="FO42" s="1">
        <v>21</v>
      </c>
      <c r="FP42" s="1">
        <v>10</v>
      </c>
      <c r="FQ42" s="1">
        <v>21</v>
      </c>
      <c r="FR42" s="1" t="s">
        <v>299</v>
      </c>
      <c r="FS42" s="1">
        <v>313</v>
      </c>
      <c r="FT42" s="1">
        <v>134</v>
      </c>
      <c r="FU42" s="1">
        <v>313</v>
      </c>
    </row>
    <row r="43" spans="63:177">
      <c r="BK43" s="29">
        <v>864517341</v>
      </c>
      <c r="BL43" s="1" t="s">
        <v>14</v>
      </c>
      <c r="BM43" s="1">
        <v>45</v>
      </c>
      <c r="BN43" s="1" t="s">
        <v>289</v>
      </c>
      <c r="BO43" s="1" t="s">
        <v>290</v>
      </c>
      <c r="BP43" s="1">
        <v>123</v>
      </c>
      <c r="BQ43" s="1">
        <v>0</v>
      </c>
      <c r="BR43" s="4">
        <v>60.235772357723576</v>
      </c>
      <c r="BS43" s="4">
        <v>47.674796747967477</v>
      </c>
      <c r="BT43" s="4">
        <v>46.68292682926829</v>
      </c>
      <c r="BU43" s="4">
        <v>154.59349593495935</v>
      </c>
      <c r="BV43" s="4">
        <v>51.531165311653155</v>
      </c>
      <c r="BW43" s="1">
        <v>12</v>
      </c>
      <c r="BX43" s="1">
        <v>47</v>
      </c>
      <c r="BY43" s="1">
        <v>44</v>
      </c>
      <c r="BZ43" s="1">
        <v>20</v>
      </c>
      <c r="CA43" s="1">
        <v>0</v>
      </c>
      <c r="CB43" s="1">
        <v>0</v>
      </c>
      <c r="CC43" s="1">
        <v>41</v>
      </c>
      <c r="CD43" s="1">
        <v>41</v>
      </c>
      <c r="CE43" s="1">
        <v>21</v>
      </c>
      <c r="CF43" s="1">
        <v>20</v>
      </c>
      <c r="CG43" s="1">
        <v>0</v>
      </c>
      <c r="CH43" s="1">
        <v>3</v>
      </c>
      <c r="CI43" s="1">
        <v>45</v>
      </c>
      <c r="CJ43" s="1">
        <v>42</v>
      </c>
      <c r="CK43" s="1">
        <v>20</v>
      </c>
      <c r="CL43" s="1">
        <v>16</v>
      </c>
      <c r="CM43" s="1">
        <v>0</v>
      </c>
      <c r="CN43" s="1">
        <v>3</v>
      </c>
      <c r="CO43" s="1">
        <v>0</v>
      </c>
      <c r="CP43" s="1">
        <v>0</v>
      </c>
      <c r="CQ43" s="1">
        <v>0</v>
      </c>
      <c r="CR43" s="1">
        <v>0</v>
      </c>
      <c r="CS43" s="4"/>
      <c r="CT43" s="4"/>
      <c r="CU43" s="4"/>
      <c r="CV43" s="4"/>
      <c r="CW43" s="4"/>
      <c r="CX43" s="4"/>
      <c r="CY43" s="4"/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123</v>
      </c>
      <c r="EA43" s="1">
        <v>0</v>
      </c>
      <c r="EB43" s="4">
        <v>60.235772357723576</v>
      </c>
      <c r="EC43" s="4">
        <v>47.674796747967477</v>
      </c>
      <c r="ED43" s="4">
        <v>46.68292682926829</v>
      </c>
      <c r="EE43" s="4"/>
      <c r="EF43" s="4">
        <v>154.59349593495935</v>
      </c>
      <c r="EG43" s="4">
        <v>51.531165311653155</v>
      </c>
      <c r="EH43" s="4">
        <v>51.531165311653155</v>
      </c>
      <c r="EI43" s="1">
        <v>12</v>
      </c>
      <c r="EJ43" s="1">
        <v>47</v>
      </c>
      <c r="EK43" s="1">
        <v>44</v>
      </c>
      <c r="EL43" s="1">
        <v>20</v>
      </c>
      <c r="EM43" s="1">
        <v>0</v>
      </c>
      <c r="EN43" s="1">
        <v>0</v>
      </c>
      <c r="EO43" s="1">
        <v>41</v>
      </c>
      <c r="EP43" s="1">
        <v>41</v>
      </c>
      <c r="EQ43" s="1">
        <v>21</v>
      </c>
      <c r="ER43" s="1">
        <v>20</v>
      </c>
      <c r="ES43" s="1">
        <v>0</v>
      </c>
      <c r="ET43" s="1">
        <v>3</v>
      </c>
      <c r="EU43" s="1">
        <v>45</v>
      </c>
      <c r="EV43" s="1">
        <v>42</v>
      </c>
      <c r="EW43" s="1">
        <v>20</v>
      </c>
      <c r="EX43" s="1">
        <v>16</v>
      </c>
      <c r="EY43" s="1">
        <v>0</v>
      </c>
      <c r="EZ43" s="1">
        <v>3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44</v>
      </c>
      <c r="FJ43" s="1" t="s">
        <v>375</v>
      </c>
      <c r="FK43" s="1">
        <v>51</v>
      </c>
      <c r="FL43" s="1">
        <v>7</v>
      </c>
      <c r="FM43" s="1" t="s">
        <v>375</v>
      </c>
      <c r="FN43" s="1">
        <v>8</v>
      </c>
      <c r="FO43" s="1">
        <v>21</v>
      </c>
      <c r="FP43" s="1">
        <v>10</v>
      </c>
      <c r="FQ43" s="1">
        <v>21</v>
      </c>
      <c r="FR43" s="1" t="s">
        <v>299</v>
      </c>
      <c r="FS43" s="1">
        <v>313</v>
      </c>
      <c r="FT43" s="1">
        <v>134</v>
      </c>
      <c r="FU43" s="1">
        <v>313</v>
      </c>
    </row>
    <row r="44" spans="63:177">
      <c r="BK44" s="29">
        <v>930476253</v>
      </c>
      <c r="BL44" s="1" t="s">
        <v>15</v>
      </c>
      <c r="BM44" s="1">
        <v>47</v>
      </c>
      <c r="BN44" s="1" t="s">
        <v>289</v>
      </c>
      <c r="BO44" s="1" t="s">
        <v>370</v>
      </c>
      <c r="BP44" s="1">
        <v>69</v>
      </c>
      <c r="BQ44" s="1">
        <v>0</v>
      </c>
      <c r="BR44" s="4">
        <v>55.014492753623188</v>
      </c>
      <c r="BS44" s="4">
        <v>49.449275362318843</v>
      </c>
      <c r="BT44" s="4">
        <v>50.884057971014492</v>
      </c>
      <c r="BU44" s="4">
        <v>155.34782608695653</v>
      </c>
      <c r="BV44" s="4">
        <v>51.782608695652172</v>
      </c>
      <c r="BW44" s="1">
        <v>10</v>
      </c>
      <c r="BX44" s="1">
        <v>31</v>
      </c>
      <c r="BY44" s="1">
        <v>22</v>
      </c>
      <c r="BZ44" s="1">
        <v>6</v>
      </c>
      <c r="CA44" s="1">
        <v>0</v>
      </c>
      <c r="CB44" s="1">
        <v>1</v>
      </c>
      <c r="CC44" s="1">
        <v>23</v>
      </c>
      <c r="CD44" s="1">
        <v>21</v>
      </c>
      <c r="CE44" s="1">
        <v>16</v>
      </c>
      <c r="CF44" s="1">
        <v>9</v>
      </c>
      <c r="CG44" s="1">
        <v>0</v>
      </c>
      <c r="CH44" s="1">
        <v>1</v>
      </c>
      <c r="CI44" s="1">
        <v>19</v>
      </c>
      <c r="CJ44" s="1">
        <v>24</v>
      </c>
      <c r="CK44" s="1">
        <v>19</v>
      </c>
      <c r="CL44" s="1">
        <v>7</v>
      </c>
      <c r="CM44" s="1">
        <v>0</v>
      </c>
      <c r="CN44" s="1">
        <v>1</v>
      </c>
      <c r="CO44" s="1">
        <v>0</v>
      </c>
      <c r="CP44" s="1">
        <v>1</v>
      </c>
      <c r="CQ44" s="1">
        <v>60</v>
      </c>
      <c r="CR44" s="1">
        <v>0</v>
      </c>
      <c r="CS44" s="4">
        <v>59.35</v>
      </c>
      <c r="CT44" s="4">
        <v>40.6</v>
      </c>
      <c r="CU44" s="4">
        <v>57.2</v>
      </c>
      <c r="CV44" s="4">
        <v>51.68333333333333</v>
      </c>
      <c r="CW44" s="4">
        <v>157.15</v>
      </c>
      <c r="CX44" s="4">
        <v>52.383333333333347</v>
      </c>
      <c r="CY44" s="4">
        <v>52.208333333333336</v>
      </c>
      <c r="CZ44" s="1">
        <v>8</v>
      </c>
      <c r="DA44" s="1">
        <v>25</v>
      </c>
      <c r="DB44" s="1">
        <v>18</v>
      </c>
      <c r="DC44" s="1">
        <v>9</v>
      </c>
      <c r="DD44" s="1">
        <v>0</v>
      </c>
      <c r="DE44" s="1">
        <v>0</v>
      </c>
      <c r="DF44" s="1">
        <v>27</v>
      </c>
      <c r="DG44" s="1">
        <v>21</v>
      </c>
      <c r="DH44" s="1">
        <v>8</v>
      </c>
      <c r="DI44" s="1">
        <v>4</v>
      </c>
      <c r="DJ44" s="1">
        <v>1</v>
      </c>
      <c r="DK44" s="1">
        <v>0</v>
      </c>
      <c r="DL44" s="1">
        <v>15</v>
      </c>
      <c r="DM44" s="1">
        <v>16</v>
      </c>
      <c r="DN44" s="1">
        <v>13</v>
      </c>
      <c r="DO44" s="1">
        <v>16</v>
      </c>
      <c r="DP44" s="1">
        <v>0</v>
      </c>
      <c r="DQ44" s="1">
        <v>0</v>
      </c>
      <c r="DR44" s="1">
        <v>14</v>
      </c>
      <c r="DS44" s="1">
        <v>25</v>
      </c>
      <c r="DT44" s="1">
        <v>18</v>
      </c>
      <c r="DU44" s="1">
        <v>3</v>
      </c>
      <c r="DV44" s="1">
        <v>0</v>
      </c>
      <c r="DW44" s="1">
        <v>0</v>
      </c>
      <c r="DX44" s="1">
        <v>0</v>
      </c>
      <c r="DY44" s="1">
        <v>0</v>
      </c>
      <c r="DZ44" s="1">
        <v>129</v>
      </c>
      <c r="EA44" s="1">
        <v>0</v>
      </c>
      <c r="EB44" s="4">
        <v>57.031007751937985</v>
      </c>
      <c r="EC44" s="4">
        <v>45.333333333333336</v>
      </c>
      <c r="ED44" s="4">
        <v>53.821705426356587</v>
      </c>
      <c r="EE44" s="4">
        <v>51.68333333333333</v>
      </c>
      <c r="EF44" s="4">
        <v>156.18604651162789</v>
      </c>
      <c r="EG44" s="4">
        <v>52.062015503875962</v>
      </c>
      <c r="EH44" s="4">
        <v>51.980620155038757</v>
      </c>
      <c r="EI44" s="1">
        <v>18</v>
      </c>
      <c r="EJ44" s="1">
        <v>56</v>
      </c>
      <c r="EK44" s="1">
        <v>40</v>
      </c>
      <c r="EL44" s="1">
        <v>15</v>
      </c>
      <c r="EM44" s="1">
        <v>0</v>
      </c>
      <c r="EN44" s="1">
        <v>1</v>
      </c>
      <c r="EO44" s="1">
        <v>50</v>
      </c>
      <c r="EP44" s="1">
        <v>42</v>
      </c>
      <c r="EQ44" s="1">
        <v>24</v>
      </c>
      <c r="ER44" s="1">
        <v>13</v>
      </c>
      <c r="ES44" s="1">
        <v>1</v>
      </c>
      <c r="ET44" s="1">
        <v>1</v>
      </c>
      <c r="EU44" s="1">
        <v>34</v>
      </c>
      <c r="EV44" s="1">
        <v>40</v>
      </c>
      <c r="EW44" s="1">
        <v>32</v>
      </c>
      <c r="EX44" s="1">
        <v>23</v>
      </c>
      <c r="EY44" s="1">
        <v>0</v>
      </c>
      <c r="EZ44" s="1">
        <v>1</v>
      </c>
      <c r="FA44" s="1">
        <v>14</v>
      </c>
      <c r="FB44" s="1">
        <v>25</v>
      </c>
      <c r="FC44" s="1">
        <v>18</v>
      </c>
      <c r="FD44" s="1">
        <v>3</v>
      </c>
      <c r="FE44" s="1">
        <v>0</v>
      </c>
      <c r="FF44" s="1">
        <v>0</v>
      </c>
      <c r="FG44" s="1">
        <v>0</v>
      </c>
      <c r="FH44" s="1">
        <v>1</v>
      </c>
      <c r="FI44" s="1">
        <v>41</v>
      </c>
      <c r="FJ44" s="1">
        <v>48</v>
      </c>
      <c r="FK44" s="1">
        <v>45</v>
      </c>
      <c r="FL44" s="1">
        <v>5</v>
      </c>
      <c r="FM44" s="1">
        <v>7</v>
      </c>
      <c r="FN44" s="1">
        <v>6</v>
      </c>
      <c r="FO44" s="1">
        <v>21</v>
      </c>
      <c r="FP44" s="1">
        <v>10</v>
      </c>
      <c r="FQ44" s="1">
        <v>21</v>
      </c>
      <c r="FR44" s="1" t="s">
        <v>299</v>
      </c>
      <c r="FS44" s="1">
        <v>313</v>
      </c>
      <c r="FT44" s="1">
        <v>134</v>
      </c>
      <c r="FU44" s="1">
        <v>313</v>
      </c>
    </row>
    <row r="45" spans="63:177">
      <c r="BK45" s="29">
        <v>877558334</v>
      </c>
      <c r="BL45" s="1" t="s">
        <v>16</v>
      </c>
      <c r="BM45" s="1">
        <v>57</v>
      </c>
      <c r="BN45" s="1" t="s">
        <v>289</v>
      </c>
      <c r="BO45" s="1" t="s">
        <v>290</v>
      </c>
      <c r="BP45" s="1">
        <v>61</v>
      </c>
      <c r="BQ45" s="1">
        <v>0</v>
      </c>
      <c r="BR45" s="4">
        <v>44.213114754098363</v>
      </c>
      <c r="BS45" s="4">
        <v>37.639344262295083</v>
      </c>
      <c r="BT45" s="4">
        <v>30.032786885245901</v>
      </c>
      <c r="BU45" s="4">
        <v>111.88524590163935</v>
      </c>
      <c r="BV45" s="4">
        <v>37.295081967213129</v>
      </c>
      <c r="BW45" s="1">
        <v>21</v>
      </c>
      <c r="BX45" s="1">
        <v>26</v>
      </c>
      <c r="BY45" s="1">
        <v>10</v>
      </c>
      <c r="BZ45" s="1">
        <v>4</v>
      </c>
      <c r="CA45" s="1">
        <v>1</v>
      </c>
      <c r="CB45" s="1">
        <v>0</v>
      </c>
      <c r="CC45" s="1">
        <v>26</v>
      </c>
      <c r="CD45" s="1">
        <v>27</v>
      </c>
      <c r="CE45" s="1">
        <v>5</v>
      </c>
      <c r="CF45" s="1">
        <v>3</v>
      </c>
      <c r="CG45" s="1">
        <v>1</v>
      </c>
      <c r="CH45" s="1">
        <v>0</v>
      </c>
      <c r="CI45" s="1">
        <v>39</v>
      </c>
      <c r="CJ45" s="1">
        <v>17</v>
      </c>
      <c r="CK45" s="1">
        <v>3</v>
      </c>
      <c r="CL45" s="1">
        <v>2</v>
      </c>
      <c r="CM45" s="1">
        <v>1</v>
      </c>
      <c r="CN45" s="1">
        <v>0</v>
      </c>
      <c r="CO45" s="1">
        <v>1</v>
      </c>
      <c r="CP45" s="1">
        <v>0</v>
      </c>
      <c r="CQ45" s="1">
        <v>0</v>
      </c>
      <c r="CR45" s="1">
        <v>0</v>
      </c>
      <c r="CS45" s="4"/>
      <c r="CT45" s="4"/>
      <c r="CU45" s="4"/>
      <c r="CV45" s="4"/>
      <c r="CW45" s="4"/>
      <c r="CX45" s="4"/>
      <c r="CY45" s="4"/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61</v>
      </c>
      <c r="EA45" s="1">
        <v>0</v>
      </c>
      <c r="EB45" s="4">
        <v>44.213114754098363</v>
      </c>
      <c r="EC45" s="4">
        <v>37.639344262295083</v>
      </c>
      <c r="ED45" s="4">
        <v>30.032786885245901</v>
      </c>
      <c r="EE45" s="4"/>
      <c r="EF45" s="4">
        <v>111.88524590163935</v>
      </c>
      <c r="EG45" s="4">
        <v>37.295081967213129</v>
      </c>
      <c r="EH45" s="4">
        <v>37.295081967213129</v>
      </c>
      <c r="EI45" s="1">
        <v>21</v>
      </c>
      <c r="EJ45" s="1">
        <v>26</v>
      </c>
      <c r="EK45" s="1">
        <v>10</v>
      </c>
      <c r="EL45" s="1">
        <v>4</v>
      </c>
      <c r="EM45" s="1">
        <v>1</v>
      </c>
      <c r="EN45" s="1">
        <v>0</v>
      </c>
      <c r="EO45" s="1">
        <v>26</v>
      </c>
      <c r="EP45" s="1">
        <v>27</v>
      </c>
      <c r="EQ45" s="1">
        <v>5</v>
      </c>
      <c r="ER45" s="1">
        <v>3</v>
      </c>
      <c r="ES45" s="1">
        <v>1</v>
      </c>
      <c r="ET45" s="1">
        <v>0</v>
      </c>
      <c r="EU45" s="1">
        <v>39</v>
      </c>
      <c r="EV45" s="1">
        <v>17</v>
      </c>
      <c r="EW45" s="1">
        <v>3</v>
      </c>
      <c r="EX45" s="1">
        <v>2</v>
      </c>
      <c r="EY45" s="1">
        <v>1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1</v>
      </c>
      <c r="FH45" s="1">
        <v>0</v>
      </c>
      <c r="FI45" s="1">
        <v>232</v>
      </c>
      <c r="FJ45" s="1" t="s">
        <v>375</v>
      </c>
      <c r="FK45" s="1">
        <v>239</v>
      </c>
      <c r="FL45" s="1">
        <v>19</v>
      </c>
      <c r="FM45" s="1" t="s">
        <v>375</v>
      </c>
      <c r="FN45" s="1">
        <v>19</v>
      </c>
      <c r="FO45" s="1">
        <v>21</v>
      </c>
      <c r="FP45" s="1">
        <v>10</v>
      </c>
      <c r="FQ45" s="1">
        <v>21</v>
      </c>
      <c r="FR45" s="1" t="s">
        <v>299</v>
      </c>
      <c r="FS45" s="1">
        <v>313</v>
      </c>
      <c r="FT45" s="1">
        <v>134</v>
      </c>
      <c r="FU45" s="1">
        <v>313</v>
      </c>
    </row>
    <row r="46" spans="63:177">
      <c r="BK46" s="29">
        <v>988534585</v>
      </c>
      <c r="BL46" s="1" t="s">
        <v>17</v>
      </c>
      <c r="BM46" s="1">
        <v>73</v>
      </c>
      <c r="BN46" s="1" t="s">
        <v>289</v>
      </c>
      <c r="BO46" s="1" t="s">
        <v>290</v>
      </c>
      <c r="BP46" s="1">
        <v>80</v>
      </c>
      <c r="BQ46" s="1">
        <v>0</v>
      </c>
      <c r="BR46" s="4">
        <v>46.825000000000003</v>
      </c>
      <c r="BS46" s="4">
        <v>38.9</v>
      </c>
      <c r="BT46" s="4">
        <v>31.55</v>
      </c>
      <c r="BU46" s="4">
        <v>117.27500000000001</v>
      </c>
      <c r="BV46" s="4">
        <v>39.091666666666654</v>
      </c>
      <c r="BW46" s="1">
        <v>21</v>
      </c>
      <c r="BX46" s="1">
        <v>36</v>
      </c>
      <c r="BY46" s="1">
        <v>17</v>
      </c>
      <c r="BZ46" s="1">
        <v>6</v>
      </c>
      <c r="CA46" s="1">
        <v>1</v>
      </c>
      <c r="CB46" s="1">
        <v>0</v>
      </c>
      <c r="CC46" s="1">
        <v>37</v>
      </c>
      <c r="CD46" s="1">
        <v>29</v>
      </c>
      <c r="CE46" s="1">
        <v>8</v>
      </c>
      <c r="CF46" s="1">
        <v>6</v>
      </c>
      <c r="CG46" s="1">
        <v>1</v>
      </c>
      <c r="CH46" s="1">
        <v>2</v>
      </c>
      <c r="CI46" s="1">
        <v>51</v>
      </c>
      <c r="CJ46" s="1">
        <v>23</v>
      </c>
      <c r="CK46" s="1">
        <v>3</v>
      </c>
      <c r="CL46" s="1">
        <v>3</v>
      </c>
      <c r="CM46" s="1">
        <v>0</v>
      </c>
      <c r="CN46" s="1">
        <v>1</v>
      </c>
      <c r="CO46" s="1">
        <v>0</v>
      </c>
      <c r="CP46" s="1">
        <v>0</v>
      </c>
      <c r="CQ46" s="1">
        <v>0</v>
      </c>
      <c r="CR46" s="1">
        <v>0</v>
      </c>
      <c r="CS46" s="4"/>
      <c r="CT46" s="4"/>
      <c r="CU46" s="4"/>
      <c r="CV46" s="4"/>
      <c r="CW46" s="4"/>
      <c r="CX46" s="4"/>
      <c r="CY46" s="4"/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80</v>
      </c>
      <c r="EA46" s="1">
        <v>0</v>
      </c>
      <c r="EB46" s="4">
        <v>46.825000000000003</v>
      </c>
      <c r="EC46" s="4">
        <v>38.9</v>
      </c>
      <c r="ED46" s="4">
        <v>31.55</v>
      </c>
      <c r="EE46" s="4"/>
      <c r="EF46" s="4">
        <v>117.27500000000001</v>
      </c>
      <c r="EG46" s="4">
        <v>39.091666666666654</v>
      </c>
      <c r="EH46" s="4">
        <v>39.091666666666654</v>
      </c>
      <c r="EI46" s="1">
        <v>21</v>
      </c>
      <c r="EJ46" s="1">
        <v>36</v>
      </c>
      <c r="EK46" s="1">
        <v>17</v>
      </c>
      <c r="EL46" s="1">
        <v>6</v>
      </c>
      <c r="EM46" s="1">
        <v>1</v>
      </c>
      <c r="EN46" s="1">
        <v>0</v>
      </c>
      <c r="EO46" s="1">
        <v>37</v>
      </c>
      <c r="EP46" s="1">
        <v>29</v>
      </c>
      <c r="EQ46" s="1">
        <v>8</v>
      </c>
      <c r="ER46" s="1">
        <v>6</v>
      </c>
      <c r="ES46" s="1">
        <v>1</v>
      </c>
      <c r="ET46" s="1">
        <v>2</v>
      </c>
      <c r="EU46" s="1">
        <v>51</v>
      </c>
      <c r="EV46" s="1">
        <v>23</v>
      </c>
      <c r="EW46" s="1">
        <v>3</v>
      </c>
      <c r="EX46" s="1">
        <v>3</v>
      </c>
      <c r="EY46" s="1">
        <v>0</v>
      </c>
      <c r="EZ46" s="1">
        <v>1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208</v>
      </c>
      <c r="FJ46" s="1" t="s">
        <v>375</v>
      </c>
      <c r="FK46" s="1">
        <v>214</v>
      </c>
      <c r="FL46" s="1">
        <v>18</v>
      </c>
      <c r="FM46" s="1" t="s">
        <v>375</v>
      </c>
      <c r="FN46" s="1">
        <v>18</v>
      </c>
      <c r="FO46" s="1">
        <v>21</v>
      </c>
      <c r="FP46" s="1">
        <v>10</v>
      </c>
      <c r="FQ46" s="1">
        <v>21</v>
      </c>
      <c r="FR46" s="1" t="s">
        <v>299</v>
      </c>
      <c r="FS46" s="1">
        <v>313</v>
      </c>
      <c r="FT46" s="1">
        <v>134</v>
      </c>
      <c r="FU46" s="1">
        <v>313</v>
      </c>
    </row>
    <row r="47" spans="63:177">
      <c r="BK47" s="29">
        <v>775151409</v>
      </c>
      <c r="BL47" s="1" t="s">
        <v>18</v>
      </c>
      <c r="BM47" s="1">
        <v>82</v>
      </c>
      <c r="BN47" s="1" t="s">
        <v>289</v>
      </c>
      <c r="BO47" s="1" t="s">
        <v>370</v>
      </c>
      <c r="BP47" s="1">
        <v>83</v>
      </c>
      <c r="BQ47" s="1">
        <v>1</v>
      </c>
      <c r="BR47" s="4">
        <v>60.890243902439025</v>
      </c>
      <c r="BS47" s="4">
        <v>49.170731707317074</v>
      </c>
      <c r="BT47" s="4">
        <v>46.81707317073171</v>
      </c>
      <c r="BU47" s="4">
        <v>156.8780487804878</v>
      </c>
      <c r="BV47" s="4">
        <v>52.292682926829279</v>
      </c>
      <c r="BW47" s="1">
        <v>6</v>
      </c>
      <c r="BX47" s="1">
        <v>31</v>
      </c>
      <c r="BY47" s="1">
        <v>36</v>
      </c>
      <c r="BZ47" s="1">
        <v>9</v>
      </c>
      <c r="CA47" s="1">
        <v>0</v>
      </c>
      <c r="CB47" s="1">
        <v>0</v>
      </c>
      <c r="CC47" s="1">
        <v>19</v>
      </c>
      <c r="CD47" s="1">
        <v>40</v>
      </c>
      <c r="CE47" s="1">
        <v>9</v>
      </c>
      <c r="CF47" s="1">
        <v>14</v>
      </c>
      <c r="CG47" s="1">
        <v>0</v>
      </c>
      <c r="CH47" s="1">
        <v>0</v>
      </c>
      <c r="CI47" s="1">
        <v>29</v>
      </c>
      <c r="CJ47" s="1">
        <v>27</v>
      </c>
      <c r="CK47" s="1">
        <v>14</v>
      </c>
      <c r="CL47" s="1">
        <v>12</v>
      </c>
      <c r="CM47" s="1">
        <v>0</v>
      </c>
      <c r="CN47" s="1">
        <v>0</v>
      </c>
      <c r="CO47" s="1">
        <v>0</v>
      </c>
      <c r="CP47" s="1">
        <v>0</v>
      </c>
      <c r="CQ47" s="1">
        <v>37</v>
      </c>
      <c r="CR47" s="1">
        <v>0</v>
      </c>
      <c r="CS47" s="4">
        <v>64.972972972972968</v>
      </c>
      <c r="CT47" s="4">
        <v>50.810810810810814</v>
      </c>
      <c r="CU47" s="4">
        <v>61.027027027027025</v>
      </c>
      <c r="CV47" s="4">
        <v>53.567567567567565</v>
      </c>
      <c r="CW47" s="4">
        <v>176.81081081081081</v>
      </c>
      <c r="CX47" s="4">
        <v>58.936936936936945</v>
      </c>
      <c r="CY47" s="4">
        <v>57.594594594594597</v>
      </c>
      <c r="CZ47" s="1">
        <v>1</v>
      </c>
      <c r="DA47" s="1">
        <v>13</v>
      </c>
      <c r="DB47" s="1">
        <v>16</v>
      </c>
      <c r="DC47" s="1">
        <v>7</v>
      </c>
      <c r="DD47" s="1">
        <v>0</v>
      </c>
      <c r="DE47" s="1">
        <v>0</v>
      </c>
      <c r="DF47" s="1">
        <v>9</v>
      </c>
      <c r="DG47" s="1">
        <v>18</v>
      </c>
      <c r="DH47" s="1">
        <v>4</v>
      </c>
      <c r="DI47" s="1">
        <v>6</v>
      </c>
      <c r="DJ47" s="1">
        <v>0</v>
      </c>
      <c r="DK47" s="1">
        <v>1</v>
      </c>
      <c r="DL47" s="1">
        <v>7</v>
      </c>
      <c r="DM47" s="1">
        <v>12</v>
      </c>
      <c r="DN47" s="1">
        <v>7</v>
      </c>
      <c r="DO47" s="1">
        <v>11</v>
      </c>
      <c r="DP47" s="1">
        <v>0</v>
      </c>
      <c r="DQ47" s="1">
        <v>3</v>
      </c>
      <c r="DR47" s="1">
        <v>6</v>
      </c>
      <c r="DS47" s="1">
        <v>20</v>
      </c>
      <c r="DT47" s="1">
        <v>8</v>
      </c>
      <c r="DU47" s="1">
        <v>3</v>
      </c>
      <c r="DV47" s="1">
        <v>0</v>
      </c>
      <c r="DW47" s="1">
        <v>0</v>
      </c>
      <c r="DX47" s="1">
        <v>0</v>
      </c>
      <c r="DY47" s="1">
        <v>0</v>
      </c>
      <c r="DZ47" s="1">
        <v>120</v>
      </c>
      <c r="EA47" s="1">
        <v>1</v>
      </c>
      <c r="EB47" s="4">
        <v>62.159663865546221</v>
      </c>
      <c r="EC47" s="4">
        <v>49.680672268907564</v>
      </c>
      <c r="ED47" s="4">
        <v>51.235294117647058</v>
      </c>
      <c r="EE47" s="4">
        <v>53.567567567567565</v>
      </c>
      <c r="EF47" s="4">
        <v>163.07563025210084</v>
      </c>
      <c r="EG47" s="4">
        <v>54.358543417366924</v>
      </c>
      <c r="EH47" s="4">
        <v>53.941176470588225</v>
      </c>
      <c r="EI47" s="1">
        <v>7</v>
      </c>
      <c r="EJ47" s="1">
        <v>44</v>
      </c>
      <c r="EK47" s="1">
        <v>52</v>
      </c>
      <c r="EL47" s="1">
        <v>16</v>
      </c>
      <c r="EM47" s="1">
        <v>0</v>
      </c>
      <c r="EN47" s="1">
        <v>0</v>
      </c>
      <c r="EO47" s="1">
        <v>28</v>
      </c>
      <c r="EP47" s="1">
        <v>58</v>
      </c>
      <c r="EQ47" s="1">
        <v>13</v>
      </c>
      <c r="ER47" s="1">
        <v>20</v>
      </c>
      <c r="ES47" s="1">
        <v>0</v>
      </c>
      <c r="ET47" s="1">
        <v>1</v>
      </c>
      <c r="EU47" s="1">
        <v>36</v>
      </c>
      <c r="EV47" s="1">
        <v>39</v>
      </c>
      <c r="EW47" s="1">
        <v>21</v>
      </c>
      <c r="EX47" s="1">
        <v>23</v>
      </c>
      <c r="EY47" s="1">
        <v>0</v>
      </c>
      <c r="EZ47" s="1">
        <v>3</v>
      </c>
      <c r="FA47" s="1">
        <v>6</v>
      </c>
      <c r="FB47" s="1">
        <v>20</v>
      </c>
      <c r="FC47" s="1">
        <v>8</v>
      </c>
      <c r="FD47" s="1">
        <v>3</v>
      </c>
      <c r="FE47" s="1">
        <v>0</v>
      </c>
      <c r="FF47" s="1">
        <v>0</v>
      </c>
      <c r="FG47" s="1">
        <v>0</v>
      </c>
      <c r="FH47" s="1">
        <v>0</v>
      </c>
      <c r="FI47" s="1">
        <v>40</v>
      </c>
      <c r="FJ47" s="1">
        <v>14</v>
      </c>
      <c r="FK47" s="1">
        <v>34</v>
      </c>
      <c r="FL47" s="1">
        <v>4</v>
      </c>
      <c r="FM47" s="1">
        <v>2</v>
      </c>
      <c r="FN47" s="1">
        <v>4</v>
      </c>
      <c r="FO47" s="1">
        <v>21</v>
      </c>
      <c r="FP47" s="1">
        <v>10</v>
      </c>
      <c r="FQ47" s="1">
        <v>21</v>
      </c>
      <c r="FR47" s="1" t="s">
        <v>299</v>
      </c>
      <c r="FS47" s="1">
        <v>313</v>
      </c>
      <c r="FT47" s="1">
        <v>134</v>
      </c>
      <c r="FU47" s="1">
        <v>313</v>
      </c>
    </row>
    <row r="48" spans="63:177">
      <c r="BK48" s="29">
        <v>171358547</v>
      </c>
      <c r="BL48" s="1" t="s">
        <v>352</v>
      </c>
      <c r="BM48" s="1">
        <v>82</v>
      </c>
      <c r="BN48" s="1" t="s">
        <v>293</v>
      </c>
      <c r="BO48" s="1" t="s">
        <v>370</v>
      </c>
      <c r="BP48" s="1">
        <v>12</v>
      </c>
      <c r="BQ48" s="1">
        <v>0</v>
      </c>
      <c r="BR48" s="4">
        <v>7.833333333333333</v>
      </c>
      <c r="BS48" s="4">
        <v>24</v>
      </c>
      <c r="BT48" s="4">
        <v>12.416666666666666</v>
      </c>
      <c r="BU48" s="4">
        <v>44.25</v>
      </c>
      <c r="BV48" s="4">
        <v>14.75</v>
      </c>
      <c r="BW48" s="1">
        <v>12</v>
      </c>
      <c r="BX48" s="1">
        <v>0</v>
      </c>
      <c r="BY48" s="1">
        <v>0</v>
      </c>
      <c r="BZ48" s="1">
        <v>0</v>
      </c>
      <c r="CA48" s="1">
        <v>2</v>
      </c>
      <c r="CB48" s="1">
        <v>0</v>
      </c>
      <c r="CC48" s="1">
        <v>8</v>
      </c>
      <c r="CD48" s="1">
        <v>4</v>
      </c>
      <c r="CE48" s="1">
        <v>0</v>
      </c>
      <c r="CF48" s="1">
        <v>0</v>
      </c>
      <c r="CG48" s="1">
        <v>0</v>
      </c>
      <c r="CH48" s="1">
        <v>0</v>
      </c>
      <c r="CI48" s="1">
        <v>11</v>
      </c>
      <c r="CJ48" s="1">
        <v>1</v>
      </c>
      <c r="CK48" s="1">
        <v>0</v>
      </c>
      <c r="CL48" s="1">
        <v>0</v>
      </c>
      <c r="CM48" s="1">
        <v>2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4"/>
      <c r="CT48" s="4"/>
      <c r="CU48" s="4"/>
      <c r="CV48" s="4"/>
      <c r="CW48" s="4"/>
      <c r="CX48" s="4"/>
      <c r="CY48" s="4"/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12</v>
      </c>
      <c r="EA48" s="1">
        <v>0</v>
      </c>
      <c r="EB48" s="4">
        <v>7.833333333333333</v>
      </c>
      <c r="EC48" s="4">
        <v>24</v>
      </c>
      <c r="ED48" s="4">
        <v>12.416666666666666</v>
      </c>
      <c r="EE48" s="4"/>
      <c r="EF48" s="4">
        <v>44.25</v>
      </c>
      <c r="EG48" s="4">
        <v>14.75</v>
      </c>
      <c r="EH48" s="4">
        <v>14.75</v>
      </c>
      <c r="EI48" s="1">
        <v>12</v>
      </c>
      <c r="EJ48" s="1">
        <v>0</v>
      </c>
      <c r="EK48" s="1">
        <v>0</v>
      </c>
      <c r="EL48" s="1">
        <v>0</v>
      </c>
      <c r="EM48" s="1">
        <v>2</v>
      </c>
      <c r="EN48" s="1">
        <v>0</v>
      </c>
      <c r="EO48" s="1">
        <v>8</v>
      </c>
      <c r="EP48" s="1">
        <v>4</v>
      </c>
      <c r="EQ48" s="1">
        <v>0</v>
      </c>
      <c r="ER48" s="1">
        <v>0</v>
      </c>
      <c r="ES48" s="1">
        <v>0</v>
      </c>
      <c r="ET48" s="1">
        <v>0</v>
      </c>
      <c r="EU48" s="1">
        <v>11</v>
      </c>
      <c r="EV48" s="1">
        <v>1</v>
      </c>
      <c r="EW48" s="1">
        <v>0</v>
      </c>
      <c r="EX48" s="1">
        <v>0</v>
      </c>
      <c r="EY48" s="1">
        <v>2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312</v>
      </c>
      <c r="FJ48" s="1" t="s">
        <v>375</v>
      </c>
      <c r="FK48" s="1">
        <v>313</v>
      </c>
      <c r="FL48" s="1">
        <v>20</v>
      </c>
      <c r="FM48" s="1" t="s">
        <v>375</v>
      </c>
      <c r="FN48" s="1">
        <v>20</v>
      </c>
      <c r="FO48" s="1">
        <v>21</v>
      </c>
      <c r="FP48" s="1">
        <v>10</v>
      </c>
      <c r="FQ48" s="1">
        <v>21</v>
      </c>
      <c r="FR48" s="1" t="s">
        <v>299</v>
      </c>
      <c r="FS48" s="1">
        <v>313</v>
      </c>
      <c r="FT48" s="1">
        <v>134</v>
      </c>
      <c r="FU48" s="1">
        <v>313</v>
      </c>
    </row>
    <row r="49" spans="63:177">
      <c r="BK49" s="29">
        <v>523974163</v>
      </c>
      <c r="BL49" s="1" t="s">
        <v>301</v>
      </c>
      <c r="BM49" s="1">
        <v>93</v>
      </c>
      <c r="BN49" s="1" t="s">
        <v>289</v>
      </c>
      <c r="BO49" s="1" t="s">
        <v>290</v>
      </c>
      <c r="BP49" s="1">
        <v>87</v>
      </c>
      <c r="BQ49" s="1">
        <v>1</v>
      </c>
      <c r="BR49" s="4">
        <v>51.139534883720927</v>
      </c>
      <c r="BS49" s="4">
        <v>41.116279069767444</v>
      </c>
      <c r="BT49" s="4">
        <v>35.802325581395351</v>
      </c>
      <c r="BU49" s="4">
        <v>128.05813953488371</v>
      </c>
      <c r="BV49" s="4">
        <v>42.6860465116279</v>
      </c>
      <c r="BW49" s="1">
        <v>19</v>
      </c>
      <c r="BX49" s="1">
        <v>34</v>
      </c>
      <c r="BY49" s="1">
        <v>28</v>
      </c>
      <c r="BZ49" s="1">
        <v>5</v>
      </c>
      <c r="CA49" s="1">
        <v>0</v>
      </c>
      <c r="CB49" s="1">
        <v>0</v>
      </c>
      <c r="CC49" s="1">
        <v>39</v>
      </c>
      <c r="CD49" s="1">
        <v>26</v>
      </c>
      <c r="CE49" s="1">
        <v>15</v>
      </c>
      <c r="CF49" s="1">
        <v>6</v>
      </c>
      <c r="CG49" s="1">
        <v>0</v>
      </c>
      <c r="CH49" s="1">
        <v>1</v>
      </c>
      <c r="CI49" s="1">
        <v>50</v>
      </c>
      <c r="CJ49" s="1">
        <v>23</v>
      </c>
      <c r="CK49" s="1">
        <v>8</v>
      </c>
      <c r="CL49" s="1">
        <v>5</v>
      </c>
      <c r="CM49" s="1">
        <v>1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4"/>
      <c r="CT49" s="4"/>
      <c r="CU49" s="4"/>
      <c r="CV49" s="4"/>
      <c r="CW49" s="4"/>
      <c r="CX49" s="4"/>
      <c r="CY49" s="4"/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87</v>
      </c>
      <c r="EA49" s="1">
        <v>1</v>
      </c>
      <c r="EB49" s="4">
        <v>51.139534883720927</v>
      </c>
      <c r="EC49" s="4">
        <v>41.116279069767444</v>
      </c>
      <c r="ED49" s="4">
        <v>35.802325581395351</v>
      </c>
      <c r="EE49" s="4"/>
      <c r="EF49" s="4">
        <v>128.05813953488371</v>
      </c>
      <c r="EG49" s="4">
        <v>42.6860465116279</v>
      </c>
      <c r="EH49" s="4">
        <v>42.6860465116279</v>
      </c>
      <c r="EI49" s="1">
        <v>19</v>
      </c>
      <c r="EJ49" s="1">
        <v>34</v>
      </c>
      <c r="EK49" s="1">
        <v>28</v>
      </c>
      <c r="EL49" s="1">
        <v>5</v>
      </c>
      <c r="EM49" s="1">
        <v>0</v>
      </c>
      <c r="EN49" s="1">
        <v>0</v>
      </c>
      <c r="EO49" s="1">
        <v>39</v>
      </c>
      <c r="EP49" s="1">
        <v>26</v>
      </c>
      <c r="EQ49" s="1">
        <v>15</v>
      </c>
      <c r="ER49" s="1">
        <v>6</v>
      </c>
      <c r="ES49" s="1">
        <v>0</v>
      </c>
      <c r="ET49" s="1">
        <v>1</v>
      </c>
      <c r="EU49" s="1">
        <v>50</v>
      </c>
      <c r="EV49" s="1">
        <v>23</v>
      </c>
      <c r="EW49" s="1">
        <v>8</v>
      </c>
      <c r="EX49" s="1">
        <v>5</v>
      </c>
      <c r="EY49" s="1">
        <v>1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150</v>
      </c>
      <c r="FJ49" s="1" t="s">
        <v>375</v>
      </c>
      <c r="FK49" s="1">
        <v>161</v>
      </c>
      <c r="FL49" s="1">
        <v>15</v>
      </c>
      <c r="FM49" s="1" t="s">
        <v>375</v>
      </c>
      <c r="FN49" s="1">
        <v>16</v>
      </c>
      <c r="FO49" s="1">
        <v>21</v>
      </c>
      <c r="FP49" s="1">
        <v>10</v>
      </c>
      <c r="FQ49" s="1">
        <v>21</v>
      </c>
      <c r="FR49" s="1" t="s">
        <v>299</v>
      </c>
      <c r="FS49" s="1">
        <v>313</v>
      </c>
      <c r="FT49" s="1">
        <v>134</v>
      </c>
      <c r="FU49" s="1">
        <v>313</v>
      </c>
    </row>
    <row r="50" spans="63:177">
      <c r="BK50" s="29">
        <v>872988699</v>
      </c>
      <c r="BL50" s="1" t="s">
        <v>3</v>
      </c>
      <c r="BM50" s="1">
        <v>177</v>
      </c>
      <c r="BN50" s="1" t="s">
        <v>289</v>
      </c>
      <c r="BO50" s="1" t="s">
        <v>370</v>
      </c>
      <c r="BP50" s="1">
        <v>55</v>
      </c>
      <c r="BQ50" s="1">
        <v>0</v>
      </c>
      <c r="BR50" s="4">
        <v>50.309090909090912</v>
      </c>
      <c r="BS50" s="4">
        <v>39.345454545454544</v>
      </c>
      <c r="BT50" s="4">
        <v>41.490909090909092</v>
      </c>
      <c r="BU50" s="4">
        <v>131.14545454545456</v>
      </c>
      <c r="BV50" s="4">
        <v>43.715151515151511</v>
      </c>
      <c r="BW50" s="1">
        <v>15</v>
      </c>
      <c r="BX50" s="1">
        <v>16</v>
      </c>
      <c r="BY50" s="1">
        <v>21</v>
      </c>
      <c r="BZ50" s="1">
        <v>3</v>
      </c>
      <c r="CA50" s="1">
        <v>0</v>
      </c>
      <c r="CB50" s="1">
        <v>0</v>
      </c>
      <c r="CC50" s="1">
        <v>29</v>
      </c>
      <c r="CD50" s="1">
        <v>13</v>
      </c>
      <c r="CE50" s="1">
        <v>7</v>
      </c>
      <c r="CF50" s="1">
        <v>6</v>
      </c>
      <c r="CG50" s="1">
        <v>1</v>
      </c>
      <c r="CH50" s="1">
        <v>0</v>
      </c>
      <c r="CI50" s="1">
        <v>26</v>
      </c>
      <c r="CJ50" s="1">
        <v>15</v>
      </c>
      <c r="CK50" s="1">
        <v>8</v>
      </c>
      <c r="CL50" s="1">
        <v>6</v>
      </c>
      <c r="CM50" s="1">
        <v>0</v>
      </c>
      <c r="CN50" s="1">
        <v>0</v>
      </c>
      <c r="CO50" s="1">
        <v>0</v>
      </c>
      <c r="CP50" s="1">
        <v>0</v>
      </c>
      <c r="CQ50" s="1">
        <v>50</v>
      </c>
      <c r="CR50" s="1">
        <v>0</v>
      </c>
      <c r="CS50" s="4">
        <v>56.66</v>
      </c>
      <c r="CT50" s="4">
        <v>44.48</v>
      </c>
      <c r="CU50" s="4">
        <v>54.9</v>
      </c>
      <c r="CV50" s="4">
        <v>53.36</v>
      </c>
      <c r="CW50" s="4">
        <v>156.04</v>
      </c>
      <c r="CX50" s="4">
        <v>52.013333333333321</v>
      </c>
      <c r="CY50" s="4">
        <v>52.35</v>
      </c>
      <c r="CZ50" s="1">
        <v>10</v>
      </c>
      <c r="DA50" s="1">
        <v>16</v>
      </c>
      <c r="DB50" s="1">
        <v>16</v>
      </c>
      <c r="DC50" s="1">
        <v>8</v>
      </c>
      <c r="DD50" s="1">
        <v>0</v>
      </c>
      <c r="DE50" s="1">
        <v>0</v>
      </c>
      <c r="DF50" s="1">
        <v>19</v>
      </c>
      <c r="DG50" s="1">
        <v>16</v>
      </c>
      <c r="DH50" s="1">
        <v>8</v>
      </c>
      <c r="DI50" s="1">
        <v>7</v>
      </c>
      <c r="DJ50" s="1">
        <v>2</v>
      </c>
      <c r="DK50" s="1">
        <v>0</v>
      </c>
      <c r="DL50" s="1">
        <v>15</v>
      </c>
      <c r="DM50" s="1">
        <v>13</v>
      </c>
      <c r="DN50" s="1">
        <v>10</v>
      </c>
      <c r="DO50" s="1">
        <v>12</v>
      </c>
      <c r="DP50" s="1">
        <v>0</v>
      </c>
      <c r="DQ50" s="1">
        <v>1</v>
      </c>
      <c r="DR50" s="1">
        <v>12</v>
      </c>
      <c r="DS50" s="1">
        <v>18</v>
      </c>
      <c r="DT50" s="1">
        <v>16</v>
      </c>
      <c r="DU50" s="1">
        <v>4</v>
      </c>
      <c r="DV50" s="1">
        <v>0</v>
      </c>
      <c r="DW50" s="1">
        <v>0</v>
      </c>
      <c r="DX50" s="1">
        <v>0</v>
      </c>
      <c r="DY50" s="1">
        <v>0</v>
      </c>
      <c r="DZ50" s="1">
        <v>105</v>
      </c>
      <c r="EA50" s="1">
        <v>0</v>
      </c>
      <c r="EB50" s="4">
        <v>53.333333333333336</v>
      </c>
      <c r="EC50" s="4">
        <v>41.790476190476191</v>
      </c>
      <c r="ED50" s="4">
        <v>47.876190476190473</v>
      </c>
      <c r="EE50" s="4">
        <v>53.36</v>
      </c>
      <c r="EF50" s="4">
        <v>143</v>
      </c>
      <c r="EG50" s="4">
        <v>47.666666666666664</v>
      </c>
      <c r="EH50" s="4">
        <v>47.826984126984122</v>
      </c>
      <c r="EI50" s="1">
        <v>25</v>
      </c>
      <c r="EJ50" s="1">
        <v>32</v>
      </c>
      <c r="EK50" s="1">
        <v>37</v>
      </c>
      <c r="EL50" s="1">
        <v>11</v>
      </c>
      <c r="EM50" s="1">
        <v>0</v>
      </c>
      <c r="EN50" s="1">
        <v>0</v>
      </c>
      <c r="EO50" s="1">
        <v>48</v>
      </c>
      <c r="EP50" s="1">
        <v>29</v>
      </c>
      <c r="EQ50" s="1">
        <v>15</v>
      </c>
      <c r="ER50" s="1">
        <v>13</v>
      </c>
      <c r="ES50" s="1">
        <v>3</v>
      </c>
      <c r="ET50" s="1">
        <v>0</v>
      </c>
      <c r="EU50" s="1">
        <v>41</v>
      </c>
      <c r="EV50" s="1">
        <v>28</v>
      </c>
      <c r="EW50" s="1">
        <v>18</v>
      </c>
      <c r="EX50" s="1">
        <v>18</v>
      </c>
      <c r="EY50" s="1">
        <v>0</v>
      </c>
      <c r="EZ50" s="1">
        <v>1</v>
      </c>
      <c r="FA50" s="1">
        <v>12</v>
      </c>
      <c r="FB50" s="1">
        <v>18</v>
      </c>
      <c r="FC50" s="1">
        <v>16</v>
      </c>
      <c r="FD50" s="1">
        <v>4</v>
      </c>
      <c r="FE50" s="1">
        <v>0</v>
      </c>
      <c r="FF50" s="1">
        <v>0</v>
      </c>
      <c r="FG50" s="1">
        <v>0</v>
      </c>
      <c r="FH50" s="1">
        <v>0</v>
      </c>
      <c r="FI50" s="1">
        <v>135</v>
      </c>
      <c r="FJ50" s="1">
        <v>51</v>
      </c>
      <c r="FK50" s="1">
        <v>96</v>
      </c>
      <c r="FL50" s="1">
        <v>13</v>
      </c>
      <c r="FM50" s="1">
        <v>8</v>
      </c>
      <c r="FN50" s="1">
        <v>12</v>
      </c>
      <c r="FO50" s="1">
        <v>21</v>
      </c>
      <c r="FP50" s="1">
        <v>10</v>
      </c>
      <c r="FQ50" s="1">
        <v>21</v>
      </c>
      <c r="FR50" s="1" t="s">
        <v>299</v>
      </c>
      <c r="FS50" s="1">
        <v>313</v>
      </c>
      <c r="FT50" s="1">
        <v>134</v>
      </c>
      <c r="FU50" s="1">
        <v>313</v>
      </c>
    </row>
    <row r="51" spans="63:177">
      <c r="BK51" s="29">
        <v>471170932</v>
      </c>
      <c r="BL51" s="1" t="s">
        <v>4</v>
      </c>
      <c r="BM51" s="1">
        <v>178</v>
      </c>
      <c r="BN51" s="1" t="s">
        <v>289</v>
      </c>
      <c r="BO51" s="1" t="s">
        <v>290</v>
      </c>
      <c r="BP51" s="1">
        <v>89</v>
      </c>
      <c r="BQ51" s="1">
        <v>0</v>
      </c>
      <c r="BR51" s="4">
        <v>51.179775280898873</v>
      </c>
      <c r="BS51" s="4">
        <v>41.213483146067418</v>
      </c>
      <c r="BT51" s="4">
        <v>38.426966292134829</v>
      </c>
      <c r="BU51" s="4">
        <v>130.82022471910113</v>
      </c>
      <c r="BV51" s="4">
        <v>43.606741573033716</v>
      </c>
      <c r="BW51" s="1">
        <v>18</v>
      </c>
      <c r="BX51" s="1">
        <v>43</v>
      </c>
      <c r="BY51" s="1">
        <v>25</v>
      </c>
      <c r="BZ51" s="1">
        <v>3</v>
      </c>
      <c r="CA51" s="1">
        <v>0</v>
      </c>
      <c r="CB51" s="1">
        <v>0</v>
      </c>
      <c r="CC51" s="1">
        <v>37</v>
      </c>
      <c r="CD51" s="1">
        <v>34</v>
      </c>
      <c r="CE51" s="1">
        <v>11</v>
      </c>
      <c r="CF51" s="1">
        <v>7</v>
      </c>
      <c r="CG51" s="1">
        <v>0</v>
      </c>
      <c r="CH51" s="1">
        <v>2</v>
      </c>
      <c r="CI51" s="1">
        <v>46</v>
      </c>
      <c r="CJ51" s="1">
        <v>24</v>
      </c>
      <c r="CK51" s="1">
        <v>13</v>
      </c>
      <c r="CL51" s="1">
        <v>6</v>
      </c>
      <c r="CM51" s="1">
        <v>0</v>
      </c>
      <c r="CN51" s="1">
        <v>1</v>
      </c>
      <c r="CO51" s="1">
        <v>0</v>
      </c>
      <c r="CP51" s="1">
        <v>0</v>
      </c>
      <c r="CQ51" s="1">
        <v>0</v>
      </c>
      <c r="CR51" s="1">
        <v>0</v>
      </c>
      <c r="CS51" s="4"/>
      <c r="CT51" s="4"/>
      <c r="CU51" s="4"/>
      <c r="CV51" s="4"/>
      <c r="CW51" s="4"/>
      <c r="CX51" s="4"/>
      <c r="CY51" s="4"/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89</v>
      </c>
      <c r="EA51" s="1">
        <v>0</v>
      </c>
      <c r="EB51" s="4">
        <v>51.179775280898873</v>
      </c>
      <c r="EC51" s="4">
        <v>41.213483146067418</v>
      </c>
      <c r="ED51" s="4">
        <v>38.426966292134829</v>
      </c>
      <c r="EE51" s="4"/>
      <c r="EF51" s="4">
        <v>130.82022471910113</v>
      </c>
      <c r="EG51" s="4">
        <v>43.606741573033716</v>
      </c>
      <c r="EH51" s="4">
        <v>43.606741573033716</v>
      </c>
      <c r="EI51" s="1">
        <v>18</v>
      </c>
      <c r="EJ51" s="1">
        <v>43</v>
      </c>
      <c r="EK51" s="1">
        <v>25</v>
      </c>
      <c r="EL51" s="1">
        <v>3</v>
      </c>
      <c r="EM51" s="1">
        <v>0</v>
      </c>
      <c r="EN51" s="1">
        <v>0</v>
      </c>
      <c r="EO51" s="1">
        <v>37</v>
      </c>
      <c r="EP51" s="1">
        <v>34</v>
      </c>
      <c r="EQ51" s="1">
        <v>11</v>
      </c>
      <c r="ER51" s="1">
        <v>7</v>
      </c>
      <c r="ES51" s="1">
        <v>0</v>
      </c>
      <c r="ET51" s="1">
        <v>2</v>
      </c>
      <c r="EU51" s="1">
        <v>46</v>
      </c>
      <c r="EV51" s="1">
        <v>24</v>
      </c>
      <c r="EW51" s="1">
        <v>13</v>
      </c>
      <c r="EX51" s="1">
        <v>6</v>
      </c>
      <c r="EY51" s="1">
        <v>0</v>
      </c>
      <c r="EZ51" s="1">
        <v>1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137</v>
      </c>
      <c r="FJ51" s="1" t="s">
        <v>375</v>
      </c>
      <c r="FK51" s="1">
        <v>151</v>
      </c>
      <c r="FL51" s="1">
        <v>14</v>
      </c>
      <c r="FM51" s="1" t="s">
        <v>375</v>
      </c>
      <c r="FN51" s="1">
        <v>14</v>
      </c>
      <c r="FO51" s="1">
        <v>21</v>
      </c>
      <c r="FP51" s="1">
        <v>10</v>
      </c>
      <c r="FQ51" s="1">
        <v>21</v>
      </c>
      <c r="FR51" s="1" t="s">
        <v>299</v>
      </c>
      <c r="FS51" s="1">
        <v>313</v>
      </c>
      <c r="FT51" s="1">
        <v>134</v>
      </c>
      <c r="FU51" s="1">
        <v>313</v>
      </c>
    </row>
    <row r="52" spans="63:177">
      <c r="BK52" s="29">
        <v>359553780</v>
      </c>
      <c r="BL52" s="1" t="s">
        <v>5</v>
      </c>
      <c r="BM52" s="1">
        <v>193</v>
      </c>
      <c r="BN52" s="1" t="s">
        <v>289</v>
      </c>
      <c r="BO52" s="1" t="s">
        <v>370</v>
      </c>
      <c r="BP52" s="1">
        <v>69</v>
      </c>
      <c r="BQ52" s="1">
        <v>0</v>
      </c>
      <c r="BR52" s="4">
        <v>52.20289855072464</v>
      </c>
      <c r="BS52" s="4">
        <v>48.173913043478258</v>
      </c>
      <c r="BT52" s="4">
        <v>48.362318840579711</v>
      </c>
      <c r="BU52" s="4">
        <v>148.7391304347826</v>
      </c>
      <c r="BV52" s="4">
        <v>49.579710144927546</v>
      </c>
      <c r="BW52" s="1">
        <v>19</v>
      </c>
      <c r="BX52" s="1">
        <v>25</v>
      </c>
      <c r="BY52" s="1">
        <v>14</v>
      </c>
      <c r="BZ52" s="1">
        <v>11</v>
      </c>
      <c r="CA52" s="1">
        <v>0</v>
      </c>
      <c r="CB52" s="1">
        <v>0</v>
      </c>
      <c r="CC52" s="1">
        <v>23</v>
      </c>
      <c r="CD52" s="1">
        <v>25</v>
      </c>
      <c r="CE52" s="1">
        <v>8</v>
      </c>
      <c r="CF52" s="1">
        <v>13</v>
      </c>
      <c r="CG52" s="1">
        <v>0</v>
      </c>
      <c r="CH52" s="1">
        <v>1</v>
      </c>
      <c r="CI52" s="1">
        <v>25</v>
      </c>
      <c r="CJ52" s="1">
        <v>22</v>
      </c>
      <c r="CK52" s="1">
        <v>11</v>
      </c>
      <c r="CL52" s="1">
        <v>11</v>
      </c>
      <c r="CM52" s="1">
        <v>0</v>
      </c>
      <c r="CN52" s="1">
        <v>1</v>
      </c>
      <c r="CO52" s="1">
        <v>0</v>
      </c>
      <c r="CP52" s="1">
        <v>0</v>
      </c>
      <c r="CQ52" s="1">
        <v>51</v>
      </c>
      <c r="CR52" s="1">
        <v>0</v>
      </c>
      <c r="CS52" s="4">
        <v>58.607843137254903</v>
      </c>
      <c r="CT52" s="4">
        <v>41.803921568627452</v>
      </c>
      <c r="CU52" s="4">
        <v>44.431372549019606</v>
      </c>
      <c r="CV52" s="4">
        <v>45.352941176470587</v>
      </c>
      <c r="CW52" s="4">
        <v>144.84313725490196</v>
      </c>
      <c r="CX52" s="4">
        <v>48.281045751633982</v>
      </c>
      <c r="CY52" s="4">
        <v>47.549019607843135</v>
      </c>
      <c r="CZ52" s="1">
        <v>3</v>
      </c>
      <c r="DA52" s="1">
        <v>25</v>
      </c>
      <c r="DB52" s="1">
        <v>18</v>
      </c>
      <c r="DC52" s="1">
        <v>5</v>
      </c>
      <c r="DD52" s="1">
        <v>0</v>
      </c>
      <c r="DE52" s="1">
        <v>0</v>
      </c>
      <c r="DF52" s="1">
        <v>19</v>
      </c>
      <c r="DG52" s="1">
        <v>22</v>
      </c>
      <c r="DH52" s="1">
        <v>9</v>
      </c>
      <c r="DI52" s="1">
        <v>1</v>
      </c>
      <c r="DJ52" s="1">
        <v>0</v>
      </c>
      <c r="DK52" s="1">
        <v>0</v>
      </c>
      <c r="DL52" s="1">
        <v>17</v>
      </c>
      <c r="DM52" s="1">
        <v>20</v>
      </c>
      <c r="DN52" s="1">
        <v>8</v>
      </c>
      <c r="DO52" s="1">
        <v>6</v>
      </c>
      <c r="DP52" s="1">
        <v>0</v>
      </c>
      <c r="DQ52" s="1">
        <v>0</v>
      </c>
      <c r="DR52" s="1">
        <v>14</v>
      </c>
      <c r="DS52" s="1">
        <v>25</v>
      </c>
      <c r="DT52" s="1">
        <v>11</v>
      </c>
      <c r="DU52" s="1">
        <v>1</v>
      </c>
      <c r="DV52" s="1">
        <v>0</v>
      </c>
      <c r="DW52" s="1">
        <v>0</v>
      </c>
      <c r="DX52" s="1">
        <v>0</v>
      </c>
      <c r="DY52" s="1">
        <v>0</v>
      </c>
      <c r="DZ52" s="1">
        <v>120</v>
      </c>
      <c r="EA52" s="1">
        <v>0</v>
      </c>
      <c r="EB52" s="4">
        <v>54.924999999999997</v>
      </c>
      <c r="EC52" s="4">
        <v>45.466666666666669</v>
      </c>
      <c r="ED52" s="4">
        <v>46.69166666666667</v>
      </c>
      <c r="EE52" s="4">
        <v>45.352941176470587</v>
      </c>
      <c r="EF52" s="4">
        <v>147.08333333333334</v>
      </c>
      <c r="EG52" s="4">
        <v>49.0277777777778</v>
      </c>
      <c r="EH52" s="4">
        <v>48.716666666666676</v>
      </c>
      <c r="EI52" s="1">
        <v>22</v>
      </c>
      <c r="EJ52" s="1">
        <v>50</v>
      </c>
      <c r="EK52" s="1">
        <v>32</v>
      </c>
      <c r="EL52" s="1">
        <v>16</v>
      </c>
      <c r="EM52" s="1">
        <v>0</v>
      </c>
      <c r="EN52" s="1">
        <v>0</v>
      </c>
      <c r="EO52" s="1">
        <v>42</v>
      </c>
      <c r="EP52" s="1">
        <v>47</v>
      </c>
      <c r="EQ52" s="1">
        <v>17</v>
      </c>
      <c r="ER52" s="1">
        <v>14</v>
      </c>
      <c r="ES52" s="1">
        <v>0</v>
      </c>
      <c r="ET52" s="1">
        <v>1</v>
      </c>
      <c r="EU52" s="1">
        <v>42</v>
      </c>
      <c r="EV52" s="1">
        <v>42</v>
      </c>
      <c r="EW52" s="1">
        <v>19</v>
      </c>
      <c r="EX52" s="1">
        <v>17</v>
      </c>
      <c r="EY52" s="1">
        <v>0</v>
      </c>
      <c r="EZ52" s="1">
        <v>1</v>
      </c>
      <c r="FA52" s="1">
        <v>14</v>
      </c>
      <c r="FB52" s="1">
        <v>25</v>
      </c>
      <c r="FC52" s="1">
        <v>11</v>
      </c>
      <c r="FD52" s="1">
        <v>1</v>
      </c>
      <c r="FE52" s="1">
        <v>0</v>
      </c>
      <c r="FF52" s="1">
        <v>0</v>
      </c>
      <c r="FG52" s="1">
        <v>0</v>
      </c>
      <c r="FH52" s="1">
        <v>0</v>
      </c>
      <c r="FI52" s="1">
        <v>61</v>
      </c>
      <c r="FJ52" s="1">
        <v>84</v>
      </c>
      <c r="FK52" s="1">
        <v>73</v>
      </c>
      <c r="FL52" s="1">
        <v>9</v>
      </c>
      <c r="FM52" s="1">
        <v>9</v>
      </c>
      <c r="FN52" s="1">
        <v>10</v>
      </c>
      <c r="FO52" s="1">
        <v>21</v>
      </c>
      <c r="FP52" s="1">
        <v>10</v>
      </c>
      <c r="FQ52" s="1">
        <v>21</v>
      </c>
      <c r="FR52" s="1" t="s">
        <v>299</v>
      </c>
      <c r="FS52" s="1">
        <v>313</v>
      </c>
      <c r="FT52" s="1">
        <v>134</v>
      </c>
      <c r="FU52" s="1">
        <v>313</v>
      </c>
    </row>
    <row r="53" spans="63:177">
      <c r="BK53" s="29">
        <v>779275415</v>
      </c>
      <c r="BL53" s="1" t="s">
        <v>6</v>
      </c>
      <c r="BM53" s="1">
        <v>202</v>
      </c>
      <c r="BN53" s="1" t="s">
        <v>289</v>
      </c>
      <c r="BO53" s="1" t="s">
        <v>290</v>
      </c>
      <c r="BP53" s="1">
        <v>37</v>
      </c>
      <c r="BQ53" s="1">
        <v>0</v>
      </c>
      <c r="BR53" s="4">
        <v>53.810810810810814</v>
      </c>
      <c r="BS53" s="4">
        <v>44.324324324324323</v>
      </c>
      <c r="BT53" s="4">
        <v>45.783783783783782</v>
      </c>
      <c r="BU53" s="4">
        <v>143.91891891891891</v>
      </c>
      <c r="BV53" s="4">
        <v>47.972972972972968</v>
      </c>
      <c r="BW53" s="1">
        <v>5</v>
      </c>
      <c r="BX53" s="1">
        <v>18</v>
      </c>
      <c r="BY53" s="1">
        <v>11</v>
      </c>
      <c r="BZ53" s="1">
        <v>3</v>
      </c>
      <c r="CA53" s="1">
        <v>2</v>
      </c>
      <c r="CB53" s="1">
        <v>0</v>
      </c>
      <c r="CC53" s="1">
        <v>16</v>
      </c>
      <c r="CD53" s="1">
        <v>11</v>
      </c>
      <c r="CE53" s="1">
        <v>6</v>
      </c>
      <c r="CF53" s="1">
        <v>4</v>
      </c>
      <c r="CG53" s="1">
        <v>2</v>
      </c>
      <c r="CH53" s="1">
        <v>0</v>
      </c>
      <c r="CI53" s="1">
        <v>15</v>
      </c>
      <c r="CJ53" s="1">
        <v>10</v>
      </c>
      <c r="CK53" s="1">
        <v>7</v>
      </c>
      <c r="CL53" s="1">
        <v>5</v>
      </c>
      <c r="CM53" s="1">
        <v>2</v>
      </c>
      <c r="CN53" s="1">
        <v>0</v>
      </c>
      <c r="CO53" s="1">
        <v>1</v>
      </c>
      <c r="CP53" s="1">
        <v>0</v>
      </c>
      <c r="CQ53" s="1">
        <v>0</v>
      </c>
      <c r="CR53" s="1">
        <v>0</v>
      </c>
      <c r="CS53" s="4"/>
      <c r="CT53" s="4"/>
      <c r="CU53" s="4"/>
      <c r="CV53" s="4"/>
      <c r="CW53" s="4"/>
      <c r="CX53" s="4"/>
      <c r="CY53" s="4"/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37</v>
      </c>
      <c r="EA53" s="1">
        <v>0</v>
      </c>
      <c r="EB53" s="4">
        <v>53.810810810810814</v>
      </c>
      <c r="EC53" s="4">
        <v>44.324324324324323</v>
      </c>
      <c r="ED53" s="4">
        <v>45.783783783783782</v>
      </c>
      <c r="EE53" s="4"/>
      <c r="EF53" s="4">
        <v>143.91891891891891</v>
      </c>
      <c r="EG53" s="4">
        <v>47.972972972972968</v>
      </c>
      <c r="EH53" s="4">
        <v>47.972972972972968</v>
      </c>
      <c r="EI53" s="1">
        <v>5</v>
      </c>
      <c r="EJ53" s="1">
        <v>18</v>
      </c>
      <c r="EK53" s="1">
        <v>11</v>
      </c>
      <c r="EL53" s="1">
        <v>3</v>
      </c>
      <c r="EM53" s="1">
        <v>2</v>
      </c>
      <c r="EN53" s="1">
        <v>0</v>
      </c>
      <c r="EO53" s="1">
        <v>16</v>
      </c>
      <c r="EP53" s="1">
        <v>11</v>
      </c>
      <c r="EQ53" s="1">
        <v>6</v>
      </c>
      <c r="ER53" s="1">
        <v>4</v>
      </c>
      <c r="ES53" s="1">
        <v>2</v>
      </c>
      <c r="ET53" s="1">
        <v>0</v>
      </c>
      <c r="EU53" s="1">
        <v>15</v>
      </c>
      <c r="EV53" s="1">
        <v>10</v>
      </c>
      <c r="EW53" s="1">
        <v>7</v>
      </c>
      <c r="EX53" s="1">
        <v>5</v>
      </c>
      <c r="EY53" s="1">
        <v>2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1</v>
      </c>
      <c r="FH53" s="1">
        <v>0</v>
      </c>
      <c r="FI53" s="1">
        <v>79</v>
      </c>
      <c r="FJ53" s="1" t="s">
        <v>375</v>
      </c>
      <c r="FK53" s="1">
        <v>92</v>
      </c>
      <c r="FL53" s="1">
        <v>11</v>
      </c>
      <c r="FM53" s="1" t="s">
        <v>375</v>
      </c>
      <c r="FN53" s="1">
        <v>11</v>
      </c>
      <c r="FO53" s="1">
        <v>21</v>
      </c>
      <c r="FP53" s="1">
        <v>10</v>
      </c>
      <c r="FQ53" s="1">
        <v>21</v>
      </c>
      <c r="FR53" s="1" t="s">
        <v>299</v>
      </c>
      <c r="FS53" s="1">
        <v>313</v>
      </c>
      <c r="FT53" s="1">
        <v>134</v>
      </c>
      <c r="FU53" s="1">
        <v>313</v>
      </c>
    </row>
    <row r="54" spans="63:177">
      <c r="BK54" s="29">
        <v>436015358</v>
      </c>
      <c r="BL54" s="1" t="s">
        <v>7</v>
      </c>
      <c r="BM54" s="1">
        <v>207</v>
      </c>
      <c r="BN54" s="1" t="s">
        <v>289</v>
      </c>
      <c r="BO54" s="1" t="s">
        <v>370</v>
      </c>
      <c r="BP54" s="1">
        <v>66</v>
      </c>
      <c r="BQ54" s="1">
        <v>0</v>
      </c>
      <c r="BR54" s="4">
        <v>58.984848484848484</v>
      </c>
      <c r="BS54" s="4">
        <v>55.81818181818182</v>
      </c>
      <c r="BT54" s="4">
        <v>54.469696969696969</v>
      </c>
      <c r="BU54" s="4">
        <v>169.27272727272728</v>
      </c>
      <c r="BV54" s="4">
        <v>56.424242424242422</v>
      </c>
      <c r="BW54" s="1">
        <v>8</v>
      </c>
      <c r="BX54" s="1">
        <v>26</v>
      </c>
      <c r="BY54" s="1">
        <v>24</v>
      </c>
      <c r="BZ54" s="1">
        <v>8</v>
      </c>
      <c r="CA54" s="1">
        <v>1</v>
      </c>
      <c r="CB54" s="1">
        <v>0</v>
      </c>
      <c r="CC54" s="1">
        <v>15</v>
      </c>
      <c r="CD54" s="1">
        <v>21</v>
      </c>
      <c r="CE54" s="1">
        <v>14</v>
      </c>
      <c r="CF54" s="1">
        <v>16</v>
      </c>
      <c r="CG54" s="1">
        <v>1</v>
      </c>
      <c r="CH54" s="1">
        <v>0</v>
      </c>
      <c r="CI54" s="1">
        <v>17</v>
      </c>
      <c r="CJ54" s="1">
        <v>21</v>
      </c>
      <c r="CK54" s="1">
        <v>14</v>
      </c>
      <c r="CL54" s="1">
        <v>14</v>
      </c>
      <c r="CM54" s="1">
        <v>1</v>
      </c>
      <c r="CN54" s="1">
        <v>1</v>
      </c>
      <c r="CO54" s="1">
        <v>1</v>
      </c>
      <c r="CP54" s="1">
        <v>0</v>
      </c>
      <c r="CQ54" s="1">
        <v>29</v>
      </c>
      <c r="CR54" s="1">
        <v>0</v>
      </c>
      <c r="CS54" s="4">
        <v>68.310344827586206</v>
      </c>
      <c r="CT54" s="4">
        <v>50.758620689655174</v>
      </c>
      <c r="CU54" s="4">
        <v>57.413793103448278</v>
      </c>
      <c r="CV54" s="4">
        <v>55.517241379310342</v>
      </c>
      <c r="CW54" s="4">
        <v>176.48275862068965</v>
      </c>
      <c r="CX54" s="4">
        <v>58.827586206896562</v>
      </c>
      <c r="CY54" s="4">
        <v>58</v>
      </c>
      <c r="CZ54" s="1">
        <v>0</v>
      </c>
      <c r="DA54" s="1">
        <v>11</v>
      </c>
      <c r="DB54" s="1">
        <v>9</v>
      </c>
      <c r="DC54" s="1">
        <v>9</v>
      </c>
      <c r="DD54" s="1">
        <v>0</v>
      </c>
      <c r="DE54" s="1">
        <v>0</v>
      </c>
      <c r="DF54" s="1">
        <v>5</v>
      </c>
      <c r="DG54" s="1">
        <v>13</v>
      </c>
      <c r="DH54" s="1">
        <v>6</v>
      </c>
      <c r="DI54" s="1">
        <v>5</v>
      </c>
      <c r="DJ54" s="1">
        <v>0</v>
      </c>
      <c r="DK54" s="1">
        <v>0</v>
      </c>
      <c r="DL54" s="1">
        <v>10</v>
      </c>
      <c r="DM54" s="1">
        <v>5</v>
      </c>
      <c r="DN54" s="1">
        <v>6</v>
      </c>
      <c r="DO54" s="1">
        <v>8</v>
      </c>
      <c r="DP54" s="1">
        <v>0</v>
      </c>
      <c r="DQ54" s="1">
        <v>1</v>
      </c>
      <c r="DR54" s="1">
        <v>8</v>
      </c>
      <c r="DS54" s="1">
        <v>6</v>
      </c>
      <c r="DT54" s="1">
        <v>9</v>
      </c>
      <c r="DU54" s="1">
        <v>6</v>
      </c>
      <c r="DV54" s="1">
        <v>0</v>
      </c>
      <c r="DW54" s="1">
        <v>0</v>
      </c>
      <c r="DX54" s="1">
        <v>0</v>
      </c>
      <c r="DY54" s="1">
        <v>0</v>
      </c>
      <c r="DZ54" s="1">
        <v>95</v>
      </c>
      <c r="EA54" s="1">
        <v>0</v>
      </c>
      <c r="EB54" s="4">
        <v>61.831578947368421</v>
      </c>
      <c r="EC54" s="4">
        <v>54.273684210526319</v>
      </c>
      <c r="ED54" s="4">
        <v>55.368421052631582</v>
      </c>
      <c r="EE54" s="4">
        <v>55.517241379310342</v>
      </c>
      <c r="EF54" s="4">
        <v>171.47368421052633</v>
      </c>
      <c r="EG54" s="4">
        <v>57.157894736842103</v>
      </c>
      <c r="EH54" s="4">
        <v>56.90526315789473</v>
      </c>
      <c r="EI54" s="1">
        <v>8</v>
      </c>
      <c r="EJ54" s="1">
        <v>37</v>
      </c>
      <c r="EK54" s="1">
        <v>33</v>
      </c>
      <c r="EL54" s="1">
        <v>17</v>
      </c>
      <c r="EM54" s="1">
        <v>1</v>
      </c>
      <c r="EN54" s="1">
        <v>0</v>
      </c>
      <c r="EO54" s="1">
        <v>20</v>
      </c>
      <c r="EP54" s="1">
        <v>34</v>
      </c>
      <c r="EQ54" s="1">
        <v>20</v>
      </c>
      <c r="ER54" s="1">
        <v>21</v>
      </c>
      <c r="ES54" s="1">
        <v>1</v>
      </c>
      <c r="ET54" s="1">
        <v>0</v>
      </c>
      <c r="EU54" s="1">
        <v>27</v>
      </c>
      <c r="EV54" s="1">
        <v>26</v>
      </c>
      <c r="EW54" s="1">
        <v>20</v>
      </c>
      <c r="EX54" s="1">
        <v>22</v>
      </c>
      <c r="EY54" s="1">
        <v>1</v>
      </c>
      <c r="EZ54" s="1">
        <v>2</v>
      </c>
      <c r="FA54" s="1">
        <v>8</v>
      </c>
      <c r="FB54" s="1">
        <v>6</v>
      </c>
      <c r="FC54" s="1">
        <v>9</v>
      </c>
      <c r="FD54" s="1">
        <v>6</v>
      </c>
      <c r="FE54" s="1">
        <v>0</v>
      </c>
      <c r="FF54" s="1">
        <v>0</v>
      </c>
      <c r="FG54" s="1">
        <v>1</v>
      </c>
      <c r="FH54" s="1">
        <v>0</v>
      </c>
      <c r="FI54" s="1">
        <v>20</v>
      </c>
      <c r="FJ54" s="1">
        <v>16</v>
      </c>
      <c r="FK54" s="1">
        <v>17</v>
      </c>
      <c r="FL54" s="1">
        <v>3</v>
      </c>
      <c r="FM54" s="1">
        <v>3</v>
      </c>
      <c r="FN54" s="1">
        <v>3</v>
      </c>
      <c r="FO54" s="1">
        <v>21</v>
      </c>
      <c r="FP54" s="1">
        <v>10</v>
      </c>
      <c r="FQ54" s="1">
        <v>21</v>
      </c>
      <c r="FR54" s="1" t="s">
        <v>299</v>
      </c>
      <c r="FS54" s="1">
        <v>313</v>
      </c>
      <c r="FT54" s="1">
        <v>134</v>
      </c>
      <c r="FU54" s="1">
        <v>313</v>
      </c>
    </row>
    <row r="55" spans="63:177">
      <c r="BK55" s="29">
        <v>952898487</v>
      </c>
      <c r="BL55" s="1" t="s">
        <v>8</v>
      </c>
      <c r="BM55" s="1">
        <v>212</v>
      </c>
      <c r="BN55" s="1" t="s">
        <v>289</v>
      </c>
      <c r="BO55" s="1" t="s">
        <v>370</v>
      </c>
      <c r="BP55" s="1">
        <v>78</v>
      </c>
      <c r="BQ55" s="1">
        <v>0</v>
      </c>
      <c r="BR55" s="4">
        <v>49.5</v>
      </c>
      <c r="BS55" s="4">
        <v>37.487179487179489</v>
      </c>
      <c r="BT55" s="4">
        <v>38.153846153846153</v>
      </c>
      <c r="BU55" s="4">
        <v>125.14102564102564</v>
      </c>
      <c r="BV55" s="4">
        <v>41.713675213675209</v>
      </c>
      <c r="BW55" s="1">
        <v>21</v>
      </c>
      <c r="BX55" s="1">
        <v>28</v>
      </c>
      <c r="BY55" s="1">
        <v>22</v>
      </c>
      <c r="BZ55" s="1">
        <v>7</v>
      </c>
      <c r="CA55" s="1">
        <v>1</v>
      </c>
      <c r="CB55" s="1">
        <v>0</v>
      </c>
      <c r="CC55" s="1">
        <v>35</v>
      </c>
      <c r="CD55" s="1">
        <v>29</v>
      </c>
      <c r="CE55" s="1">
        <v>6</v>
      </c>
      <c r="CF55" s="1">
        <v>8</v>
      </c>
      <c r="CG55" s="1">
        <v>1</v>
      </c>
      <c r="CH55" s="1">
        <v>1</v>
      </c>
      <c r="CI55" s="1">
        <v>40</v>
      </c>
      <c r="CJ55" s="1">
        <v>23</v>
      </c>
      <c r="CK55" s="1">
        <v>7</v>
      </c>
      <c r="CL55" s="1">
        <v>8</v>
      </c>
      <c r="CM55" s="1">
        <v>0</v>
      </c>
      <c r="CN55" s="1">
        <v>1</v>
      </c>
      <c r="CO55" s="1">
        <v>0</v>
      </c>
      <c r="CP55" s="1">
        <v>0</v>
      </c>
      <c r="CQ55" s="1">
        <v>59</v>
      </c>
      <c r="CR55" s="1">
        <v>0</v>
      </c>
      <c r="CS55" s="4">
        <v>53.881355932203391</v>
      </c>
      <c r="CT55" s="4">
        <v>38.372881355932201</v>
      </c>
      <c r="CU55" s="4">
        <v>44.83050847457627</v>
      </c>
      <c r="CV55" s="4">
        <v>49.389830508474574</v>
      </c>
      <c r="CW55" s="4">
        <v>137.08474576271186</v>
      </c>
      <c r="CX55" s="4">
        <v>45.694915254237294</v>
      </c>
      <c r="CY55" s="4">
        <v>46.618644067796609</v>
      </c>
      <c r="CZ55" s="1">
        <v>10</v>
      </c>
      <c r="DA55" s="1">
        <v>28</v>
      </c>
      <c r="DB55" s="1">
        <v>18</v>
      </c>
      <c r="DC55" s="1">
        <v>3</v>
      </c>
      <c r="DD55" s="1">
        <v>0</v>
      </c>
      <c r="DE55" s="1">
        <v>0</v>
      </c>
      <c r="DF55" s="1">
        <v>27</v>
      </c>
      <c r="DG55" s="1">
        <v>21</v>
      </c>
      <c r="DH55" s="1">
        <v>5</v>
      </c>
      <c r="DI55" s="1">
        <v>6</v>
      </c>
      <c r="DJ55" s="1">
        <v>0</v>
      </c>
      <c r="DK55" s="1">
        <v>0</v>
      </c>
      <c r="DL55" s="1">
        <v>23</v>
      </c>
      <c r="DM55" s="1">
        <v>19</v>
      </c>
      <c r="DN55" s="1">
        <v>11</v>
      </c>
      <c r="DO55" s="1">
        <v>6</v>
      </c>
      <c r="DP55" s="1">
        <v>0</v>
      </c>
      <c r="DQ55" s="1">
        <v>1</v>
      </c>
      <c r="DR55" s="1">
        <v>11</v>
      </c>
      <c r="DS55" s="1">
        <v>29</v>
      </c>
      <c r="DT55" s="1">
        <v>18</v>
      </c>
      <c r="DU55" s="1">
        <v>1</v>
      </c>
      <c r="DV55" s="1">
        <v>1</v>
      </c>
      <c r="DW55" s="1">
        <v>0</v>
      </c>
      <c r="DX55" s="1">
        <v>0</v>
      </c>
      <c r="DY55" s="1">
        <v>0</v>
      </c>
      <c r="DZ55" s="1">
        <v>137</v>
      </c>
      <c r="EA55" s="1">
        <v>0</v>
      </c>
      <c r="EB55" s="4">
        <v>51.386861313868614</v>
      </c>
      <c r="EC55" s="4">
        <v>37.868613138686129</v>
      </c>
      <c r="ED55" s="4">
        <v>41.029197080291972</v>
      </c>
      <c r="EE55" s="4">
        <v>49.389830508474574</v>
      </c>
      <c r="EF55" s="4">
        <v>130.28467153284672</v>
      </c>
      <c r="EG55" s="4">
        <v>43.428223844282236</v>
      </c>
      <c r="EH55" s="4">
        <v>43.826034063260344</v>
      </c>
      <c r="EI55" s="1">
        <v>31</v>
      </c>
      <c r="EJ55" s="1">
        <v>56</v>
      </c>
      <c r="EK55" s="1">
        <v>40</v>
      </c>
      <c r="EL55" s="1">
        <v>10</v>
      </c>
      <c r="EM55" s="1">
        <v>1</v>
      </c>
      <c r="EN55" s="1">
        <v>0</v>
      </c>
      <c r="EO55" s="1">
        <v>62</v>
      </c>
      <c r="EP55" s="1">
        <v>50</v>
      </c>
      <c r="EQ55" s="1">
        <v>11</v>
      </c>
      <c r="ER55" s="1">
        <v>14</v>
      </c>
      <c r="ES55" s="1">
        <v>1</v>
      </c>
      <c r="ET55" s="1">
        <v>1</v>
      </c>
      <c r="EU55" s="1">
        <v>63</v>
      </c>
      <c r="EV55" s="1">
        <v>42</v>
      </c>
      <c r="EW55" s="1">
        <v>18</v>
      </c>
      <c r="EX55" s="1">
        <v>14</v>
      </c>
      <c r="EY55" s="1">
        <v>0</v>
      </c>
      <c r="EZ55" s="1">
        <v>2</v>
      </c>
      <c r="FA55" s="1">
        <v>11</v>
      </c>
      <c r="FB55" s="1">
        <v>29</v>
      </c>
      <c r="FC55" s="1">
        <v>18</v>
      </c>
      <c r="FD55" s="1">
        <v>1</v>
      </c>
      <c r="FE55" s="1">
        <v>1</v>
      </c>
      <c r="FF55" s="1">
        <v>0</v>
      </c>
      <c r="FG55" s="1">
        <v>0</v>
      </c>
      <c r="FH55" s="1">
        <v>0</v>
      </c>
      <c r="FI55" s="1">
        <v>162</v>
      </c>
      <c r="FJ55" s="1">
        <v>100</v>
      </c>
      <c r="FK55" s="1">
        <v>154</v>
      </c>
      <c r="FL55" s="1">
        <v>16</v>
      </c>
      <c r="FM55" s="1">
        <v>10</v>
      </c>
      <c r="FN55" s="1">
        <v>15</v>
      </c>
      <c r="FO55" s="1">
        <v>21</v>
      </c>
      <c r="FP55" s="1">
        <v>10</v>
      </c>
      <c r="FQ55" s="1">
        <v>21</v>
      </c>
      <c r="FR55" s="1" t="s">
        <v>299</v>
      </c>
      <c r="FS55" s="1">
        <v>313</v>
      </c>
      <c r="FT55" s="1">
        <v>134</v>
      </c>
      <c r="FU55" s="1">
        <v>313</v>
      </c>
    </row>
    <row r="56" spans="63:177">
      <c r="BK56" s="29">
        <v>267164543</v>
      </c>
      <c r="BL56" s="1" t="s">
        <v>9</v>
      </c>
      <c r="BM56" s="1">
        <v>258</v>
      </c>
      <c r="BN56" s="1" t="s">
        <v>289</v>
      </c>
      <c r="BO56" s="1" t="s">
        <v>370</v>
      </c>
      <c r="BP56" s="1">
        <v>141</v>
      </c>
      <c r="BQ56" s="1">
        <v>0</v>
      </c>
      <c r="BR56" s="4">
        <v>57.872340425531917</v>
      </c>
      <c r="BS56" s="4">
        <v>49.900709219858157</v>
      </c>
      <c r="BT56" s="4">
        <v>47.269503546099294</v>
      </c>
      <c r="BU56" s="4">
        <v>155.04255319148936</v>
      </c>
      <c r="BV56" s="4">
        <v>51.680851063829785</v>
      </c>
      <c r="BW56" s="1">
        <v>20</v>
      </c>
      <c r="BX56" s="1">
        <v>53</v>
      </c>
      <c r="BY56" s="1">
        <v>55</v>
      </c>
      <c r="BZ56" s="1">
        <v>13</v>
      </c>
      <c r="CA56" s="1">
        <v>1</v>
      </c>
      <c r="CB56" s="1">
        <v>0</v>
      </c>
      <c r="CC56" s="1">
        <v>38</v>
      </c>
      <c r="CD56" s="1">
        <v>56</v>
      </c>
      <c r="CE56" s="1">
        <v>26</v>
      </c>
      <c r="CF56" s="1">
        <v>21</v>
      </c>
      <c r="CG56" s="1">
        <v>1</v>
      </c>
      <c r="CH56" s="1">
        <v>3</v>
      </c>
      <c r="CI56" s="1">
        <v>46</v>
      </c>
      <c r="CJ56" s="1">
        <v>50</v>
      </c>
      <c r="CK56" s="1">
        <v>26</v>
      </c>
      <c r="CL56" s="1">
        <v>19</v>
      </c>
      <c r="CM56" s="1">
        <v>1</v>
      </c>
      <c r="CN56" s="1">
        <v>1</v>
      </c>
      <c r="CO56" s="1">
        <v>1</v>
      </c>
      <c r="CP56" s="1">
        <v>0</v>
      </c>
      <c r="CQ56" s="1">
        <v>48</v>
      </c>
      <c r="CR56" s="1">
        <v>0</v>
      </c>
      <c r="CS56" s="4">
        <v>60.583333333333336</v>
      </c>
      <c r="CT56" s="4">
        <v>46.583333333333336</v>
      </c>
      <c r="CU56" s="4">
        <v>61.520833333333336</v>
      </c>
      <c r="CV56" s="4">
        <v>51.458333333333336</v>
      </c>
      <c r="CW56" s="4">
        <v>168.6875</v>
      </c>
      <c r="CX56" s="4">
        <v>56.229166666666664</v>
      </c>
      <c r="CY56" s="4">
        <v>55.036458333333336</v>
      </c>
      <c r="CZ56" s="1">
        <v>2</v>
      </c>
      <c r="DA56" s="1">
        <v>23</v>
      </c>
      <c r="DB56" s="1">
        <v>19</v>
      </c>
      <c r="DC56" s="1">
        <v>4</v>
      </c>
      <c r="DD56" s="1">
        <v>0</v>
      </c>
      <c r="DE56" s="1">
        <v>0</v>
      </c>
      <c r="DF56" s="1">
        <v>12</v>
      </c>
      <c r="DG56" s="1">
        <v>26</v>
      </c>
      <c r="DH56" s="1">
        <v>4</v>
      </c>
      <c r="DI56" s="1">
        <v>6</v>
      </c>
      <c r="DJ56" s="1">
        <v>0</v>
      </c>
      <c r="DK56" s="1">
        <v>1</v>
      </c>
      <c r="DL56" s="1">
        <v>6</v>
      </c>
      <c r="DM56" s="1">
        <v>19</v>
      </c>
      <c r="DN56" s="1">
        <v>10</v>
      </c>
      <c r="DO56" s="1">
        <v>13</v>
      </c>
      <c r="DP56" s="1">
        <v>0</v>
      </c>
      <c r="DQ56" s="1">
        <v>2</v>
      </c>
      <c r="DR56" s="1">
        <v>9</v>
      </c>
      <c r="DS56" s="1">
        <v>23</v>
      </c>
      <c r="DT56" s="1">
        <v>15</v>
      </c>
      <c r="DU56" s="1">
        <v>1</v>
      </c>
      <c r="DV56" s="1">
        <v>2</v>
      </c>
      <c r="DW56" s="1">
        <v>0</v>
      </c>
      <c r="DX56" s="1">
        <v>0</v>
      </c>
      <c r="DY56" s="1">
        <v>0</v>
      </c>
      <c r="DZ56" s="1">
        <v>189</v>
      </c>
      <c r="EA56" s="1">
        <v>0</v>
      </c>
      <c r="EB56" s="4">
        <v>58.560846560846564</v>
      </c>
      <c r="EC56" s="4">
        <v>49.058201058201057</v>
      </c>
      <c r="ED56" s="4">
        <v>50.888888888888886</v>
      </c>
      <c r="EE56" s="4">
        <v>51.458333333333336</v>
      </c>
      <c r="EF56" s="4">
        <v>158.50793650793651</v>
      </c>
      <c r="EG56" s="4">
        <v>52.835978835978842</v>
      </c>
      <c r="EH56" s="4">
        <v>52.533068783068785</v>
      </c>
      <c r="EI56" s="1">
        <v>22</v>
      </c>
      <c r="EJ56" s="1">
        <v>76</v>
      </c>
      <c r="EK56" s="1">
        <v>74</v>
      </c>
      <c r="EL56" s="1">
        <v>17</v>
      </c>
      <c r="EM56" s="1">
        <v>1</v>
      </c>
      <c r="EN56" s="1">
        <v>0</v>
      </c>
      <c r="EO56" s="1">
        <v>50</v>
      </c>
      <c r="EP56" s="1">
        <v>82</v>
      </c>
      <c r="EQ56" s="1">
        <v>30</v>
      </c>
      <c r="ER56" s="1">
        <v>27</v>
      </c>
      <c r="ES56" s="1">
        <v>1</v>
      </c>
      <c r="ET56" s="1">
        <v>4</v>
      </c>
      <c r="EU56" s="1">
        <v>52</v>
      </c>
      <c r="EV56" s="1">
        <v>69</v>
      </c>
      <c r="EW56" s="1">
        <v>36</v>
      </c>
      <c r="EX56" s="1">
        <v>32</v>
      </c>
      <c r="EY56" s="1">
        <v>1</v>
      </c>
      <c r="EZ56" s="1">
        <v>3</v>
      </c>
      <c r="FA56" s="1">
        <v>9</v>
      </c>
      <c r="FB56" s="1">
        <v>23</v>
      </c>
      <c r="FC56" s="1">
        <v>15</v>
      </c>
      <c r="FD56" s="1">
        <v>1</v>
      </c>
      <c r="FE56" s="1">
        <v>2</v>
      </c>
      <c r="FF56" s="1">
        <v>0</v>
      </c>
      <c r="FG56" s="1">
        <v>1</v>
      </c>
      <c r="FH56" s="1">
        <v>0</v>
      </c>
      <c r="FI56" s="1">
        <v>42</v>
      </c>
      <c r="FJ56" s="1">
        <v>28</v>
      </c>
      <c r="FK56" s="1">
        <v>41</v>
      </c>
      <c r="FL56" s="1">
        <v>6</v>
      </c>
      <c r="FM56" s="1">
        <v>5</v>
      </c>
      <c r="FN56" s="1">
        <v>5</v>
      </c>
      <c r="FO56" s="1">
        <v>21</v>
      </c>
      <c r="FP56" s="1">
        <v>10</v>
      </c>
      <c r="FQ56" s="1">
        <v>21</v>
      </c>
      <c r="FR56" s="1" t="s">
        <v>299</v>
      </c>
      <c r="FS56" s="1">
        <v>313</v>
      </c>
      <c r="FT56" s="1">
        <v>134</v>
      </c>
      <c r="FU56" s="1">
        <v>313</v>
      </c>
    </row>
    <row r="57" spans="63:177">
      <c r="BK57" s="29">
        <v>183973034</v>
      </c>
      <c r="BL57" s="1" t="s">
        <v>344</v>
      </c>
      <c r="BM57" s="1">
        <v>291</v>
      </c>
      <c r="BN57" s="1" t="s">
        <v>302</v>
      </c>
      <c r="BO57" s="1" t="s">
        <v>370</v>
      </c>
      <c r="BP57" s="1">
        <v>66</v>
      </c>
      <c r="BQ57" s="1">
        <v>0</v>
      </c>
      <c r="BR57" s="4">
        <v>75.560606060606062</v>
      </c>
      <c r="BS57" s="4">
        <v>78.909090909090907</v>
      </c>
      <c r="BT57" s="4">
        <v>71.454545454545453</v>
      </c>
      <c r="BU57" s="4">
        <v>225.92424242424244</v>
      </c>
      <c r="BV57" s="4">
        <v>75.308080808080803</v>
      </c>
      <c r="BW57" s="1">
        <v>0</v>
      </c>
      <c r="BX57" s="1">
        <v>10</v>
      </c>
      <c r="BY57" s="1">
        <v>31</v>
      </c>
      <c r="BZ57" s="1">
        <v>25</v>
      </c>
      <c r="CA57" s="1">
        <v>0</v>
      </c>
      <c r="CB57" s="1">
        <v>2</v>
      </c>
      <c r="CC57" s="1">
        <v>2</v>
      </c>
      <c r="CD57" s="1">
        <v>10</v>
      </c>
      <c r="CE57" s="1">
        <v>17</v>
      </c>
      <c r="CF57" s="1">
        <v>37</v>
      </c>
      <c r="CG57" s="1">
        <v>0</v>
      </c>
      <c r="CH57" s="1">
        <v>10</v>
      </c>
      <c r="CI57" s="1">
        <v>6</v>
      </c>
      <c r="CJ57" s="1">
        <v>14</v>
      </c>
      <c r="CK57" s="1">
        <v>18</v>
      </c>
      <c r="CL57" s="1">
        <v>28</v>
      </c>
      <c r="CM57" s="1">
        <v>0</v>
      </c>
      <c r="CN57" s="1">
        <v>7</v>
      </c>
      <c r="CO57" s="1">
        <v>0</v>
      </c>
      <c r="CP57" s="1">
        <v>1</v>
      </c>
      <c r="CQ57" s="1">
        <v>34</v>
      </c>
      <c r="CR57" s="1">
        <v>0</v>
      </c>
      <c r="CS57" s="4">
        <v>76.147058823529406</v>
      </c>
      <c r="CT57" s="4">
        <v>73.17647058823529</v>
      </c>
      <c r="CU57" s="4">
        <v>78.411764705882348</v>
      </c>
      <c r="CV57" s="4">
        <v>60.411764705882355</v>
      </c>
      <c r="CW57" s="4">
        <v>227.73529411764707</v>
      </c>
      <c r="CX57" s="4">
        <v>75.911764705882362</v>
      </c>
      <c r="CY57" s="4">
        <v>72.036764705882348</v>
      </c>
      <c r="CZ57" s="1">
        <v>0</v>
      </c>
      <c r="DA57" s="1">
        <v>6</v>
      </c>
      <c r="DB57" s="1">
        <v>15</v>
      </c>
      <c r="DC57" s="1">
        <v>13</v>
      </c>
      <c r="DD57" s="1">
        <v>0</v>
      </c>
      <c r="DE57" s="1">
        <v>1</v>
      </c>
      <c r="DF57" s="1">
        <v>0</v>
      </c>
      <c r="DG57" s="1">
        <v>11</v>
      </c>
      <c r="DH57" s="1">
        <v>9</v>
      </c>
      <c r="DI57" s="1">
        <v>14</v>
      </c>
      <c r="DJ57" s="1">
        <v>0</v>
      </c>
      <c r="DK57" s="1">
        <v>0</v>
      </c>
      <c r="DL57" s="1">
        <v>1</v>
      </c>
      <c r="DM57" s="1">
        <v>7</v>
      </c>
      <c r="DN57" s="1">
        <v>8</v>
      </c>
      <c r="DO57" s="1">
        <v>18</v>
      </c>
      <c r="DP57" s="1">
        <v>0</v>
      </c>
      <c r="DQ57" s="1">
        <v>6</v>
      </c>
      <c r="DR57" s="1">
        <v>3</v>
      </c>
      <c r="DS57" s="1">
        <v>14</v>
      </c>
      <c r="DT57" s="1">
        <v>12</v>
      </c>
      <c r="DU57" s="1">
        <v>5</v>
      </c>
      <c r="DV57" s="1">
        <v>0</v>
      </c>
      <c r="DW57" s="1">
        <v>0</v>
      </c>
      <c r="DX57" s="1">
        <v>0</v>
      </c>
      <c r="DY57" s="1">
        <v>0</v>
      </c>
      <c r="DZ57" s="1">
        <v>100</v>
      </c>
      <c r="EA57" s="1">
        <v>0</v>
      </c>
      <c r="EB57" s="4">
        <v>75.760000000000005</v>
      </c>
      <c r="EC57" s="4">
        <v>76.959999999999994</v>
      </c>
      <c r="ED57" s="4">
        <v>73.819999999999993</v>
      </c>
      <c r="EE57" s="4">
        <v>60.411764705882355</v>
      </c>
      <c r="EF57" s="4">
        <v>226.54</v>
      </c>
      <c r="EG57" s="4">
        <v>75.513333333333335</v>
      </c>
      <c r="EH57" s="4">
        <v>74.19583333333334</v>
      </c>
      <c r="EI57" s="1">
        <v>0</v>
      </c>
      <c r="EJ57" s="1">
        <v>16</v>
      </c>
      <c r="EK57" s="1">
        <v>46</v>
      </c>
      <c r="EL57" s="1">
        <v>38</v>
      </c>
      <c r="EM57" s="1">
        <v>0</v>
      </c>
      <c r="EN57" s="1">
        <v>3</v>
      </c>
      <c r="EO57" s="1">
        <v>2</v>
      </c>
      <c r="EP57" s="1">
        <v>21</v>
      </c>
      <c r="EQ57" s="1">
        <v>26</v>
      </c>
      <c r="ER57" s="1">
        <v>51</v>
      </c>
      <c r="ES57" s="1">
        <v>0</v>
      </c>
      <c r="ET57" s="1">
        <v>10</v>
      </c>
      <c r="EU57" s="1">
        <v>7</v>
      </c>
      <c r="EV57" s="1">
        <v>21</v>
      </c>
      <c r="EW57" s="1">
        <v>26</v>
      </c>
      <c r="EX57" s="1">
        <v>46</v>
      </c>
      <c r="EY57" s="1">
        <v>0</v>
      </c>
      <c r="EZ57" s="1">
        <v>13</v>
      </c>
      <c r="FA57" s="1">
        <v>3</v>
      </c>
      <c r="FB57" s="1">
        <v>14</v>
      </c>
      <c r="FC57" s="1">
        <v>12</v>
      </c>
      <c r="FD57" s="1">
        <v>5</v>
      </c>
      <c r="FE57" s="1">
        <v>0</v>
      </c>
      <c r="FF57" s="1">
        <v>0</v>
      </c>
      <c r="FG57" s="1">
        <v>0</v>
      </c>
      <c r="FH57" s="1">
        <v>1</v>
      </c>
      <c r="FI57" s="1">
        <v>2</v>
      </c>
      <c r="FJ57" s="1">
        <v>2</v>
      </c>
      <c r="FK57" s="1">
        <v>2</v>
      </c>
      <c r="FL57" s="1">
        <v>1</v>
      </c>
      <c r="FM57" s="1">
        <v>1</v>
      </c>
      <c r="FN57" s="1">
        <v>1</v>
      </c>
      <c r="FO57" s="1">
        <v>21</v>
      </c>
      <c r="FP57" s="1">
        <v>10</v>
      </c>
      <c r="FQ57" s="1">
        <v>21</v>
      </c>
      <c r="FR57" s="1" t="s">
        <v>299</v>
      </c>
      <c r="FS57" s="1">
        <v>313</v>
      </c>
      <c r="FT57" s="1">
        <v>134</v>
      </c>
      <c r="FU57" s="1">
        <v>313</v>
      </c>
    </row>
    <row r="58" spans="63:177">
      <c r="BK58" s="29">
        <v>451077303</v>
      </c>
      <c r="BL58" s="1" t="s">
        <v>345</v>
      </c>
      <c r="BM58" s="1" t="s">
        <v>303</v>
      </c>
      <c r="BN58" s="1" t="s">
        <v>292</v>
      </c>
      <c r="BO58" s="1" t="s">
        <v>370</v>
      </c>
      <c r="BP58" s="1">
        <v>152</v>
      </c>
      <c r="BQ58" s="1">
        <v>0</v>
      </c>
      <c r="BR58" s="4">
        <v>62.07236842105263</v>
      </c>
      <c r="BS58" s="4">
        <v>52.184210526315788</v>
      </c>
      <c r="BT58" s="4">
        <v>57.434210526315788</v>
      </c>
      <c r="BU58" s="4">
        <v>171.69078947368422</v>
      </c>
      <c r="BV58" s="4">
        <v>57.230263157894747</v>
      </c>
      <c r="BW58" s="1">
        <v>11</v>
      </c>
      <c r="BX58" s="1">
        <v>55</v>
      </c>
      <c r="BY58" s="1">
        <v>62</v>
      </c>
      <c r="BZ58" s="1">
        <v>24</v>
      </c>
      <c r="CA58" s="1">
        <v>0</v>
      </c>
      <c r="CB58" s="1">
        <v>0</v>
      </c>
      <c r="CC58" s="1">
        <v>42</v>
      </c>
      <c r="CD58" s="1">
        <v>52</v>
      </c>
      <c r="CE58" s="1">
        <v>33</v>
      </c>
      <c r="CF58" s="1">
        <v>25</v>
      </c>
      <c r="CG58" s="1">
        <v>1</v>
      </c>
      <c r="CH58" s="1">
        <v>7</v>
      </c>
      <c r="CI58" s="1">
        <v>29</v>
      </c>
      <c r="CJ58" s="1">
        <v>50</v>
      </c>
      <c r="CK58" s="1">
        <v>43</v>
      </c>
      <c r="CL58" s="1">
        <v>30</v>
      </c>
      <c r="CM58" s="1">
        <v>0</v>
      </c>
      <c r="CN58" s="1">
        <v>3</v>
      </c>
      <c r="CO58" s="1">
        <v>0</v>
      </c>
      <c r="CP58" s="1">
        <v>0</v>
      </c>
      <c r="CQ58" s="1">
        <v>108</v>
      </c>
      <c r="CR58" s="1">
        <v>0</v>
      </c>
      <c r="CS58" s="4">
        <v>63.222222222222221</v>
      </c>
      <c r="CT58" s="4">
        <v>54.296296296296298</v>
      </c>
      <c r="CU58" s="4">
        <v>54.574074074074076</v>
      </c>
      <c r="CV58" s="4">
        <v>57.018518518518519</v>
      </c>
      <c r="CW58" s="4">
        <v>172.09259259259258</v>
      </c>
      <c r="CX58" s="4">
        <v>57.364197530864175</v>
      </c>
      <c r="CY58" s="4">
        <v>57.277777777777779</v>
      </c>
      <c r="CZ58" s="1">
        <v>8</v>
      </c>
      <c r="DA58" s="1">
        <v>34</v>
      </c>
      <c r="DB58" s="1">
        <v>47</v>
      </c>
      <c r="DC58" s="1">
        <v>19</v>
      </c>
      <c r="DD58" s="1">
        <v>1</v>
      </c>
      <c r="DE58" s="1">
        <v>0</v>
      </c>
      <c r="DF58" s="1">
        <v>25</v>
      </c>
      <c r="DG58" s="1">
        <v>36</v>
      </c>
      <c r="DH58" s="1">
        <v>23</v>
      </c>
      <c r="DI58" s="1">
        <v>24</v>
      </c>
      <c r="DJ58" s="1">
        <v>1</v>
      </c>
      <c r="DK58" s="1">
        <v>1</v>
      </c>
      <c r="DL58" s="1">
        <v>29</v>
      </c>
      <c r="DM58" s="1">
        <v>31</v>
      </c>
      <c r="DN58" s="1">
        <v>24</v>
      </c>
      <c r="DO58" s="1">
        <v>24</v>
      </c>
      <c r="DP58" s="1">
        <v>2</v>
      </c>
      <c r="DQ58" s="1">
        <v>1</v>
      </c>
      <c r="DR58" s="1">
        <v>13</v>
      </c>
      <c r="DS58" s="1">
        <v>48</v>
      </c>
      <c r="DT58" s="1">
        <v>39</v>
      </c>
      <c r="DU58" s="1">
        <v>8</v>
      </c>
      <c r="DV58" s="1">
        <v>0</v>
      </c>
      <c r="DW58" s="1">
        <v>0</v>
      </c>
      <c r="DX58" s="1">
        <v>1</v>
      </c>
      <c r="DY58" s="1">
        <v>0</v>
      </c>
      <c r="DZ58" s="1">
        <v>260</v>
      </c>
      <c r="EA58" s="1">
        <v>0</v>
      </c>
      <c r="EB58" s="4">
        <v>62.55</v>
      </c>
      <c r="EC58" s="4">
        <v>53.061538461538461</v>
      </c>
      <c r="ED58" s="4">
        <v>56.246153846153845</v>
      </c>
      <c r="EE58" s="4">
        <v>57.018518518518519</v>
      </c>
      <c r="EF58" s="4">
        <v>171.8576923076923</v>
      </c>
      <c r="EG58" s="4">
        <v>57.285897435897425</v>
      </c>
      <c r="EH58" s="4">
        <v>57.249999999999972</v>
      </c>
      <c r="EI58" s="1">
        <v>19</v>
      </c>
      <c r="EJ58" s="1">
        <v>89</v>
      </c>
      <c r="EK58" s="1">
        <v>109</v>
      </c>
      <c r="EL58" s="1">
        <v>43</v>
      </c>
      <c r="EM58" s="1">
        <v>1</v>
      </c>
      <c r="EN58" s="1">
        <v>0</v>
      </c>
      <c r="EO58" s="1">
        <v>67</v>
      </c>
      <c r="EP58" s="1">
        <v>88</v>
      </c>
      <c r="EQ58" s="1">
        <v>56</v>
      </c>
      <c r="ER58" s="1">
        <v>49</v>
      </c>
      <c r="ES58" s="1">
        <v>2</v>
      </c>
      <c r="ET58" s="1">
        <v>8</v>
      </c>
      <c r="EU58" s="1">
        <v>58</v>
      </c>
      <c r="EV58" s="1">
        <v>81</v>
      </c>
      <c r="EW58" s="1">
        <v>67</v>
      </c>
      <c r="EX58" s="1">
        <v>54</v>
      </c>
      <c r="EY58" s="1">
        <v>2</v>
      </c>
      <c r="EZ58" s="1">
        <v>4</v>
      </c>
      <c r="FA58" s="1">
        <v>13</v>
      </c>
      <c r="FB58" s="1">
        <v>48</v>
      </c>
      <c r="FC58" s="1">
        <v>39</v>
      </c>
      <c r="FD58" s="1">
        <v>8</v>
      </c>
      <c r="FE58" s="1">
        <v>0</v>
      </c>
      <c r="FF58" s="1">
        <v>0</v>
      </c>
      <c r="FG58" s="1">
        <v>1</v>
      </c>
      <c r="FH58" s="1">
        <v>0</v>
      </c>
      <c r="FI58" s="1">
        <v>15</v>
      </c>
      <c r="FJ58" s="1">
        <v>19</v>
      </c>
      <c r="FK58" s="1">
        <v>16</v>
      </c>
      <c r="FL58" s="1">
        <v>2</v>
      </c>
      <c r="FM58" s="1">
        <v>4</v>
      </c>
      <c r="FN58" s="1">
        <v>2</v>
      </c>
      <c r="FO58" s="1">
        <v>21</v>
      </c>
      <c r="FP58" s="1">
        <v>10</v>
      </c>
      <c r="FQ58" s="1">
        <v>21</v>
      </c>
      <c r="FR58" s="1" t="s">
        <v>299</v>
      </c>
      <c r="FS58" s="1">
        <v>313</v>
      </c>
      <c r="FT58" s="1">
        <v>134</v>
      </c>
      <c r="FU58" s="1">
        <v>313</v>
      </c>
    </row>
    <row r="59" spans="63:177">
      <c r="BK59" s="29">
        <v>600607180</v>
      </c>
      <c r="BL59" s="1" t="s">
        <v>353</v>
      </c>
      <c r="BM59" s="1">
        <v>1</v>
      </c>
      <c r="BN59" s="1" t="s">
        <v>289</v>
      </c>
      <c r="BO59" s="1" t="s">
        <v>370</v>
      </c>
      <c r="BP59" s="1">
        <v>15</v>
      </c>
      <c r="BQ59" s="1">
        <v>0</v>
      </c>
      <c r="BR59" s="4">
        <v>60.133333333333333</v>
      </c>
      <c r="BS59" s="4">
        <v>48</v>
      </c>
      <c r="BT59" s="4">
        <v>42.866666666666667</v>
      </c>
      <c r="BU59" s="4">
        <v>151</v>
      </c>
      <c r="BV59" s="4">
        <v>50.333333333333336</v>
      </c>
      <c r="BW59" s="1">
        <v>1</v>
      </c>
      <c r="BX59" s="1">
        <v>8</v>
      </c>
      <c r="BY59" s="1">
        <v>5</v>
      </c>
      <c r="BZ59" s="1">
        <v>1</v>
      </c>
      <c r="CA59" s="1">
        <v>0</v>
      </c>
      <c r="CB59" s="1">
        <v>0</v>
      </c>
      <c r="CC59" s="1">
        <v>4</v>
      </c>
      <c r="CD59" s="1">
        <v>5</v>
      </c>
      <c r="CE59" s="1">
        <v>6</v>
      </c>
      <c r="CF59" s="1">
        <v>0</v>
      </c>
      <c r="CG59" s="1">
        <v>0</v>
      </c>
      <c r="CH59" s="1">
        <v>0</v>
      </c>
      <c r="CI59" s="1">
        <v>5</v>
      </c>
      <c r="CJ59" s="1">
        <v>8</v>
      </c>
      <c r="CK59" s="1">
        <v>1</v>
      </c>
      <c r="CL59" s="1">
        <v>1</v>
      </c>
      <c r="CM59" s="1">
        <v>0</v>
      </c>
      <c r="CN59" s="1">
        <v>0</v>
      </c>
      <c r="CO59" s="1">
        <v>0</v>
      </c>
      <c r="CP59" s="1">
        <v>0</v>
      </c>
      <c r="CQ59" s="1">
        <v>37</v>
      </c>
      <c r="CR59" s="1">
        <v>0</v>
      </c>
      <c r="CS59" s="4">
        <v>65.297297297297291</v>
      </c>
      <c r="CT59" s="4">
        <v>48.864864864864863</v>
      </c>
      <c r="CU59" s="4">
        <v>57.891891891891895</v>
      </c>
      <c r="CV59" s="4">
        <v>47.810810810810814</v>
      </c>
      <c r="CW59" s="4">
        <v>172.05405405405406</v>
      </c>
      <c r="CX59" s="4">
        <v>57.351351351351354</v>
      </c>
      <c r="CY59" s="4">
        <v>54.966216216216218</v>
      </c>
      <c r="CZ59" s="1">
        <v>1</v>
      </c>
      <c r="DA59" s="1">
        <v>12</v>
      </c>
      <c r="DB59" s="1">
        <v>19</v>
      </c>
      <c r="DC59" s="1">
        <v>5</v>
      </c>
      <c r="DD59" s="1">
        <v>0</v>
      </c>
      <c r="DE59" s="1">
        <v>0</v>
      </c>
      <c r="DF59" s="1">
        <v>10</v>
      </c>
      <c r="DG59" s="1">
        <v>15</v>
      </c>
      <c r="DH59" s="1">
        <v>6</v>
      </c>
      <c r="DI59" s="1">
        <v>6</v>
      </c>
      <c r="DJ59" s="1">
        <v>0</v>
      </c>
      <c r="DK59" s="1">
        <v>0</v>
      </c>
      <c r="DL59" s="1">
        <v>10</v>
      </c>
      <c r="DM59" s="1">
        <v>8</v>
      </c>
      <c r="DN59" s="1">
        <v>8</v>
      </c>
      <c r="DO59" s="1">
        <v>11</v>
      </c>
      <c r="DP59" s="1">
        <v>0</v>
      </c>
      <c r="DQ59" s="1">
        <v>0</v>
      </c>
      <c r="DR59" s="1">
        <v>9</v>
      </c>
      <c r="DS59" s="1">
        <v>18</v>
      </c>
      <c r="DT59" s="1">
        <v>9</v>
      </c>
      <c r="DU59" s="1">
        <v>1</v>
      </c>
      <c r="DV59" s="1">
        <v>0</v>
      </c>
      <c r="DW59" s="1">
        <v>0</v>
      </c>
      <c r="DX59" s="1">
        <v>0</v>
      </c>
      <c r="DY59" s="1">
        <v>0</v>
      </c>
      <c r="DZ59" s="1">
        <v>52</v>
      </c>
      <c r="EA59" s="1">
        <v>0</v>
      </c>
      <c r="EB59" s="4">
        <v>63.807692307692307</v>
      </c>
      <c r="EC59" s="4">
        <v>48.615384615384613</v>
      </c>
      <c r="ED59" s="4">
        <v>53.557692307692307</v>
      </c>
      <c r="EE59" s="4">
        <v>47.810810810810814</v>
      </c>
      <c r="EF59" s="4">
        <v>165.98076923076923</v>
      </c>
      <c r="EG59" s="4">
        <v>55.326923076923066</v>
      </c>
      <c r="EH59" s="4">
        <v>53.629807692307693</v>
      </c>
      <c r="EI59" s="1">
        <v>2</v>
      </c>
      <c r="EJ59" s="1">
        <v>20</v>
      </c>
      <c r="EK59" s="1">
        <v>24</v>
      </c>
      <c r="EL59" s="1">
        <v>6</v>
      </c>
      <c r="EM59" s="1">
        <v>0</v>
      </c>
      <c r="EN59" s="1">
        <v>0</v>
      </c>
      <c r="EO59" s="1">
        <v>14</v>
      </c>
      <c r="EP59" s="1">
        <v>20</v>
      </c>
      <c r="EQ59" s="1">
        <v>12</v>
      </c>
      <c r="ER59" s="1">
        <v>6</v>
      </c>
      <c r="ES59" s="1">
        <v>0</v>
      </c>
      <c r="ET59" s="1">
        <v>0</v>
      </c>
      <c r="EU59" s="1">
        <v>15</v>
      </c>
      <c r="EV59" s="1">
        <v>16</v>
      </c>
      <c r="EW59" s="1">
        <v>9</v>
      </c>
      <c r="EX59" s="1">
        <v>12</v>
      </c>
      <c r="EY59" s="1">
        <v>0</v>
      </c>
      <c r="EZ59" s="1">
        <v>0</v>
      </c>
      <c r="FA59" s="1">
        <v>9</v>
      </c>
      <c r="FB59" s="1">
        <v>18</v>
      </c>
      <c r="FC59" s="1">
        <v>9</v>
      </c>
      <c r="FD59" s="1">
        <v>1</v>
      </c>
      <c r="FE59" s="1">
        <v>0</v>
      </c>
      <c r="FF59" s="1">
        <v>0</v>
      </c>
      <c r="FG59" s="1">
        <v>0</v>
      </c>
      <c r="FH59" s="1">
        <v>0</v>
      </c>
      <c r="FI59" s="1">
        <v>52</v>
      </c>
      <c r="FJ59" s="1">
        <v>20</v>
      </c>
      <c r="FK59" s="1">
        <v>30</v>
      </c>
      <c r="FL59" s="1">
        <v>8</v>
      </c>
      <c r="FM59" s="1">
        <v>6</v>
      </c>
      <c r="FN59" s="1">
        <v>7</v>
      </c>
      <c r="FO59" s="1">
        <v>23</v>
      </c>
      <c r="FP59" s="1">
        <v>15</v>
      </c>
      <c r="FQ59" s="1">
        <v>23</v>
      </c>
      <c r="FR59" s="1" t="s">
        <v>304</v>
      </c>
      <c r="FS59" s="1">
        <v>313</v>
      </c>
      <c r="FT59" s="1">
        <v>134</v>
      </c>
      <c r="FU59" s="1">
        <v>313</v>
      </c>
    </row>
    <row r="60" spans="63:177">
      <c r="BK60" s="29">
        <v>427094371</v>
      </c>
      <c r="BL60" s="1" t="s">
        <v>32</v>
      </c>
      <c r="BM60" s="1">
        <v>5</v>
      </c>
      <c r="BN60" s="1" t="s">
        <v>289</v>
      </c>
      <c r="BO60" s="1" t="s">
        <v>370</v>
      </c>
      <c r="BP60" s="1">
        <v>108</v>
      </c>
      <c r="BQ60" s="1">
        <v>0</v>
      </c>
      <c r="BR60" s="4">
        <v>54.027777777777779</v>
      </c>
      <c r="BS60" s="4">
        <v>49.333333333333336</v>
      </c>
      <c r="BT60" s="4">
        <v>46.472222222222221</v>
      </c>
      <c r="BU60" s="4">
        <v>149.83333333333334</v>
      </c>
      <c r="BV60" s="4">
        <v>49.944444444444443</v>
      </c>
      <c r="BW60" s="1">
        <v>22</v>
      </c>
      <c r="BX60" s="1">
        <v>37</v>
      </c>
      <c r="BY60" s="1">
        <v>38</v>
      </c>
      <c r="BZ60" s="1">
        <v>11</v>
      </c>
      <c r="CA60" s="1">
        <v>2</v>
      </c>
      <c r="CB60" s="1">
        <v>1</v>
      </c>
      <c r="CC60" s="1">
        <v>35</v>
      </c>
      <c r="CD60" s="1">
        <v>35</v>
      </c>
      <c r="CE60" s="1">
        <v>17</v>
      </c>
      <c r="CF60" s="1">
        <v>21</v>
      </c>
      <c r="CG60" s="1">
        <v>3</v>
      </c>
      <c r="CH60" s="1">
        <v>5</v>
      </c>
      <c r="CI60" s="1">
        <v>41</v>
      </c>
      <c r="CJ60" s="1">
        <v>29</v>
      </c>
      <c r="CK60" s="1">
        <v>28</v>
      </c>
      <c r="CL60" s="1">
        <v>10</v>
      </c>
      <c r="CM60" s="1">
        <v>2</v>
      </c>
      <c r="CN60" s="1">
        <v>2</v>
      </c>
      <c r="CO60" s="1">
        <v>1</v>
      </c>
      <c r="CP60" s="1">
        <v>0</v>
      </c>
      <c r="CQ60" s="1">
        <v>36</v>
      </c>
      <c r="CR60" s="1">
        <v>0</v>
      </c>
      <c r="CS60" s="4">
        <v>59.916666666666664</v>
      </c>
      <c r="CT60" s="4">
        <v>43.555555555555557</v>
      </c>
      <c r="CU60" s="4">
        <v>54.472222222222221</v>
      </c>
      <c r="CV60" s="4">
        <v>53.166666666666664</v>
      </c>
      <c r="CW60" s="4">
        <v>157.94444444444446</v>
      </c>
      <c r="CX60" s="4">
        <v>52.648148148148138</v>
      </c>
      <c r="CY60" s="4">
        <v>52.777777777777779</v>
      </c>
      <c r="CZ60" s="1">
        <v>1</v>
      </c>
      <c r="DA60" s="1">
        <v>18</v>
      </c>
      <c r="DB60" s="1">
        <v>13</v>
      </c>
      <c r="DC60" s="1">
        <v>4</v>
      </c>
      <c r="DD60" s="1">
        <v>0</v>
      </c>
      <c r="DE60" s="1">
        <v>0</v>
      </c>
      <c r="DF60" s="1">
        <v>14</v>
      </c>
      <c r="DG60" s="1">
        <v>14</v>
      </c>
      <c r="DH60" s="1">
        <v>3</v>
      </c>
      <c r="DI60" s="1">
        <v>5</v>
      </c>
      <c r="DJ60" s="1">
        <v>0</v>
      </c>
      <c r="DK60" s="1">
        <v>1</v>
      </c>
      <c r="DL60" s="1">
        <v>6</v>
      </c>
      <c r="DM60" s="1">
        <v>19</v>
      </c>
      <c r="DN60" s="1">
        <v>5</v>
      </c>
      <c r="DO60" s="1">
        <v>6</v>
      </c>
      <c r="DP60" s="1">
        <v>0</v>
      </c>
      <c r="DQ60" s="1">
        <v>0</v>
      </c>
      <c r="DR60" s="1">
        <v>3</v>
      </c>
      <c r="DS60" s="1">
        <v>20</v>
      </c>
      <c r="DT60" s="1">
        <v>11</v>
      </c>
      <c r="DU60" s="1">
        <v>2</v>
      </c>
      <c r="DV60" s="1">
        <v>1</v>
      </c>
      <c r="DW60" s="1">
        <v>0</v>
      </c>
      <c r="DX60" s="1">
        <v>0</v>
      </c>
      <c r="DY60" s="1">
        <v>0</v>
      </c>
      <c r="DZ60" s="1">
        <v>144</v>
      </c>
      <c r="EA60" s="1">
        <v>0</v>
      </c>
      <c r="EB60" s="4">
        <v>55.5</v>
      </c>
      <c r="EC60" s="4">
        <v>47.888888888888886</v>
      </c>
      <c r="ED60" s="4">
        <v>48.472222222222221</v>
      </c>
      <c r="EE60" s="4">
        <v>53.166666666666664</v>
      </c>
      <c r="EF60" s="4">
        <v>151.86111111111111</v>
      </c>
      <c r="EG60" s="4">
        <v>50.620370370370381</v>
      </c>
      <c r="EH60" s="4">
        <v>50.652777777777793</v>
      </c>
      <c r="EI60" s="1">
        <v>23</v>
      </c>
      <c r="EJ60" s="1">
        <v>55</v>
      </c>
      <c r="EK60" s="1">
        <v>51</v>
      </c>
      <c r="EL60" s="1">
        <v>15</v>
      </c>
      <c r="EM60" s="1">
        <v>2</v>
      </c>
      <c r="EN60" s="1">
        <v>1</v>
      </c>
      <c r="EO60" s="1">
        <v>49</v>
      </c>
      <c r="EP60" s="1">
        <v>49</v>
      </c>
      <c r="EQ60" s="1">
        <v>20</v>
      </c>
      <c r="ER60" s="1">
        <v>26</v>
      </c>
      <c r="ES60" s="1">
        <v>3</v>
      </c>
      <c r="ET60" s="1">
        <v>6</v>
      </c>
      <c r="EU60" s="1">
        <v>47</v>
      </c>
      <c r="EV60" s="1">
        <v>48</v>
      </c>
      <c r="EW60" s="1">
        <v>33</v>
      </c>
      <c r="EX60" s="1">
        <v>16</v>
      </c>
      <c r="EY60" s="1">
        <v>2</v>
      </c>
      <c r="EZ60" s="1">
        <v>2</v>
      </c>
      <c r="FA60" s="1">
        <v>3</v>
      </c>
      <c r="FB60" s="1">
        <v>20</v>
      </c>
      <c r="FC60" s="1">
        <v>11</v>
      </c>
      <c r="FD60" s="1">
        <v>2</v>
      </c>
      <c r="FE60" s="1">
        <v>1</v>
      </c>
      <c r="FF60" s="1">
        <v>0</v>
      </c>
      <c r="FG60" s="1">
        <v>1</v>
      </c>
      <c r="FH60" s="1">
        <v>0</v>
      </c>
      <c r="FI60" s="1">
        <v>58</v>
      </c>
      <c r="FJ60" s="1">
        <v>45</v>
      </c>
      <c r="FK60" s="1">
        <v>62</v>
      </c>
      <c r="FL60" s="1">
        <v>9</v>
      </c>
      <c r="FM60" s="1">
        <v>9</v>
      </c>
      <c r="FN60" s="1">
        <v>11</v>
      </c>
      <c r="FO60" s="1">
        <v>23</v>
      </c>
      <c r="FP60" s="1">
        <v>15</v>
      </c>
      <c r="FQ60" s="1">
        <v>23</v>
      </c>
      <c r="FR60" s="1" t="s">
        <v>304</v>
      </c>
      <c r="FS60" s="1">
        <v>313</v>
      </c>
      <c r="FT60" s="1">
        <v>134</v>
      </c>
      <c r="FU60" s="1">
        <v>313</v>
      </c>
    </row>
    <row r="61" spans="63:177">
      <c r="BK61" s="29"/>
      <c r="BL61" s="1" t="s">
        <v>350</v>
      </c>
      <c r="BM61" s="1">
        <v>5</v>
      </c>
      <c r="BN61" s="1" t="s">
        <v>291</v>
      </c>
      <c r="BO61" s="1" t="s">
        <v>370</v>
      </c>
      <c r="BP61" s="1">
        <v>0</v>
      </c>
      <c r="BQ61" s="1">
        <v>0</v>
      </c>
      <c r="BR61" s="4"/>
      <c r="BS61" s="4"/>
      <c r="BT61" s="4"/>
      <c r="BU61" s="4"/>
      <c r="BV61" s="4"/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4"/>
      <c r="CT61" s="4"/>
      <c r="CU61" s="4"/>
      <c r="CV61" s="4"/>
      <c r="CW61" s="4"/>
      <c r="CX61" s="4"/>
      <c r="CY61" s="4"/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4"/>
      <c r="EC61" s="4"/>
      <c r="ED61" s="4"/>
      <c r="EE61" s="4"/>
      <c r="EF61" s="4"/>
      <c r="EG61" s="4"/>
      <c r="EH61" s="4"/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 t="s">
        <v>375</v>
      </c>
      <c r="FJ61" s="1" t="s">
        <v>375</v>
      </c>
      <c r="FK61" s="1" t="s">
        <v>375</v>
      </c>
      <c r="FL61" s="1" t="s">
        <v>375</v>
      </c>
      <c r="FM61" s="1" t="s">
        <v>375</v>
      </c>
      <c r="FN61" s="1" t="s">
        <v>375</v>
      </c>
      <c r="FO61" s="1">
        <v>23</v>
      </c>
      <c r="FP61" s="1">
        <v>15</v>
      </c>
      <c r="FQ61" s="1">
        <v>23</v>
      </c>
      <c r="FR61" s="1" t="s">
        <v>304</v>
      </c>
      <c r="FS61" s="1">
        <v>313</v>
      </c>
      <c r="FT61" s="1">
        <v>134</v>
      </c>
      <c r="FU61" s="1">
        <v>313</v>
      </c>
    </row>
    <row r="62" spans="63:177">
      <c r="BK62" s="29">
        <v>451665450</v>
      </c>
      <c r="BL62" s="1" t="s">
        <v>34</v>
      </c>
      <c r="BM62" s="1">
        <v>8</v>
      </c>
      <c r="BN62" s="1" t="s">
        <v>289</v>
      </c>
      <c r="BO62" s="1" t="s">
        <v>370</v>
      </c>
      <c r="BP62" s="1">
        <v>14</v>
      </c>
      <c r="BQ62" s="1">
        <v>0</v>
      </c>
      <c r="BR62" s="4">
        <v>43.142857142857146</v>
      </c>
      <c r="BS62" s="4">
        <v>28</v>
      </c>
      <c r="BT62" s="4">
        <v>27.571428571428573</v>
      </c>
      <c r="BU62" s="4">
        <v>98.714285714285708</v>
      </c>
      <c r="BV62" s="4">
        <v>32.904761904761905</v>
      </c>
      <c r="BW62" s="1">
        <v>2</v>
      </c>
      <c r="BX62" s="1">
        <v>10</v>
      </c>
      <c r="BY62" s="1">
        <v>2</v>
      </c>
      <c r="BZ62" s="1">
        <v>0</v>
      </c>
      <c r="CA62" s="1">
        <v>0</v>
      </c>
      <c r="CB62" s="1">
        <v>0</v>
      </c>
      <c r="CC62" s="1">
        <v>11</v>
      </c>
      <c r="CD62" s="1">
        <v>1</v>
      </c>
      <c r="CE62" s="1">
        <v>2</v>
      </c>
      <c r="CF62" s="1">
        <v>0</v>
      </c>
      <c r="CG62" s="1">
        <v>0</v>
      </c>
      <c r="CH62" s="1">
        <v>0</v>
      </c>
      <c r="CI62" s="1">
        <v>11</v>
      </c>
      <c r="CJ62" s="1">
        <v>3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52</v>
      </c>
      <c r="CR62" s="1">
        <v>0</v>
      </c>
      <c r="CS62" s="4">
        <v>61.846153846153847</v>
      </c>
      <c r="CT62" s="4">
        <v>48.846153846153847</v>
      </c>
      <c r="CU62" s="4">
        <v>58.230769230769234</v>
      </c>
      <c r="CV62" s="4">
        <v>42.519230769230766</v>
      </c>
      <c r="CW62" s="4">
        <v>168.92307692307693</v>
      </c>
      <c r="CX62" s="4">
        <v>56.307692307692314</v>
      </c>
      <c r="CY62" s="4">
        <v>52.86057692307692</v>
      </c>
      <c r="CZ62" s="1">
        <v>3</v>
      </c>
      <c r="DA62" s="1">
        <v>19</v>
      </c>
      <c r="DB62" s="1">
        <v>20</v>
      </c>
      <c r="DC62" s="1">
        <v>10</v>
      </c>
      <c r="DD62" s="1">
        <v>0</v>
      </c>
      <c r="DE62" s="1">
        <v>0</v>
      </c>
      <c r="DF62" s="1">
        <v>14</v>
      </c>
      <c r="DG62" s="1">
        <v>21</v>
      </c>
      <c r="DH62" s="1">
        <v>11</v>
      </c>
      <c r="DI62" s="1">
        <v>6</v>
      </c>
      <c r="DJ62" s="1">
        <v>1</v>
      </c>
      <c r="DK62" s="1">
        <v>0</v>
      </c>
      <c r="DL62" s="1">
        <v>10</v>
      </c>
      <c r="DM62" s="1">
        <v>17</v>
      </c>
      <c r="DN62" s="1">
        <v>13</v>
      </c>
      <c r="DO62" s="1">
        <v>12</v>
      </c>
      <c r="DP62" s="1">
        <v>0</v>
      </c>
      <c r="DQ62" s="1">
        <v>0</v>
      </c>
      <c r="DR62" s="1">
        <v>17</v>
      </c>
      <c r="DS62" s="1">
        <v>27</v>
      </c>
      <c r="DT62" s="1">
        <v>8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66</v>
      </c>
      <c r="EA62" s="1">
        <v>0</v>
      </c>
      <c r="EB62" s="4">
        <v>57.878787878787875</v>
      </c>
      <c r="EC62" s="4">
        <v>44.424242424242422</v>
      </c>
      <c r="ED62" s="4">
        <v>51.727272727272727</v>
      </c>
      <c r="EE62" s="4">
        <v>42.519230769230766</v>
      </c>
      <c r="EF62" s="4">
        <v>154.03030303030303</v>
      </c>
      <c r="EG62" s="4">
        <v>51.343434343434346</v>
      </c>
      <c r="EH62" s="4">
        <v>48.627525252525253</v>
      </c>
      <c r="EI62" s="1">
        <v>5</v>
      </c>
      <c r="EJ62" s="1">
        <v>29</v>
      </c>
      <c r="EK62" s="1">
        <v>22</v>
      </c>
      <c r="EL62" s="1">
        <v>10</v>
      </c>
      <c r="EM62" s="1">
        <v>0</v>
      </c>
      <c r="EN62" s="1">
        <v>0</v>
      </c>
      <c r="EO62" s="1">
        <v>25</v>
      </c>
      <c r="EP62" s="1">
        <v>22</v>
      </c>
      <c r="EQ62" s="1">
        <v>13</v>
      </c>
      <c r="ER62" s="1">
        <v>6</v>
      </c>
      <c r="ES62" s="1">
        <v>1</v>
      </c>
      <c r="ET62" s="1">
        <v>0</v>
      </c>
      <c r="EU62" s="1">
        <v>21</v>
      </c>
      <c r="EV62" s="1">
        <v>20</v>
      </c>
      <c r="EW62" s="1">
        <v>13</v>
      </c>
      <c r="EX62" s="1">
        <v>12</v>
      </c>
      <c r="EY62" s="1">
        <v>0</v>
      </c>
      <c r="EZ62" s="1">
        <v>0</v>
      </c>
      <c r="FA62" s="1">
        <v>17</v>
      </c>
      <c r="FB62" s="1">
        <v>27</v>
      </c>
      <c r="FC62" s="1">
        <v>8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275</v>
      </c>
      <c r="FJ62" s="1">
        <v>27</v>
      </c>
      <c r="FK62" s="1">
        <v>52</v>
      </c>
      <c r="FL62" s="1">
        <v>21</v>
      </c>
      <c r="FM62" s="1">
        <v>7</v>
      </c>
      <c r="FN62" s="1">
        <v>10</v>
      </c>
      <c r="FO62" s="1">
        <v>23</v>
      </c>
      <c r="FP62" s="1">
        <v>15</v>
      </c>
      <c r="FQ62" s="1">
        <v>23</v>
      </c>
      <c r="FR62" s="1" t="s">
        <v>304</v>
      </c>
      <c r="FS62" s="1">
        <v>313</v>
      </c>
      <c r="FT62" s="1">
        <v>134</v>
      </c>
      <c r="FU62" s="1">
        <v>313</v>
      </c>
    </row>
    <row r="63" spans="63:177">
      <c r="BK63" s="29">
        <v>438201532</v>
      </c>
      <c r="BL63" s="1" t="s">
        <v>35</v>
      </c>
      <c r="BM63" s="1">
        <v>9</v>
      </c>
      <c r="BN63" s="1" t="s">
        <v>289</v>
      </c>
      <c r="BO63" s="1" t="s">
        <v>370</v>
      </c>
      <c r="BP63" s="1">
        <v>65</v>
      </c>
      <c r="BQ63" s="1">
        <v>0</v>
      </c>
      <c r="BR63" s="4">
        <v>54.07692307692308</v>
      </c>
      <c r="BS63" s="4">
        <v>45.230769230769234</v>
      </c>
      <c r="BT63" s="4">
        <v>43.6</v>
      </c>
      <c r="BU63" s="4">
        <v>142.90769230769232</v>
      </c>
      <c r="BV63" s="4">
        <v>47.635897435897448</v>
      </c>
      <c r="BW63" s="1">
        <v>12</v>
      </c>
      <c r="BX63" s="1">
        <v>25</v>
      </c>
      <c r="BY63" s="1">
        <v>21</v>
      </c>
      <c r="BZ63" s="1">
        <v>7</v>
      </c>
      <c r="CA63" s="1">
        <v>0</v>
      </c>
      <c r="CB63" s="1">
        <v>0</v>
      </c>
      <c r="CC63" s="1">
        <v>23</v>
      </c>
      <c r="CD63" s="1">
        <v>24</v>
      </c>
      <c r="CE63" s="1">
        <v>8</v>
      </c>
      <c r="CF63" s="1">
        <v>10</v>
      </c>
      <c r="CG63" s="1">
        <v>1</v>
      </c>
      <c r="CH63" s="1">
        <v>1</v>
      </c>
      <c r="CI63" s="1">
        <v>27</v>
      </c>
      <c r="CJ63" s="1">
        <v>19</v>
      </c>
      <c r="CK63" s="1">
        <v>15</v>
      </c>
      <c r="CL63" s="1">
        <v>4</v>
      </c>
      <c r="CM63" s="1">
        <v>0</v>
      </c>
      <c r="CN63" s="1">
        <v>0</v>
      </c>
      <c r="CO63" s="1">
        <v>0</v>
      </c>
      <c r="CP63" s="1">
        <v>0</v>
      </c>
      <c r="CQ63" s="1">
        <v>23</v>
      </c>
      <c r="CR63" s="1">
        <v>0</v>
      </c>
      <c r="CS63" s="4">
        <v>57</v>
      </c>
      <c r="CT63" s="4">
        <v>45.565217391304351</v>
      </c>
      <c r="CU63" s="4">
        <v>45.347826086956523</v>
      </c>
      <c r="CV63" s="4">
        <v>55.956521739130437</v>
      </c>
      <c r="CW63" s="4">
        <v>147.91304347826087</v>
      </c>
      <c r="CX63" s="4">
        <v>49.304347826086953</v>
      </c>
      <c r="CY63" s="4">
        <v>50.967391304347828</v>
      </c>
      <c r="CZ63" s="1">
        <v>3</v>
      </c>
      <c r="DA63" s="1">
        <v>9</v>
      </c>
      <c r="DB63" s="1">
        <v>9</v>
      </c>
      <c r="DC63" s="1">
        <v>2</v>
      </c>
      <c r="DD63" s="1">
        <v>0</v>
      </c>
      <c r="DE63" s="1">
        <v>0</v>
      </c>
      <c r="DF63" s="1">
        <v>6</v>
      </c>
      <c r="DG63" s="1">
        <v>11</v>
      </c>
      <c r="DH63" s="1">
        <v>4</v>
      </c>
      <c r="DI63" s="1">
        <v>2</v>
      </c>
      <c r="DJ63" s="1">
        <v>0</v>
      </c>
      <c r="DK63" s="1">
        <v>0</v>
      </c>
      <c r="DL63" s="1">
        <v>7</v>
      </c>
      <c r="DM63" s="1">
        <v>11</v>
      </c>
      <c r="DN63" s="1">
        <v>2</v>
      </c>
      <c r="DO63" s="1">
        <v>3</v>
      </c>
      <c r="DP63" s="1">
        <v>0</v>
      </c>
      <c r="DQ63" s="1">
        <v>0</v>
      </c>
      <c r="DR63" s="1">
        <v>1</v>
      </c>
      <c r="DS63" s="1">
        <v>16</v>
      </c>
      <c r="DT63" s="1">
        <v>6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88</v>
      </c>
      <c r="EA63" s="1">
        <v>0</v>
      </c>
      <c r="EB63" s="4">
        <v>54.840909090909093</v>
      </c>
      <c r="EC63" s="4">
        <v>45.31818181818182</v>
      </c>
      <c r="ED63" s="4">
        <v>44.05681818181818</v>
      </c>
      <c r="EE63" s="4">
        <v>55.956521739130437</v>
      </c>
      <c r="EF63" s="4">
        <v>144.21590909090909</v>
      </c>
      <c r="EG63" s="4">
        <v>48.071969696969703</v>
      </c>
      <c r="EH63" s="4">
        <v>48.506628787878796</v>
      </c>
      <c r="EI63" s="1">
        <v>15</v>
      </c>
      <c r="EJ63" s="1">
        <v>34</v>
      </c>
      <c r="EK63" s="1">
        <v>30</v>
      </c>
      <c r="EL63" s="1">
        <v>9</v>
      </c>
      <c r="EM63" s="1">
        <v>0</v>
      </c>
      <c r="EN63" s="1">
        <v>0</v>
      </c>
      <c r="EO63" s="1">
        <v>29</v>
      </c>
      <c r="EP63" s="1">
        <v>35</v>
      </c>
      <c r="EQ63" s="1">
        <v>12</v>
      </c>
      <c r="ER63" s="1">
        <v>12</v>
      </c>
      <c r="ES63" s="1">
        <v>1</v>
      </c>
      <c r="ET63" s="1">
        <v>1</v>
      </c>
      <c r="EU63" s="1">
        <v>34</v>
      </c>
      <c r="EV63" s="1">
        <v>30</v>
      </c>
      <c r="EW63" s="1">
        <v>17</v>
      </c>
      <c r="EX63" s="1">
        <v>7</v>
      </c>
      <c r="EY63" s="1">
        <v>0</v>
      </c>
      <c r="EZ63" s="1">
        <v>0</v>
      </c>
      <c r="FA63" s="1">
        <v>1</v>
      </c>
      <c r="FB63" s="1">
        <v>16</v>
      </c>
      <c r="FC63" s="1">
        <v>6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86</v>
      </c>
      <c r="FJ63" s="1">
        <v>74</v>
      </c>
      <c r="FK63" s="1">
        <v>89</v>
      </c>
      <c r="FL63" s="1">
        <v>12</v>
      </c>
      <c r="FM63" s="1">
        <v>15</v>
      </c>
      <c r="FN63" s="1">
        <v>14</v>
      </c>
      <c r="FO63" s="1">
        <v>23</v>
      </c>
      <c r="FP63" s="1">
        <v>15</v>
      </c>
      <c r="FQ63" s="1">
        <v>23</v>
      </c>
      <c r="FR63" s="1" t="s">
        <v>304</v>
      </c>
      <c r="FS63" s="1">
        <v>313</v>
      </c>
      <c r="FT63" s="1">
        <v>134</v>
      </c>
      <c r="FU63" s="1">
        <v>313</v>
      </c>
    </row>
    <row r="64" spans="63:177">
      <c r="BK64" s="29">
        <v>819115969</v>
      </c>
      <c r="BL64" s="1" t="s">
        <v>20</v>
      </c>
      <c r="BM64" s="1">
        <v>14</v>
      </c>
      <c r="BN64" s="1" t="s">
        <v>289</v>
      </c>
      <c r="BO64" s="1" t="s">
        <v>370</v>
      </c>
      <c r="BP64" s="1">
        <v>71</v>
      </c>
      <c r="BQ64" s="1">
        <v>0</v>
      </c>
      <c r="BR64" s="4">
        <v>61.732394366197184</v>
      </c>
      <c r="BS64" s="4">
        <v>46.478873239436616</v>
      </c>
      <c r="BT64" s="4">
        <v>40.563380281690144</v>
      </c>
      <c r="BU64" s="4">
        <v>148.77464788732394</v>
      </c>
      <c r="BV64" s="4">
        <v>49.591549295774669</v>
      </c>
      <c r="BW64" s="1">
        <v>8</v>
      </c>
      <c r="BX64" s="1">
        <v>23</v>
      </c>
      <c r="BY64" s="1">
        <v>30</v>
      </c>
      <c r="BZ64" s="1">
        <v>10</v>
      </c>
      <c r="CA64" s="1">
        <v>0</v>
      </c>
      <c r="CB64" s="1">
        <v>0</v>
      </c>
      <c r="CC64" s="1">
        <v>18</v>
      </c>
      <c r="CD64" s="1">
        <v>35</v>
      </c>
      <c r="CE64" s="1">
        <v>10</v>
      </c>
      <c r="CF64" s="1">
        <v>8</v>
      </c>
      <c r="CG64" s="1">
        <v>0</v>
      </c>
      <c r="CH64" s="1">
        <v>0</v>
      </c>
      <c r="CI64" s="1">
        <v>30</v>
      </c>
      <c r="CJ64" s="1">
        <v>28</v>
      </c>
      <c r="CK64" s="1">
        <v>9</v>
      </c>
      <c r="CL64" s="1">
        <v>4</v>
      </c>
      <c r="CM64" s="1">
        <v>0</v>
      </c>
      <c r="CN64" s="1">
        <v>1</v>
      </c>
      <c r="CO64" s="1">
        <v>0</v>
      </c>
      <c r="CP64" s="1">
        <v>0</v>
      </c>
      <c r="CQ64" s="1">
        <v>43</v>
      </c>
      <c r="CR64" s="1">
        <v>0</v>
      </c>
      <c r="CS64" s="4">
        <v>59.162790697674417</v>
      </c>
      <c r="CT64" s="4">
        <v>46.325581395348834</v>
      </c>
      <c r="CU64" s="4">
        <v>51.418604651162788</v>
      </c>
      <c r="CV64" s="4">
        <v>61.465116279069768</v>
      </c>
      <c r="CW64" s="4">
        <v>156.90697674418604</v>
      </c>
      <c r="CX64" s="4">
        <v>52.302325581395351</v>
      </c>
      <c r="CY64" s="4">
        <v>54.593023255813954</v>
      </c>
      <c r="CZ64" s="1">
        <v>6</v>
      </c>
      <c r="DA64" s="1">
        <v>18</v>
      </c>
      <c r="DB64" s="1">
        <v>12</v>
      </c>
      <c r="DC64" s="1">
        <v>7</v>
      </c>
      <c r="DD64" s="1">
        <v>0</v>
      </c>
      <c r="DE64" s="1">
        <v>0</v>
      </c>
      <c r="DF64" s="1">
        <v>15</v>
      </c>
      <c r="DG64" s="1">
        <v>19</v>
      </c>
      <c r="DH64" s="1">
        <v>7</v>
      </c>
      <c r="DI64" s="1">
        <v>2</v>
      </c>
      <c r="DJ64" s="1">
        <v>0</v>
      </c>
      <c r="DK64" s="1">
        <v>1</v>
      </c>
      <c r="DL64" s="1">
        <v>8</v>
      </c>
      <c r="DM64" s="1">
        <v>21</v>
      </c>
      <c r="DN64" s="1">
        <v>7</v>
      </c>
      <c r="DO64" s="1">
        <v>7</v>
      </c>
      <c r="DP64" s="1">
        <v>0</v>
      </c>
      <c r="DQ64" s="1">
        <v>0</v>
      </c>
      <c r="DR64" s="1">
        <v>2</v>
      </c>
      <c r="DS64" s="1">
        <v>16</v>
      </c>
      <c r="DT64" s="1">
        <v>22</v>
      </c>
      <c r="DU64" s="1">
        <v>3</v>
      </c>
      <c r="DV64" s="1">
        <v>0</v>
      </c>
      <c r="DW64" s="1">
        <v>0</v>
      </c>
      <c r="DX64" s="1">
        <v>0</v>
      </c>
      <c r="DY64" s="1">
        <v>0</v>
      </c>
      <c r="DZ64" s="1">
        <v>114</v>
      </c>
      <c r="EA64" s="1">
        <v>0</v>
      </c>
      <c r="EB64" s="4">
        <v>60.763157894736842</v>
      </c>
      <c r="EC64" s="4">
        <v>46.421052631578945</v>
      </c>
      <c r="ED64" s="4">
        <v>44.657894736842103</v>
      </c>
      <c r="EE64" s="4">
        <v>61.465116279069768</v>
      </c>
      <c r="EF64" s="4">
        <v>151.84210526315789</v>
      </c>
      <c r="EG64" s="4">
        <v>50.61403508771928</v>
      </c>
      <c r="EH64" s="4">
        <v>51.478070175438589</v>
      </c>
      <c r="EI64" s="1">
        <v>14</v>
      </c>
      <c r="EJ64" s="1">
        <v>41</v>
      </c>
      <c r="EK64" s="1">
        <v>42</v>
      </c>
      <c r="EL64" s="1">
        <v>17</v>
      </c>
      <c r="EM64" s="1">
        <v>0</v>
      </c>
      <c r="EN64" s="1">
        <v>0</v>
      </c>
      <c r="EO64" s="1">
        <v>33</v>
      </c>
      <c r="EP64" s="1">
        <v>54</v>
      </c>
      <c r="EQ64" s="1">
        <v>17</v>
      </c>
      <c r="ER64" s="1">
        <v>10</v>
      </c>
      <c r="ES64" s="1">
        <v>0</v>
      </c>
      <c r="ET64" s="1">
        <v>1</v>
      </c>
      <c r="EU64" s="1">
        <v>38</v>
      </c>
      <c r="EV64" s="1">
        <v>49</v>
      </c>
      <c r="EW64" s="1">
        <v>16</v>
      </c>
      <c r="EX64" s="1">
        <v>11</v>
      </c>
      <c r="EY64" s="1">
        <v>0</v>
      </c>
      <c r="EZ64" s="1">
        <v>1</v>
      </c>
      <c r="FA64" s="1">
        <v>2</v>
      </c>
      <c r="FB64" s="1">
        <v>16</v>
      </c>
      <c r="FC64" s="1">
        <v>22</v>
      </c>
      <c r="FD64" s="1">
        <v>3</v>
      </c>
      <c r="FE64" s="1">
        <v>0</v>
      </c>
      <c r="FF64" s="1">
        <v>0</v>
      </c>
      <c r="FG64" s="1">
        <v>0</v>
      </c>
      <c r="FH64" s="1">
        <v>0</v>
      </c>
      <c r="FI64" s="1">
        <v>60</v>
      </c>
      <c r="FJ64" s="1">
        <v>49</v>
      </c>
      <c r="FK64" s="1">
        <v>63</v>
      </c>
      <c r="FL64" s="1">
        <v>10</v>
      </c>
      <c r="FM64" s="1">
        <v>10</v>
      </c>
      <c r="FN64" s="1">
        <v>12</v>
      </c>
      <c r="FO64" s="1">
        <v>23</v>
      </c>
      <c r="FP64" s="1">
        <v>15</v>
      </c>
      <c r="FQ64" s="1">
        <v>23</v>
      </c>
      <c r="FR64" s="1" t="s">
        <v>304</v>
      </c>
      <c r="FS64" s="1">
        <v>313</v>
      </c>
      <c r="FT64" s="1">
        <v>134</v>
      </c>
      <c r="FU64" s="1">
        <v>313</v>
      </c>
    </row>
    <row r="65" spans="63:177">
      <c r="BK65" s="29">
        <v>146214860</v>
      </c>
      <c r="BL65" s="1" t="s">
        <v>343</v>
      </c>
      <c r="BM65" s="1">
        <v>16</v>
      </c>
      <c r="BN65" s="1" t="s">
        <v>305</v>
      </c>
      <c r="BO65" s="1" t="s">
        <v>370</v>
      </c>
      <c r="BP65" s="1">
        <v>26</v>
      </c>
      <c r="BQ65" s="1">
        <v>0</v>
      </c>
      <c r="BR65" s="4">
        <v>65.884615384615387</v>
      </c>
      <c r="BS65" s="4">
        <v>52</v>
      </c>
      <c r="BT65" s="4">
        <v>52.692307692307693</v>
      </c>
      <c r="BU65" s="4">
        <v>170.57692307692307</v>
      </c>
      <c r="BV65" s="4">
        <v>56.858974358974365</v>
      </c>
      <c r="BW65" s="1">
        <v>1</v>
      </c>
      <c r="BX65" s="1">
        <v>7</v>
      </c>
      <c r="BY65" s="1">
        <v>13</v>
      </c>
      <c r="BZ65" s="1">
        <v>5</v>
      </c>
      <c r="CA65" s="1">
        <v>0</v>
      </c>
      <c r="CB65" s="1">
        <v>0</v>
      </c>
      <c r="CC65" s="1">
        <v>7</v>
      </c>
      <c r="CD65" s="1">
        <v>9</v>
      </c>
      <c r="CE65" s="1">
        <v>7</v>
      </c>
      <c r="CF65" s="1">
        <v>3</v>
      </c>
      <c r="CG65" s="1">
        <v>0</v>
      </c>
      <c r="CH65" s="1">
        <v>0</v>
      </c>
      <c r="CI65" s="1">
        <v>8</v>
      </c>
      <c r="CJ65" s="1">
        <v>6</v>
      </c>
      <c r="CK65" s="1">
        <v>6</v>
      </c>
      <c r="CL65" s="1">
        <v>6</v>
      </c>
      <c r="CM65" s="1">
        <v>0</v>
      </c>
      <c r="CN65" s="1">
        <v>0</v>
      </c>
      <c r="CO65" s="1">
        <v>0</v>
      </c>
      <c r="CP65" s="1">
        <v>0</v>
      </c>
      <c r="CQ65" s="1">
        <v>8</v>
      </c>
      <c r="CR65" s="1">
        <v>0</v>
      </c>
      <c r="CS65" s="4">
        <v>61.375</v>
      </c>
      <c r="CT65" s="4">
        <v>38.5</v>
      </c>
      <c r="CU65" s="4">
        <v>55.25</v>
      </c>
      <c r="CV65" s="4">
        <v>49.125</v>
      </c>
      <c r="CW65" s="4">
        <v>155.125</v>
      </c>
      <c r="CX65" s="4">
        <v>51.708333333333336</v>
      </c>
      <c r="CY65" s="4">
        <v>51.0625</v>
      </c>
      <c r="CZ65" s="1">
        <v>0</v>
      </c>
      <c r="DA65" s="1">
        <v>4</v>
      </c>
      <c r="DB65" s="1">
        <v>4</v>
      </c>
      <c r="DC65" s="1">
        <v>0</v>
      </c>
      <c r="DD65" s="1">
        <v>0</v>
      </c>
      <c r="DE65" s="1">
        <v>0</v>
      </c>
      <c r="DF65" s="1">
        <v>2</v>
      </c>
      <c r="DG65" s="1">
        <v>5</v>
      </c>
      <c r="DH65" s="1">
        <v>1</v>
      </c>
      <c r="DI65" s="1">
        <v>0</v>
      </c>
      <c r="DJ65" s="1">
        <v>0</v>
      </c>
      <c r="DK65" s="1">
        <v>0</v>
      </c>
      <c r="DL65" s="1">
        <v>0</v>
      </c>
      <c r="DM65" s="1">
        <v>6</v>
      </c>
      <c r="DN65" s="1">
        <v>1</v>
      </c>
      <c r="DO65" s="1">
        <v>1</v>
      </c>
      <c r="DP65" s="1">
        <v>0</v>
      </c>
      <c r="DQ65" s="1">
        <v>0</v>
      </c>
      <c r="DR65" s="1">
        <v>1</v>
      </c>
      <c r="DS65" s="1">
        <v>5</v>
      </c>
      <c r="DT65" s="1">
        <v>2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34</v>
      </c>
      <c r="EA65" s="1">
        <v>0</v>
      </c>
      <c r="EB65" s="4">
        <v>64.82352941176471</v>
      </c>
      <c r="EC65" s="4">
        <v>48.823529411764703</v>
      </c>
      <c r="ED65" s="4">
        <v>53.294117647058826</v>
      </c>
      <c r="EE65" s="4">
        <v>49.125</v>
      </c>
      <c r="EF65" s="4">
        <v>166.94117647058823</v>
      </c>
      <c r="EG65" s="4">
        <v>55.64705882352942</v>
      </c>
      <c r="EH65" s="4">
        <v>55.495098039215691</v>
      </c>
      <c r="EI65" s="1">
        <v>1</v>
      </c>
      <c r="EJ65" s="1">
        <v>11</v>
      </c>
      <c r="EK65" s="1">
        <v>17</v>
      </c>
      <c r="EL65" s="1">
        <v>5</v>
      </c>
      <c r="EM65" s="1">
        <v>0</v>
      </c>
      <c r="EN65" s="1">
        <v>0</v>
      </c>
      <c r="EO65" s="1">
        <v>9</v>
      </c>
      <c r="EP65" s="1">
        <v>14</v>
      </c>
      <c r="EQ65" s="1">
        <v>8</v>
      </c>
      <c r="ER65" s="1">
        <v>3</v>
      </c>
      <c r="ES65" s="1">
        <v>0</v>
      </c>
      <c r="ET65" s="1">
        <v>0</v>
      </c>
      <c r="EU65" s="1">
        <v>8</v>
      </c>
      <c r="EV65" s="1">
        <v>12</v>
      </c>
      <c r="EW65" s="1">
        <v>7</v>
      </c>
      <c r="EX65" s="1">
        <v>7</v>
      </c>
      <c r="EY65" s="1">
        <v>0</v>
      </c>
      <c r="EZ65" s="1">
        <v>0</v>
      </c>
      <c r="FA65" s="1">
        <v>1</v>
      </c>
      <c r="FB65" s="1">
        <v>5</v>
      </c>
      <c r="FC65" s="1">
        <v>2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17</v>
      </c>
      <c r="FJ65" s="1">
        <v>55</v>
      </c>
      <c r="FK65" s="1">
        <v>27</v>
      </c>
      <c r="FL65" s="1">
        <v>3</v>
      </c>
      <c r="FM65" s="1">
        <v>11</v>
      </c>
      <c r="FN65" s="1">
        <v>6</v>
      </c>
      <c r="FO65" s="1">
        <v>23</v>
      </c>
      <c r="FP65" s="1">
        <v>15</v>
      </c>
      <c r="FQ65" s="1">
        <v>23</v>
      </c>
      <c r="FR65" s="1" t="s">
        <v>304</v>
      </c>
      <c r="FS65" s="1">
        <v>313</v>
      </c>
      <c r="FT65" s="1">
        <v>134</v>
      </c>
      <c r="FU65" s="1">
        <v>313</v>
      </c>
    </row>
    <row r="66" spans="63:177">
      <c r="BK66" s="29">
        <v>935684566</v>
      </c>
      <c r="BL66" s="1" t="s">
        <v>24</v>
      </c>
      <c r="BM66" s="1">
        <v>19</v>
      </c>
      <c r="BN66" s="1" t="s">
        <v>289</v>
      </c>
      <c r="BO66" s="1" t="s">
        <v>290</v>
      </c>
      <c r="BP66" s="1">
        <v>120</v>
      </c>
      <c r="BQ66" s="1">
        <v>1</v>
      </c>
      <c r="BR66" s="4">
        <v>46.361344537815128</v>
      </c>
      <c r="BS66" s="4">
        <v>33.680672268907564</v>
      </c>
      <c r="BT66" s="4">
        <v>31.840336134453782</v>
      </c>
      <c r="BU66" s="4">
        <v>111.88235294117646</v>
      </c>
      <c r="BV66" s="4">
        <v>37.294117647058805</v>
      </c>
      <c r="BW66" s="1">
        <v>39</v>
      </c>
      <c r="BX66" s="1">
        <v>44</v>
      </c>
      <c r="BY66" s="1">
        <v>31</v>
      </c>
      <c r="BZ66" s="1">
        <v>5</v>
      </c>
      <c r="CA66" s="1">
        <v>2</v>
      </c>
      <c r="CB66" s="1">
        <v>0</v>
      </c>
      <c r="CC66" s="1">
        <v>66</v>
      </c>
      <c r="CD66" s="1">
        <v>38</v>
      </c>
      <c r="CE66" s="1">
        <v>9</v>
      </c>
      <c r="CF66" s="1">
        <v>6</v>
      </c>
      <c r="CG66" s="1">
        <v>1</v>
      </c>
      <c r="CH66" s="1">
        <v>0</v>
      </c>
      <c r="CI66" s="1">
        <v>78</v>
      </c>
      <c r="CJ66" s="1">
        <v>26</v>
      </c>
      <c r="CK66" s="1">
        <v>13</v>
      </c>
      <c r="CL66" s="1">
        <v>2</v>
      </c>
      <c r="CM66" s="1">
        <v>2</v>
      </c>
      <c r="CN66" s="1">
        <v>0</v>
      </c>
      <c r="CO66" s="1">
        <v>1</v>
      </c>
      <c r="CP66" s="1">
        <v>0</v>
      </c>
      <c r="CQ66" s="1">
        <v>0</v>
      </c>
      <c r="CR66" s="1">
        <v>0</v>
      </c>
      <c r="CS66" s="4"/>
      <c r="CT66" s="4"/>
      <c r="CU66" s="4"/>
      <c r="CV66" s="4"/>
      <c r="CW66" s="4"/>
      <c r="CX66" s="4"/>
      <c r="CY66" s="4"/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120</v>
      </c>
      <c r="EA66" s="1">
        <v>1</v>
      </c>
      <c r="EB66" s="4">
        <v>46.361344537815128</v>
      </c>
      <c r="EC66" s="4">
        <v>33.680672268907564</v>
      </c>
      <c r="ED66" s="4">
        <v>31.840336134453782</v>
      </c>
      <c r="EE66" s="4"/>
      <c r="EF66" s="4">
        <v>111.88235294117646</v>
      </c>
      <c r="EG66" s="4">
        <v>37.294117647058805</v>
      </c>
      <c r="EH66" s="4">
        <v>37.294117647058805</v>
      </c>
      <c r="EI66" s="1">
        <v>39</v>
      </c>
      <c r="EJ66" s="1">
        <v>44</v>
      </c>
      <c r="EK66" s="1">
        <v>31</v>
      </c>
      <c r="EL66" s="1">
        <v>5</v>
      </c>
      <c r="EM66" s="1">
        <v>2</v>
      </c>
      <c r="EN66" s="1">
        <v>0</v>
      </c>
      <c r="EO66" s="1">
        <v>66</v>
      </c>
      <c r="EP66" s="1">
        <v>38</v>
      </c>
      <c r="EQ66" s="1">
        <v>9</v>
      </c>
      <c r="ER66" s="1">
        <v>6</v>
      </c>
      <c r="ES66" s="1">
        <v>1</v>
      </c>
      <c r="ET66" s="1">
        <v>0</v>
      </c>
      <c r="EU66" s="1">
        <v>78</v>
      </c>
      <c r="EV66" s="1">
        <v>26</v>
      </c>
      <c r="EW66" s="1">
        <v>13</v>
      </c>
      <c r="EX66" s="1">
        <v>2</v>
      </c>
      <c r="EY66" s="1">
        <v>2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1</v>
      </c>
      <c r="FH66" s="1">
        <v>0</v>
      </c>
      <c r="FI66" s="1">
        <v>233</v>
      </c>
      <c r="FJ66" s="1" t="s">
        <v>375</v>
      </c>
      <c r="FK66" s="1">
        <v>240</v>
      </c>
      <c r="FL66" s="1">
        <v>20</v>
      </c>
      <c r="FM66" s="1" t="s">
        <v>375</v>
      </c>
      <c r="FN66" s="1">
        <v>21</v>
      </c>
      <c r="FO66" s="1">
        <v>23</v>
      </c>
      <c r="FP66" s="1">
        <v>15</v>
      </c>
      <c r="FQ66" s="1">
        <v>23</v>
      </c>
      <c r="FR66" s="1" t="s">
        <v>304</v>
      </c>
      <c r="FS66" s="1">
        <v>313</v>
      </c>
      <c r="FT66" s="1">
        <v>134</v>
      </c>
      <c r="FU66" s="1">
        <v>313</v>
      </c>
    </row>
    <row r="67" spans="63:177">
      <c r="BK67" s="29">
        <v>778590205</v>
      </c>
      <c r="BL67" s="1" t="s">
        <v>28</v>
      </c>
      <c r="BM67" s="1">
        <v>35</v>
      </c>
      <c r="BN67" s="1" t="s">
        <v>289</v>
      </c>
      <c r="BO67" s="1" t="s">
        <v>290</v>
      </c>
      <c r="BP67" s="1">
        <v>50</v>
      </c>
      <c r="BQ67" s="1">
        <v>0</v>
      </c>
      <c r="BR67" s="4">
        <v>46.72</v>
      </c>
      <c r="BS67" s="4">
        <v>38.159999999999997</v>
      </c>
      <c r="BT67" s="4">
        <v>32.04</v>
      </c>
      <c r="BU67" s="4">
        <v>116.92</v>
      </c>
      <c r="BV67" s="4">
        <v>38.97333333333335</v>
      </c>
      <c r="BW67" s="1">
        <v>12</v>
      </c>
      <c r="BX67" s="1">
        <v>24</v>
      </c>
      <c r="BY67" s="1">
        <v>13</v>
      </c>
      <c r="BZ67" s="1">
        <v>1</v>
      </c>
      <c r="CA67" s="1">
        <v>0</v>
      </c>
      <c r="CB67" s="1">
        <v>0</v>
      </c>
      <c r="CC67" s="1">
        <v>19</v>
      </c>
      <c r="CD67" s="1">
        <v>26</v>
      </c>
      <c r="CE67" s="1">
        <v>2</v>
      </c>
      <c r="CF67" s="1">
        <v>3</v>
      </c>
      <c r="CG67" s="1">
        <v>1</v>
      </c>
      <c r="CH67" s="1">
        <v>0</v>
      </c>
      <c r="CI67" s="1">
        <v>25</v>
      </c>
      <c r="CJ67" s="1">
        <v>21</v>
      </c>
      <c r="CK67" s="1">
        <v>4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4"/>
      <c r="CT67" s="4"/>
      <c r="CU67" s="4"/>
      <c r="CV67" s="4"/>
      <c r="CW67" s="4"/>
      <c r="CX67" s="4"/>
      <c r="CY67" s="4"/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50</v>
      </c>
      <c r="EA67" s="1">
        <v>0</v>
      </c>
      <c r="EB67" s="4">
        <v>46.72</v>
      </c>
      <c r="EC67" s="4">
        <v>38.159999999999997</v>
      </c>
      <c r="ED67" s="4">
        <v>32.04</v>
      </c>
      <c r="EE67" s="4"/>
      <c r="EF67" s="4">
        <v>116.92</v>
      </c>
      <c r="EG67" s="4">
        <v>38.97333333333335</v>
      </c>
      <c r="EH67" s="4">
        <v>38.97333333333335</v>
      </c>
      <c r="EI67" s="1">
        <v>12</v>
      </c>
      <c r="EJ67" s="1">
        <v>24</v>
      </c>
      <c r="EK67" s="1">
        <v>13</v>
      </c>
      <c r="EL67" s="1">
        <v>1</v>
      </c>
      <c r="EM67" s="1">
        <v>0</v>
      </c>
      <c r="EN67" s="1">
        <v>0</v>
      </c>
      <c r="EO67" s="1">
        <v>19</v>
      </c>
      <c r="EP67" s="1">
        <v>26</v>
      </c>
      <c r="EQ67" s="1">
        <v>2</v>
      </c>
      <c r="ER67" s="1">
        <v>3</v>
      </c>
      <c r="ES67" s="1">
        <v>1</v>
      </c>
      <c r="ET67" s="1">
        <v>0</v>
      </c>
      <c r="EU67" s="1">
        <v>25</v>
      </c>
      <c r="EV67" s="1">
        <v>21</v>
      </c>
      <c r="EW67" s="1">
        <v>4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211</v>
      </c>
      <c r="FJ67" s="1" t="s">
        <v>375</v>
      </c>
      <c r="FK67" s="1">
        <v>217</v>
      </c>
      <c r="FL67" s="1">
        <v>19</v>
      </c>
      <c r="FM67" s="1" t="s">
        <v>375</v>
      </c>
      <c r="FN67" s="1">
        <v>20</v>
      </c>
      <c r="FO67" s="1">
        <v>23</v>
      </c>
      <c r="FP67" s="1">
        <v>15</v>
      </c>
      <c r="FQ67" s="1">
        <v>23</v>
      </c>
      <c r="FR67" s="1" t="s">
        <v>304</v>
      </c>
      <c r="FS67" s="1">
        <v>313</v>
      </c>
      <c r="FT67" s="1">
        <v>134</v>
      </c>
      <c r="FU67" s="1">
        <v>313</v>
      </c>
    </row>
    <row r="68" spans="63:177">
      <c r="BK68" s="29">
        <v>358784818</v>
      </c>
      <c r="BL68" s="1" t="s">
        <v>29</v>
      </c>
      <c r="BM68" s="1">
        <v>42</v>
      </c>
      <c r="BN68" s="1" t="s">
        <v>289</v>
      </c>
      <c r="BO68" s="1" t="s">
        <v>370</v>
      </c>
      <c r="BP68" s="1">
        <v>67</v>
      </c>
      <c r="BQ68" s="1">
        <v>0</v>
      </c>
      <c r="BR68" s="4">
        <v>62.910447761194028</v>
      </c>
      <c r="BS68" s="4">
        <v>46.805970149253731</v>
      </c>
      <c r="BT68" s="4">
        <v>47.970149253731343</v>
      </c>
      <c r="BU68" s="4">
        <v>157.68656716417911</v>
      </c>
      <c r="BV68" s="4">
        <v>52.562189054726375</v>
      </c>
      <c r="BW68" s="1">
        <v>5</v>
      </c>
      <c r="BX68" s="1">
        <v>23</v>
      </c>
      <c r="BY68" s="1">
        <v>21</v>
      </c>
      <c r="BZ68" s="1">
        <v>18</v>
      </c>
      <c r="CA68" s="1">
        <v>0</v>
      </c>
      <c r="CB68" s="1">
        <v>0</v>
      </c>
      <c r="CC68" s="1">
        <v>24</v>
      </c>
      <c r="CD68" s="1">
        <v>20</v>
      </c>
      <c r="CE68" s="1">
        <v>14</v>
      </c>
      <c r="CF68" s="1">
        <v>9</v>
      </c>
      <c r="CG68" s="1">
        <v>0</v>
      </c>
      <c r="CH68" s="1">
        <v>1</v>
      </c>
      <c r="CI68" s="1">
        <v>23</v>
      </c>
      <c r="CJ68" s="1">
        <v>24</v>
      </c>
      <c r="CK68" s="1">
        <v>12</v>
      </c>
      <c r="CL68" s="1">
        <v>8</v>
      </c>
      <c r="CM68" s="1">
        <v>1</v>
      </c>
      <c r="CN68" s="1">
        <v>0</v>
      </c>
      <c r="CO68" s="1">
        <v>0</v>
      </c>
      <c r="CP68" s="1">
        <v>0</v>
      </c>
      <c r="CQ68" s="1">
        <v>37</v>
      </c>
      <c r="CR68" s="1">
        <v>0</v>
      </c>
      <c r="CS68" s="4">
        <v>63.486486486486484</v>
      </c>
      <c r="CT68" s="4">
        <v>55.783783783783782</v>
      </c>
      <c r="CU68" s="4">
        <v>65.432432432432435</v>
      </c>
      <c r="CV68" s="4">
        <v>57.594594594594597</v>
      </c>
      <c r="CW68" s="4">
        <v>184.70270270270271</v>
      </c>
      <c r="CX68" s="4">
        <v>61.567567567567565</v>
      </c>
      <c r="CY68" s="4">
        <v>60.574324324324323</v>
      </c>
      <c r="CZ68" s="1">
        <v>4</v>
      </c>
      <c r="DA68" s="1">
        <v>11</v>
      </c>
      <c r="DB68" s="1">
        <v>16</v>
      </c>
      <c r="DC68" s="1">
        <v>6</v>
      </c>
      <c r="DD68" s="1">
        <v>0</v>
      </c>
      <c r="DE68" s="1">
        <v>0</v>
      </c>
      <c r="DF68" s="1">
        <v>7</v>
      </c>
      <c r="DG68" s="1">
        <v>15</v>
      </c>
      <c r="DH68" s="1">
        <v>10</v>
      </c>
      <c r="DI68" s="1">
        <v>5</v>
      </c>
      <c r="DJ68" s="1">
        <v>0</v>
      </c>
      <c r="DK68" s="1">
        <v>0</v>
      </c>
      <c r="DL68" s="1">
        <v>8</v>
      </c>
      <c r="DM68" s="1">
        <v>7</v>
      </c>
      <c r="DN68" s="1">
        <v>10</v>
      </c>
      <c r="DO68" s="1">
        <v>12</v>
      </c>
      <c r="DP68" s="1">
        <v>0</v>
      </c>
      <c r="DQ68" s="1">
        <v>2</v>
      </c>
      <c r="DR68" s="1">
        <v>6</v>
      </c>
      <c r="DS68" s="1">
        <v>12</v>
      </c>
      <c r="DT68" s="1">
        <v>17</v>
      </c>
      <c r="DU68" s="1">
        <v>2</v>
      </c>
      <c r="DV68" s="1">
        <v>0</v>
      </c>
      <c r="DW68" s="1">
        <v>0</v>
      </c>
      <c r="DX68" s="1">
        <v>0</v>
      </c>
      <c r="DY68" s="1">
        <v>0</v>
      </c>
      <c r="DZ68" s="1">
        <v>104</v>
      </c>
      <c r="EA68" s="1">
        <v>0</v>
      </c>
      <c r="EB68" s="4">
        <v>63.115384615384613</v>
      </c>
      <c r="EC68" s="4">
        <v>50</v>
      </c>
      <c r="ED68" s="4">
        <v>54.182692307692307</v>
      </c>
      <c r="EE68" s="4">
        <v>57.594594594594597</v>
      </c>
      <c r="EF68" s="4">
        <v>167.29807692307693</v>
      </c>
      <c r="EG68" s="4">
        <v>55.766025641025635</v>
      </c>
      <c r="EH68" s="4">
        <v>55.412660256410241</v>
      </c>
      <c r="EI68" s="1">
        <v>9</v>
      </c>
      <c r="EJ68" s="1">
        <v>34</v>
      </c>
      <c r="EK68" s="1">
        <v>37</v>
      </c>
      <c r="EL68" s="1">
        <v>24</v>
      </c>
      <c r="EM68" s="1">
        <v>0</v>
      </c>
      <c r="EN68" s="1">
        <v>0</v>
      </c>
      <c r="EO68" s="1">
        <v>31</v>
      </c>
      <c r="EP68" s="1">
        <v>35</v>
      </c>
      <c r="EQ68" s="1">
        <v>24</v>
      </c>
      <c r="ER68" s="1">
        <v>14</v>
      </c>
      <c r="ES68" s="1">
        <v>0</v>
      </c>
      <c r="ET68" s="1">
        <v>1</v>
      </c>
      <c r="EU68" s="1">
        <v>31</v>
      </c>
      <c r="EV68" s="1">
        <v>31</v>
      </c>
      <c r="EW68" s="1">
        <v>22</v>
      </c>
      <c r="EX68" s="1">
        <v>20</v>
      </c>
      <c r="EY68" s="1">
        <v>1</v>
      </c>
      <c r="EZ68" s="1">
        <v>2</v>
      </c>
      <c r="FA68" s="1">
        <v>6</v>
      </c>
      <c r="FB68" s="1">
        <v>12</v>
      </c>
      <c r="FC68" s="1">
        <v>17</v>
      </c>
      <c r="FD68" s="1">
        <v>2</v>
      </c>
      <c r="FE68" s="1">
        <v>0</v>
      </c>
      <c r="FF68" s="1">
        <v>0</v>
      </c>
      <c r="FG68" s="1">
        <v>0</v>
      </c>
      <c r="FH68" s="1">
        <v>0</v>
      </c>
      <c r="FI68" s="1">
        <v>37</v>
      </c>
      <c r="FJ68" s="1">
        <v>8</v>
      </c>
      <c r="FK68" s="1">
        <v>26</v>
      </c>
      <c r="FL68" s="1">
        <v>6</v>
      </c>
      <c r="FM68" s="1">
        <v>4</v>
      </c>
      <c r="FN68" s="1">
        <v>5</v>
      </c>
      <c r="FO68" s="1">
        <v>23</v>
      </c>
      <c r="FP68" s="1">
        <v>15</v>
      </c>
      <c r="FQ68" s="1">
        <v>23</v>
      </c>
      <c r="FR68" s="1" t="s">
        <v>304</v>
      </c>
      <c r="FS68" s="1">
        <v>313</v>
      </c>
      <c r="FT68" s="1">
        <v>134</v>
      </c>
      <c r="FU68" s="1">
        <v>313</v>
      </c>
    </row>
    <row r="69" spans="63:177">
      <c r="BK69" s="29">
        <v>808556781</v>
      </c>
      <c r="BL69" s="1" t="s">
        <v>30</v>
      </c>
      <c r="BM69" s="1">
        <v>44</v>
      </c>
      <c r="BN69" s="1" t="s">
        <v>289</v>
      </c>
      <c r="BO69" s="1" t="s">
        <v>290</v>
      </c>
      <c r="BP69" s="1">
        <v>57</v>
      </c>
      <c r="BQ69" s="1">
        <v>0</v>
      </c>
      <c r="BR69" s="4">
        <v>48.157894736842103</v>
      </c>
      <c r="BS69" s="4">
        <v>39.719298245614034</v>
      </c>
      <c r="BT69" s="4">
        <v>37.245614035087719</v>
      </c>
      <c r="BU69" s="4">
        <v>125.12280701754386</v>
      </c>
      <c r="BV69" s="4">
        <v>41.707602339181307</v>
      </c>
      <c r="BW69" s="1">
        <v>17</v>
      </c>
      <c r="BX69" s="1">
        <v>20</v>
      </c>
      <c r="BY69" s="1">
        <v>15</v>
      </c>
      <c r="BZ69" s="1">
        <v>5</v>
      </c>
      <c r="CA69" s="1">
        <v>0</v>
      </c>
      <c r="CB69" s="1">
        <v>0</v>
      </c>
      <c r="CC69" s="1">
        <v>23</v>
      </c>
      <c r="CD69" s="1">
        <v>21</v>
      </c>
      <c r="CE69" s="1">
        <v>7</v>
      </c>
      <c r="CF69" s="1">
        <v>6</v>
      </c>
      <c r="CG69" s="1">
        <v>0</v>
      </c>
      <c r="CH69" s="1">
        <v>1</v>
      </c>
      <c r="CI69" s="1">
        <v>30</v>
      </c>
      <c r="CJ69" s="1">
        <v>15</v>
      </c>
      <c r="CK69" s="1">
        <v>8</v>
      </c>
      <c r="CL69" s="1">
        <v>4</v>
      </c>
      <c r="CM69" s="1">
        <v>0</v>
      </c>
      <c r="CN69" s="1">
        <v>1</v>
      </c>
      <c r="CO69" s="1">
        <v>0</v>
      </c>
      <c r="CP69" s="1">
        <v>0</v>
      </c>
      <c r="CQ69" s="1">
        <v>0</v>
      </c>
      <c r="CR69" s="1">
        <v>0</v>
      </c>
      <c r="CS69" s="4"/>
      <c r="CT69" s="4"/>
      <c r="CU69" s="4"/>
      <c r="CV69" s="4"/>
      <c r="CW69" s="4"/>
      <c r="CX69" s="4"/>
      <c r="CY69" s="4"/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57</v>
      </c>
      <c r="EA69" s="1">
        <v>0</v>
      </c>
      <c r="EB69" s="4">
        <v>48.157894736842103</v>
      </c>
      <c r="EC69" s="4">
        <v>39.719298245614034</v>
      </c>
      <c r="ED69" s="4">
        <v>37.245614035087719</v>
      </c>
      <c r="EE69" s="4"/>
      <c r="EF69" s="4">
        <v>125.12280701754386</v>
      </c>
      <c r="EG69" s="4">
        <v>41.707602339181307</v>
      </c>
      <c r="EH69" s="4">
        <v>41.707602339181307</v>
      </c>
      <c r="EI69" s="1">
        <v>17</v>
      </c>
      <c r="EJ69" s="1">
        <v>20</v>
      </c>
      <c r="EK69" s="1">
        <v>15</v>
      </c>
      <c r="EL69" s="1">
        <v>5</v>
      </c>
      <c r="EM69" s="1">
        <v>0</v>
      </c>
      <c r="EN69" s="1">
        <v>0</v>
      </c>
      <c r="EO69" s="1">
        <v>23</v>
      </c>
      <c r="EP69" s="1">
        <v>21</v>
      </c>
      <c r="EQ69" s="1">
        <v>7</v>
      </c>
      <c r="ER69" s="1">
        <v>6</v>
      </c>
      <c r="ES69" s="1">
        <v>0</v>
      </c>
      <c r="ET69" s="1">
        <v>1</v>
      </c>
      <c r="EU69" s="1">
        <v>30</v>
      </c>
      <c r="EV69" s="1">
        <v>15</v>
      </c>
      <c r="EW69" s="1">
        <v>8</v>
      </c>
      <c r="EX69" s="1">
        <v>4</v>
      </c>
      <c r="EY69" s="1">
        <v>0</v>
      </c>
      <c r="EZ69" s="1">
        <v>1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163</v>
      </c>
      <c r="FJ69" s="1" t="s">
        <v>375</v>
      </c>
      <c r="FK69" s="1">
        <v>179</v>
      </c>
      <c r="FL69" s="1">
        <v>17</v>
      </c>
      <c r="FM69" s="1" t="s">
        <v>375</v>
      </c>
      <c r="FN69" s="1">
        <v>19</v>
      </c>
      <c r="FO69" s="1">
        <v>23</v>
      </c>
      <c r="FP69" s="1">
        <v>15</v>
      </c>
      <c r="FQ69" s="1">
        <v>23</v>
      </c>
      <c r="FR69" s="1" t="s">
        <v>304</v>
      </c>
      <c r="FS69" s="1">
        <v>313</v>
      </c>
      <c r="FT69" s="1">
        <v>134</v>
      </c>
      <c r="FU69" s="1">
        <v>313</v>
      </c>
    </row>
    <row r="70" spans="63:177">
      <c r="BK70" s="29">
        <v>388537788</v>
      </c>
      <c r="BL70" s="1" t="s">
        <v>31</v>
      </c>
      <c r="BM70" s="1">
        <v>46</v>
      </c>
      <c r="BN70" s="1" t="s">
        <v>289</v>
      </c>
      <c r="BO70" s="1" t="s">
        <v>370</v>
      </c>
      <c r="BP70" s="1">
        <v>26</v>
      </c>
      <c r="BQ70" s="1">
        <v>0</v>
      </c>
      <c r="BR70" s="4">
        <v>47.192307692307693</v>
      </c>
      <c r="BS70" s="4">
        <v>39.384615384615387</v>
      </c>
      <c r="BT70" s="4">
        <v>32.53846153846154</v>
      </c>
      <c r="BU70" s="4">
        <v>119.11538461538461</v>
      </c>
      <c r="BV70" s="4">
        <v>39.705128205128204</v>
      </c>
      <c r="BW70" s="1">
        <v>7</v>
      </c>
      <c r="BX70" s="1">
        <v>11</v>
      </c>
      <c r="BY70" s="1">
        <v>7</v>
      </c>
      <c r="BZ70" s="1">
        <v>1</v>
      </c>
      <c r="CA70" s="1">
        <v>1</v>
      </c>
      <c r="CB70" s="1">
        <v>0</v>
      </c>
      <c r="CC70" s="1">
        <v>11</v>
      </c>
      <c r="CD70" s="1">
        <v>10</v>
      </c>
      <c r="CE70" s="1">
        <v>2</v>
      </c>
      <c r="CF70" s="1">
        <v>3</v>
      </c>
      <c r="CG70" s="1">
        <v>1</v>
      </c>
      <c r="CH70" s="1">
        <v>1</v>
      </c>
      <c r="CI70" s="1">
        <v>14</v>
      </c>
      <c r="CJ70" s="1">
        <v>9</v>
      </c>
      <c r="CK70" s="1">
        <v>3</v>
      </c>
      <c r="CL70" s="1">
        <v>0</v>
      </c>
      <c r="CM70" s="1">
        <v>1</v>
      </c>
      <c r="CN70" s="1">
        <v>0</v>
      </c>
      <c r="CO70" s="1">
        <v>1</v>
      </c>
      <c r="CP70" s="1">
        <v>0</v>
      </c>
      <c r="CQ70" s="1">
        <v>49</v>
      </c>
      <c r="CR70" s="1">
        <v>0</v>
      </c>
      <c r="CS70" s="4">
        <v>64.857142857142861</v>
      </c>
      <c r="CT70" s="4">
        <v>49.469387755102041</v>
      </c>
      <c r="CU70" s="4">
        <v>61.428571428571431</v>
      </c>
      <c r="CV70" s="4">
        <v>46.204081632653065</v>
      </c>
      <c r="CW70" s="4">
        <v>175.75510204081633</v>
      </c>
      <c r="CX70" s="4">
        <v>58.585034013605437</v>
      </c>
      <c r="CY70" s="4">
        <v>55.489795918367349</v>
      </c>
      <c r="CZ70" s="1">
        <v>0</v>
      </c>
      <c r="DA70" s="1">
        <v>21</v>
      </c>
      <c r="DB70" s="1">
        <v>22</v>
      </c>
      <c r="DC70" s="1">
        <v>6</v>
      </c>
      <c r="DD70" s="1">
        <v>0</v>
      </c>
      <c r="DE70" s="1">
        <v>0</v>
      </c>
      <c r="DF70" s="1">
        <v>14</v>
      </c>
      <c r="DG70" s="1">
        <v>17</v>
      </c>
      <c r="DH70" s="1">
        <v>11</v>
      </c>
      <c r="DI70" s="1">
        <v>7</v>
      </c>
      <c r="DJ70" s="1">
        <v>0</v>
      </c>
      <c r="DK70" s="1">
        <v>1</v>
      </c>
      <c r="DL70" s="1">
        <v>10</v>
      </c>
      <c r="DM70" s="1">
        <v>14</v>
      </c>
      <c r="DN70" s="1">
        <v>11</v>
      </c>
      <c r="DO70" s="1">
        <v>14</v>
      </c>
      <c r="DP70" s="1">
        <v>0</v>
      </c>
      <c r="DQ70" s="1">
        <v>2</v>
      </c>
      <c r="DR70" s="1">
        <v>14</v>
      </c>
      <c r="DS70" s="1">
        <v>22</v>
      </c>
      <c r="DT70" s="1">
        <v>12</v>
      </c>
      <c r="DU70" s="1">
        <v>1</v>
      </c>
      <c r="DV70" s="1">
        <v>0</v>
      </c>
      <c r="DW70" s="1">
        <v>0</v>
      </c>
      <c r="DX70" s="1">
        <v>0</v>
      </c>
      <c r="DY70" s="1">
        <v>0</v>
      </c>
      <c r="DZ70" s="1">
        <v>75</v>
      </c>
      <c r="EA70" s="1">
        <v>0</v>
      </c>
      <c r="EB70" s="4">
        <v>58.733333333333334</v>
      </c>
      <c r="EC70" s="4">
        <v>45.973333333333336</v>
      </c>
      <c r="ED70" s="4">
        <v>51.413333333333334</v>
      </c>
      <c r="EE70" s="4">
        <v>46.204081632653065</v>
      </c>
      <c r="EF70" s="4">
        <v>156.12</v>
      </c>
      <c r="EG70" s="4">
        <v>52.039999999999985</v>
      </c>
      <c r="EH70" s="4">
        <v>50.017777777777781</v>
      </c>
      <c r="EI70" s="1">
        <v>7</v>
      </c>
      <c r="EJ70" s="1">
        <v>32</v>
      </c>
      <c r="EK70" s="1">
        <v>29</v>
      </c>
      <c r="EL70" s="1">
        <v>7</v>
      </c>
      <c r="EM70" s="1">
        <v>1</v>
      </c>
      <c r="EN70" s="1">
        <v>0</v>
      </c>
      <c r="EO70" s="1">
        <v>25</v>
      </c>
      <c r="EP70" s="1">
        <v>27</v>
      </c>
      <c r="EQ70" s="1">
        <v>13</v>
      </c>
      <c r="ER70" s="1">
        <v>10</v>
      </c>
      <c r="ES70" s="1">
        <v>1</v>
      </c>
      <c r="ET70" s="1">
        <v>2</v>
      </c>
      <c r="EU70" s="1">
        <v>24</v>
      </c>
      <c r="EV70" s="1">
        <v>23</v>
      </c>
      <c r="EW70" s="1">
        <v>14</v>
      </c>
      <c r="EX70" s="1">
        <v>14</v>
      </c>
      <c r="EY70" s="1">
        <v>1</v>
      </c>
      <c r="EZ70" s="1">
        <v>2</v>
      </c>
      <c r="FA70" s="1">
        <v>14</v>
      </c>
      <c r="FB70" s="1">
        <v>22</v>
      </c>
      <c r="FC70" s="1">
        <v>12</v>
      </c>
      <c r="FD70" s="1">
        <v>1</v>
      </c>
      <c r="FE70" s="1">
        <v>0</v>
      </c>
      <c r="FF70" s="1">
        <v>0</v>
      </c>
      <c r="FG70" s="1">
        <v>1</v>
      </c>
      <c r="FH70" s="1">
        <v>0</v>
      </c>
      <c r="FI70" s="1">
        <v>199</v>
      </c>
      <c r="FJ70" s="1">
        <v>17</v>
      </c>
      <c r="FK70" s="1">
        <v>46</v>
      </c>
      <c r="FL70" s="1">
        <v>18</v>
      </c>
      <c r="FM70" s="1">
        <v>5</v>
      </c>
      <c r="FN70" s="1">
        <v>8</v>
      </c>
      <c r="FO70" s="1">
        <v>23</v>
      </c>
      <c r="FP70" s="1">
        <v>15</v>
      </c>
      <c r="FQ70" s="1">
        <v>23</v>
      </c>
      <c r="FR70" s="1" t="s">
        <v>304</v>
      </c>
      <c r="FS70" s="1">
        <v>313</v>
      </c>
      <c r="FT70" s="1">
        <v>134</v>
      </c>
      <c r="FU70" s="1">
        <v>313</v>
      </c>
    </row>
    <row r="71" spans="63:177">
      <c r="BK71" s="29">
        <v>100682682</v>
      </c>
      <c r="BL71" s="1" t="s">
        <v>33</v>
      </c>
      <c r="BM71" s="1">
        <v>54</v>
      </c>
      <c r="BN71" s="1" t="s">
        <v>289</v>
      </c>
      <c r="BO71" s="1" t="s">
        <v>290</v>
      </c>
      <c r="BP71" s="1">
        <v>136</v>
      </c>
      <c r="BQ71" s="1">
        <v>0</v>
      </c>
      <c r="BR71" s="4">
        <v>63.691176470588232</v>
      </c>
      <c r="BS71" s="4">
        <v>53.764705882352942</v>
      </c>
      <c r="BT71" s="4">
        <v>51.742647058823529</v>
      </c>
      <c r="BU71" s="4">
        <v>169.1985294117647</v>
      </c>
      <c r="BV71" s="4">
        <v>56.399509803921568</v>
      </c>
      <c r="BW71" s="1">
        <v>6</v>
      </c>
      <c r="BX71" s="1">
        <v>48</v>
      </c>
      <c r="BY71" s="1">
        <v>62</v>
      </c>
      <c r="BZ71" s="1">
        <v>20</v>
      </c>
      <c r="CA71" s="1">
        <v>0</v>
      </c>
      <c r="CB71" s="1">
        <v>0</v>
      </c>
      <c r="CC71" s="1">
        <v>30</v>
      </c>
      <c r="CD71" s="1">
        <v>53</v>
      </c>
      <c r="CE71" s="1">
        <v>26</v>
      </c>
      <c r="CF71" s="1">
        <v>27</v>
      </c>
      <c r="CG71" s="1">
        <v>0</v>
      </c>
      <c r="CH71" s="1">
        <v>1</v>
      </c>
      <c r="CI71" s="1">
        <v>33</v>
      </c>
      <c r="CJ71" s="1">
        <v>54</v>
      </c>
      <c r="CK71" s="1">
        <v>29</v>
      </c>
      <c r="CL71" s="1">
        <v>20</v>
      </c>
      <c r="CM71" s="1">
        <v>0</v>
      </c>
      <c r="CN71" s="1">
        <v>1</v>
      </c>
      <c r="CO71" s="1">
        <v>0</v>
      </c>
      <c r="CP71" s="1">
        <v>0</v>
      </c>
      <c r="CQ71" s="1">
        <v>0</v>
      </c>
      <c r="CR71" s="1">
        <v>0</v>
      </c>
      <c r="CS71" s="4"/>
      <c r="CT71" s="4"/>
      <c r="CU71" s="4"/>
      <c r="CV71" s="4"/>
      <c r="CW71" s="4"/>
      <c r="CX71" s="4"/>
      <c r="CY71" s="4"/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136</v>
      </c>
      <c r="EA71" s="1">
        <v>0</v>
      </c>
      <c r="EB71" s="4">
        <v>63.691176470588232</v>
      </c>
      <c r="EC71" s="4">
        <v>53.764705882352942</v>
      </c>
      <c r="ED71" s="4">
        <v>51.742647058823529</v>
      </c>
      <c r="EE71" s="4"/>
      <c r="EF71" s="4">
        <v>169.1985294117647</v>
      </c>
      <c r="EG71" s="4">
        <v>56.399509803921568</v>
      </c>
      <c r="EH71" s="4">
        <v>56.399509803921568</v>
      </c>
      <c r="EI71" s="1">
        <v>6</v>
      </c>
      <c r="EJ71" s="1">
        <v>48</v>
      </c>
      <c r="EK71" s="1">
        <v>62</v>
      </c>
      <c r="EL71" s="1">
        <v>20</v>
      </c>
      <c r="EM71" s="1">
        <v>0</v>
      </c>
      <c r="EN71" s="1">
        <v>0</v>
      </c>
      <c r="EO71" s="1">
        <v>30</v>
      </c>
      <c r="EP71" s="1">
        <v>53</v>
      </c>
      <c r="EQ71" s="1">
        <v>26</v>
      </c>
      <c r="ER71" s="1">
        <v>27</v>
      </c>
      <c r="ES71" s="1">
        <v>0</v>
      </c>
      <c r="ET71" s="1">
        <v>1</v>
      </c>
      <c r="EU71" s="1">
        <v>33</v>
      </c>
      <c r="EV71" s="1">
        <v>54</v>
      </c>
      <c r="EW71" s="1">
        <v>29</v>
      </c>
      <c r="EX71" s="1">
        <v>20</v>
      </c>
      <c r="EY71" s="1">
        <v>0</v>
      </c>
      <c r="EZ71" s="1">
        <v>1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21</v>
      </c>
      <c r="FJ71" s="1" t="s">
        <v>375</v>
      </c>
      <c r="FK71" s="1">
        <v>20</v>
      </c>
      <c r="FL71" s="1">
        <v>4</v>
      </c>
      <c r="FM71" s="1" t="s">
        <v>375</v>
      </c>
      <c r="FN71" s="1">
        <v>4</v>
      </c>
      <c r="FO71" s="1">
        <v>23</v>
      </c>
      <c r="FP71" s="1">
        <v>15</v>
      </c>
      <c r="FQ71" s="1">
        <v>23</v>
      </c>
      <c r="FR71" s="1" t="s">
        <v>304</v>
      </c>
      <c r="FS71" s="1">
        <v>313</v>
      </c>
      <c r="FT71" s="1">
        <v>134</v>
      </c>
      <c r="FU71" s="1">
        <v>313</v>
      </c>
    </row>
    <row r="72" spans="63:177">
      <c r="BK72" s="29">
        <v>449714993</v>
      </c>
      <c r="BL72" s="1" t="s">
        <v>19</v>
      </c>
      <c r="BM72" s="1">
        <v>111</v>
      </c>
      <c r="BN72" s="1" t="s">
        <v>289</v>
      </c>
      <c r="BO72" s="1" t="s">
        <v>370</v>
      </c>
      <c r="BP72" s="1">
        <v>81</v>
      </c>
      <c r="BQ72" s="1">
        <v>0</v>
      </c>
      <c r="BR72" s="4">
        <v>50.469135802469133</v>
      </c>
      <c r="BS72" s="4">
        <v>37.333333333333336</v>
      </c>
      <c r="BT72" s="4">
        <v>38.827160493827158</v>
      </c>
      <c r="BU72" s="4">
        <v>126.62962962962963</v>
      </c>
      <c r="BV72" s="4">
        <v>42.209876543209887</v>
      </c>
      <c r="BW72" s="1">
        <v>16</v>
      </c>
      <c r="BX72" s="1">
        <v>36</v>
      </c>
      <c r="BY72" s="1">
        <v>24</v>
      </c>
      <c r="BZ72" s="1">
        <v>5</v>
      </c>
      <c r="CA72" s="1">
        <v>1</v>
      </c>
      <c r="CB72" s="1">
        <v>1</v>
      </c>
      <c r="CC72" s="1">
        <v>35</v>
      </c>
      <c r="CD72" s="1">
        <v>32</v>
      </c>
      <c r="CE72" s="1">
        <v>9</v>
      </c>
      <c r="CF72" s="1">
        <v>5</v>
      </c>
      <c r="CG72" s="1">
        <v>2</v>
      </c>
      <c r="CH72" s="1">
        <v>0</v>
      </c>
      <c r="CI72" s="1">
        <v>40</v>
      </c>
      <c r="CJ72" s="1">
        <v>27</v>
      </c>
      <c r="CK72" s="1">
        <v>8</v>
      </c>
      <c r="CL72" s="1">
        <v>6</v>
      </c>
      <c r="CM72" s="1">
        <v>1</v>
      </c>
      <c r="CN72" s="1">
        <v>1</v>
      </c>
      <c r="CO72" s="1">
        <v>1</v>
      </c>
      <c r="CP72" s="1">
        <v>0</v>
      </c>
      <c r="CQ72" s="1">
        <v>25</v>
      </c>
      <c r="CR72" s="1">
        <v>0</v>
      </c>
      <c r="CS72" s="4">
        <v>52.96</v>
      </c>
      <c r="CT72" s="4">
        <v>45.44</v>
      </c>
      <c r="CU72" s="4">
        <v>50.2</v>
      </c>
      <c r="CV72" s="4">
        <v>52.6</v>
      </c>
      <c r="CW72" s="4">
        <v>148.6</v>
      </c>
      <c r="CX72" s="4">
        <v>49.533333333333331</v>
      </c>
      <c r="CY72" s="4">
        <v>50.3</v>
      </c>
      <c r="CZ72" s="1">
        <v>8</v>
      </c>
      <c r="DA72" s="1">
        <v>6</v>
      </c>
      <c r="DB72" s="1">
        <v>6</v>
      </c>
      <c r="DC72" s="1">
        <v>5</v>
      </c>
      <c r="DD72" s="1">
        <v>0</v>
      </c>
      <c r="DE72" s="1">
        <v>0</v>
      </c>
      <c r="DF72" s="1">
        <v>9</v>
      </c>
      <c r="DG72" s="1">
        <v>10</v>
      </c>
      <c r="DH72" s="1">
        <v>3</v>
      </c>
      <c r="DI72" s="1">
        <v>3</v>
      </c>
      <c r="DJ72" s="1">
        <v>1</v>
      </c>
      <c r="DK72" s="1">
        <v>0</v>
      </c>
      <c r="DL72" s="1">
        <v>8</v>
      </c>
      <c r="DM72" s="1">
        <v>7</v>
      </c>
      <c r="DN72" s="1">
        <v>7</v>
      </c>
      <c r="DO72" s="1">
        <v>3</v>
      </c>
      <c r="DP72" s="1">
        <v>1</v>
      </c>
      <c r="DQ72" s="1">
        <v>1</v>
      </c>
      <c r="DR72" s="1">
        <v>5</v>
      </c>
      <c r="DS72" s="1">
        <v>10</v>
      </c>
      <c r="DT72" s="1">
        <v>7</v>
      </c>
      <c r="DU72" s="1">
        <v>3</v>
      </c>
      <c r="DV72" s="1">
        <v>0</v>
      </c>
      <c r="DW72" s="1">
        <v>0</v>
      </c>
      <c r="DX72" s="1">
        <v>0</v>
      </c>
      <c r="DY72" s="1">
        <v>0</v>
      </c>
      <c r="DZ72" s="1">
        <v>106</v>
      </c>
      <c r="EA72" s="1">
        <v>0</v>
      </c>
      <c r="EB72" s="4">
        <v>51.056603773584904</v>
      </c>
      <c r="EC72" s="4">
        <v>39.245283018867923</v>
      </c>
      <c r="ED72" s="4">
        <v>41.509433962264154</v>
      </c>
      <c r="EE72" s="4">
        <v>52.6</v>
      </c>
      <c r="EF72" s="4">
        <v>131.81132075471697</v>
      </c>
      <c r="EG72" s="4">
        <v>43.937106918238975</v>
      </c>
      <c r="EH72" s="4">
        <v>44.11792452830187</v>
      </c>
      <c r="EI72" s="1">
        <v>24</v>
      </c>
      <c r="EJ72" s="1">
        <v>42</v>
      </c>
      <c r="EK72" s="1">
        <v>30</v>
      </c>
      <c r="EL72" s="1">
        <v>10</v>
      </c>
      <c r="EM72" s="1">
        <v>1</v>
      </c>
      <c r="EN72" s="1">
        <v>1</v>
      </c>
      <c r="EO72" s="1">
        <v>44</v>
      </c>
      <c r="EP72" s="1">
        <v>42</v>
      </c>
      <c r="EQ72" s="1">
        <v>12</v>
      </c>
      <c r="ER72" s="1">
        <v>8</v>
      </c>
      <c r="ES72" s="1">
        <v>3</v>
      </c>
      <c r="ET72" s="1">
        <v>0</v>
      </c>
      <c r="EU72" s="1">
        <v>48</v>
      </c>
      <c r="EV72" s="1">
        <v>34</v>
      </c>
      <c r="EW72" s="1">
        <v>15</v>
      </c>
      <c r="EX72" s="1">
        <v>9</v>
      </c>
      <c r="EY72" s="1">
        <v>2</v>
      </c>
      <c r="EZ72" s="1">
        <v>2</v>
      </c>
      <c r="FA72" s="1">
        <v>5</v>
      </c>
      <c r="FB72" s="1">
        <v>10</v>
      </c>
      <c r="FC72" s="1">
        <v>7</v>
      </c>
      <c r="FD72" s="1">
        <v>3</v>
      </c>
      <c r="FE72" s="1">
        <v>0</v>
      </c>
      <c r="FF72" s="1">
        <v>0</v>
      </c>
      <c r="FG72" s="1">
        <v>1</v>
      </c>
      <c r="FH72" s="1">
        <v>0</v>
      </c>
      <c r="FI72" s="1">
        <v>158</v>
      </c>
      <c r="FJ72" s="1">
        <v>71</v>
      </c>
      <c r="FK72" s="1">
        <v>143</v>
      </c>
      <c r="FL72" s="1">
        <v>16</v>
      </c>
      <c r="FM72" s="1">
        <v>14</v>
      </c>
      <c r="FN72" s="1">
        <v>18</v>
      </c>
      <c r="FO72" s="1">
        <v>23</v>
      </c>
      <c r="FP72" s="1">
        <v>15</v>
      </c>
      <c r="FQ72" s="1">
        <v>23</v>
      </c>
      <c r="FR72" s="1" t="s">
        <v>304</v>
      </c>
      <c r="FS72" s="1">
        <v>313</v>
      </c>
      <c r="FT72" s="1">
        <v>134</v>
      </c>
      <c r="FU72" s="1">
        <v>313</v>
      </c>
    </row>
    <row r="73" spans="63:177">
      <c r="BK73" s="29">
        <v>757787527</v>
      </c>
      <c r="BL73" s="1" t="s">
        <v>21</v>
      </c>
      <c r="BM73" s="1">
        <v>151</v>
      </c>
      <c r="BN73" s="1" t="s">
        <v>289</v>
      </c>
      <c r="BO73" s="1" t="s">
        <v>370</v>
      </c>
      <c r="BP73" s="1">
        <v>23</v>
      </c>
      <c r="BQ73" s="1">
        <v>0</v>
      </c>
      <c r="BR73" s="4">
        <v>51.391304347826086</v>
      </c>
      <c r="BS73" s="4">
        <v>34.782608695652172</v>
      </c>
      <c r="BT73" s="4">
        <v>42.130434782608695</v>
      </c>
      <c r="BU73" s="4">
        <v>128.30434782608697</v>
      </c>
      <c r="BV73" s="4">
        <v>42.768115942028984</v>
      </c>
      <c r="BW73" s="1">
        <v>5</v>
      </c>
      <c r="BX73" s="1">
        <v>8</v>
      </c>
      <c r="BY73" s="1">
        <v>10</v>
      </c>
      <c r="BZ73" s="1">
        <v>0</v>
      </c>
      <c r="CA73" s="1">
        <v>0</v>
      </c>
      <c r="CB73" s="1">
        <v>0</v>
      </c>
      <c r="CC73" s="1">
        <v>11</v>
      </c>
      <c r="CD73" s="1">
        <v>10</v>
      </c>
      <c r="CE73" s="1">
        <v>2</v>
      </c>
      <c r="CF73" s="1">
        <v>0</v>
      </c>
      <c r="CG73" s="1">
        <v>0</v>
      </c>
      <c r="CH73" s="1">
        <v>0</v>
      </c>
      <c r="CI73" s="1">
        <v>9</v>
      </c>
      <c r="CJ73" s="1">
        <v>8</v>
      </c>
      <c r="CK73" s="1">
        <v>6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23</v>
      </c>
      <c r="CR73" s="1">
        <v>0</v>
      </c>
      <c r="CS73" s="4">
        <v>61.478260869565219</v>
      </c>
      <c r="CT73" s="4">
        <v>43.478260869565219</v>
      </c>
      <c r="CU73" s="4">
        <v>49.782608695652172</v>
      </c>
      <c r="CV73" s="4">
        <v>49.086956521739133</v>
      </c>
      <c r="CW73" s="4">
        <v>154.7391304347826</v>
      </c>
      <c r="CX73" s="4">
        <v>51.579710144927525</v>
      </c>
      <c r="CY73" s="4">
        <v>50.956521739130437</v>
      </c>
      <c r="CZ73" s="1">
        <v>2</v>
      </c>
      <c r="DA73" s="1">
        <v>7</v>
      </c>
      <c r="DB73" s="1">
        <v>11</v>
      </c>
      <c r="DC73" s="1">
        <v>3</v>
      </c>
      <c r="DD73" s="1">
        <v>0</v>
      </c>
      <c r="DE73" s="1">
        <v>0</v>
      </c>
      <c r="DF73" s="1">
        <v>8</v>
      </c>
      <c r="DG73" s="1">
        <v>10</v>
      </c>
      <c r="DH73" s="1">
        <v>3</v>
      </c>
      <c r="DI73" s="1">
        <v>2</v>
      </c>
      <c r="DJ73" s="1">
        <v>0</v>
      </c>
      <c r="DK73" s="1">
        <v>0</v>
      </c>
      <c r="DL73" s="1">
        <v>9</v>
      </c>
      <c r="DM73" s="1">
        <v>4</v>
      </c>
      <c r="DN73" s="1">
        <v>6</v>
      </c>
      <c r="DO73" s="1">
        <v>4</v>
      </c>
      <c r="DP73" s="1">
        <v>0</v>
      </c>
      <c r="DQ73" s="1">
        <v>0</v>
      </c>
      <c r="DR73" s="1">
        <v>3</v>
      </c>
      <c r="DS73" s="1">
        <v>12</v>
      </c>
      <c r="DT73" s="1">
        <v>8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46</v>
      </c>
      <c r="EA73" s="1">
        <v>0</v>
      </c>
      <c r="EB73" s="4">
        <v>56.434782608695649</v>
      </c>
      <c r="EC73" s="4">
        <v>39.130434782608695</v>
      </c>
      <c r="ED73" s="4">
        <v>45.956521739130437</v>
      </c>
      <c r="EE73" s="4">
        <v>49.086956521739133</v>
      </c>
      <c r="EF73" s="4">
        <v>141.52173913043478</v>
      </c>
      <c r="EG73" s="4">
        <v>47.173913043478272</v>
      </c>
      <c r="EH73" s="4">
        <v>46.862318840579704</v>
      </c>
      <c r="EI73" s="1">
        <v>7</v>
      </c>
      <c r="EJ73" s="1">
        <v>15</v>
      </c>
      <c r="EK73" s="1">
        <v>21</v>
      </c>
      <c r="EL73" s="1">
        <v>3</v>
      </c>
      <c r="EM73" s="1">
        <v>0</v>
      </c>
      <c r="EN73" s="1">
        <v>0</v>
      </c>
      <c r="EO73" s="1">
        <v>19</v>
      </c>
      <c r="EP73" s="1">
        <v>20</v>
      </c>
      <c r="EQ73" s="1">
        <v>5</v>
      </c>
      <c r="ER73" s="1">
        <v>2</v>
      </c>
      <c r="ES73" s="1">
        <v>0</v>
      </c>
      <c r="ET73" s="1">
        <v>0</v>
      </c>
      <c r="EU73" s="1">
        <v>18</v>
      </c>
      <c r="EV73" s="1">
        <v>12</v>
      </c>
      <c r="EW73" s="1">
        <v>12</v>
      </c>
      <c r="EX73" s="1">
        <v>4</v>
      </c>
      <c r="EY73" s="1">
        <v>0</v>
      </c>
      <c r="EZ73" s="1">
        <v>0</v>
      </c>
      <c r="FA73" s="1">
        <v>3</v>
      </c>
      <c r="FB73" s="1">
        <v>12</v>
      </c>
      <c r="FC73" s="1">
        <v>8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147</v>
      </c>
      <c r="FJ73" s="1">
        <v>56</v>
      </c>
      <c r="FK73" s="1">
        <v>105</v>
      </c>
      <c r="FL73" s="1">
        <v>15</v>
      </c>
      <c r="FM73" s="1">
        <v>12</v>
      </c>
      <c r="FN73" s="1">
        <v>16</v>
      </c>
      <c r="FO73" s="1">
        <v>23</v>
      </c>
      <c r="FP73" s="1">
        <v>15</v>
      </c>
      <c r="FQ73" s="1">
        <v>23</v>
      </c>
      <c r="FR73" s="1" t="s">
        <v>304</v>
      </c>
      <c r="FS73" s="1">
        <v>313</v>
      </c>
      <c r="FT73" s="1">
        <v>134</v>
      </c>
      <c r="FU73" s="1">
        <v>313</v>
      </c>
    </row>
    <row r="74" spans="63:177">
      <c r="BK74" s="29">
        <v>534244208</v>
      </c>
      <c r="BL74" s="1" t="s">
        <v>22</v>
      </c>
      <c r="BM74" s="1">
        <v>159</v>
      </c>
      <c r="BN74" s="1" t="s">
        <v>289</v>
      </c>
      <c r="BO74" s="1" t="s">
        <v>290</v>
      </c>
      <c r="BP74" s="1">
        <v>118</v>
      </c>
      <c r="BQ74" s="1">
        <v>0</v>
      </c>
      <c r="BR74" s="4">
        <v>55.347457627118644</v>
      </c>
      <c r="BS74" s="4">
        <v>45.491525423728817</v>
      </c>
      <c r="BT74" s="4">
        <v>43.694915254237287</v>
      </c>
      <c r="BU74" s="4">
        <v>144.53389830508473</v>
      </c>
      <c r="BV74" s="4">
        <v>48.177966101694892</v>
      </c>
      <c r="BW74" s="1">
        <v>20</v>
      </c>
      <c r="BX74" s="1">
        <v>47</v>
      </c>
      <c r="BY74" s="1">
        <v>40</v>
      </c>
      <c r="BZ74" s="1">
        <v>11</v>
      </c>
      <c r="CA74" s="1">
        <v>1</v>
      </c>
      <c r="CB74" s="1">
        <v>0</v>
      </c>
      <c r="CC74" s="1">
        <v>45</v>
      </c>
      <c r="CD74" s="1">
        <v>38</v>
      </c>
      <c r="CE74" s="1">
        <v>17</v>
      </c>
      <c r="CF74" s="1">
        <v>18</v>
      </c>
      <c r="CG74" s="1">
        <v>3</v>
      </c>
      <c r="CH74" s="1">
        <v>1</v>
      </c>
      <c r="CI74" s="1">
        <v>48</v>
      </c>
      <c r="CJ74" s="1">
        <v>35</v>
      </c>
      <c r="CK74" s="1">
        <v>22</v>
      </c>
      <c r="CL74" s="1">
        <v>13</v>
      </c>
      <c r="CM74" s="1">
        <v>2</v>
      </c>
      <c r="CN74" s="1">
        <v>0</v>
      </c>
      <c r="CO74" s="1">
        <v>1</v>
      </c>
      <c r="CP74" s="1">
        <v>0</v>
      </c>
      <c r="CQ74" s="1">
        <v>0</v>
      </c>
      <c r="CR74" s="1">
        <v>0</v>
      </c>
      <c r="CS74" s="4"/>
      <c r="CT74" s="4"/>
      <c r="CU74" s="4"/>
      <c r="CV74" s="4"/>
      <c r="CW74" s="4"/>
      <c r="CX74" s="4"/>
      <c r="CY74" s="4"/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118</v>
      </c>
      <c r="EA74" s="1">
        <v>0</v>
      </c>
      <c r="EB74" s="4">
        <v>55.347457627118644</v>
      </c>
      <c r="EC74" s="4">
        <v>45.491525423728817</v>
      </c>
      <c r="ED74" s="4">
        <v>43.694915254237287</v>
      </c>
      <c r="EE74" s="4"/>
      <c r="EF74" s="4">
        <v>144.53389830508473</v>
      </c>
      <c r="EG74" s="4">
        <v>48.177966101694892</v>
      </c>
      <c r="EH74" s="4">
        <v>48.177966101694892</v>
      </c>
      <c r="EI74" s="1">
        <v>20</v>
      </c>
      <c r="EJ74" s="1">
        <v>47</v>
      </c>
      <c r="EK74" s="1">
        <v>40</v>
      </c>
      <c r="EL74" s="1">
        <v>11</v>
      </c>
      <c r="EM74" s="1">
        <v>1</v>
      </c>
      <c r="EN74" s="1">
        <v>0</v>
      </c>
      <c r="EO74" s="1">
        <v>45</v>
      </c>
      <c r="EP74" s="1">
        <v>38</v>
      </c>
      <c r="EQ74" s="1">
        <v>17</v>
      </c>
      <c r="ER74" s="1">
        <v>18</v>
      </c>
      <c r="ES74" s="1">
        <v>3</v>
      </c>
      <c r="ET74" s="1">
        <v>1</v>
      </c>
      <c r="EU74" s="1">
        <v>48</v>
      </c>
      <c r="EV74" s="1">
        <v>35</v>
      </c>
      <c r="EW74" s="1">
        <v>22</v>
      </c>
      <c r="EX74" s="1">
        <v>13</v>
      </c>
      <c r="EY74" s="1">
        <v>2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1</v>
      </c>
      <c r="FH74" s="1">
        <v>0</v>
      </c>
      <c r="FI74" s="1">
        <v>74</v>
      </c>
      <c r="FJ74" s="1" t="s">
        <v>375</v>
      </c>
      <c r="FK74" s="1">
        <v>85</v>
      </c>
      <c r="FL74" s="1">
        <v>11</v>
      </c>
      <c r="FM74" s="1" t="s">
        <v>375</v>
      </c>
      <c r="FN74" s="1">
        <v>13</v>
      </c>
      <c r="FO74" s="1">
        <v>23</v>
      </c>
      <c r="FP74" s="1">
        <v>15</v>
      </c>
      <c r="FQ74" s="1">
        <v>23</v>
      </c>
      <c r="FR74" s="1" t="s">
        <v>304</v>
      </c>
      <c r="FS74" s="1">
        <v>313</v>
      </c>
      <c r="FT74" s="1">
        <v>134</v>
      </c>
      <c r="FU74" s="1">
        <v>313</v>
      </c>
    </row>
    <row r="75" spans="63:177">
      <c r="BK75" s="29">
        <v>138043367</v>
      </c>
      <c r="BL75" s="1" t="s">
        <v>23</v>
      </c>
      <c r="BM75" s="1">
        <v>164</v>
      </c>
      <c r="BN75" s="1" t="s">
        <v>289</v>
      </c>
      <c r="BO75" s="1" t="s">
        <v>370</v>
      </c>
      <c r="BP75" s="1">
        <v>51</v>
      </c>
      <c r="BQ75" s="1">
        <v>0</v>
      </c>
      <c r="BR75" s="4">
        <v>58.156862745098039</v>
      </c>
      <c r="BS75" s="4">
        <v>54.03921568627451</v>
      </c>
      <c r="BT75" s="4">
        <v>51.705882352941174</v>
      </c>
      <c r="BU75" s="4">
        <v>163.90196078431373</v>
      </c>
      <c r="BV75" s="4">
        <v>54.633986928104576</v>
      </c>
      <c r="BW75" s="1">
        <v>7</v>
      </c>
      <c r="BX75" s="1">
        <v>21</v>
      </c>
      <c r="BY75" s="1">
        <v>14</v>
      </c>
      <c r="BZ75" s="1">
        <v>9</v>
      </c>
      <c r="CA75" s="1">
        <v>0</v>
      </c>
      <c r="CB75" s="1">
        <v>0</v>
      </c>
      <c r="CC75" s="1">
        <v>10</v>
      </c>
      <c r="CD75" s="1">
        <v>22</v>
      </c>
      <c r="CE75" s="1">
        <v>7</v>
      </c>
      <c r="CF75" s="1">
        <v>12</v>
      </c>
      <c r="CG75" s="1">
        <v>0</v>
      </c>
      <c r="CH75" s="1">
        <v>2</v>
      </c>
      <c r="CI75" s="1">
        <v>14</v>
      </c>
      <c r="CJ75" s="1">
        <v>18</v>
      </c>
      <c r="CK75" s="1">
        <v>8</v>
      </c>
      <c r="CL75" s="1">
        <v>11</v>
      </c>
      <c r="CM75" s="1">
        <v>0</v>
      </c>
      <c r="CN75" s="1">
        <v>0</v>
      </c>
      <c r="CO75" s="1">
        <v>0</v>
      </c>
      <c r="CP75" s="1">
        <v>0</v>
      </c>
      <c r="CQ75" s="1">
        <v>68</v>
      </c>
      <c r="CR75" s="1">
        <v>0</v>
      </c>
      <c r="CS75" s="4">
        <v>66.647058823529406</v>
      </c>
      <c r="CT75" s="4">
        <v>56.764705882352942</v>
      </c>
      <c r="CU75" s="4">
        <v>69.455882352941174</v>
      </c>
      <c r="CV75" s="4">
        <v>52.970588235294116</v>
      </c>
      <c r="CW75" s="4">
        <v>192.86764705882354</v>
      </c>
      <c r="CX75" s="4">
        <v>64.289215686274517</v>
      </c>
      <c r="CY75" s="4">
        <v>61.459558823529413</v>
      </c>
      <c r="CZ75" s="1">
        <v>3</v>
      </c>
      <c r="DA75" s="1">
        <v>19</v>
      </c>
      <c r="DB75" s="1">
        <v>31</v>
      </c>
      <c r="DC75" s="1">
        <v>15</v>
      </c>
      <c r="DD75" s="1">
        <v>0</v>
      </c>
      <c r="DE75" s="1">
        <v>0</v>
      </c>
      <c r="DF75" s="1">
        <v>13</v>
      </c>
      <c r="DG75" s="1">
        <v>27</v>
      </c>
      <c r="DH75" s="1">
        <v>11</v>
      </c>
      <c r="DI75" s="1">
        <v>17</v>
      </c>
      <c r="DJ75" s="1">
        <v>0</v>
      </c>
      <c r="DK75" s="1">
        <v>1</v>
      </c>
      <c r="DL75" s="1">
        <v>7</v>
      </c>
      <c r="DM75" s="1">
        <v>20</v>
      </c>
      <c r="DN75" s="1">
        <v>16</v>
      </c>
      <c r="DO75" s="1">
        <v>25</v>
      </c>
      <c r="DP75" s="1">
        <v>0</v>
      </c>
      <c r="DQ75" s="1">
        <v>9</v>
      </c>
      <c r="DR75" s="1">
        <v>14</v>
      </c>
      <c r="DS75" s="1">
        <v>28</v>
      </c>
      <c r="DT75" s="1">
        <v>19</v>
      </c>
      <c r="DU75" s="1">
        <v>7</v>
      </c>
      <c r="DV75" s="1">
        <v>0</v>
      </c>
      <c r="DW75" s="1">
        <v>0</v>
      </c>
      <c r="DX75" s="1">
        <v>0</v>
      </c>
      <c r="DY75" s="1">
        <v>0</v>
      </c>
      <c r="DZ75" s="1">
        <v>119</v>
      </c>
      <c r="EA75" s="1">
        <v>0</v>
      </c>
      <c r="EB75" s="4">
        <v>63.008403361344541</v>
      </c>
      <c r="EC75" s="4">
        <v>55.596638655462186</v>
      </c>
      <c r="ED75" s="4">
        <v>61.84873949579832</v>
      </c>
      <c r="EE75" s="4">
        <v>52.970588235294116</v>
      </c>
      <c r="EF75" s="4">
        <v>180.45378151260505</v>
      </c>
      <c r="EG75" s="4">
        <v>60.151260504201673</v>
      </c>
      <c r="EH75" s="4">
        <v>58.534313725490179</v>
      </c>
      <c r="EI75" s="1">
        <v>10</v>
      </c>
      <c r="EJ75" s="1">
        <v>40</v>
      </c>
      <c r="EK75" s="1">
        <v>45</v>
      </c>
      <c r="EL75" s="1">
        <v>24</v>
      </c>
      <c r="EM75" s="1">
        <v>0</v>
      </c>
      <c r="EN75" s="1">
        <v>0</v>
      </c>
      <c r="EO75" s="1">
        <v>23</v>
      </c>
      <c r="EP75" s="1">
        <v>49</v>
      </c>
      <c r="EQ75" s="1">
        <v>18</v>
      </c>
      <c r="ER75" s="1">
        <v>29</v>
      </c>
      <c r="ES75" s="1">
        <v>0</v>
      </c>
      <c r="ET75" s="1">
        <v>3</v>
      </c>
      <c r="EU75" s="1">
        <v>21</v>
      </c>
      <c r="EV75" s="1">
        <v>38</v>
      </c>
      <c r="EW75" s="1">
        <v>24</v>
      </c>
      <c r="EX75" s="1">
        <v>36</v>
      </c>
      <c r="EY75" s="1">
        <v>0</v>
      </c>
      <c r="EZ75" s="1">
        <v>9</v>
      </c>
      <c r="FA75" s="1">
        <v>14</v>
      </c>
      <c r="FB75" s="1">
        <v>28</v>
      </c>
      <c r="FC75" s="1">
        <v>19</v>
      </c>
      <c r="FD75" s="1">
        <v>7</v>
      </c>
      <c r="FE75" s="1">
        <v>0</v>
      </c>
      <c r="FF75" s="1">
        <v>0</v>
      </c>
      <c r="FG75" s="1">
        <v>0</v>
      </c>
      <c r="FH75" s="1">
        <v>0</v>
      </c>
      <c r="FI75" s="1">
        <v>28</v>
      </c>
      <c r="FJ75" s="1">
        <v>4</v>
      </c>
      <c r="FK75" s="1">
        <v>10</v>
      </c>
      <c r="FL75" s="1">
        <v>5</v>
      </c>
      <c r="FM75" s="1">
        <v>2</v>
      </c>
      <c r="FN75" s="1">
        <v>2</v>
      </c>
      <c r="FO75" s="1">
        <v>23</v>
      </c>
      <c r="FP75" s="1">
        <v>15</v>
      </c>
      <c r="FQ75" s="1">
        <v>23</v>
      </c>
      <c r="FR75" s="1" t="s">
        <v>304</v>
      </c>
      <c r="FS75" s="1">
        <v>313</v>
      </c>
      <c r="FT75" s="1">
        <v>134</v>
      </c>
      <c r="FU75" s="1">
        <v>313</v>
      </c>
    </row>
    <row r="76" spans="63:177">
      <c r="BK76" s="29">
        <v>421113845</v>
      </c>
      <c r="BL76" s="1" t="s">
        <v>25</v>
      </c>
      <c r="BM76" s="1">
        <v>211</v>
      </c>
      <c r="BN76" s="1" t="s">
        <v>289</v>
      </c>
      <c r="BO76" s="1" t="s">
        <v>370</v>
      </c>
      <c r="BP76" s="1">
        <v>102</v>
      </c>
      <c r="BQ76" s="1">
        <v>0</v>
      </c>
      <c r="BR76" s="4">
        <v>59.294117647058826</v>
      </c>
      <c r="BS76" s="4">
        <v>49.607843137254903</v>
      </c>
      <c r="BT76" s="4">
        <v>44.941176470588232</v>
      </c>
      <c r="BU76" s="4">
        <v>153.84313725490196</v>
      </c>
      <c r="BV76" s="4">
        <v>51.281045751633997</v>
      </c>
      <c r="BW76" s="1">
        <v>13</v>
      </c>
      <c r="BX76" s="1">
        <v>35</v>
      </c>
      <c r="BY76" s="1">
        <v>39</v>
      </c>
      <c r="BZ76" s="1">
        <v>15</v>
      </c>
      <c r="CA76" s="1">
        <v>0</v>
      </c>
      <c r="CB76" s="1">
        <v>0</v>
      </c>
      <c r="CC76" s="1">
        <v>32</v>
      </c>
      <c r="CD76" s="1">
        <v>36</v>
      </c>
      <c r="CE76" s="1">
        <v>17</v>
      </c>
      <c r="CF76" s="1">
        <v>17</v>
      </c>
      <c r="CG76" s="1">
        <v>0</v>
      </c>
      <c r="CH76" s="1">
        <v>4</v>
      </c>
      <c r="CI76" s="1">
        <v>35</v>
      </c>
      <c r="CJ76" s="1">
        <v>42</v>
      </c>
      <c r="CK76" s="1">
        <v>12</v>
      </c>
      <c r="CL76" s="1">
        <v>13</v>
      </c>
      <c r="CM76" s="1">
        <v>0</v>
      </c>
      <c r="CN76" s="1">
        <v>1</v>
      </c>
      <c r="CO76" s="1">
        <v>0</v>
      </c>
      <c r="CP76" s="1">
        <v>0</v>
      </c>
      <c r="CQ76" s="1">
        <v>48</v>
      </c>
      <c r="CR76" s="1">
        <v>0</v>
      </c>
      <c r="CS76" s="4">
        <v>59.916666666666664</v>
      </c>
      <c r="CT76" s="4">
        <v>50.75</v>
      </c>
      <c r="CU76" s="4">
        <v>50.104166666666664</v>
      </c>
      <c r="CV76" s="4">
        <v>53.5</v>
      </c>
      <c r="CW76" s="4">
        <v>160.77083333333334</v>
      </c>
      <c r="CX76" s="4">
        <v>53.590277777777764</v>
      </c>
      <c r="CY76" s="4">
        <v>53.567708333333336</v>
      </c>
      <c r="CZ76" s="1">
        <v>3</v>
      </c>
      <c r="DA76" s="1">
        <v>20</v>
      </c>
      <c r="DB76" s="1">
        <v>19</v>
      </c>
      <c r="DC76" s="1">
        <v>6</v>
      </c>
      <c r="DD76" s="1">
        <v>0</v>
      </c>
      <c r="DE76" s="1">
        <v>0</v>
      </c>
      <c r="DF76" s="1">
        <v>9</v>
      </c>
      <c r="DG76" s="1">
        <v>22</v>
      </c>
      <c r="DH76" s="1">
        <v>9</v>
      </c>
      <c r="DI76" s="1">
        <v>8</v>
      </c>
      <c r="DJ76" s="1">
        <v>1</v>
      </c>
      <c r="DK76" s="1">
        <v>0</v>
      </c>
      <c r="DL76" s="1">
        <v>14</v>
      </c>
      <c r="DM76" s="1">
        <v>18</v>
      </c>
      <c r="DN76" s="1">
        <v>10</v>
      </c>
      <c r="DO76" s="1">
        <v>6</v>
      </c>
      <c r="DP76" s="1">
        <v>0</v>
      </c>
      <c r="DQ76" s="1">
        <v>1</v>
      </c>
      <c r="DR76" s="1">
        <v>6</v>
      </c>
      <c r="DS76" s="1">
        <v>26</v>
      </c>
      <c r="DT76" s="1">
        <v>16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150</v>
      </c>
      <c r="EA76" s="1">
        <v>0</v>
      </c>
      <c r="EB76" s="4">
        <v>59.493333333333332</v>
      </c>
      <c r="EC76" s="4">
        <v>49.973333333333336</v>
      </c>
      <c r="ED76" s="4">
        <v>46.593333333333334</v>
      </c>
      <c r="EE76" s="4">
        <v>53.5</v>
      </c>
      <c r="EF76" s="4">
        <v>156.06</v>
      </c>
      <c r="EG76" s="4">
        <v>52.02</v>
      </c>
      <c r="EH76" s="4">
        <v>52.012777777777778</v>
      </c>
      <c r="EI76" s="1">
        <v>16</v>
      </c>
      <c r="EJ76" s="1">
        <v>55</v>
      </c>
      <c r="EK76" s="1">
        <v>58</v>
      </c>
      <c r="EL76" s="1">
        <v>21</v>
      </c>
      <c r="EM76" s="1">
        <v>0</v>
      </c>
      <c r="EN76" s="1">
        <v>0</v>
      </c>
      <c r="EO76" s="1">
        <v>41</v>
      </c>
      <c r="EP76" s="1">
        <v>58</v>
      </c>
      <c r="EQ76" s="1">
        <v>26</v>
      </c>
      <c r="ER76" s="1">
        <v>25</v>
      </c>
      <c r="ES76" s="1">
        <v>1</v>
      </c>
      <c r="ET76" s="1">
        <v>4</v>
      </c>
      <c r="EU76" s="1">
        <v>49</v>
      </c>
      <c r="EV76" s="1">
        <v>60</v>
      </c>
      <c r="EW76" s="1">
        <v>22</v>
      </c>
      <c r="EX76" s="1">
        <v>19</v>
      </c>
      <c r="EY76" s="1">
        <v>0</v>
      </c>
      <c r="EZ76" s="1">
        <v>2</v>
      </c>
      <c r="FA76" s="1">
        <v>6</v>
      </c>
      <c r="FB76" s="1">
        <v>26</v>
      </c>
      <c r="FC76" s="1">
        <v>16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46</v>
      </c>
      <c r="FJ76" s="1">
        <v>39</v>
      </c>
      <c r="FK76" s="1">
        <v>48</v>
      </c>
      <c r="FL76" s="1">
        <v>7</v>
      </c>
      <c r="FM76" s="1">
        <v>8</v>
      </c>
      <c r="FN76" s="1">
        <v>9</v>
      </c>
      <c r="FO76" s="1">
        <v>23</v>
      </c>
      <c r="FP76" s="1">
        <v>15</v>
      </c>
      <c r="FQ76" s="1">
        <v>23</v>
      </c>
      <c r="FR76" s="1" t="s">
        <v>304</v>
      </c>
      <c r="FS76" s="1">
        <v>313</v>
      </c>
      <c r="FT76" s="1">
        <v>134</v>
      </c>
      <c r="FU76" s="1">
        <v>313</v>
      </c>
    </row>
    <row r="77" spans="63:177">
      <c r="BK77" s="29">
        <v>662937603</v>
      </c>
      <c r="BL77" s="1" t="s">
        <v>26</v>
      </c>
      <c r="BM77" s="1">
        <v>240</v>
      </c>
      <c r="BN77" s="1" t="s">
        <v>289</v>
      </c>
      <c r="BO77" s="1" t="s">
        <v>370</v>
      </c>
      <c r="BP77" s="1">
        <v>119</v>
      </c>
      <c r="BQ77" s="1">
        <v>0</v>
      </c>
      <c r="BR77" s="4">
        <v>65.142857142857139</v>
      </c>
      <c r="BS77" s="4">
        <v>56.033613445378151</v>
      </c>
      <c r="BT77" s="4">
        <v>54.428571428571431</v>
      </c>
      <c r="BU77" s="4">
        <v>175.60504201680672</v>
      </c>
      <c r="BV77" s="4">
        <v>58.535014005602243</v>
      </c>
      <c r="BW77" s="1">
        <v>9</v>
      </c>
      <c r="BX77" s="1">
        <v>38</v>
      </c>
      <c r="BY77" s="1">
        <v>49</v>
      </c>
      <c r="BZ77" s="1">
        <v>23</v>
      </c>
      <c r="CA77" s="1">
        <v>0</v>
      </c>
      <c r="CB77" s="1">
        <v>0</v>
      </c>
      <c r="CC77" s="1">
        <v>21</v>
      </c>
      <c r="CD77" s="1">
        <v>48</v>
      </c>
      <c r="CE77" s="1">
        <v>22</v>
      </c>
      <c r="CF77" s="1">
        <v>28</v>
      </c>
      <c r="CG77" s="1">
        <v>0</v>
      </c>
      <c r="CH77" s="1">
        <v>5</v>
      </c>
      <c r="CI77" s="1">
        <v>30</v>
      </c>
      <c r="CJ77" s="1">
        <v>40</v>
      </c>
      <c r="CK77" s="1">
        <v>26</v>
      </c>
      <c r="CL77" s="1">
        <v>23</v>
      </c>
      <c r="CM77" s="1">
        <v>0</v>
      </c>
      <c r="CN77" s="1">
        <v>4</v>
      </c>
      <c r="CO77" s="1">
        <v>0</v>
      </c>
      <c r="CP77" s="1">
        <v>0</v>
      </c>
      <c r="CQ77" s="1">
        <v>15</v>
      </c>
      <c r="CR77" s="1">
        <v>0</v>
      </c>
      <c r="CS77" s="4">
        <v>68.8</v>
      </c>
      <c r="CT77" s="4">
        <v>56.266666666666666</v>
      </c>
      <c r="CU77" s="4">
        <v>65.266666666666666</v>
      </c>
      <c r="CV77" s="4">
        <v>64.333333333333329</v>
      </c>
      <c r="CW77" s="4">
        <v>190.33333333333334</v>
      </c>
      <c r="CX77" s="4">
        <v>63.44444444444445</v>
      </c>
      <c r="CY77" s="4">
        <v>63.666666666666664</v>
      </c>
      <c r="CZ77" s="1">
        <v>0</v>
      </c>
      <c r="DA77" s="1">
        <v>5</v>
      </c>
      <c r="DB77" s="1">
        <v>7</v>
      </c>
      <c r="DC77" s="1">
        <v>3</v>
      </c>
      <c r="DD77" s="1">
        <v>0</v>
      </c>
      <c r="DE77" s="1">
        <v>0</v>
      </c>
      <c r="DF77" s="1">
        <v>2</v>
      </c>
      <c r="DG77" s="1">
        <v>6</v>
      </c>
      <c r="DH77" s="1">
        <v>3</v>
      </c>
      <c r="DI77" s="1">
        <v>4</v>
      </c>
      <c r="DJ77" s="1">
        <v>1</v>
      </c>
      <c r="DK77" s="1">
        <v>0</v>
      </c>
      <c r="DL77" s="1">
        <v>1</v>
      </c>
      <c r="DM77" s="1">
        <v>5</v>
      </c>
      <c r="DN77" s="1">
        <v>6</v>
      </c>
      <c r="DO77" s="1">
        <v>3</v>
      </c>
      <c r="DP77" s="1">
        <v>0</v>
      </c>
      <c r="DQ77" s="1">
        <v>0</v>
      </c>
      <c r="DR77" s="1">
        <v>1</v>
      </c>
      <c r="DS77" s="1">
        <v>6</v>
      </c>
      <c r="DT77" s="1">
        <v>6</v>
      </c>
      <c r="DU77" s="1">
        <v>2</v>
      </c>
      <c r="DV77" s="1">
        <v>0</v>
      </c>
      <c r="DW77" s="1">
        <v>0</v>
      </c>
      <c r="DX77" s="1">
        <v>0</v>
      </c>
      <c r="DY77" s="1">
        <v>0</v>
      </c>
      <c r="DZ77" s="1">
        <v>134</v>
      </c>
      <c r="EA77" s="1">
        <v>0</v>
      </c>
      <c r="EB77" s="4">
        <v>65.552238805970148</v>
      </c>
      <c r="EC77" s="4">
        <v>56.059701492537314</v>
      </c>
      <c r="ED77" s="4">
        <v>55.64179104477612</v>
      </c>
      <c r="EE77" s="4">
        <v>64.333333333333329</v>
      </c>
      <c r="EF77" s="4">
        <v>177.25373134328359</v>
      </c>
      <c r="EG77" s="4">
        <v>59.084577114427873</v>
      </c>
      <c r="EH77" s="4">
        <v>59.109452736318424</v>
      </c>
      <c r="EI77" s="1">
        <v>9</v>
      </c>
      <c r="EJ77" s="1">
        <v>43</v>
      </c>
      <c r="EK77" s="1">
        <v>56</v>
      </c>
      <c r="EL77" s="1">
        <v>26</v>
      </c>
      <c r="EM77" s="1">
        <v>0</v>
      </c>
      <c r="EN77" s="1">
        <v>0</v>
      </c>
      <c r="EO77" s="1">
        <v>23</v>
      </c>
      <c r="EP77" s="1">
        <v>54</v>
      </c>
      <c r="EQ77" s="1">
        <v>25</v>
      </c>
      <c r="ER77" s="1">
        <v>32</v>
      </c>
      <c r="ES77" s="1">
        <v>1</v>
      </c>
      <c r="ET77" s="1">
        <v>5</v>
      </c>
      <c r="EU77" s="1">
        <v>31</v>
      </c>
      <c r="EV77" s="1">
        <v>45</v>
      </c>
      <c r="EW77" s="1">
        <v>32</v>
      </c>
      <c r="EX77" s="1">
        <v>26</v>
      </c>
      <c r="EY77" s="1">
        <v>0</v>
      </c>
      <c r="EZ77" s="1">
        <v>4</v>
      </c>
      <c r="FA77" s="1">
        <v>1</v>
      </c>
      <c r="FB77" s="1">
        <v>6</v>
      </c>
      <c r="FC77" s="1">
        <v>6</v>
      </c>
      <c r="FD77" s="1">
        <v>2</v>
      </c>
      <c r="FE77" s="1">
        <v>0</v>
      </c>
      <c r="FF77" s="1">
        <v>0</v>
      </c>
      <c r="FG77" s="1">
        <v>0</v>
      </c>
      <c r="FH77" s="1">
        <v>0</v>
      </c>
      <c r="FI77" s="1">
        <v>12</v>
      </c>
      <c r="FJ77" s="1">
        <v>6</v>
      </c>
      <c r="FK77" s="1">
        <v>12</v>
      </c>
      <c r="FL77" s="1">
        <v>2</v>
      </c>
      <c r="FM77" s="1">
        <v>3</v>
      </c>
      <c r="FN77" s="1">
        <v>3</v>
      </c>
      <c r="FO77" s="1">
        <v>23</v>
      </c>
      <c r="FP77" s="1">
        <v>15</v>
      </c>
      <c r="FQ77" s="1">
        <v>23</v>
      </c>
      <c r="FR77" s="1" t="s">
        <v>304</v>
      </c>
      <c r="FS77" s="1">
        <v>313</v>
      </c>
      <c r="FT77" s="1">
        <v>134</v>
      </c>
      <c r="FU77" s="1">
        <v>313</v>
      </c>
    </row>
    <row r="78" spans="63:177">
      <c r="BK78" s="29">
        <v>687416034</v>
      </c>
      <c r="BL78" s="1" t="s">
        <v>306</v>
      </c>
      <c r="BM78" s="1">
        <v>247</v>
      </c>
      <c r="BN78" s="1" t="s">
        <v>289</v>
      </c>
      <c r="BO78" s="1" t="s">
        <v>370</v>
      </c>
      <c r="BP78" s="1">
        <v>40</v>
      </c>
      <c r="BQ78" s="1">
        <v>0</v>
      </c>
      <c r="BR78" s="4">
        <v>58.15</v>
      </c>
      <c r="BS78" s="4">
        <v>35.799999999999997</v>
      </c>
      <c r="BT78" s="4">
        <v>38.674999999999997</v>
      </c>
      <c r="BU78" s="4">
        <v>132.625</v>
      </c>
      <c r="BV78" s="4">
        <v>44.208333333333329</v>
      </c>
      <c r="BW78" s="1">
        <v>4</v>
      </c>
      <c r="BX78" s="1">
        <v>16</v>
      </c>
      <c r="BY78" s="1">
        <v>17</v>
      </c>
      <c r="BZ78" s="1">
        <v>3</v>
      </c>
      <c r="CA78" s="1">
        <v>0</v>
      </c>
      <c r="CB78" s="1">
        <v>0</v>
      </c>
      <c r="CC78" s="1">
        <v>20</v>
      </c>
      <c r="CD78" s="1">
        <v>16</v>
      </c>
      <c r="CE78" s="1">
        <v>2</v>
      </c>
      <c r="CF78" s="1">
        <v>2</v>
      </c>
      <c r="CG78" s="1">
        <v>0</v>
      </c>
      <c r="CH78" s="1">
        <v>0</v>
      </c>
      <c r="CI78" s="1">
        <v>17</v>
      </c>
      <c r="CJ78" s="1">
        <v>16</v>
      </c>
      <c r="CK78" s="1">
        <v>5</v>
      </c>
      <c r="CL78" s="1">
        <v>2</v>
      </c>
      <c r="CM78" s="1">
        <v>0</v>
      </c>
      <c r="CN78" s="1">
        <v>0</v>
      </c>
      <c r="CO78" s="1">
        <v>0</v>
      </c>
      <c r="CP78" s="1">
        <v>0</v>
      </c>
      <c r="CQ78" s="1">
        <v>17</v>
      </c>
      <c r="CR78" s="1">
        <v>0</v>
      </c>
      <c r="CS78" s="4">
        <v>59.705882352941174</v>
      </c>
      <c r="CT78" s="4">
        <v>48</v>
      </c>
      <c r="CU78" s="4">
        <v>46.117647058823529</v>
      </c>
      <c r="CV78" s="4">
        <v>55.647058823529413</v>
      </c>
      <c r="CW78" s="4">
        <v>153.8235294117647</v>
      </c>
      <c r="CX78" s="4">
        <v>51.274509803921575</v>
      </c>
      <c r="CY78" s="4">
        <v>52.367647058823529</v>
      </c>
      <c r="CZ78" s="1">
        <v>3</v>
      </c>
      <c r="DA78" s="1">
        <v>6</v>
      </c>
      <c r="DB78" s="1">
        <v>4</v>
      </c>
      <c r="DC78" s="1">
        <v>4</v>
      </c>
      <c r="DD78" s="1">
        <v>0</v>
      </c>
      <c r="DE78" s="1">
        <v>0</v>
      </c>
      <c r="DF78" s="1">
        <v>6</v>
      </c>
      <c r="DG78" s="1">
        <v>8</v>
      </c>
      <c r="DH78" s="1">
        <v>0</v>
      </c>
      <c r="DI78" s="1">
        <v>3</v>
      </c>
      <c r="DJ78" s="1">
        <v>0</v>
      </c>
      <c r="DK78" s="1">
        <v>0</v>
      </c>
      <c r="DL78" s="1">
        <v>9</v>
      </c>
      <c r="DM78" s="1">
        <v>1</v>
      </c>
      <c r="DN78" s="1">
        <v>4</v>
      </c>
      <c r="DO78" s="1">
        <v>3</v>
      </c>
      <c r="DP78" s="1">
        <v>0</v>
      </c>
      <c r="DQ78" s="1">
        <v>0</v>
      </c>
      <c r="DR78" s="1">
        <v>3</v>
      </c>
      <c r="DS78" s="1">
        <v>6</v>
      </c>
      <c r="DT78" s="1">
        <v>4</v>
      </c>
      <c r="DU78" s="1">
        <v>4</v>
      </c>
      <c r="DV78" s="1">
        <v>0</v>
      </c>
      <c r="DW78" s="1">
        <v>0</v>
      </c>
      <c r="DX78" s="1">
        <v>0</v>
      </c>
      <c r="DY78" s="1">
        <v>0</v>
      </c>
      <c r="DZ78" s="1">
        <v>57</v>
      </c>
      <c r="EA78" s="1">
        <v>0</v>
      </c>
      <c r="EB78" s="4">
        <v>58.614035087719301</v>
      </c>
      <c r="EC78" s="4">
        <v>39.438596491228068</v>
      </c>
      <c r="ED78" s="4">
        <v>40.89473684210526</v>
      </c>
      <c r="EE78" s="4">
        <v>55.647058823529413</v>
      </c>
      <c r="EF78" s="4">
        <v>138.94736842105263</v>
      </c>
      <c r="EG78" s="4">
        <v>46.315789473684205</v>
      </c>
      <c r="EH78" s="4">
        <v>46.641812865497066</v>
      </c>
      <c r="EI78" s="1">
        <v>7</v>
      </c>
      <c r="EJ78" s="1">
        <v>22</v>
      </c>
      <c r="EK78" s="1">
        <v>21</v>
      </c>
      <c r="EL78" s="1">
        <v>7</v>
      </c>
      <c r="EM78" s="1">
        <v>0</v>
      </c>
      <c r="EN78" s="1">
        <v>0</v>
      </c>
      <c r="EO78" s="1">
        <v>26</v>
      </c>
      <c r="EP78" s="1">
        <v>24</v>
      </c>
      <c r="EQ78" s="1">
        <v>2</v>
      </c>
      <c r="ER78" s="1">
        <v>5</v>
      </c>
      <c r="ES78" s="1">
        <v>0</v>
      </c>
      <c r="ET78" s="1">
        <v>0</v>
      </c>
      <c r="EU78" s="1">
        <v>26</v>
      </c>
      <c r="EV78" s="1">
        <v>17</v>
      </c>
      <c r="EW78" s="1">
        <v>9</v>
      </c>
      <c r="EX78" s="1">
        <v>5</v>
      </c>
      <c r="EY78" s="1">
        <v>0</v>
      </c>
      <c r="EZ78" s="1">
        <v>0</v>
      </c>
      <c r="FA78" s="1">
        <v>3</v>
      </c>
      <c r="FB78" s="1">
        <v>6</v>
      </c>
      <c r="FC78" s="1">
        <v>4</v>
      </c>
      <c r="FD78" s="1">
        <v>4</v>
      </c>
      <c r="FE78" s="1">
        <v>0</v>
      </c>
      <c r="FF78" s="1">
        <v>0</v>
      </c>
      <c r="FG78" s="1">
        <v>0</v>
      </c>
      <c r="FH78" s="1">
        <v>0</v>
      </c>
      <c r="FI78" s="1">
        <v>129</v>
      </c>
      <c r="FJ78" s="1">
        <v>58</v>
      </c>
      <c r="FK78" s="1">
        <v>117</v>
      </c>
      <c r="FL78" s="1">
        <v>14</v>
      </c>
      <c r="FM78" s="1">
        <v>13</v>
      </c>
      <c r="FN78" s="1">
        <v>17</v>
      </c>
      <c r="FO78" s="1">
        <v>23</v>
      </c>
      <c r="FP78" s="1">
        <v>15</v>
      </c>
      <c r="FQ78" s="1">
        <v>23</v>
      </c>
      <c r="FR78" s="1" t="s">
        <v>304</v>
      </c>
      <c r="FS78" s="1">
        <v>313</v>
      </c>
      <c r="FT78" s="1">
        <v>134</v>
      </c>
      <c r="FU78" s="1">
        <v>313</v>
      </c>
    </row>
    <row r="79" spans="63:177">
      <c r="BK79" s="29">
        <v>119723300</v>
      </c>
      <c r="BL79" s="1" t="s">
        <v>27</v>
      </c>
      <c r="BM79" s="1">
        <v>266</v>
      </c>
      <c r="BN79" s="1" t="s">
        <v>289</v>
      </c>
      <c r="BO79" s="1" t="s">
        <v>290</v>
      </c>
      <c r="BP79" s="1">
        <v>59</v>
      </c>
      <c r="BQ79" s="1">
        <v>0</v>
      </c>
      <c r="BR79" s="4">
        <v>53.711864406779661</v>
      </c>
      <c r="BS79" s="4">
        <v>46.237288135593218</v>
      </c>
      <c r="BT79" s="4">
        <v>41.881355932203391</v>
      </c>
      <c r="BU79" s="4">
        <v>141.83050847457628</v>
      </c>
      <c r="BV79" s="4">
        <v>47.27683615819209</v>
      </c>
      <c r="BW79" s="1">
        <v>11</v>
      </c>
      <c r="BX79" s="1">
        <v>25</v>
      </c>
      <c r="BY79" s="1">
        <v>20</v>
      </c>
      <c r="BZ79" s="1">
        <v>3</v>
      </c>
      <c r="CA79" s="1">
        <v>0</v>
      </c>
      <c r="CB79" s="1">
        <v>0</v>
      </c>
      <c r="CC79" s="1">
        <v>20</v>
      </c>
      <c r="CD79" s="1">
        <v>22</v>
      </c>
      <c r="CE79" s="1">
        <v>12</v>
      </c>
      <c r="CF79" s="1">
        <v>5</v>
      </c>
      <c r="CG79" s="1">
        <v>0</v>
      </c>
      <c r="CH79" s="1">
        <v>0</v>
      </c>
      <c r="CI79" s="1">
        <v>28</v>
      </c>
      <c r="CJ79" s="1">
        <v>17</v>
      </c>
      <c r="CK79" s="1">
        <v>6</v>
      </c>
      <c r="CL79" s="1">
        <v>8</v>
      </c>
      <c r="CM79" s="1">
        <v>0</v>
      </c>
      <c r="CN79" s="1">
        <v>1</v>
      </c>
      <c r="CO79" s="1">
        <v>0</v>
      </c>
      <c r="CP79" s="1">
        <v>0</v>
      </c>
      <c r="CQ79" s="1">
        <v>0</v>
      </c>
      <c r="CR79" s="1">
        <v>0</v>
      </c>
      <c r="CS79" s="4"/>
      <c r="CT79" s="4"/>
      <c r="CU79" s="4"/>
      <c r="CV79" s="4"/>
      <c r="CW79" s="4"/>
      <c r="CX79" s="4"/>
      <c r="CY79" s="4"/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59</v>
      </c>
      <c r="EA79" s="1">
        <v>0</v>
      </c>
      <c r="EB79" s="4">
        <v>53.711864406779661</v>
      </c>
      <c r="EC79" s="4">
        <v>46.237288135593218</v>
      </c>
      <c r="ED79" s="4">
        <v>41.881355932203391</v>
      </c>
      <c r="EE79" s="4"/>
      <c r="EF79" s="4">
        <v>141.83050847457628</v>
      </c>
      <c r="EG79" s="4">
        <v>47.27683615819209</v>
      </c>
      <c r="EH79" s="4">
        <v>47.27683615819209</v>
      </c>
      <c r="EI79" s="1">
        <v>11</v>
      </c>
      <c r="EJ79" s="1">
        <v>25</v>
      </c>
      <c r="EK79" s="1">
        <v>20</v>
      </c>
      <c r="EL79" s="1">
        <v>3</v>
      </c>
      <c r="EM79" s="1">
        <v>0</v>
      </c>
      <c r="EN79" s="1">
        <v>0</v>
      </c>
      <c r="EO79" s="1">
        <v>20</v>
      </c>
      <c r="EP79" s="1">
        <v>22</v>
      </c>
      <c r="EQ79" s="1">
        <v>12</v>
      </c>
      <c r="ER79" s="1">
        <v>5</v>
      </c>
      <c r="ES79" s="1">
        <v>0</v>
      </c>
      <c r="ET79" s="1">
        <v>0</v>
      </c>
      <c r="EU79" s="1">
        <v>28</v>
      </c>
      <c r="EV79" s="1">
        <v>17</v>
      </c>
      <c r="EW79" s="1">
        <v>6</v>
      </c>
      <c r="EX79" s="1">
        <v>8</v>
      </c>
      <c r="EY79" s="1">
        <v>0</v>
      </c>
      <c r="EZ79" s="1">
        <v>1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90</v>
      </c>
      <c r="FJ79" s="1" t="s">
        <v>375</v>
      </c>
      <c r="FK79" s="1">
        <v>103</v>
      </c>
      <c r="FL79" s="1">
        <v>13</v>
      </c>
      <c r="FM79" s="1" t="s">
        <v>375</v>
      </c>
      <c r="FN79" s="1">
        <v>15</v>
      </c>
      <c r="FO79" s="1">
        <v>23</v>
      </c>
      <c r="FP79" s="1">
        <v>15</v>
      </c>
      <c r="FQ79" s="1">
        <v>23</v>
      </c>
      <c r="FR79" s="1" t="s">
        <v>304</v>
      </c>
      <c r="FS79" s="1">
        <v>313</v>
      </c>
      <c r="FT79" s="1">
        <v>134</v>
      </c>
      <c r="FU79" s="1">
        <v>313</v>
      </c>
    </row>
    <row r="80" spans="63:177">
      <c r="BK80" s="29">
        <v>814401406</v>
      </c>
      <c r="BL80" s="1" t="s">
        <v>348</v>
      </c>
      <c r="BM80" s="1">
        <v>268</v>
      </c>
      <c r="BN80" s="1" t="s">
        <v>300</v>
      </c>
      <c r="BO80" s="1" t="s">
        <v>370</v>
      </c>
      <c r="BP80" s="1">
        <v>0</v>
      </c>
      <c r="BQ80" s="1">
        <v>0</v>
      </c>
      <c r="BR80" s="4"/>
      <c r="BS80" s="4"/>
      <c r="BT80" s="4"/>
      <c r="BU80" s="4"/>
      <c r="BV80" s="4"/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4"/>
      <c r="CT80" s="4"/>
      <c r="CU80" s="4"/>
      <c r="CV80" s="4"/>
      <c r="CW80" s="4"/>
      <c r="CX80" s="4"/>
      <c r="CY80" s="4"/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4"/>
      <c r="EC80" s="4"/>
      <c r="ED80" s="4"/>
      <c r="EE80" s="4"/>
      <c r="EF80" s="4"/>
      <c r="EG80" s="4"/>
      <c r="EH80" s="4"/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 t="s">
        <v>375</v>
      </c>
      <c r="FJ80" s="1" t="s">
        <v>375</v>
      </c>
      <c r="FK80" s="1" t="s">
        <v>375</v>
      </c>
      <c r="FL80" s="1" t="s">
        <v>375</v>
      </c>
      <c r="FM80" s="1" t="s">
        <v>375</v>
      </c>
      <c r="FN80" s="1" t="s">
        <v>375</v>
      </c>
      <c r="FO80" s="1">
        <v>23</v>
      </c>
      <c r="FP80" s="1">
        <v>15</v>
      </c>
      <c r="FQ80" s="1">
        <v>23</v>
      </c>
      <c r="FR80" s="1" t="s">
        <v>304</v>
      </c>
      <c r="FS80" s="1">
        <v>313</v>
      </c>
      <c r="FT80" s="1">
        <v>134</v>
      </c>
      <c r="FU80" s="1">
        <v>313</v>
      </c>
    </row>
    <row r="81" spans="63:177">
      <c r="BK81" s="29">
        <v>920972354</v>
      </c>
      <c r="BL81" s="1" t="s">
        <v>349</v>
      </c>
      <c r="BM81" s="1" t="s">
        <v>305</v>
      </c>
      <c r="BN81" s="1" t="s">
        <v>305</v>
      </c>
      <c r="BO81" s="1" t="s">
        <v>370</v>
      </c>
      <c r="BP81" s="1">
        <v>102</v>
      </c>
      <c r="BQ81" s="1">
        <v>0</v>
      </c>
      <c r="BR81" s="4">
        <v>75.578431372549019</v>
      </c>
      <c r="BS81" s="4">
        <v>74</v>
      </c>
      <c r="BT81" s="4">
        <v>67.480392156862749</v>
      </c>
      <c r="BU81" s="4">
        <v>217.05882352941177</v>
      </c>
      <c r="BV81" s="4">
        <v>72.352941176470566</v>
      </c>
      <c r="BW81" s="1">
        <v>0</v>
      </c>
      <c r="BX81" s="1">
        <v>16</v>
      </c>
      <c r="BY81" s="1">
        <v>43</v>
      </c>
      <c r="BZ81" s="1">
        <v>43</v>
      </c>
      <c r="CA81" s="1">
        <v>0</v>
      </c>
      <c r="CB81" s="1">
        <v>2</v>
      </c>
      <c r="CC81" s="1">
        <v>5</v>
      </c>
      <c r="CD81" s="1">
        <v>23</v>
      </c>
      <c r="CE81" s="1">
        <v>22</v>
      </c>
      <c r="CF81" s="1">
        <v>52</v>
      </c>
      <c r="CG81" s="1">
        <v>0</v>
      </c>
      <c r="CH81" s="1">
        <v>12</v>
      </c>
      <c r="CI81" s="1">
        <v>7</v>
      </c>
      <c r="CJ81" s="1">
        <v>30</v>
      </c>
      <c r="CK81" s="1">
        <v>29</v>
      </c>
      <c r="CL81" s="1">
        <v>36</v>
      </c>
      <c r="CM81" s="1">
        <v>0</v>
      </c>
      <c r="CN81" s="1">
        <v>2</v>
      </c>
      <c r="CO81" s="1">
        <v>0</v>
      </c>
      <c r="CP81" s="1">
        <v>2</v>
      </c>
      <c r="CQ81" s="1">
        <v>38</v>
      </c>
      <c r="CR81" s="1">
        <v>0</v>
      </c>
      <c r="CS81" s="4">
        <v>78.684210526315795</v>
      </c>
      <c r="CT81" s="4">
        <v>76.10526315789474</v>
      </c>
      <c r="CU81" s="4">
        <v>77.578947368421055</v>
      </c>
      <c r="CV81" s="4">
        <v>71</v>
      </c>
      <c r="CW81" s="4">
        <v>232.36842105263159</v>
      </c>
      <c r="CX81" s="4">
        <v>77.456140350877206</v>
      </c>
      <c r="CY81" s="4">
        <v>75.84210526315789</v>
      </c>
      <c r="CZ81" s="1">
        <v>0</v>
      </c>
      <c r="DA81" s="1">
        <v>1</v>
      </c>
      <c r="DB81" s="1">
        <v>21</v>
      </c>
      <c r="DC81" s="1">
        <v>16</v>
      </c>
      <c r="DD81" s="1">
        <v>0</v>
      </c>
      <c r="DE81" s="1">
        <v>1</v>
      </c>
      <c r="DF81" s="1">
        <v>2</v>
      </c>
      <c r="DG81" s="1">
        <v>6</v>
      </c>
      <c r="DH81" s="1">
        <v>8</v>
      </c>
      <c r="DI81" s="1">
        <v>22</v>
      </c>
      <c r="DJ81" s="1">
        <v>0</v>
      </c>
      <c r="DK81" s="1">
        <v>3</v>
      </c>
      <c r="DL81" s="1">
        <v>2</v>
      </c>
      <c r="DM81" s="1">
        <v>6</v>
      </c>
      <c r="DN81" s="1">
        <v>9</v>
      </c>
      <c r="DO81" s="1">
        <v>21</v>
      </c>
      <c r="DP81" s="1">
        <v>0</v>
      </c>
      <c r="DQ81" s="1">
        <v>2</v>
      </c>
      <c r="DR81" s="1">
        <v>2</v>
      </c>
      <c r="DS81" s="1">
        <v>8</v>
      </c>
      <c r="DT81" s="1">
        <v>14</v>
      </c>
      <c r="DU81" s="1">
        <v>14</v>
      </c>
      <c r="DV81" s="1">
        <v>0</v>
      </c>
      <c r="DW81" s="1">
        <v>1</v>
      </c>
      <c r="DX81" s="1">
        <v>0</v>
      </c>
      <c r="DY81" s="1">
        <v>0</v>
      </c>
      <c r="DZ81" s="1">
        <v>140</v>
      </c>
      <c r="EA81" s="1">
        <v>0</v>
      </c>
      <c r="EB81" s="4">
        <v>76.421428571428578</v>
      </c>
      <c r="EC81" s="4">
        <v>74.571428571428569</v>
      </c>
      <c r="ED81" s="4">
        <v>70.221428571428575</v>
      </c>
      <c r="EE81" s="4">
        <v>71</v>
      </c>
      <c r="EF81" s="4">
        <v>221.21428571428572</v>
      </c>
      <c r="EG81" s="4">
        <v>73.738095238095255</v>
      </c>
      <c r="EH81" s="4">
        <v>73.300000000000011</v>
      </c>
      <c r="EI81" s="1">
        <v>0</v>
      </c>
      <c r="EJ81" s="1">
        <v>17</v>
      </c>
      <c r="EK81" s="1">
        <v>64</v>
      </c>
      <c r="EL81" s="1">
        <v>59</v>
      </c>
      <c r="EM81" s="1">
        <v>0</v>
      </c>
      <c r="EN81" s="1">
        <v>3</v>
      </c>
      <c r="EO81" s="1">
        <v>7</v>
      </c>
      <c r="EP81" s="1">
        <v>29</v>
      </c>
      <c r="EQ81" s="1">
        <v>30</v>
      </c>
      <c r="ER81" s="1">
        <v>74</v>
      </c>
      <c r="ES81" s="1">
        <v>0</v>
      </c>
      <c r="ET81" s="1">
        <v>15</v>
      </c>
      <c r="EU81" s="1">
        <v>9</v>
      </c>
      <c r="EV81" s="1">
        <v>36</v>
      </c>
      <c r="EW81" s="1">
        <v>38</v>
      </c>
      <c r="EX81" s="1">
        <v>57</v>
      </c>
      <c r="EY81" s="1">
        <v>0</v>
      </c>
      <c r="EZ81" s="1">
        <v>4</v>
      </c>
      <c r="FA81" s="1">
        <v>2</v>
      </c>
      <c r="FB81" s="1">
        <v>8</v>
      </c>
      <c r="FC81" s="1">
        <v>14</v>
      </c>
      <c r="FD81" s="1">
        <v>14</v>
      </c>
      <c r="FE81" s="1">
        <v>0</v>
      </c>
      <c r="FF81" s="1">
        <v>1</v>
      </c>
      <c r="FG81" s="1">
        <v>0</v>
      </c>
      <c r="FH81" s="1">
        <v>2</v>
      </c>
      <c r="FI81" s="1">
        <v>3</v>
      </c>
      <c r="FJ81" s="1">
        <v>1</v>
      </c>
      <c r="FK81" s="1">
        <v>3</v>
      </c>
      <c r="FL81" s="1">
        <v>1</v>
      </c>
      <c r="FM81" s="1">
        <v>1</v>
      </c>
      <c r="FN81" s="1">
        <v>1</v>
      </c>
      <c r="FO81" s="1">
        <v>23</v>
      </c>
      <c r="FP81" s="1">
        <v>15</v>
      </c>
      <c r="FQ81" s="1">
        <v>23</v>
      </c>
      <c r="FR81" s="1" t="s">
        <v>304</v>
      </c>
      <c r="FS81" s="1">
        <v>313</v>
      </c>
      <c r="FT81" s="1">
        <v>134</v>
      </c>
      <c r="FU81" s="1">
        <v>313</v>
      </c>
    </row>
    <row r="82" spans="63:177">
      <c r="BK82" s="29">
        <v>222994854</v>
      </c>
      <c r="BL82" s="1" t="s">
        <v>308</v>
      </c>
      <c r="BM82" s="1">
        <v>2</v>
      </c>
      <c r="BN82" s="1" t="s">
        <v>293</v>
      </c>
      <c r="BO82" s="1" t="s">
        <v>370</v>
      </c>
      <c r="BP82" s="1">
        <v>10</v>
      </c>
      <c r="BQ82" s="1">
        <v>0</v>
      </c>
      <c r="BR82" s="4">
        <v>30.3</v>
      </c>
      <c r="BS82" s="4">
        <v>49.2</v>
      </c>
      <c r="BT82" s="4">
        <v>10.3</v>
      </c>
      <c r="BU82" s="4">
        <v>89.8</v>
      </c>
      <c r="BV82" s="4">
        <v>29.93333333333333</v>
      </c>
      <c r="BW82" s="1">
        <v>6</v>
      </c>
      <c r="BX82" s="1">
        <v>4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10</v>
      </c>
      <c r="CE82" s="1">
        <v>0</v>
      </c>
      <c r="CF82" s="1">
        <v>0</v>
      </c>
      <c r="CG82" s="1">
        <v>0</v>
      </c>
      <c r="CH82" s="1">
        <v>0</v>
      </c>
      <c r="CI82" s="1">
        <v>8</v>
      </c>
      <c r="CJ82" s="1">
        <v>2</v>
      </c>
      <c r="CK82" s="1">
        <v>0</v>
      </c>
      <c r="CL82" s="1">
        <v>0</v>
      </c>
      <c r="CM82" s="1">
        <v>6</v>
      </c>
      <c r="CN82" s="1">
        <v>0</v>
      </c>
      <c r="CO82" s="1">
        <v>0</v>
      </c>
      <c r="CP82" s="1">
        <v>0</v>
      </c>
      <c r="CQ82" s="1">
        <v>6</v>
      </c>
      <c r="CR82" s="1">
        <v>0</v>
      </c>
      <c r="CS82" s="4">
        <v>24</v>
      </c>
      <c r="CT82" s="4">
        <v>30</v>
      </c>
      <c r="CU82" s="4"/>
      <c r="CV82" s="4">
        <v>36.5</v>
      </c>
      <c r="CW82" s="4">
        <v>54</v>
      </c>
      <c r="CX82" s="4">
        <v>27</v>
      </c>
      <c r="CY82" s="4">
        <v>30.166666666666668</v>
      </c>
      <c r="CZ82" s="1">
        <v>5</v>
      </c>
      <c r="DA82" s="1">
        <v>1</v>
      </c>
      <c r="DB82" s="1">
        <v>0</v>
      </c>
      <c r="DC82" s="1">
        <v>0</v>
      </c>
      <c r="DD82" s="1">
        <v>0</v>
      </c>
      <c r="DE82" s="1">
        <v>0</v>
      </c>
      <c r="DF82" s="1">
        <v>2</v>
      </c>
      <c r="DG82" s="1">
        <v>4</v>
      </c>
      <c r="DH82" s="1">
        <v>0</v>
      </c>
      <c r="DI82" s="1">
        <v>0</v>
      </c>
      <c r="DJ82" s="1">
        <v>1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1</v>
      </c>
      <c r="DS82" s="1">
        <v>5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16</v>
      </c>
      <c r="EA82" s="1">
        <v>0</v>
      </c>
      <c r="EB82" s="4">
        <v>27.9375</v>
      </c>
      <c r="EC82" s="4">
        <v>42</v>
      </c>
      <c r="ED82" s="4">
        <v>10.3</v>
      </c>
      <c r="EE82" s="4">
        <v>36.5</v>
      </c>
      <c r="EF82" s="4">
        <v>76.375</v>
      </c>
      <c r="EG82" s="4">
        <v>28.833333333333332</v>
      </c>
      <c r="EH82" s="4">
        <v>30.020833333333329</v>
      </c>
      <c r="EI82" s="1">
        <v>11</v>
      </c>
      <c r="EJ82" s="1">
        <v>5</v>
      </c>
      <c r="EK82" s="1">
        <v>0</v>
      </c>
      <c r="EL82" s="1">
        <v>0</v>
      </c>
      <c r="EM82" s="1">
        <v>0</v>
      </c>
      <c r="EN82" s="1">
        <v>0</v>
      </c>
      <c r="EO82" s="1">
        <v>2</v>
      </c>
      <c r="EP82" s="1">
        <v>14</v>
      </c>
      <c r="EQ82" s="1">
        <v>0</v>
      </c>
      <c r="ER82" s="1">
        <v>0</v>
      </c>
      <c r="ES82" s="1">
        <v>1</v>
      </c>
      <c r="ET82" s="1">
        <v>0</v>
      </c>
      <c r="EU82" s="1">
        <v>8</v>
      </c>
      <c r="EV82" s="1">
        <v>2</v>
      </c>
      <c r="EW82" s="1">
        <v>0</v>
      </c>
      <c r="EX82" s="1">
        <v>0</v>
      </c>
      <c r="EY82" s="1">
        <v>6</v>
      </c>
      <c r="EZ82" s="1">
        <v>0</v>
      </c>
      <c r="FA82" s="1">
        <v>1</v>
      </c>
      <c r="FB82" s="1">
        <v>5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294</v>
      </c>
      <c r="FJ82" s="1">
        <v>133</v>
      </c>
      <c r="FK82" s="1">
        <v>305</v>
      </c>
      <c r="FL82" s="1">
        <v>23</v>
      </c>
      <c r="FM82" s="1">
        <v>13</v>
      </c>
      <c r="FN82" s="1">
        <v>24</v>
      </c>
      <c r="FO82" s="1">
        <v>26</v>
      </c>
      <c r="FP82" s="1">
        <v>13</v>
      </c>
      <c r="FQ82" s="1">
        <v>26</v>
      </c>
      <c r="FR82" s="1" t="s">
        <v>307</v>
      </c>
      <c r="FS82" s="1">
        <v>313</v>
      </c>
      <c r="FT82" s="1">
        <v>134</v>
      </c>
      <c r="FU82" s="1">
        <v>313</v>
      </c>
    </row>
    <row r="83" spans="63:177">
      <c r="BK83" s="29">
        <v>521241153</v>
      </c>
      <c r="BL83" s="1" t="s">
        <v>346</v>
      </c>
      <c r="BM83" s="1">
        <v>3</v>
      </c>
      <c r="BN83" s="1" t="s">
        <v>300</v>
      </c>
      <c r="BO83" s="1" t="s">
        <v>370</v>
      </c>
      <c r="BP83" s="1">
        <v>47</v>
      </c>
      <c r="BQ83" s="1">
        <v>0</v>
      </c>
      <c r="BR83" s="4">
        <v>10.382978723404255</v>
      </c>
      <c r="BS83" s="4">
        <v>13.531914893617021</v>
      </c>
      <c r="BT83" s="4">
        <v>11.76595744680851</v>
      </c>
      <c r="BU83" s="4">
        <v>35.680851063829785</v>
      </c>
      <c r="BV83" s="4">
        <v>11.893617021276595</v>
      </c>
      <c r="BW83" s="1">
        <v>45</v>
      </c>
      <c r="BX83" s="1">
        <v>2</v>
      </c>
      <c r="BY83" s="1">
        <v>0</v>
      </c>
      <c r="BZ83" s="1">
        <v>0</v>
      </c>
      <c r="CA83" s="1">
        <v>10</v>
      </c>
      <c r="CB83" s="1">
        <v>0</v>
      </c>
      <c r="CC83" s="1">
        <v>42</v>
      </c>
      <c r="CD83" s="1">
        <v>0</v>
      </c>
      <c r="CE83" s="1">
        <v>3</v>
      </c>
      <c r="CF83" s="1">
        <v>2</v>
      </c>
      <c r="CG83" s="1">
        <v>18</v>
      </c>
      <c r="CH83" s="1">
        <v>0</v>
      </c>
      <c r="CI83" s="1">
        <v>40</v>
      </c>
      <c r="CJ83" s="1">
        <v>7</v>
      </c>
      <c r="CK83" s="1">
        <v>0</v>
      </c>
      <c r="CL83" s="1">
        <v>0</v>
      </c>
      <c r="CM83" s="1">
        <v>15</v>
      </c>
      <c r="CN83" s="1">
        <v>0</v>
      </c>
      <c r="CO83" s="1">
        <v>4</v>
      </c>
      <c r="CP83" s="1">
        <v>0</v>
      </c>
      <c r="CQ83" s="1">
        <v>6</v>
      </c>
      <c r="CR83" s="1">
        <v>0</v>
      </c>
      <c r="CS83" s="4">
        <v>6.666666666666667</v>
      </c>
      <c r="CT83" s="4">
        <v>12</v>
      </c>
      <c r="CU83" s="4"/>
      <c r="CV83" s="4">
        <v>26.166666666666668</v>
      </c>
      <c r="CW83" s="4">
        <v>18.666666666666668</v>
      </c>
      <c r="CX83" s="4">
        <v>9.3333333333333339</v>
      </c>
      <c r="CY83" s="4">
        <v>14.944444444444445</v>
      </c>
      <c r="CZ83" s="1">
        <v>6</v>
      </c>
      <c r="DA83" s="1">
        <v>0</v>
      </c>
      <c r="DB83" s="1">
        <v>0</v>
      </c>
      <c r="DC83" s="1">
        <v>0</v>
      </c>
      <c r="DD83" s="1">
        <v>1</v>
      </c>
      <c r="DE83" s="1">
        <v>0</v>
      </c>
      <c r="DF83" s="1">
        <v>5</v>
      </c>
      <c r="DG83" s="1">
        <v>1</v>
      </c>
      <c r="DH83" s="1">
        <v>0</v>
      </c>
      <c r="DI83" s="1">
        <v>0</v>
      </c>
      <c r="DJ83" s="1">
        <v>1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5</v>
      </c>
      <c r="DS83" s="1">
        <v>1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53</v>
      </c>
      <c r="EA83" s="1">
        <v>0</v>
      </c>
      <c r="EB83" s="4">
        <v>9.9622641509433958</v>
      </c>
      <c r="EC83" s="4">
        <v>13.358490566037736</v>
      </c>
      <c r="ED83" s="4">
        <v>11.76595744680851</v>
      </c>
      <c r="EE83" s="4">
        <v>26.166666666666668</v>
      </c>
      <c r="EF83" s="4">
        <v>33.754716981132077</v>
      </c>
      <c r="EG83" s="4">
        <v>11.603773584905658</v>
      </c>
      <c r="EH83" s="4">
        <v>12.238993710691823</v>
      </c>
      <c r="EI83" s="1">
        <v>51</v>
      </c>
      <c r="EJ83" s="1">
        <v>2</v>
      </c>
      <c r="EK83" s="1">
        <v>0</v>
      </c>
      <c r="EL83" s="1">
        <v>0</v>
      </c>
      <c r="EM83" s="1">
        <v>11</v>
      </c>
      <c r="EN83" s="1">
        <v>0</v>
      </c>
      <c r="EO83" s="1">
        <v>47</v>
      </c>
      <c r="EP83" s="1">
        <v>1</v>
      </c>
      <c r="EQ83" s="1">
        <v>3</v>
      </c>
      <c r="ER83" s="1">
        <v>2</v>
      </c>
      <c r="ES83" s="1">
        <v>19</v>
      </c>
      <c r="ET83" s="1">
        <v>0</v>
      </c>
      <c r="EU83" s="1">
        <v>40</v>
      </c>
      <c r="EV83" s="1">
        <v>7</v>
      </c>
      <c r="EW83" s="1">
        <v>0</v>
      </c>
      <c r="EX83" s="1">
        <v>0</v>
      </c>
      <c r="EY83" s="1">
        <v>15</v>
      </c>
      <c r="EZ83" s="1">
        <v>0</v>
      </c>
      <c r="FA83" s="1">
        <v>5</v>
      </c>
      <c r="FB83" s="1">
        <v>1</v>
      </c>
      <c r="FC83" s="1">
        <v>0</v>
      </c>
      <c r="FD83" s="1">
        <v>0</v>
      </c>
      <c r="FE83" s="1">
        <v>0</v>
      </c>
      <c r="FF83" s="1">
        <v>0</v>
      </c>
      <c r="FG83" s="1">
        <v>4</v>
      </c>
      <c r="FH83" s="1">
        <v>0</v>
      </c>
      <c r="FI83" s="1">
        <v>313</v>
      </c>
      <c r="FJ83" s="1">
        <v>134</v>
      </c>
      <c r="FK83" s="1">
        <v>314</v>
      </c>
      <c r="FL83" s="1">
        <v>25</v>
      </c>
      <c r="FM83" s="1">
        <v>14</v>
      </c>
      <c r="FN83" s="1">
        <v>25</v>
      </c>
      <c r="FO83" s="1">
        <v>26</v>
      </c>
      <c r="FP83" s="1">
        <v>13</v>
      </c>
      <c r="FQ83" s="1">
        <v>26</v>
      </c>
      <c r="FR83" s="1" t="s">
        <v>307</v>
      </c>
      <c r="FS83" s="1">
        <v>313</v>
      </c>
      <c r="FT83" s="1">
        <v>134</v>
      </c>
      <c r="FU83" s="1">
        <v>313</v>
      </c>
    </row>
    <row r="84" spans="63:177">
      <c r="BK84" s="29"/>
      <c r="BL84" s="1" t="s">
        <v>350</v>
      </c>
      <c r="BM84" s="1">
        <v>8</v>
      </c>
      <c r="BN84" s="1" t="s">
        <v>291</v>
      </c>
      <c r="BO84" s="1" t="s">
        <v>370</v>
      </c>
      <c r="BP84" s="1">
        <v>0</v>
      </c>
      <c r="BQ84" s="1">
        <v>0</v>
      </c>
      <c r="BR84" s="4"/>
      <c r="BS84" s="4"/>
      <c r="BT84" s="4"/>
      <c r="BU84" s="4"/>
      <c r="BV84" s="4"/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4"/>
      <c r="CT84" s="4"/>
      <c r="CU84" s="4"/>
      <c r="CV84" s="4"/>
      <c r="CW84" s="4"/>
      <c r="CX84" s="4"/>
      <c r="CY84" s="4"/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4"/>
      <c r="EC84" s="4"/>
      <c r="ED84" s="4"/>
      <c r="EE84" s="4"/>
      <c r="EF84" s="4"/>
      <c r="EG84" s="4"/>
      <c r="EH84" s="4"/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 t="s">
        <v>375</v>
      </c>
      <c r="FJ84" s="1" t="s">
        <v>375</v>
      </c>
      <c r="FK84" s="1" t="s">
        <v>375</v>
      </c>
      <c r="FL84" s="1" t="s">
        <v>375</v>
      </c>
      <c r="FM84" s="1" t="s">
        <v>375</v>
      </c>
      <c r="FN84" s="1" t="s">
        <v>375</v>
      </c>
      <c r="FO84" s="1">
        <v>26</v>
      </c>
      <c r="FP84" s="1">
        <v>13</v>
      </c>
      <c r="FQ84" s="1">
        <v>26</v>
      </c>
      <c r="FR84" s="1" t="s">
        <v>307</v>
      </c>
      <c r="FS84" s="1">
        <v>313</v>
      </c>
      <c r="FT84" s="1">
        <v>134</v>
      </c>
      <c r="FU84" s="1">
        <v>313</v>
      </c>
    </row>
    <row r="85" spans="63:177">
      <c r="BK85" s="29">
        <v>950613140</v>
      </c>
      <c r="BL85" s="1" t="s">
        <v>36</v>
      </c>
      <c r="BM85" s="1">
        <v>10</v>
      </c>
      <c r="BN85" s="1" t="s">
        <v>289</v>
      </c>
      <c r="BO85" s="1" t="s">
        <v>370</v>
      </c>
      <c r="BP85" s="1">
        <v>50</v>
      </c>
      <c r="BQ85" s="1">
        <v>0</v>
      </c>
      <c r="BR85" s="4">
        <v>54.96</v>
      </c>
      <c r="BS85" s="4">
        <v>43.04</v>
      </c>
      <c r="BT85" s="4">
        <v>42.38</v>
      </c>
      <c r="BU85" s="4">
        <v>140.38</v>
      </c>
      <c r="BV85" s="4">
        <v>46.793333333333329</v>
      </c>
      <c r="BW85" s="1">
        <v>12</v>
      </c>
      <c r="BX85" s="1">
        <v>15</v>
      </c>
      <c r="BY85" s="1">
        <v>17</v>
      </c>
      <c r="BZ85" s="1">
        <v>6</v>
      </c>
      <c r="CA85" s="1">
        <v>0</v>
      </c>
      <c r="CB85" s="1">
        <v>0</v>
      </c>
      <c r="CC85" s="1">
        <v>21</v>
      </c>
      <c r="CD85" s="1">
        <v>16</v>
      </c>
      <c r="CE85" s="1">
        <v>8</v>
      </c>
      <c r="CF85" s="1">
        <v>5</v>
      </c>
      <c r="CG85" s="1">
        <v>1</v>
      </c>
      <c r="CH85" s="1">
        <v>1</v>
      </c>
      <c r="CI85" s="1">
        <v>21</v>
      </c>
      <c r="CJ85" s="1">
        <v>19</v>
      </c>
      <c r="CK85" s="1">
        <v>6</v>
      </c>
      <c r="CL85" s="1">
        <v>4</v>
      </c>
      <c r="CM85" s="1">
        <v>0</v>
      </c>
      <c r="CN85" s="1">
        <v>0</v>
      </c>
      <c r="CO85" s="1">
        <v>0</v>
      </c>
      <c r="CP85" s="1">
        <v>0</v>
      </c>
      <c r="CQ85" s="1">
        <v>53</v>
      </c>
      <c r="CR85" s="1">
        <v>0</v>
      </c>
      <c r="CS85" s="4">
        <v>54.037735849056602</v>
      </c>
      <c r="CT85" s="4">
        <v>40.452830188679243</v>
      </c>
      <c r="CU85" s="4">
        <v>52.830188679245282</v>
      </c>
      <c r="CV85" s="4">
        <v>52.79245283018868</v>
      </c>
      <c r="CW85" s="4">
        <v>147.32075471698113</v>
      </c>
      <c r="CX85" s="4">
        <v>49.106918238993714</v>
      </c>
      <c r="CY85" s="4">
        <v>50.028301886792455</v>
      </c>
      <c r="CZ85" s="1">
        <v>9</v>
      </c>
      <c r="DA85" s="1">
        <v>26</v>
      </c>
      <c r="DB85" s="1">
        <v>11</v>
      </c>
      <c r="DC85" s="1">
        <v>7</v>
      </c>
      <c r="DD85" s="1">
        <v>0</v>
      </c>
      <c r="DE85" s="1">
        <v>0</v>
      </c>
      <c r="DF85" s="1">
        <v>21</v>
      </c>
      <c r="DG85" s="1">
        <v>22</v>
      </c>
      <c r="DH85" s="1">
        <v>4</v>
      </c>
      <c r="DI85" s="1">
        <v>6</v>
      </c>
      <c r="DJ85" s="1">
        <v>0</v>
      </c>
      <c r="DK85" s="1">
        <v>0</v>
      </c>
      <c r="DL85" s="1">
        <v>15</v>
      </c>
      <c r="DM85" s="1">
        <v>19</v>
      </c>
      <c r="DN85" s="1">
        <v>8</v>
      </c>
      <c r="DO85" s="1">
        <v>11</v>
      </c>
      <c r="DP85" s="1">
        <v>0</v>
      </c>
      <c r="DQ85" s="1">
        <v>3</v>
      </c>
      <c r="DR85" s="1">
        <v>9</v>
      </c>
      <c r="DS85" s="1">
        <v>25</v>
      </c>
      <c r="DT85" s="1">
        <v>16</v>
      </c>
      <c r="DU85" s="1">
        <v>3</v>
      </c>
      <c r="DV85" s="1">
        <v>0</v>
      </c>
      <c r="DW85" s="1">
        <v>0</v>
      </c>
      <c r="DX85" s="1">
        <v>0</v>
      </c>
      <c r="DY85" s="1">
        <v>0</v>
      </c>
      <c r="DZ85" s="1">
        <v>103</v>
      </c>
      <c r="EA85" s="1">
        <v>0</v>
      </c>
      <c r="EB85" s="4">
        <v>54.485436893203882</v>
      </c>
      <c r="EC85" s="4">
        <v>41.708737864077669</v>
      </c>
      <c r="ED85" s="4">
        <v>47.757281553398059</v>
      </c>
      <c r="EE85" s="4">
        <v>52.79245283018868</v>
      </c>
      <c r="EF85" s="4">
        <v>143.95145631067962</v>
      </c>
      <c r="EG85" s="4">
        <v>47.983818770226534</v>
      </c>
      <c r="EH85" s="4">
        <v>48.457928802589002</v>
      </c>
      <c r="EI85" s="1">
        <v>21</v>
      </c>
      <c r="EJ85" s="1">
        <v>41</v>
      </c>
      <c r="EK85" s="1">
        <v>28</v>
      </c>
      <c r="EL85" s="1">
        <v>13</v>
      </c>
      <c r="EM85" s="1">
        <v>0</v>
      </c>
      <c r="EN85" s="1">
        <v>0</v>
      </c>
      <c r="EO85" s="1">
        <v>42</v>
      </c>
      <c r="EP85" s="1">
        <v>38</v>
      </c>
      <c r="EQ85" s="1">
        <v>12</v>
      </c>
      <c r="ER85" s="1">
        <v>11</v>
      </c>
      <c r="ES85" s="1">
        <v>1</v>
      </c>
      <c r="ET85" s="1">
        <v>1</v>
      </c>
      <c r="EU85" s="1">
        <v>36</v>
      </c>
      <c r="EV85" s="1">
        <v>38</v>
      </c>
      <c r="EW85" s="1">
        <v>14</v>
      </c>
      <c r="EX85" s="1">
        <v>15</v>
      </c>
      <c r="EY85" s="1">
        <v>0</v>
      </c>
      <c r="EZ85" s="1">
        <v>3</v>
      </c>
      <c r="FA85" s="1">
        <v>9</v>
      </c>
      <c r="FB85" s="1">
        <v>25</v>
      </c>
      <c r="FC85" s="1">
        <v>16</v>
      </c>
      <c r="FD85" s="1">
        <v>3</v>
      </c>
      <c r="FE85" s="1">
        <v>0</v>
      </c>
      <c r="FF85" s="1">
        <v>0</v>
      </c>
      <c r="FG85" s="1">
        <v>0</v>
      </c>
      <c r="FH85" s="1">
        <v>0</v>
      </c>
      <c r="FI85" s="1">
        <v>96</v>
      </c>
      <c r="FJ85" s="1">
        <v>77</v>
      </c>
      <c r="FK85" s="1">
        <v>90</v>
      </c>
      <c r="FL85" s="1">
        <v>16</v>
      </c>
      <c r="FM85" s="1">
        <v>6</v>
      </c>
      <c r="FN85" s="1">
        <v>16</v>
      </c>
      <c r="FO85" s="1">
        <v>26</v>
      </c>
      <c r="FP85" s="1">
        <v>13</v>
      </c>
      <c r="FQ85" s="1">
        <v>26</v>
      </c>
      <c r="FR85" s="1" t="s">
        <v>307</v>
      </c>
      <c r="FS85" s="1">
        <v>313</v>
      </c>
      <c r="FT85" s="1">
        <v>134</v>
      </c>
      <c r="FU85" s="1">
        <v>313</v>
      </c>
    </row>
    <row r="86" spans="63:177">
      <c r="BK86" s="29">
        <v>694329559</v>
      </c>
      <c r="BL86" s="1" t="s">
        <v>339</v>
      </c>
      <c r="BM86" s="1">
        <v>12</v>
      </c>
      <c r="BN86" s="1" t="s">
        <v>289</v>
      </c>
      <c r="BO86" s="1" t="s">
        <v>290</v>
      </c>
      <c r="BP86" s="1">
        <v>125</v>
      </c>
      <c r="BQ86" s="1">
        <v>0</v>
      </c>
      <c r="BR86" s="4">
        <v>56.816000000000003</v>
      </c>
      <c r="BS86" s="4">
        <v>48.192</v>
      </c>
      <c r="BT86" s="4">
        <v>42.295999999999999</v>
      </c>
      <c r="BU86" s="4">
        <v>147.304</v>
      </c>
      <c r="BV86" s="4">
        <v>49.101333333333351</v>
      </c>
      <c r="BW86" s="1">
        <v>23</v>
      </c>
      <c r="BX86" s="1">
        <v>42</v>
      </c>
      <c r="BY86" s="1">
        <v>43</v>
      </c>
      <c r="BZ86" s="1">
        <v>17</v>
      </c>
      <c r="CA86" s="1">
        <v>0</v>
      </c>
      <c r="CB86" s="1">
        <v>0</v>
      </c>
      <c r="CC86" s="1">
        <v>45</v>
      </c>
      <c r="CD86" s="1">
        <v>38</v>
      </c>
      <c r="CE86" s="1">
        <v>24</v>
      </c>
      <c r="CF86" s="1">
        <v>18</v>
      </c>
      <c r="CG86" s="1">
        <v>0</v>
      </c>
      <c r="CH86" s="1">
        <v>1</v>
      </c>
      <c r="CI86" s="1">
        <v>62</v>
      </c>
      <c r="CJ86" s="1">
        <v>29</v>
      </c>
      <c r="CK86" s="1">
        <v>25</v>
      </c>
      <c r="CL86" s="1">
        <v>9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4"/>
      <c r="CT86" s="4"/>
      <c r="CU86" s="4"/>
      <c r="CV86" s="4"/>
      <c r="CW86" s="4"/>
      <c r="CX86" s="4"/>
      <c r="CY86" s="4"/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125</v>
      </c>
      <c r="EA86" s="1">
        <v>0</v>
      </c>
      <c r="EB86" s="4">
        <v>56.816000000000003</v>
      </c>
      <c r="EC86" s="4">
        <v>48.192</v>
      </c>
      <c r="ED86" s="4">
        <v>42.295999999999999</v>
      </c>
      <c r="EE86" s="4"/>
      <c r="EF86" s="4">
        <v>147.304</v>
      </c>
      <c r="EG86" s="4">
        <v>49.101333333333351</v>
      </c>
      <c r="EH86" s="4">
        <v>49.101333333333351</v>
      </c>
      <c r="EI86" s="1">
        <v>23</v>
      </c>
      <c r="EJ86" s="1">
        <v>42</v>
      </c>
      <c r="EK86" s="1">
        <v>43</v>
      </c>
      <c r="EL86" s="1">
        <v>17</v>
      </c>
      <c r="EM86" s="1">
        <v>0</v>
      </c>
      <c r="EN86" s="1">
        <v>0</v>
      </c>
      <c r="EO86" s="1">
        <v>45</v>
      </c>
      <c r="EP86" s="1">
        <v>38</v>
      </c>
      <c r="EQ86" s="1">
        <v>24</v>
      </c>
      <c r="ER86" s="1">
        <v>18</v>
      </c>
      <c r="ES86" s="1">
        <v>0</v>
      </c>
      <c r="ET86" s="1">
        <v>1</v>
      </c>
      <c r="EU86" s="1">
        <v>62</v>
      </c>
      <c r="EV86" s="1">
        <v>29</v>
      </c>
      <c r="EW86" s="1">
        <v>25</v>
      </c>
      <c r="EX86" s="1">
        <v>9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63</v>
      </c>
      <c r="FJ86" s="1" t="s">
        <v>375</v>
      </c>
      <c r="FK86" s="1">
        <v>69</v>
      </c>
      <c r="FL86" s="1">
        <v>11</v>
      </c>
      <c r="FM86" s="1" t="s">
        <v>375</v>
      </c>
      <c r="FN86" s="1">
        <v>12</v>
      </c>
      <c r="FO86" s="1">
        <v>26</v>
      </c>
      <c r="FP86" s="1">
        <v>13</v>
      </c>
      <c r="FQ86" s="1">
        <v>26</v>
      </c>
      <c r="FR86" s="1" t="s">
        <v>307</v>
      </c>
      <c r="FS86" s="1">
        <v>313</v>
      </c>
      <c r="FT86" s="1">
        <v>134</v>
      </c>
      <c r="FU86" s="1">
        <v>313</v>
      </c>
    </row>
    <row r="87" spans="63:177">
      <c r="BK87" s="29">
        <v>818931898</v>
      </c>
      <c r="BL87" s="1" t="s">
        <v>340</v>
      </c>
      <c r="BM87" s="1">
        <v>32</v>
      </c>
      <c r="BN87" s="1" t="s">
        <v>289</v>
      </c>
      <c r="BO87" s="1" t="s">
        <v>370</v>
      </c>
      <c r="BP87" s="1">
        <v>79</v>
      </c>
      <c r="BQ87" s="1">
        <v>0</v>
      </c>
      <c r="BR87" s="4">
        <v>62.708860759493668</v>
      </c>
      <c r="BS87" s="4">
        <v>58.9873417721519</v>
      </c>
      <c r="BT87" s="4">
        <v>50.860759493670884</v>
      </c>
      <c r="BU87" s="4">
        <v>172.55696202531647</v>
      </c>
      <c r="BV87" s="4">
        <v>57.518987341772153</v>
      </c>
      <c r="BW87" s="1">
        <v>8</v>
      </c>
      <c r="BX87" s="1">
        <v>25</v>
      </c>
      <c r="BY87" s="1">
        <v>25</v>
      </c>
      <c r="BZ87" s="1">
        <v>21</v>
      </c>
      <c r="CA87" s="1">
        <v>0</v>
      </c>
      <c r="CB87" s="1">
        <v>3</v>
      </c>
      <c r="CC87" s="1">
        <v>16</v>
      </c>
      <c r="CD87" s="1">
        <v>24</v>
      </c>
      <c r="CE87" s="1">
        <v>17</v>
      </c>
      <c r="CF87" s="1">
        <v>22</v>
      </c>
      <c r="CG87" s="1">
        <v>0</v>
      </c>
      <c r="CH87" s="1">
        <v>6</v>
      </c>
      <c r="CI87" s="1">
        <v>25</v>
      </c>
      <c r="CJ87" s="1">
        <v>25</v>
      </c>
      <c r="CK87" s="1">
        <v>13</v>
      </c>
      <c r="CL87" s="1">
        <v>16</v>
      </c>
      <c r="CM87" s="1">
        <v>1</v>
      </c>
      <c r="CN87" s="1">
        <v>2</v>
      </c>
      <c r="CO87" s="1">
        <v>0</v>
      </c>
      <c r="CP87" s="1">
        <v>2</v>
      </c>
      <c r="CQ87" s="1">
        <v>32</v>
      </c>
      <c r="CR87" s="1">
        <v>0</v>
      </c>
      <c r="CS87" s="4">
        <v>54.625</v>
      </c>
      <c r="CT87" s="4">
        <v>36.5</v>
      </c>
      <c r="CU87" s="4">
        <v>52.46875</v>
      </c>
      <c r="CV87" s="4">
        <v>53.78125</v>
      </c>
      <c r="CW87" s="4">
        <v>143.59375</v>
      </c>
      <c r="CX87" s="4">
        <v>47.864583333333329</v>
      </c>
      <c r="CY87" s="4">
        <v>49.34375</v>
      </c>
      <c r="CZ87" s="1">
        <v>5</v>
      </c>
      <c r="DA87" s="1">
        <v>15</v>
      </c>
      <c r="DB87" s="1">
        <v>9</v>
      </c>
      <c r="DC87" s="1">
        <v>3</v>
      </c>
      <c r="DD87" s="1">
        <v>0</v>
      </c>
      <c r="DE87" s="1">
        <v>0</v>
      </c>
      <c r="DF87" s="1">
        <v>16</v>
      </c>
      <c r="DG87" s="1">
        <v>10</v>
      </c>
      <c r="DH87" s="1">
        <v>2</v>
      </c>
      <c r="DI87" s="1">
        <v>4</v>
      </c>
      <c r="DJ87" s="1">
        <v>0</v>
      </c>
      <c r="DK87" s="1">
        <v>0</v>
      </c>
      <c r="DL87" s="1">
        <v>8</v>
      </c>
      <c r="DM87" s="1">
        <v>11</v>
      </c>
      <c r="DN87" s="1">
        <v>7</v>
      </c>
      <c r="DO87" s="1">
        <v>6</v>
      </c>
      <c r="DP87" s="1">
        <v>0</v>
      </c>
      <c r="DQ87" s="1">
        <v>1</v>
      </c>
      <c r="DR87" s="1">
        <v>4</v>
      </c>
      <c r="DS87" s="1">
        <v>16</v>
      </c>
      <c r="DT87" s="1">
        <v>10</v>
      </c>
      <c r="DU87" s="1">
        <v>2</v>
      </c>
      <c r="DV87" s="1">
        <v>0</v>
      </c>
      <c r="DW87" s="1">
        <v>0</v>
      </c>
      <c r="DX87" s="1">
        <v>0</v>
      </c>
      <c r="DY87" s="1">
        <v>0</v>
      </c>
      <c r="DZ87" s="1">
        <v>111</v>
      </c>
      <c r="EA87" s="1">
        <v>0</v>
      </c>
      <c r="EB87" s="4">
        <v>60.378378378378379</v>
      </c>
      <c r="EC87" s="4">
        <v>52.504504504504503</v>
      </c>
      <c r="ED87" s="4">
        <v>51.324324324324323</v>
      </c>
      <c r="EE87" s="4">
        <v>53.78125</v>
      </c>
      <c r="EF87" s="4">
        <v>164.2072072072072</v>
      </c>
      <c r="EG87" s="4">
        <v>54.73573573573573</v>
      </c>
      <c r="EH87" s="4">
        <v>55.162162162162161</v>
      </c>
      <c r="EI87" s="1">
        <v>13</v>
      </c>
      <c r="EJ87" s="1">
        <v>40</v>
      </c>
      <c r="EK87" s="1">
        <v>34</v>
      </c>
      <c r="EL87" s="1">
        <v>24</v>
      </c>
      <c r="EM87" s="1">
        <v>0</v>
      </c>
      <c r="EN87" s="1">
        <v>3</v>
      </c>
      <c r="EO87" s="1">
        <v>32</v>
      </c>
      <c r="EP87" s="1">
        <v>34</v>
      </c>
      <c r="EQ87" s="1">
        <v>19</v>
      </c>
      <c r="ER87" s="1">
        <v>26</v>
      </c>
      <c r="ES87" s="1">
        <v>0</v>
      </c>
      <c r="ET87" s="1">
        <v>6</v>
      </c>
      <c r="EU87" s="1">
        <v>33</v>
      </c>
      <c r="EV87" s="1">
        <v>36</v>
      </c>
      <c r="EW87" s="1">
        <v>20</v>
      </c>
      <c r="EX87" s="1">
        <v>22</v>
      </c>
      <c r="EY87" s="1">
        <v>1</v>
      </c>
      <c r="EZ87" s="1">
        <v>3</v>
      </c>
      <c r="FA87" s="1">
        <v>4</v>
      </c>
      <c r="FB87" s="1">
        <v>16</v>
      </c>
      <c r="FC87" s="1">
        <v>10</v>
      </c>
      <c r="FD87" s="1">
        <v>2</v>
      </c>
      <c r="FE87" s="1">
        <v>0</v>
      </c>
      <c r="FF87" s="1">
        <v>0</v>
      </c>
      <c r="FG87" s="1">
        <v>0</v>
      </c>
      <c r="FH87" s="1">
        <v>2</v>
      </c>
      <c r="FI87" s="1">
        <v>14</v>
      </c>
      <c r="FJ87" s="1">
        <v>89</v>
      </c>
      <c r="FK87" s="1">
        <v>31</v>
      </c>
      <c r="FL87" s="1">
        <v>3</v>
      </c>
      <c r="FM87" s="1">
        <v>8</v>
      </c>
      <c r="FN87" s="1">
        <v>6</v>
      </c>
      <c r="FO87" s="1">
        <v>26</v>
      </c>
      <c r="FP87" s="1">
        <v>13</v>
      </c>
      <c r="FQ87" s="1">
        <v>26</v>
      </c>
      <c r="FR87" s="1" t="s">
        <v>307</v>
      </c>
      <c r="FS87" s="1">
        <v>313</v>
      </c>
      <c r="FT87" s="1">
        <v>134</v>
      </c>
      <c r="FU87" s="1">
        <v>313</v>
      </c>
    </row>
    <row r="88" spans="63:177">
      <c r="BK88" s="29">
        <v>964417898</v>
      </c>
      <c r="BL88" s="1" t="s">
        <v>52</v>
      </c>
      <c r="BM88" s="1">
        <v>61</v>
      </c>
      <c r="BN88" s="1" t="s">
        <v>289</v>
      </c>
      <c r="BO88" s="1" t="s">
        <v>370</v>
      </c>
      <c r="BP88" s="1">
        <v>70</v>
      </c>
      <c r="BQ88" s="1">
        <v>1</v>
      </c>
      <c r="BR88" s="4">
        <v>54.420289855072461</v>
      </c>
      <c r="BS88" s="4">
        <v>44.753623188405797</v>
      </c>
      <c r="BT88" s="4">
        <v>41.985507246376812</v>
      </c>
      <c r="BU88" s="4">
        <v>141.15942028985506</v>
      </c>
      <c r="BV88" s="4">
        <v>47.053140096618364</v>
      </c>
      <c r="BW88" s="1">
        <v>11</v>
      </c>
      <c r="BX88" s="1">
        <v>30</v>
      </c>
      <c r="BY88" s="1">
        <v>21</v>
      </c>
      <c r="BZ88" s="1">
        <v>7</v>
      </c>
      <c r="CA88" s="1">
        <v>0</v>
      </c>
      <c r="CB88" s="1">
        <v>0</v>
      </c>
      <c r="CC88" s="1">
        <v>24</v>
      </c>
      <c r="CD88" s="1">
        <v>27</v>
      </c>
      <c r="CE88" s="1">
        <v>10</v>
      </c>
      <c r="CF88" s="1">
        <v>8</v>
      </c>
      <c r="CG88" s="1">
        <v>0</v>
      </c>
      <c r="CH88" s="1">
        <v>3</v>
      </c>
      <c r="CI88" s="1">
        <v>34</v>
      </c>
      <c r="CJ88" s="1">
        <v>15</v>
      </c>
      <c r="CK88" s="1">
        <v>14</v>
      </c>
      <c r="CL88" s="1">
        <v>6</v>
      </c>
      <c r="CM88" s="1">
        <v>0</v>
      </c>
      <c r="CN88" s="1">
        <v>1</v>
      </c>
      <c r="CO88" s="1">
        <v>0</v>
      </c>
      <c r="CP88" s="1">
        <v>0</v>
      </c>
      <c r="CQ88" s="1">
        <v>39</v>
      </c>
      <c r="CR88" s="1">
        <v>1</v>
      </c>
      <c r="CS88" s="4">
        <v>55.842105263157897</v>
      </c>
      <c r="CT88" s="4">
        <v>44.736842105263158</v>
      </c>
      <c r="CU88" s="4">
        <v>50.078947368421055</v>
      </c>
      <c r="CV88" s="4">
        <v>49.263157894736842</v>
      </c>
      <c r="CW88" s="4">
        <v>150.65789473684211</v>
      </c>
      <c r="CX88" s="4">
        <v>50.219298245614027</v>
      </c>
      <c r="CY88" s="4">
        <v>49.98026315789474</v>
      </c>
      <c r="CZ88" s="1">
        <v>4</v>
      </c>
      <c r="DA88" s="1">
        <v>21</v>
      </c>
      <c r="DB88" s="1">
        <v>7</v>
      </c>
      <c r="DC88" s="1">
        <v>6</v>
      </c>
      <c r="DD88" s="1">
        <v>0</v>
      </c>
      <c r="DE88" s="1">
        <v>0</v>
      </c>
      <c r="DF88" s="1">
        <v>12</v>
      </c>
      <c r="DG88" s="1">
        <v>15</v>
      </c>
      <c r="DH88" s="1">
        <v>7</v>
      </c>
      <c r="DI88" s="1">
        <v>4</v>
      </c>
      <c r="DJ88" s="1">
        <v>0</v>
      </c>
      <c r="DK88" s="1">
        <v>1</v>
      </c>
      <c r="DL88" s="1">
        <v>14</v>
      </c>
      <c r="DM88" s="1">
        <v>11</v>
      </c>
      <c r="DN88" s="1">
        <v>5</v>
      </c>
      <c r="DO88" s="1">
        <v>8</v>
      </c>
      <c r="DP88" s="1">
        <v>0</v>
      </c>
      <c r="DQ88" s="1">
        <v>2</v>
      </c>
      <c r="DR88" s="1">
        <v>6</v>
      </c>
      <c r="DS88" s="1">
        <v>19</v>
      </c>
      <c r="DT88" s="1">
        <v>11</v>
      </c>
      <c r="DU88" s="1">
        <v>2</v>
      </c>
      <c r="DV88" s="1">
        <v>1</v>
      </c>
      <c r="DW88" s="1">
        <v>0</v>
      </c>
      <c r="DX88" s="1">
        <v>0</v>
      </c>
      <c r="DY88" s="1">
        <v>0</v>
      </c>
      <c r="DZ88" s="1">
        <v>109</v>
      </c>
      <c r="EA88" s="1">
        <v>2</v>
      </c>
      <c r="EB88" s="4">
        <v>54.925233644859816</v>
      </c>
      <c r="EC88" s="4">
        <v>44.747663551401871</v>
      </c>
      <c r="ED88" s="4">
        <v>44.859813084112147</v>
      </c>
      <c r="EE88" s="4">
        <v>49.263157894736842</v>
      </c>
      <c r="EF88" s="4">
        <v>144.53271028037383</v>
      </c>
      <c r="EG88" s="4">
        <v>48.177570093457945</v>
      </c>
      <c r="EH88" s="4">
        <v>48.092679127725852</v>
      </c>
      <c r="EI88" s="1">
        <v>15</v>
      </c>
      <c r="EJ88" s="1">
        <v>51</v>
      </c>
      <c r="EK88" s="1">
        <v>28</v>
      </c>
      <c r="EL88" s="1">
        <v>13</v>
      </c>
      <c r="EM88" s="1">
        <v>0</v>
      </c>
      <c r="EN88" s="1">
        <v>0</v>
      </c>
      <c r="EO88" s="1">
        <v>36</v>
      </c>
      <c r="EP88" s="1">
        <v>42</v>
      </c>
      <c r="EQ88" s="1">
        <v>17</v>
      </c>
      <c r="ER88" s="1">
        <v>12</v>
      </c>
      <c r="ES88" s="1">
        <v>0</v>
      </c>
      <c r="ET88" s="1">
        <v>4</v>
      </c>
      <c r="EU88" s="1">
        <v>48</v>
      </c>
      <c r="EV88" s="1">
        <v>26</v>
      </c>
      <c r="EW88" s="1">
        <v>19</v>
      </c>
      <c r="EX88" s="1">
        <v>14</v>
      </c>
      <c r="EY88" s="1">
        <v>0</v>
      </c>
      <c r="EZ88" s="1">
        <v>3</v>
      </c>
      <c r="FA88" s="1">
        <v>6</v>
      </c>
      <c r="FB88" s="1">
        <v>19</v>
      </c>
      <c r="FC88" s="1">
        <v>11</v>
      </c>
      <c r="FD88" s="1">
        <v>2</v>
      </c>
      <c r="FE88" s="1">
        <v>1</v>
      </c>
      <c r="FF88" s="1">
        <v>0</v>
      </c>
      <c r="FG88" s="1">
        <v>0</v>
      </c>
      <c r="FH88" s="1">
        <v>0</v>
      </c>
      <c r="FI88" s="1">
        <v>93</v>
      </c>
      <c r="FJ88" s="1">
        <v>64</v>
      </c>
      <c r="FK88" s="1">
        <v>86</v>
      </c>
      <c r="FL88" s="1">
        <v>15</v>
      </c>
      <c r="FM88" s="1">
        <v>4</v>
      </c>
      <c r="FN88" s="1">
        <v>15</v>
      </c>
      <c r="FO88" s="1">
        <v>26</v>
      </c>
      <c r="FP88" s="1">
        <v>13</v>
      </c>
      <c r="FQ88" s="1">
        <v>26</v>
      </c>
      <c r="FR88" s="1" t="s">
        <v>307</v>
      </c>
      <c r="FS88" s="1">
        <v>313</v>
      </c>
      <c r="FT88" s="1">
        <v>134</v>
      </c>
      <c r="FU88" s="1">
        <v>313</v>
      </c>
    </row>
    <row r="89" spans="63:177">
      <c r="BK89" s="29">
        <v>125219641</v>
      </c>
      <c r="BL89" s="1" t="s">
        <v>53</v>
      </c>
      <c r="BM89" s="1">
        <v>62</v>
      </c>
      <c r="BN89" s="1" t="s">
        <v>292</v>
      </c>
      <c r="BO89" s="1" t="s">
        <v>290</v>
      </c>
      <c r="BP89" s="1">
        <v>111</v>
      </c>
      <c r="BQ89" s="1">
        <v>0</v>
      </c>
      <c r="BR89" s="4">
        <v>71.486486486486484</v>
      </c>
      <c r="BS89" s="4">
        <v>64.50450450450451</v>
      </c>
      <c r="BT89" s="4">
        <v>60.585585585585584</v>
      </c>
      <c r="BU89" s="4">
        <v>196.57657657657657</v>
      </c>
      <c r="BV89" s="4">
        <v>65.525525525525552</v>
      </c>
      <c r="BW89" s="1">
        <v>2</v>
      </c>
      <c r="BX89" s="1">
        <v>30</v>
      </c>
      <c r="BY89" s="1">
        <v>46</v>
      </c>
      <c r="BZ89" s="1">
        <v>33</v>
      </c>
      <c r="CA89" s="1">
        <v>0</v>
      </c>
      <c r="CB89" s="1">
        <v>4</v>
      </c>
      <c r="CC89" s="1">
        <v>10</v>
      </c>
      <c r="CD89" s="1">
        <v>39</v>
      </c>
      <c r="CE89" s="1">
        <v>32</v>
      </c>
      <c r="CF89" s="1">
        <v>30</v>
      </c>
      <c r="CG89" s="1">
        <v>0</v>
      </c>
      <c r="CH89" s="1">
        <v>12</v>
      </c>
      <c r="CI89" s="1">
        <v>19</v>
      </c>
      <c r="CJ89" s="1">
        <v>32</v>
      </c>
      <c r="CK89" s="1">
        <v>31</v>
      </c>
      <c r="CL89" s="1">
        <v>29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4"/>
      <c r="CT89" s="4"/>
      <c r="CU89" s="4"/>
      <c r="CV89" s="4"/>
      <c r="CW89" s="4"/>
      <c r="CX89" s="4"/>
      <c r="CY89" s="4"/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111</v>
      </c>
      <c r="EA89" s="1">
        <v>0</v>
      </c>
      <c r="EB89" s="4">
        <v>71.486486486486484</v>
      </c>
      <c r="EC89" s="4">
        <v>64.50450450450451</v>
      </c>
      <c r="ED89" s="4">
        <v>60.585585585585584</v>
      </c>
      <c r="EE89" s="4"/>
      <c r="EF89" s="4">
        <v>196.57657657657657</v>
      </c>
      <c r="EG89" s="4">
        <v>65.525525525525552</v>
      </c>
      <c r="EH89" s="4">
        <v>65.525525525525552</v>
      </c>
      <c r="EI89" s="1">
        <v>2</v>
      </c>
      <c r="EJ89" s="1">
        <v>30</v>
      </c>
      <c r="EK89" s="1">
        <v>46</v>
      </c>
      <c r="EL89" s="1">
        <v>33</v>
      </c>
      <c r="EM89" s="1">
        <v>0</v>
      </c>
      <c r="EN89" s="1">
        <v>4</v>
      </c>
      <c r="EO89" s="1">
        <v>10</v>
      </c>
      <c r="EP89" s="1">
        <v>39</v>
      </c>
      <c r="EQ89" s="1">
        <v>32</v>
      </c>
      <c r="ER89" s="1">
        <v>30</v>
      </c>
      <c r="ES89" s="1">
        <v>0</v>
      </c>
      <c r="ET89" s="1">
        <v>12</v>
      </c>
      <c r="EU89" s="1">
        <v>19</v>
      </c>
      <c r="EV89" s="1">
        <v>32</v>
      </c>
      <c r="EW89" s="1">
        <v>31</v>
      </c>
      <c r="EX89" s="1">
        <v>29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7</v>
      </c>
      <c r="FJ89" s="1" t="s">
        <v>375</v>
      </c>
      <c r="FK89" s="1">
        <v>6</v>
      </c>
      <c r="FL89" s="1">
        <v>1</v>
      </c>
      <c r="FM89" s="1" t="s">
        <v>375</v>
      </c>
      <c r="FN89" s="1">
        <v>1</v>
      </c>
      <c r="FO89" s="1">
        <v>26</v>
      </c>
      <c r="FP89" s="1">
        <v>13</v>
      </c>
      <c r="FQ89" s="1">
        <v>26</v>
      </c>
      <c r="FR89" s="1" t="s">
        <v>307</v>
      </c>
      <c r="FS89" s="1">
        <v>313</v>
      </c>
      <c r="FT89" s="1">
        <v>134</v>
      </c>
      <c r="FU89" s="1">
        <v>313</v>
      </c>
    </row>
    <row r="90" spans="63:177">
      <c r="BK90" s="29">
        <v>530509102</v>
      </c>
      <c r="BL90" s="1" t="s">
        <v>54</v>
      </c>
      <c r="BM90" s="1">
        <v>70</v>
      </c>
      <c r="BN90" s="1" t="s">
        <v>292</v>
      </c>
      <c r="BO90" s="1" t="s">
        <v>290</v>
      </c>
      <c r="BP90" s="1">
        <v>177</v>
      </c>
      <c r="BQ90" s="1">
        <v>0</v>
      </c>
      <c r="BR90" s="4">
        <v>62.757062146892657</v>
      </c>
      <c r="BS90" s="4">
        <v>55.502824858757059</v>
      </c>
      <c r="BT90" s="4">
        <v>50.056497175141246</v>
      </c>
      <c r="BU90" s="4">
        <v>168.31638418079095</v>
      </c>
      <c r="BV90" s="4">
        <v>56.105461393596997</v>
      </c>
      <c r="BW90" s="1">
        <v>16</v>
      </c>
      <c r="BX90" s="1">
        <v>65</v>
      </c>
      <c r="BY90" s="1">
        <v>52</v>
      </c>
      <c r="BZ90" s="1">
        <v>44</v>
      </c>
      <c r="CA90" s="1">
        <v>0</v>
      </c>
      <c r="CB90" s="1">
        <v>1</v>
      </c>
      <c r="CC90" s="1">
        <v>44</v>
      </c>
      <c r="CD90" s="1">
        <v>51</v>
      </c>
      <c r="CE90" s="1">
        <v>46</v>
      </c>
      <c r="CF90" s="1">
        <v>36</v>
      </c>
      <c r="CG90" s="1">
        <v>1</v>
      </c>
      <c r="CH90" s="1">
        <v>8</v>
      </c>
      <c r="CI90" s="1">
        <v>53</v>
      </c>
      <c r="CJ90" s="1">
        <v>65</v>
      </c>
      <c r="CK90" s="1">
        <v>38</v>
      </c>
      <c r="CL90" s="1">
        <v>21</v>
      </c>
      <c r="CM90" s="1">
        <v>0</v>
      </c>
      <c r="CN90" s="1">
        <v>1</v>
      </c>
      <c r="CO90" s="1">
        <v>0</v>
      </c>
      <c r="CP90" s="1">
        <v>0</v>
      </c>
      <c r="CQ90" s="1">
        <v>0</v>
      </c>
      <c r="CR90" s="1">
        <v>0</v>
      </c>
      <c r="CS90" s="4"/>
      <c r="CT90" s="4"/>
      <c r="CU90" s="4"/>
      <c r="CV90" s="4"/>
      <c r="CW90" s="4"/>
      <c r="CX90" s="4"/>
      <c r="CY90" s="4"/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177</v>
      </c>
      <c r="EA90" s="1">
        <v>0</v>
      </c>
      <c r="EB90" s="4">
        <v>62.757062146892657</v>
      </c>
      <c r="EC90" s="4">
        <v>55.502824858757059</v>
      </c>
      <c r="ED90" s="4">
        <v>50.056497175141246</v>
      </c>
      <c r="EE90" s="4"/>
      <c r="EF90" s="4">
        <v>168.31638418079095</v>
      </c>
      <c r="EG90" s="4">
        <v>56.105461393596997</v>
      </c>
      <c r="EH90" s="4">
        <v>56.105461393596997</v>
      </c>
      <c r="EI90" s="1">
        <v>16</v>
      </c>
      <c r="EJ90" s="1">
        <v>65</v>
      </c>
      <c r="EK90" s="1">
        <v>52</v>
      </c>
      <c r="EL90" s="1">
        <v>44</v>
      </c>
      <c r="EM90" s="1">
        <v>0</v>
      </c>
      <c r="EN90" s="1">
        <v>1</v>
      </c>
      <c r="EO90" s="1">
        <v>44</v>
      </c>
      <c r="EP90" s="1">
        <v>51</v>
      </c>
      <c r="EQ90" s="1">
        <v>46</v>
      </c>
      <c r="ER90" s="1">
        <v>36</v>
      </c>
      <c r="ES90" s="1">
        <v>1</v>
      </c>
      <c r="ET90" s="1">
        <v>8</v>
      </c>
      <c r="EU90" s="1">
        <v>53</v>
      </c>
      <c r="EV90" s="1">
        <v>65</v>
      </c>
      <c r="EW90" s="1">
        <v>38</v>
      </c>
      <c r="EX90" s="1">
        <v>21</v>
      </c>
      <c r="EY90" s="1">
        <v>0</v>
      </c>
      <c r="EZ90" s="1">
        <v>1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24</v>
      </c>
      <c r="FJ90" s="1" t="s">
        <v>375</v>
      </c>
      <c r="FK90" s="1">
        <v>24</v>
      </c>
      <c r="FL90" s="1">
        <v>6</v>
      </c>
      <c r="FM90" s="1" t="s">
        <v>375</v>
      </c>
      <c r="FN90" s="1">
        <v>5</v>
      </c>
      <c r="FO90" s="1">
        <v>26</v>
      </c>
      <c r="FP90" s="1">
        <v>13</v>
      </c>
      <c r="FQ90" s="1">
        <v>26</v>
      </c>
      <c r="FR90" s="1" t="s">
        <v>307</v>
      </c>
      <c r="FS90" s="1">
        <v>313</v>
      </c>
      <c r="FT90" s="1">
        <v>134</v>
      </c>
      <c r="FU90" s="1">
        <v>313</v>
      </c>
    </row>
    <row r="91" spans="63:177">
      <c r="BK91" s="29">
        <v>770351652</v>
      </c>
      <c r="BL91" s="1" t="s">
        <v>341</v>
      </c>
      <c r="BM91" s="1">
        <v>109</v>
      </c>
      <c r="BN91" s="1" t="s">
        <v>289</v>
      </c>
      <c r="BO91" s="1" t="s">
        <v>290</v>
      </c>
      <c r="BP91" s="1">
        <v>63</v>
      </c>
      <c r="BQ91" s="1">
        <v>0</v>
      </c>
      <c r="BR91" s="4">
        <v>58.349206349206348</v>
      </c>
      <c r="BS91" s="4">
        <v>44.571428571428569</v>
      </c>
      <c r="BT91" s="4">
        <v>42.412698412698411</v>
      </c>
      <c r="BU91" s="4">
        <v>145.33333333333334</v>
      </c>
      <c r="BV91" s="4">
        <v>48.444444444444429</v>
      </c>
      <c r="BW91" s="1">
        <v>9</v>
      </c>
      <c r="BX91" s="1">
        <v>24</v>
      </c>
      <c r="BY91" s="1">
        <v>17</v>
      </c>
      <c r="BZ91" s="1">
        <v>13</v>
      </c>
      <c r="CA91" s="1">
        <v>1</v>
      </c>
      <c r="CB91" s="1">
        <v>0</v>
      </c>
      <c r="CC91" s="1">
        <v>27</v>
      </c>
      <c r="CD91" s="1">
        <v>18</v>
      </c>
      <c r="CE91" s="1">
        <v>9</v>
      </c>
      <c r="CF91" s="1">
        <v>9</v>
      </c>
      <c r="CG91" s="1">
        <v>1</v>
      </c>
      <c r="CH91" s="1">
        <v>3</v>
      </c>
      <c r="CI91" s="1">
        <v>31</v>
      </c>
      <c r="CJ91" s="1">
        <v>12</v>
      </c>
      <c r="CK91" s="1">
        <v>14</v>
      </c>
      <c r="CL91" s="1">
        <v>6</v>
      </c>
      <c r="CM91" s="1">
        <v>1</v>
      </c>
      <c r="CN91" s="1">
        <v>0</v>
      </c>
      <c r="CO91" s="1">
        <v>1</v>
      </c>
      <c r="CP91" s="1">
        <v>0</v>
      </c>
      <c r="CQ91" s="1">
        <v>0</v>
      </c>
      <c r="CR91" s="1">
        <v>0</v>
      </c>
      <c r="CS91" s="4"/>
      <c r="CT91" s="4"/>
      <c r="CU91" s="4"/>
      <c r="CV91" s="4"/>
      <c r="CW91" s="4"/>
      <c r="CX91" s="4"/>
      <c r="CY91" s="4"/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63</v>
      </c>
      <c r="EA91" s="1">
        <v>0</v>
      </c>
      <c r="EB91" s="4">
        <v>58.349206349206348</v>
      </c>
      <c r="EC91" s="4">
        <v>44.571428571428569</v>
      </c>
      <c r="ED91" s="4">
        <v>42.412698412698411</v>
      </c>
      <c r="EE91" s="4"/>
      <c r="EF91" s="4">
        <v>145.33333333333334</v>
      </c>
      <c r="EG91" s="4">
        <v>48.444444444444429</v>
      </c>
      <c r="EH91" s="4">
        <v>48.444444444444429</v>
      </c>
      <c r="EI91" s="1">
        <v>9</v>
      </c>
      <c r="EJ91" s="1">
        <v>24</v>
      </c>
      <c r="EK91" s="1">
        <v>17</v>
      </c>
      <c r="EL91" s="1">
        <v>13</v>
      </c>
      <c r="EM91" s="1">
        <v>1</v>
      </c>
      <c r="EN91" s="1">
        <v>0</v>
      </c>
      <c r="EO91" s="1">
        <v>27</v>
      </c>
      <c r="EP91" s="1">
        <v>18</v>
      </c>
      <c r="EQ91" s="1">
        <v>9</v>
      </c>
      <c r="ER91" s="1">
        <v>9</v>
      </c>
      <c r="ES91" s="1">
        <v>1</v>
      </c>
      <c r="ET91" s="1">
        <v>3</v>
      </c>
      <c r="EU91" s="1">
        <v>31</v>
      </c>
      <c r="EV91" s="1">
        <v>12</v>
      </c>
      <c r="EW91" s="1">
        <v>14</v>
      </c>
      <c r="EX91" s="1">
        <v>6</v>
      </c>
      <c r="EY91" s="1">
        <v>1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1</v>
      </c>
      <c r="FH91" s="1">
        <v>0</v>
      </c>
      <c r="FI91" s="1">
        <v>71</v>
      </c>
      <c r="FJ91" s="1" t="s">
        <v>375</v>
      </c>
      <c r="FK91" s="1">
        <v>81</v>
      </c>
      <c r="FL91" s="1">
        <v>14</v>
      </c>
      <c r="FM91" s="1" t="s">
        <v>375</v>
      </c>
      <c r="FN91" s="1">
        <v>14</v>
      </c>
      <c r="FO91" s="1">
        <v>26</v>
      </c>
      <c r="FP91" s="1">
        <v>13</v>
      </c>
      <c r="FQ91" s="1">
        <v>26</v>
      </c>
      <c r="FR91" s="1" t="s">
        <v>307</v>
      </c>
      <c r="FS91" s="1">
        <v>313</v>
      </c>
      <c r="FT91" s="1">
        <v>134</v>
      </c>
      <c r="FU91" s="1">
        <v>313</v>
      </c>
    </row>
    <row r="92" spans="63:177">
      <c r="BK92" s="29">
        <v>553750720</v>
      </c>
      <c r="BL92" s="1" t="s">
        <v>37</v>
      </c>
      <c r="BM92" s="1">
        <v>129</v>
      </c>
      <c r="BN92" s="1" t="s">
        <v>289</v>
      </c>
      <c r="BO92" s="1" t="s">
        <v>290</v>
      </c>
      <c r="BP92" s="1">
        <v>92</v>
      </c>
      <c r="BQ92" s="1">
        <v>0</v>
      </c>
      <c r="BR92" s="4">
        <v>66.858695652173907</v>
      </c>
      <c r="BS92" s="4">
        <v>53.565217391304351</v>
      </c>
      <c r="BT92" s="4">
        <v>47.956521739130437</v>
      </c>
      <c r="BU92" s="4">
        <v>168.38043478260869</v>
      </c>
      <c r="BV92" s="4">
        <v>56.126811594202898</v>
      </c>
      <c r="BW92" s="1">
        <v>9</v>
      </c>
      <c r="BX92" s="1">
        <v>26</v>
      </c>
      <c r="BY92" s="1">
        <v>27</v>
      </c>
      <c r="BZ92" s="1">
        <v>30</v>
      </c>
      <c r="CA92" s="1">
        <v>1</v>
      </c>
      <c r="CB92" s="1">
        <v>2</v>
      </c>
      <c r="CC92" s="1">
        <v>24</v>
      </c>
      <c r="CD92" s="1">
        <v>28</v>
      </c>
      <c r="CE92" s="1">
        <v>20</v>
      </c>
      <c r="CF92" s="1">
        <v>20</v>
      </c>
      <c r="CG92" s="1">
        <v>0</v>
      </c>
      <c r="CH92" s="1">
        <v>3</v>
      </c>
      <c r="CI92" s="1">
        <v>33</v>
      </c>
      <c r="CJ92" s="1">
        <v>28</v>
      </c>
      <c r="CK92" s="1">
        <v>20</v>
      </c>
      <c r="CL92" s="1">
        <v>11</v>
      </c>
      <c r="CM92" s="1">
        <v>0</v>
      </c>
      <c r="CN92" s="1">
        <v>1</v>
      </c>
      <c r="CO92" s="1">
        <v>0</v>
      </c>
      <c r="CP92" s="1">
        <v>0</v>
      </c>
      <c r="CQ92" s="1">
        <v>0</v>
      </c>
      <c r="CR92" s="1">
        <v>0</v>
      </c>
      <c r="CS92" s="4"/>
      <c r="CT92" s="4"/>
      <c r="CU92" s="4"/>
      <c r="CV92" s="4"/>
      <c r="CW92" s="4"/>
      <c r="CX92" s="4"/>
      <c r="CY92" s="4"/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92</v>
      </c>
      <c r="EA92" s="1">
        <v>0</v>
      </c>
      <c r="EB92" s="4">
        <v>66.858695652173907</v>
      </c>
      <c r="EC92" s="4">
        <v>53.565217391304351</v>
      </c>
      <c r="ED92" s="4">
        <v>47.956521739130437</v>
      </c>
      <c r="EE92" s="4"/>
      <c r="EF92" s="4">
        <v>168.38043478260869</v>
      </c>
      <c r="EG92" s="4">
        <v>56.126811594202898</v>
      </c>
      <c r="EH92" s="4">
        <v>56.126811594202898</v>
      </c>
      <c r="EI92" s="1">
        <v>9</v>
      </c>
      <c r="EJ92" s="1">
        <v>26</v>
      </c>
      <c r="EK92" s="1">
        <v>27</v>
      </c>
      <c r="EL92" s="1">
        <v>30</v>
      </c>
      <c r="EM92" s="1">
        <v>1</v>
      </c>
      <c r="EN92" s="1">
        <v>2</v>
      </c>
      <c r="EO92" s="1">
        <v>24</v>
      </c>
      <c r="EP92" s="1">
        <v>28</v>
      </c>
      <c r="EQ92" s="1">
        <v>20</v>
      </c>
      <c r="ER92" s="1">
        <v>20</v>
      </c>
      <c r="ES92" s="1">
        <v>0</v>
      </c>
      <c r="ET92" s="1">
        <v>3</v>
      </c>
      <c r="EU92" s="1">
        <v>33</v>
      </c>
      <c r="EV92" s="1">
        <v>28</v>
      </c>
      <c r="EW92" s="1">
        <v>20</v>
      </c>
      <c r="EX92" s="1">
        <v>11</v>
      </c>
      <c r="EY92" s="1">
        <v>0</v>
      </c>
      <c r="EZ92" s="1">
        <v>1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23</v>
      </c>
      <c r="FJ92" s="1" t="s">
        <v>375</v>
      </c>
      <c r="FK92" s="1">
        <v>23</v>
      </c>
      <c r="FL92" s="1">
        <v>5</v>
      </c>
      <c r="FM92" s="1" t="s">
        <v>375</v>
      </c>
      <c r="FN92" s="1">
        <v>4</v>
      </c>
      <c r="FO92" s="1">
        <v>26</v>
      </c>
      <c r="FP92" s="1">
        <v>13</v>
      </c>
      <c r="FQ92" s="1">
        <v>26</v>
      </c>
      <c r="FR92" s="1" t="s">
        <v>307</v>
      </c>
      <c r="FS92" s="1">
        <v>313</v>
      </c>
      <c r="FT92" s="1">
        <v>134</v>
      </c>
      <c r="FU92" s="1">
        <v>313</v>
      </c>
    </row>
    <row r="93" spans="63:177">
      <c r="BK93" s="29">
        <v>253371454</v>
      </c>
      <c r="BL93" s="1" t="s">
        <v>38</v>
      </c>
      <c r="BM93" s="1">
        <v>145</v>
      </c>
      <c r="BN93" s="1" t="s">
        <v>289</v>
      </c>
      <c r="BO93" s="1" t="s">
        <v>370</v>
      </c>
      <c r="BP93" s="1">
        <v>25</v>
      </c>
      <c r="BQ93" s="1">
        <v>0</v>
      </c>
      <c r="BR93" s="4">
        <v>60.08</v>
      </c>
      <c r="BS93" s="4">
        <v>58.24</v>
      </c>
      <c r="BT93" s="4">
        <v>52.72</v>
      </c>
      <c r="BU93" s="4">
        <v>171.04</v>
      </c>
      <c r="BV93" s="4">
        <v>57.013333333333328</v>
      </c>
      <c r="BW93" s="1">
        <v>3</v>
      </c>
      <c r="BX93" s="1">
        <v>9</v>
      </c>
      <c r="BY93" s="1">
        <v>8</v>
      </c>
      <c r="BZ93" s="1">
        <v>5</v>
      </c>
      <c r="CA93" s="1">
        <v>0</v>
      </c>
      <c r="CB93" s="1">
        <v>0</v>
      </c>
      <c r="CC93" s="1">
        <v>7</v>
      </c>
      <c r="CD93" s="1">
        <v>6</v>
      </c>
      <c r="CE93" s="1">
        <v>2</v>
      </c>
      <c r="CF93" s="1">
        <v>10</v>
      </c>
      <c r="CG93" s="1">
        <v>0</v>
      </c>
      <c r="CH93" s="1">
        <v>3</v>
      </c>
      <c r="CI93" s="1">
        <v>8</v>
      </c>
      <c r="CJ93" s="1">
        <v>9</v>
      </c>
      <c r="CK93" s="1">
        <v>2</v>
      </c>
      <c r="CL93" s="1">
        <v>6</v>
      </c>
      <c r="CM93" s="1">
        <v>0</v>
      </c>
      <c r="CN93" s="1">
        <v>0</v>
      </c>
      <c r="CO93" s="1">
        <v>0</v>
      </c>
      <c r="CP93" s="1">
        <v>0</v>
      </c>
      <c r="CQ93" s="1">
        <v>163</v>
      </c>
      <c r="CR93" s="1">
        <v>0</v>
      </c>
      <c r="CS93" s="4">
        <v>62.128834355828218</v>
      </c>
      <c r="CT93" s="4">
        <v>54.208588957055213</v>
      </c>
      <c r="CU93" s="4">
        <v>62.95092024539877</v>
      </c>
      <c r="CV93" s="4">
        <v>51.711656441717793</v>
      </c>
      <c r="CW93" s="4">
        <v>179.28834355828221</v>
      </c>
      <c r="CX93" s="4">
        <v>59.762781186094095</v>
      </c>
      <c r="CY93" s="4">
        <v>57.75</v>
      </c>
      <c r="CZ93" s="1">
        <v>11</v>
      </c>
      <c r="DA93" s="1">
        <v>65</v>
      </c>
      <c r="DB93" s="1">
        <v>62</v>
      </c>
      <c r="DC93" s="1">
        <v>25</v>
      </c>
      <c r="DD93" s="1">
        <v>0</v>
      </c>
      <c r="DE93" s="1">
        <v>0</v>
      </c>
      <c r="DF93" s="1">
        <v>32</v>
      </c>
      <c r="DG93" s="1">
        <v>67</v>
      </c>
      <c r="DH93" s="1">
        <v>35</v>
      </c>
      <c r="DI93" s="1">
        <v>29</v>
      </c>
      <c r="DJ93" s="1">
        <v>0</v>
      </c>
      <c r="DK93" s="1">
        <v>4</v>
      </c>
      <c r="DL93" s="1">
        <v>25</v>
      </c>
      <c r="DM93" s="1">
        <v>39</v>
      </c>
      <c r="DN93" s="1">
        <v>61</v>
      </c>
      <c r="DO93" s="1">
        <v>38</v>
      </c>
      <c r="DP93" s="1">
        <v>0</v>
      </c>
      <c r="DQ93" s="1">
        <v>7</v>
      </c>
      <c r="DR93" s="1">
        <v>29</v>
      </c>
      <c r="DS93" s="1">
        <v>82</v>
      </c>
      <c r="DT93" s="1">
        <v>40</v>
      </c>
      <c r="DU93" s="1">
        <v>12</v>
      </c>
      <c r="DV93" s="1">
        <v>1</v>
      </c>
      <c r="DW93" s="1">
        <v>1</v>
      </c>
      <c r="DX93" s="1">
        <v>0</v>
      </c>
      <c r="DY93" s="1">
        <v>0</v>
      </c>
      <c r="DZ93" s="1">
        <v>188</v>
      </c>
      <c r="EA93" s="1">
        <v>0</v>
      </c>
      <c r="EB93" s="4">
        <v>61.856382978723403</v>
      </c>
      <c r="EC93" s="4">
        <v>54.744680851063826</v>
      </c>
      <c r="ED93" s="4">
        <v>61.590425531914896</v>
      </c>
      <c r="EE93" s="4">
        <v>51.711656441717793</v>
      </c>
      <c r="EF93" s="4">
        <v>178.19148936170214</v>
      </c>
      <c r="EG93" s="4">
        <v>59.397163120567399</v>
      </c>
      <c r="EH93" s="4">
        <v>57.652039007092213</v>
      </c>
      <c r="EI93" s="1">
        <v>14</v>
      </c>
      <c r="EJ93" s="1">
        <v>74</v>
      </c>
      <c r="EK93" s="1">
        <v>70</v>
      </c>
      <c r="EL93" s="1">
        <v>30</v>
      </c>
      <c r="EM93" s="1">
        <v>0</v>
      </c>
      <c r="EN93" s="1">
        <v>0</v>
      </c>
      <c r="EO93" s="1">
        <v>39</v>
      </c>
      <c r="EP93" s="1">
        <v>73</v>
      </c>
      <c r="EQ93" s="1">
        <v>37</v>
      </c>
      <c r="ER93" s="1">
        <v>39</v>
      </c>
      <c r="ES93" s="1">
        <v>0</v>
      </c>
      <c r="ET93" s="1">
        <v>7</v>
      </c>
      <c r="EU93" s="1">
        <v>33</v>
      </c>
      <c r="EV93" s="1">
        <v>48</v>
      </c>
      <c r="EW93" s="1">
        <v>63</v>
      </c>
      <c r="EX93" s="1">
        <v>44</v>
      </c>
      <c r="EY93" s="1">
        <v>0</v>
      </c>
      <c r="EZ93" s="1">
        <v>7</v>
      </c>
      <c r="FA93" s="1">
        <v>29</v>
      </c>
      <c r="FB93" s="1">
        <v>82</v>
      </c>
      <c r="FC93" s="1">
        <v>40</v>
      </c>
      <c r="FD93" s="1">
        <v>12</v>
      </c>
      <c r="FE93" s="1">
        <v>1</v>
      </c>
      <c r="FF93" s="1">
        <v>1</v>
      </c>
      <c r="FG93" s="1">
        <v>0</v>
      </c>
      <c r="FH93" s="1">
        <v>0</v>
      </c>
      <c r="FI93" s="1">
        <v>16</v>
      </c>
      <c r="FJ93" s="1">
        <v>10</v>
      </c>
      <c r="FK93" s="1">
        <v>11</v>
      </c>
      <c r="FL93" s="1">
        <v>4</v>
      </c>
      <c r="FM93" s="1">
        <v>1</v>
      </c>
      <c r="FN93" s="1">
        <v>3</v>
      </c>
      <c r="FO93" s="1">
        <v>26</v>
      </c>
      <c r="FP93" s="1">
        <v>13</v>
      </c>
      <c r="FQ93" s="1">
        <v>26</v>
      </c>
      <c r="FR93" s="1" t="s">
        <v>307</v>
      </c>
      <c r="FS93" s="1">
        <v>313</v>
      </c>
      <c r="FT93" s="1">
        <v>134</v>
      </c>
      <c r="FU93" s="1">
        <v>313</v>
      </c>
    </row>
    <row r="94" spans="63:177">
      <c r="BK94" s="29">
        <v>144738206</v>
      </c>
      <c r="BL94" s="1" t="s">
        <v>342</v>
      </c>
      <c r="BM94" s="1">
        <v>201</v>
      </c>
      <c r="BN94" s="1" t="s">
        <v>289</v>
      </c>
      <c r="BO94" s="1" t="s">
        <v>370</v>
      </c>
      <c r="BP94" s="1">
        <v>82</v>
      </c>
      <c r="BQ94" s="1">
        <v>1</v>
      </c>
      <c r="BR94" s="4">
        <v>44.97530864197531</v>
      </c>
      <c r="BS94" s="4">
        <v>36.444444444444443</v>
      </c>
      <c r="BT94" s="4">
        <v>33.950617283950621</v>
      </c>
      <c r="BU94" s="4">
        <v>115.37037037037037</v>
      </c>
      <c r="BV94" s="4">
        <v>38.45679012345677</v>
      </c>
      <c r="BW94" s="1">
        <v>23</v>
      </c>
      <c r="BX94" s="1">
        <v>36</v>
      </c>
      <c r="BY94" s="1">
        <v>17</v>
      </c>
      <c r="BZ94" s="1">
        <v>5</v>
      </c>
      <c r="CA94" s="1">
        <v>0</v>
      </c>
      <c r="CB94" s="1">
        <v>0</v>
      </c>
      <c r="CC94" s="1">
        <v>45</v>
      </c>
      <c r="CD94" s="1">
        <v>21</v>
      </c>
      <c r="CE94" s="1">
        <v>10</v>
      </c>
      <c r="CF94" s="1">
        <v>5</v>
      </c>
      <c r="CG94" s="1">
        <v>0</v>
      </c>
      <c r="CH94" s="1">
        <v>1</v>
      </c>
      <c r="CI94" s="1">
        <v>48</v>
      </c>
      <c r="CJ94" s="1">
        <v>23</v>
      </c>
      <c r="CK94" s="1">
        <v>6</v>
      </c>
      <c r="CL94" s="1">
        <v>4</v>
      </c>
      <c r="CM94" s="1">
        <v>0</v>
      </c>
      <c r="CN94" s="1">
        <v>0</v>
      </c>
      <c r="CO94" s="1">
        <v>0</v>
      </c>
      <c r="CP94" s="1">
        <v>0</v>
      </c>
      <c r="CQ94" s="1">
        <v>18</v>
      </c>
      <c r="CR94" s="1">
        <v>0</v>
      </c>
      <c r="CS94" s="4">
        <v>42.777777777777779</v>
      </c>
      <c r="CT94" s="4">
        <v>37.777777777777779</v>
      </c>
      <c r="CU94" s="4">
        <v>40.388888888888886</v>
      </c>
      <c r="CV94" s="4">
        <v>45.722222222222221</v>
      </c>
      <c r="CW94" s="4">
        <v>120.94444444444444</v>
      </c>
      <c r="CX94" s="4">
        <v>40.314814814814817</v>
      </c>
      <c r="CY94" s="4">
        <v>41.666666666666664</v>
      </c>
      <c r="CZ94" s="1">
        <v>7</v>
      </c>
      <c r="DA94" s="1">
        <v>7</v>
      </c>
      <c r="DB94" s="1">
        <v>4</v>
      </c>
      <c r="DC94" s="1">
        <v>0</v>
      </c>
      <c r="DD94" s="1">
        <v>0</v>
      </c>
      <c r="DE94" s="1">
        <v>0</v>
      </c>
      <c r="DF94" s="1">
        <v>7</v>
      </c>
      <c r="DG94" s="1">
        <v>8</v>
      </c>
      <c r="DH94" s="1">
        <v>2</v>
      </c>
      <c r="DI94" s="1">
        <v>1</v>
      </c>
      <c r="DJ94" s="1">
        <v>0</v>
      </c>
      <c r="DK94" s="1">
        <v>0</v>
      </c>
      <c r="DL94" s="1">
        <v>9</v>
      </c>
      <c r="DM94" s="1">
        <v>5</v>
      </c>
      <c r="DN94" s="1">
        <v>1</v>
      </c>
      <c r="DO94" s="1">
        <v>3</v>
      </c>
      <c r="DP94" s="1">
        <v>0</v>
      </c>
      <c r="DQ94" s="1">
        <v>0</v>
      </c>
      <c r="DR94" s="1">
        <v>5</v>
      </c>
      <c r="DS94" s="1">
        <v>9</v>
      </c>
      <c r="DT94" s="1">
        <v>4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100</v>
      </c>
      <c r="EA94" s="1">
        <v>1</v>
      </c>
      <c r="EB94" s="4">
        <v>44.575757575757578</v>
      </c>
      <c r="EC94" s="4">
        <v>36.686868686868685</v>
      </c>
      <c r="ED94" s="4">
        <v>35.121212121212125</v>
      </c>
      <c r="EE94" s="4">
        <v>45.722222222222221</v>
      </c>
      <c r="EF94" s="4">
        <v>116.38383838383838</v>
      </c>
      <c r="EG94" s="4">
        <v>38.794612794612796</v>
      </c>
      <c r="EH94" s="4">
        <v>39.040404040404042</v>
      </c>
      <c r="EI94" s="1">
        <v>30</v>
      </c>
      <c r="EJ94" s="1">
        <v>43</v>
      </c>
      <c r="EK94" s="1">
        <v>21</v>
      </c>
      <c r="EL94" s="1">
        <v>5</v>
      </c>
      <c r="EM94" s="1">
        <v>0</v>
      </c>
      <c r="EN94" s="1">
        <v>0</v>
      </c>
      <c r="EO94" s="1">
        <v>52</v>
      </c>
      <c r="EP94" s="1">
        <v>29</v>
      </c>
      <c r="EQ94" s="1">
        <v>12</v>
      </c>
      <c r="ER94" s="1">
        <v>6</v>
      </c>
      <c r="ES94" s="1">
        <v>0</v>
      </c>
      <c r="ET94" s="1">
        <v>1</v>
      </c>
      <c r="EU94" s="1">
        <v>57</v>
      </c>
      <c r="EV94" s="1">
        <v>28</v>
      </c>
      <c r="EW94" s="1">
        <v>7</v>
      </c>
      <c r="EX94" s="1">
        <v>7</v>
      </c>
      <c r="EY94" s="1">
        <v>0</v>
      </c>
      <c r="EZ94" s="1">
        <v>0</v>
      </c>
      <c r="FA94" s="1">
        <v>5</v>
      </c>
      <c r="FB94" s="1">
        <v>9</v>
      </c>
      <c r="FC94" s="1">
        <v>4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217</v>
      </c>
      <c r="FJ94" s="1">
        <v>119</v>
      </c>
      <c r="FK94" s="1">
        <v>219</v>
      </c>
      <c r="FL94" s="1">
        <v>21</v>
      </c>
      <c r="FM94" s="1">
        <v>11</v>
      </c>
      <c r="FN94" s="1">
        <v>22</v>
      </c>
      <c r="FO94" s="1">
        <v>26</v>
      </c>
      <c r="FP94" s="1">
        <v>13</v>
      </c>
      <c r="FQ94" s="1">
        <v>26</v>
      </c>
      <c r="FR94" s="1" t="s">
        <v>307</v>
      </c>
      <c r="FS94" s="1">
        <v>313</v>
      </c>
      <c r="FT94" s="1">
        <v>134</v>
      </c>
      <c r="FU94" s="1">
        <v>313</v>
      </c>
    </row>
    <row r="95" spans="63:177">
      <c r="BK95" s="29">
        <v>578683257</v>
      </c>
      <c r="BL95" s="1" t="s">
        <v>39</v>
      </c>
      <c r="BM95" s="1">
        <v>210</v>
      </c>
      <c r="BN95" s="1" t="s">
        <v>289</v>
      </c>
      <c r="BO95" s="1" t="s">
        <v>370</v>
      </c>
      <c r="BP95" s="1">
        <v>49</v>
      </c>
      <c r="BQ95" s="1">
        <v>0</v>
      </c>
      <c r="BR95" s="4">
        <v>57.571428571428569</v>
      </c>
      <c r="BS95" s="4">
        <v>50.693877551020407</v>
      </c>
      <c r="BT95" s="4">
        <v>42.897959183673471</v>
      </c>
      <c r="BU95" s="4">
        <v>151.16326530612244</v>
      </c>
      <c r="BV95" s="4">
        <v>50.387755102040813</v>
      </c>
      <c r="BW95" s="1">
        <v>4</v>
      </c>
      <c r="BX95" s="1">
        <v>26</v>
      </c>
      <c r="BY95" s="1">
        <v>11</v>
      </c>
      <c r="BZ95" s="1">
        <v>8</v>
      </c>
      <c r="CA95" s="1">
        <v>0</v>
      </c>
      <c r="CB95" s="1">
        <v>1</v>
      </c>
      <c r="CC95" s="1">
        <v>13</v>
      </c>
      <c r="CD95" s="1">
        <v>18</v>
      </c>
      <c r="CE95" s="1">
        <v>8</v>
      </c>
      <c r="CF95" s="1">
        <v>10</v>
      </c>
      <c r="CG95" s="1">
        <v>0</v>
      </c>
      <c r="CH95" s="1">
        <v>2</v>
      </c>
      <c r="CI95" s="1">
        <v>23</v>
      </c>
      <c r="CJ95" s="1">
        <v>18</v>
      </c>
      <c r="CK95" s="1">
        <v>2</v>
      </c>
      <c r="CL95" s="1">
        <v>6</v>
      </c>
      <c r="CM95" s="1">
        <v>0</v>
      </c>
      <c r="CN95" s="1">
        <v>0</v>
      </c>
      <c r="CO95" s="1">
        <v>0</v>
      </c>
      <c r="CP95" s="1">
        <v>0</v>
      </c>
      <c r="CQ95" s="1">
        <v>55</v>
      </c>
      <c r="CR95" s="1">
        <v>0</v>
      </c>
      <c r="CS95" s="4">
        <v>54.109090909090909</v>
      </c>
      <c r="CT95" s="4">
        <v>48.509090909090908</v>
      </c>
      <c r="CU95" s="4">
        <v>53.127272727272725</v>
      </c>
      <c r="CV95" s="4">
        <v>54.872727272727275</v>
      </c>
      <c r="CW95" s="4">
        <v>155.74545454545455</v>
      </c>
      <c r="CX95" s="4">
        <v>51.915151515151528</v>
      </c>
      <c r="CY95" s="4">
        <v>52.654545454545456</v>
      </c>
      <c r="CZ95" s="1">
        <v>9</v>
      </c>
      <c r="DA95" s="1">
        <v>24</v>
      </c>
      <c r="DB95" s="1">
        <v>20</v>
      </c>
      <c r="DC95" s="1">
        <v>2</v>
      </c>
      <c r="DD95" s="1">
        <v>0</v>
      </c>
      <c r="DE95" s="1">
        <v>0</v>
      </c>
      <c r="DF95" s="1">
        <v>14</v>
      </c>
      <c r="DG95" s="1">
        <v>21</v>
      </c>
      <c r="DH95" s="1">
        <v>18</v>
      </c>
      <c r="DI95" s="1">
        <v>2</v>
      </c>
      <c r="DJ95" s="1">
        <v>0</v>
      </c>
      <c r="DK95" s="1">
        <v>0</v>
      </c>
      <c r="DL95" s="1">
        <v>14</v>
      </c>
      <c r="DM95" s="1">
        <v>17</v>
      </c>
      <c r="DN95" s="1">
        <v>15</v>
      </c>
      <c r="DO95" s="1">
        <v>9</v>
      </c>
      <c r="DP95" s="1">
        <v>0</v>
      </c>
      <c r="DQ95" s="1">
        <v>1</v>
      </c>
      <c r="DR95" s="1">
        <v>3</v>
      </c>
      <c r="DS95" s="1">
        <v>35</v>
      </c>
      <c r="DT95" s="1">
        <v>12</v>
      </c>
      <c r="DU95" s="1">
        <v>5</v>
      </c>
      <c r="DV95" s="1">
        <v>0</v>
      </c>
      <c r="DW95" s="1">
        <v>0</v>
      </c>
      <c r="DX95" s="1">
        <v>0</v>
      </c>
      <c r="DY95" s="1">
        <v>0</v>
      </c>
      <c r="DZ95" s="1">
        <v>104</v>
      </c>
      <c r="EA95" s="1">
        <v>0</v>
      </c>
      <c r="EB95" s="4">
        <v>55.740384615384613</v>
      </c>
      <c r="EC95" s="4">
        <v>49.53846153846154</v>
      </c>
      <c r="ED95" s="4">
        <v>48.307692307692307</v>
      </c>
      <c r="EE95" s="4">
        <v>54.872727272727275</v>
      </c>
      <c r="EF95" s="4">
        <v>153.58653846153845</v>
      </c>
      <c r="EG95" s="4">
        <v>51.195512820512803</v>
      </c>
      <c r="EH95" s="4">
        <v>51.586538461538453</v>
      </c>
      <c r="EI95" s="1">
        <v>13</v>
      </c>
      <c r="EJ95" s="1">
        <v>50</v>
      </c>
      <c r="EK95" s="1">
        <v>31</v>
      </c>
      <c r="EL95" s="1">
        <v>10</v>
      </c>
      <c r="EM95" s="1">
        <v>0</v>
      </c>
      <c r="EN95" s="1">
        <v>1</v>
      </c>
      <c r="EO95" s="1">
        <v>27</v>
      </c>
      <c r="EP95" s="1">
        <v>39</v>
      </c>
      <c r="EQ95" s="1">
        <v>26</v>
      </c>
      <c r="ER95" s="1">
        <v>12</v>
      </c>
      <c r="ES95" s="1">
        <v>0</v>
      </c>
      <c r="ET95" s="1">
        <v>2</v>
      </c>
      <c r="EU95" s="1">
        <v>37</v>
      </c>
      <c r="EV95" s="1">
        <v>35</v>
      </c>
      <c r="EW95" s="1">
        <v>17</v>
      </c>
      <c r="EX95" s="1">
        <v>15</v>
      </c>
      <c r="EY95" s="1">
        <v>0</v>
      </c>
      <c r="EZ95" s="1">
        <v>1</v>
      </c>
      <c r="FA95" s="1">
        <v>3</v>
      </c>
      <c r="FB95" s="1">
        <v>35</v>
      </c>
      <c r="FC95" s="1">
        <v>12</v>
      </c>
      <c r="FD95" s="1">
        <v>5</v>
      </c>
      <c r="FE95" s="1">
        <v>0</v>
      </c>
      <c r="FF95" s="1">
        <v>0</v>
      </c>
      <c r="FG95" s="1">
        <v>0</v>
      </c>
      <c r="FH95" s="1">
        <v>0</v>
      </c>
      <c r="FI95" s="1">
        <v>50</v>
      </c>
      <c r="FJ95" s="1">
        <v>52</v>
      </c>
      <c r="FK95" s="1">
        <v>56</v>
      </c>
      <c r="FL95" s="1">
        <v>10</v>
      </c>
      <c r="FM95" s="1">
        <v>3</v>
      </c>
      <c r="FN95" s="1">
        <v>10</v>
      </c>
      <c r="FO95" s="1">
        <v>26</v>
      </c>
      <c r="FP95" s="1">
        <v>13</v>
      </c>
      <c r="FQ95" s="1">
        <v>26</v>
      </c>
      <c r="FR95" s="1" t="s">
        <v>307</v>
      </c>
      <c r="FS95" s="1">
        <v>313</v>
      </c>
      <c r="FT95" s="1">
        <v>134</v>
      </c>
      <c r="FU95" s="1">
        <v>313</v>
      </c>
    </row>
    <row r="96" spans="63:177">
      <c r="BK96" s="29">
        <v>239649532</v>
      </c>
      <c r="BL96" s="1" t="s">
        <v>40</v>
      </c>
      <c r="BM96" s="1">
        <v>214</v>
      </c>
      <c r="BN96" s="1" t="s">
        <v>289</v>
      </c>
      <c r="BO96" s="1" t="s">
        <v>370</v>
      </c>
      <c r="BP96" s="1">
        <v>76</v>
      </c>
      <c r="BQ96" s="1">
        <v>0</v>
      </c>
      <c r="BR96" s="4">
        <v>57.486842105263158</v>
      </c>
      <c r="BS96" s="4">
        <v>44.526315789473685</v>
      </c>
      <c r="BT96" s="4">
        <v>45.157894736842103</v>
      </c>
      <c r="BU96" s="4">
        <v>147.17105263157896</v>
      </c>
      <c r="BV96" s="4">
        <v>49.057017543859637</v>
      </c>
      <c r="BW96" s="1">
        <v>8</v>
      </c>
      <c r="BX96" s="1">
        <v>30</v>
      </c>
      <c r="BY96" s="1">
        <v>31</v>
      </c>
      <c r="BZ96" s="1">
        <v>7</v>
      </c>
      <c r="CA96" s="1">
        <v>0</v>
      </c>
      <c r="CB96" s="1">
        <v>1</v>
      </c>
      <c r="CC96" s="1">
        <v>26</v>
      </c>
      <c r="CD96" s="1">
        <v>30</v>
      </c>
      <c r="CE96" s="1">
        <v>15</v>
      </c>
      <c r="CF96" s="1">
        <v>5</v>
      </c>
      <c r="CG96" s="1">
        <v>0</v>
      </c>
      <c r="CH96" s="1">
        <v>1</v>
      </c>
      <c r="CI96" s="1">
        <v>32</v>
      </c>
      <c r="CJ96" s="1">
        <v>22</v>
      </c>
      <c r="CK96" s="1">
        <v>17</v>
      </c>
      <c r="CL96" s="1">
        <v>5</v>
      </c>
      <c r="CM96" s="1">
        <v>0</v>
      </c>
      <c r="CN96" s="1">
        <v>0</v>
      </c>
      <c r="CO96" s="1">
        <v>0</v>
      </c>
      <c r="CP96" s="1">
        <v>0</v>
      </c>
      <c r="CQ96" s="1">
        <v>79</v>
      </c>
      <c r="CR96" s="1">
        <v>0</v>
      </c>
      <c r="CS96" s="4">
        <v>56.11392405063291</v>
      </c>
      <c r="CT96" s="4">
        <v>45.87341772151899</v>
      </c>
      <c r="CU96" s="4">
        <v>55.316455696202532</v>
      </c>
      <c r="CV96" s="4">
        <v>48.607594936708864</v>
      </c>
      <c r="CW96" s="4">
        <v>157.30379746835442</v>
      </c>
      <c r="CX96" s="4">
        <v>52.434599156118153</v>
      </c>
      <c r="CY96" s="4">
        <v>51.47784810126582</v>
      </c>
      <c r="CZ96" s="1">
        <v>9</v>
      </c>
      <c r="DA96" s="1">
        <v>38</v>
      </c>
      <c r="DB96" s="1">
        <v>29</v>
      </c>
      <c r="DC96" s="1">
        <v>3</v>
      </c>
      <c r="DD96" s="1">
        <v>0</v>
      </c>
      <c r="DE96" s="1">
        <v>0</v>
      </c>
      <c r="DF96" s="1">
        <v>20</v>
      </c>
      <c r="DG96" s="1">
        <v>40</v>
      </c>
      <c r="DH96" s="1">
        <v>13</v>
      </c>
      <c r="DI96" s="1">
        <v>6</v>
      </c>
      <c r="DJ96" s="1">
        <v>1</v>
      </c>
      <c r="DK96" s="1">
        <v>1</v>
      </c>
      <c r="DL96" s="1">
        <v>19</v>
      </c>
      <c r="DM96" s="1">
        <v>24</v>
      </c>
      <c r="DN96" s="1">
        <v>19</v>
      </c>
      <c r="DO96" s="1">
        <v>17</v>
      </c>
      <c r="DP96" s="1">
        <v>0</v>
      </c>
      <c r="DQ96" s="1">
        <v>1</v>
      </c>
      <c r="DR96" s="1">
        <v>19</v>
      </c>
      <c r="DS96" s="1">
        <v>36</v>
      </c>
      <c r="DT96" s="1">
        <v>20</v>
      </c>
      <c r="DU96" s="1">
        <v>4</v>
      </c>
      <c r="DV96" s="1">
        <v>0</v>
      </c>
      <c r="DW96" s="1">
        <v>0</v>
      </c>
      <c r="DX96" s="1">
        <v>0</v>
      </c>
      <c r="DY96" s="1">
        <v>0</v>
      </c>
      <c r="DZ96" s="1">
        <v>155</v>
      </c>
      <c r="EA96" s="1">
        <v>0</v>
      </c>
      <c r="EB96" s="4">
        <v>56.78709677419355</v>
      </c>
      <c r="EC96" s="4">
        <v>45.21290322580645</v>
      </c>
      <c r="ED96" s="4">
        <v>50.335483870967742</v>
      </c>
      <c r="EE96" s="4">
        <v>48.607594936708864</v>
      </c>
      <c r="EF96" s="4">
        <v>152.33548387096775</v>
      </c>
      <c r="EG96" s="4">
        <v>50.778494623655924</v>
      </c>
      <c r="EH96" s="4">
        <v>50.290860215053769</v>
      </c>
      <c r="EI96" s="1">
        <v>17</v>
      </c>
      <c r="EJ96" s="1">
        <v>68</v>
      </c>
      <c r="EK96" s="1">
        <v>60</v>
      </c>
      <c r="EL96" s="1">
        <v>10</v>
      </c>
      <c r="EM96" s="1">
        <v>0</v>
      </c>
      <c r="EN96" s="1">
        <v>1</v>
      </c>
      <c r="EO96" s="1">
        <v>46</v>
      </c>
      <c r="EP96" s="1">
        <v>70</v>
      </c>
      <c r="EQ96" s="1">
        <v>28</v>
      </c>
      <c r="ER96" s="1">
        <v>11</v>
      </c>
      <c r="ES96" s="1">
        <v>1</v>
      </c>
      <c r="ET96" s="1">
        <v>2</v>
      </c>
      <c r="EU96" s="1">
        <v>51</v>
      </c>
      <c r="EV96" s="1">
        <v>46</v>
      </c>
      <c r="EW96" s="1">
        <v>36</v>
      </c>
      <c r="EX96" s="1">
        <v>22</v>
      </c>
      <c r="EY96" s="1">
        <v>0</v>
      </c>
      <c r="EZ96" s="1">
        <v>1</v>
      </c>
      <c r="FA96" s="1">
        <v>19</v>
      </c>
      <c r="FB96" s="1">
        <v>36</v>
      </c>
      <c r="FC96" s="1">
        <v>20</v>
      </c>
      <c r="FD96" s="1">
        <v>4</v>
      </c>
      <c r="FE96" s="1">
        <v>0</v>
      </c>
      <c r="FF96" s="1">
        <v>0</v>
      </c>
      <c r="FG96" s="1">
        <v>0</v>
      </c>
      <c r="FH96" s="1">
        <v>0</v>
      </c>
      <c r="FI96" s="1">
        <v>65</v>
      </c>
      <c r="FJ96" s="1">
        <v>47</v>
      </c>
      <c r="FK96" s="1">
        <v>61</v>
      </c>
      <c r="FL96" s="1">
        <v>12</v>
      </c>
      <c r="FM96" s="1">
        <v>2</v>
      </c>
      <c r="FN96" s="1">
        <v>11</v>
      </c>
      <c r="FO96" s="1">
        <v>26</v>
      </c>
      <c r="FP96" s="1">
        <v>13</v>
      </c>
      <c r="FQ96" s="1">
        <v>26</v>
      </c>
      <c r="FR96" s="1" t="s">
        <v>307</v>
      </c>
      <c r="FS96" s="1">
        <v>313</v>
      </c>
      <c r="FT96" s="1">
        <v>134</v>
      </c>
      <c r="FU96" s="1">
        <v>313</v>
      </c>
    </row>
    <row r="97" spans="63:177">
      <c r="BK97" s="29">
        <v>977278602</v>
      </c>
      <c r="BL97" s="1" t="s">
        <v>41</v>
      </c>
      <c r="BM97" s="1">
        <v>220</v>
      </c>
      <c r="BN97" s="1" t="s">
        <v>292</v>
      </c>
      <c r="BO97" s="1" t="s">
        <v>290</v>
      </c>
      <c r="BP97" s="1">
        <v>178</v>
      </c>
      <c r="BQ97" s="1">
        <v>1</v>
      </c>
      <c r="BR97" s="4">
        <v>67.079096045197744</v>
      </c>
      <c r="BS97" s="4">
        <v>59.073446327683612</v>
      </c>
      <c r="BT97" s="4">
        <v>56.011299435028249</v>
      </c>
      <c r="BU97" s="4">
        <v>182.16384180790959</v>
      </c>
      <c r="BV97" s="4">
        <v>60.721280602636519</v>
      </c>
      <c r="BW97" s="1">
        <v>13</v>
      </c>
      <c r="BX97" s="1">
        <v>52</v>
      </c>
      <c r="BY97" s="1">
        <v>55</v>
      </c>
      <c r="BZ97" s="1">
        <v>57</v>
      </c>
      <c r="CA97" s="1">
        <v>0</v>
      </c>
      <c r="CB97" s="1">
        <v>1</v>
      </c>
      <c r="CC97" s="1">
        <v>35</v>
      </c>
      <c r="CD97" s="1">
        <v>52</v>
      </c>
      <c r="CE97" s="1">
        <v>39</v>
      </c>
      <c r="CF97" s="1">
        <v>51</v>
      </c>
      <c r="CG97" s="1">
        <v>2</v>
      </c>
      <c r="CH97" s="1">
        <v>14</v>
      </c>
      <c r="CI97" s="1">
        <v>42</v>
      </c>
      <c r="CJ97" s="1">
        <v>55</v>
      </c>
      <c r="CK97" s="1">
        <v>43</v>
      </c>
      <c r="CL97" s="1">
        <v>37</v>
      </c>
      <c r="CM97" s="1">
        <v>0</v>
      </c>
      <c r="CN97" s="1">
        <v>2</v>
      </c>
      <c r="CO97" s="1">
        <v>0</v>
      </c>
      <c r="CP97" s="1">
        <v>0</v>
      </c>
      <c r="CQ97" s="1">
        <v>0</v>
      </c>
      <c r="CR97" s="1">
        <v>0</v>
      </c>
      <c r="CS97" s="4"/>
      <c r="CT97" s="4"/>
      <c r="CU97" s="4"/>
      <c r="CV97" s="4"/>
      <c r="CW97" s="4"/>
      <c r="CX97" s="4"/>
      <c r="CY97" s="4"/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178</v>
      </c>
      <c r="EA97" s="1">
        <v>1</v>
      </c>
      <c r="EB97" s="4">
        <v>67.079096045197744</v>
      </c>
      <c r="EC97" s="4">
        <v>59.073446327683612</v>
      </c>
      <c r="ED97" s="4">
        <v>56.011299435028249</v>
      </c>
      <c r="EE97" s="4"/>
      <c r="EF97" s="4">
        <v>182.16384180790959</v>
      </c>
      <c r="EG97" s="4">
        <v>60.721280602636519</v>
      </c>
      <c r="EH97" s="4">
        <v>60.721280602636519</v>
      </c>
      <c r="EI97" s="1">
        <v>13</v>
      </c>
      <c r="EJ97" s="1">
        <v>52</v>
      </c>
      <c r="EK97" s="1">
        <v>55</v>
      </c>
      <c r="EL97" s="1">
        <v>57</v>
      </c>
      <c r="EM97" s="1">
        <v>0</v>
      </c>
      <c r="EN97" s="1">
        <v>1</v>
      </c>
      <c r="EO97" s="1">
        <v>35</v>
      </c>
      <c r="EP97" s="1">
        <v>52</v>
      </c>
      <c r="EQ97" s="1">
        <v>39</v>
      </c>
      <c r="ER97" s="1">
        <v>51</v>
      </c>
      <c r="ES97" s="1">
        <v>2</v>
      </c>
      <c r="ET97" s="1">
        <v>14</v>
      </c>
      <c r="EU97" s="1">
        <v>42</v>
      </c>
      <c r="EV97" s="1">
        <v>55</v>
      </c>
      <c r="EW97" s="1">
        <v>43</v>
      </c>
      <c r="EX97" s="1">
        <v>37</v>
      </c>
      <c r="EY97" s="1">
        <v>0</v>
      </c>
      <c r="EZ97" s="1">
        <v>2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9</v>
      </c>
      <c r="FJ97" s="1" t="s">
        <v>375</v>
      </c>
      <c r="FK97" s="1">
        <v>9</v>
      </c>
      <c r="FL97" s="1">
        <v>2</v>
      </c>
      <c r="FM97" s="1" t="s">
        <v>375</v>
      </c>
      <c r="FN97" s="1">
        <v>2</v>
      </c>
      <c r="FO97" s="1">
        <v>26</v>
      </c>
      <c r="FP97" s="1">
        <v>13</v>
      </c>
      <c r="FQ97" s="1">
        <v>26</v>
      </c>
      <c r="FR97" s="1" t="s">
        <v>307</v>
      </c>
      <c r="FS97" s="1">
        <v>313</v>
      </c>
      <c r="FT97" s="1">
        <v>134</v>
      </c>
      <c r="FU97" s="1">
        <v>313</v>
      </c>
    </row>
    <row r="98" spans="63:177">
      <c r="BK98" s="29">
        <v>950322173</v>
      </c>
      <c r="BL98" s="1" t="s">
        <v>42</v>
      </c>
      <c r="BM98" s="1">
        <v>227</v>
      </c>
      <c r="BN98" s="1" t="s">
        <v>289</v>
      </c>
      <c r="BO98" s="1" t="s">
        <v>290</v>
      </c>
      <c r="BP98" s="1">
        <v>88</v>
      </c>
      <c r="BQ98" s="1">
        <v>1</v>
      </c>
      <c r="BR98" s="4">
        <v>56.96551724137931</v>
      </c>
      <c r="BS98" s="4">
        <v>40.689655172413794</v>
      </c>
      <c r="BT98" s="4">
        <v>39.551724137931032</v>
      </c>
      <c r="BU98" s="4">
        <v>137.20689655172413</v>
      </c>
      <c r="BV98" s="4">
        <v>45.735632183908052</v>
      </c>
      <c r="BW98" s="1">
        <v>9</v>
      </c>
      <c r="BX98" s="1">
        <v>41</v>
      </c>
      <c r="BY98" s="1">
        <v>25</v>
      </c>
      <c r="BZ98" s="1">
        <v>12</v>
      </c>
      <c r="CA98" s="1">
        <v>0</v>
      </c>
      <c r="CB98" s="1">
        <v>0</v>
      </c>
      <c r="CC98" s="1">
        <v>36</v>
      </c>
      <c r="CD98" s="1">
        <v>33</v>
      </c>
      <c r="CE98" s="1">
        <v>10</v>
      </c>
      <c r="CF98" s="1">
        <v>8</v>
      </c>
      <c r="CG98" s="1">
        <v>0</v>
      </c>
      <c r="CH98" s="1">
        <v>1</v>
      </c>
      <c r="CI98" s="1">
        <v>38</v>
      </c>
      <c r="CJ98" s="1">
        <v>33</v>
      </c>
      <c r="CK98" s="1">
        <v>10</v>
      </c>
      <c r="CL98" s="1">
        <v>6</v>
      </c>
      <c r="CM98" s="1">
        <v>0</v>
      </c>
      <c r="CN98" s="1">
        <v>1</v>
      </c>
      <c r="CO98" s="1">
        <v>0</v>
      </c>
      <c r="CP98" s="1">
        <v>0</v>
      </c>
      <c r="CQ98" s="1">
        <v>0</v>
      </c>
      <c r="CR98" s="1">
        <v>0</v>
      </c>
      <c r="CS98" s="4"/>
      <c r="CT98" s="4"/>
      <c r="CU98" s="4"/>
      <c r="CV98" s="4"/>
      <c r="CW98" s="4"/>
      <c r="CX98" s="4"/>
      <c r="CY98" s="4"/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88</v>
      </c>
      <c r="EA98" s="1">
        <v>1</v>
      </c>
      <c r="EB98" s="4">
        <v>56.96551724137931</v>
      </c>
      <c r="EC98" s="4">
        <v>40.689655172413794</v>
      </c>
      <c r="ED98" s="4">
        <v>39.551724137931032</v>
      </c>
      <c r="EE98" s="4"/>
      <c r="EF98" s="4">
        <v>137.20689655172413</v>
      </c>
      <c r="EG98" s="4">
        <v>45.735632183908052</v>
      </c>
      <c r="EH98" s="4">
        <v>45.735632183908052</v>
      </c>
      <c r="EI98" s="1">
        <v>9</v>
      </c>
      <c r="EJ98" s="1">
        <v>41</v>
      </c>
      <c r="EK98" s="1">
        <v>25</v>
      </c>
      <c r="EL98" s="1">
        <v>12</v>
      </c>
      <c r="EM98" s="1">
        <v>0</v>
      </c>
      <c r="EN98" s="1">
        <v>0</v>
      </c>
      <c r="EO98" s="1">
        <v>36</v>
      </c>
      <c r="EP98" s="1">
        <v>33</v>
      </c>
      <c r="EQ98" s="1">
        <v>10</v>
      </c>
      <c r="ER98" s="1">
        <v>8</v>
      </c>
      <c r="ES98" s="1">
        <v>0</v>
      </c>
      <c r="ET98" s="1">
        <v>1</v>
      </c>
      <c r="EU98" s="1">
        <v>38</v>
      </c>
      <c r="EV98" s="1">
        <v>33</v>
      </c>
      <c r="EW98" s="1">
        <v>10</v>
      </c>
      <c r="EX98" s="1">
        <v>6</v>
      </c>
      <c r="EY98" s="1">
        <v>0</v>
      </c>
      <c r="EZ98" s="1">
        <v>1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107</v>
      </c>
      <c r="FJ98" s="1" t="s">
        <v>375</v>
      </c>
      <c r="FK98" s="1">
        <v>121</v>
      </c>
      <c r="FL98" s="1">
        <v>17</v>
      </c>
      <c r="FM98" s="1" t="s">
        <v>375</v>
      </c>
      <c r="FN98" s="1">
        <v>17</v>
      </c>
      <c r="FO98" s="1">
        <v>26</v>
      </c>
      <c r="FP98" s="1">
        <v>13</v>
      </c>
      <c r="FQ98" s="1">
        <v>26</v>
      </c>
      <c r="FR98" s="1" t="s">
        <v>307</v>
      </c>
      <c r="FS98" s="1">
        <v>313</v>
      </c>
      <c r="FT98" s="1">
        <v>134</v>
      </c>
      <c r="FU98" s="1">
        <v>313</v>
      </c>
    </row>
    <row r="99" spans="63:177">
      <c r="BK99" s="29">
        <v>172576371</v>
      </c>
      <c r="BL99" s="1" t="s">
        <v>43</v>
      </c>
      <c r="BM99" s="1">
        <v>229</v>
      </c>
      <c r="BN99" s="1" t="s">
        <v>289</v>
      </c>
      <c r="BO99" s="1" t="s">
        <v>370</v>
      </c>
      <c r="BP99" s="1">
        <v>85</v>
      </c>
      <c r="BQ99" s="1">
        <v>0</v>
      </c>
      <c r="BR99" s="4">
        <v>60.329411764705881</v>
      </c>
      <c r="BS99" s="4">
        <v>48.658823529411762</v>
      </c>
      <c r="BT99" s="4">
        <v>48.364705882352943</v>
      </c>
      <c r="BU99" s="4">
        <v>157.35294117647058</v>
      </c>
      <c r="BV99" s="4">
        <v>52.450980392156858</v>
      </c>
      <c r="BW99" s="1">
        <v>8</v>
      </c>
      <c r="BX99" s="1">
        <v>35</v>
      </c>
      <c r="BY99" s="1">
        <v>25</v>
      </c>
      <c r="BZ99" s="1">
        <v>17</v>
      </c>
      <c r="CA99" s="1">
        <v>0</v>
      </c>
      <c r="CB99" s="1">
        <v>2</v>
      </c>
      <c r="CC99" s="1">
        <v>25</v>
      </c>
      <c r="CD99" s="1">
        <v>32</v>
      </c>
      <c r="CE99" s="1">
        <v>15</v>
      </c>
      <c r="CF99" s="1">
        <v>13</v>
      </c>
      <c r="CG99" s="1">
        <v>2</v>
      </c>
      <c r="CH99" s="1">
        <v>3</v>
      </c>
      <c r="CI99" s="1">
        <v>34</v>
      </c>
      <c r="CJ99" s="1">
        <v>20</v>
      </c>
      <c r="CK99" s="1">
        <v>17</v>
      </c>
      <c r="CL99" s="1">
        <v>14</v>
      </c>
      <c r="CM99" s="1">
        <v>0</v>
      </c>
      <c r="CN99" s="1">
        <v>4</v>
      </c>
      <c r="CO99" s="1">
        <v>0</v>
      </c>
      <c r="CP99" s="1">
        <v>0</v>
      </c>
      <c r="CQ99" s="1">
        <v>31</v>
      </c>
      <c r="CR99" s="1">
        <v>0</v>
      </c>
      <c r="CS99" s="4">
        <v>54.41935483870968</v>
      </c>
      <c r="CT99" s="4">
        <v>39.096774193548384</v>
      </c>
      <c r="CU99" s="4">
        <v>50.967741935483872</v>
      </c>
      <c r="CV99" s="4">
        <v>57.193548387096776</v>
      </c>
      <c r="CW99" s="4">
        <v>144.48387096774192</v>
      </c>
      <c r="CX99" s="4">
        <v>48.161290322580641</v>
      </c>
      <c r="CY99" s="4">
        <v>50.41935483870968</v>
      </c>
      <c r="CZ99" s="1">
        <v>3</v>
      </c>
      <c r="DA99" s="1">
        <v>16</v>
      </c>
      <c r="DB99" s="1">
        <v>11</v>
      </c>
      <c r="DC99" s="1">
        <v>1</v>
      </c>
      <c r="DD99" s="1">
        <v>0</v>
      </c>
      <c r="DE99" s="1">
        <v>0</v>
      </c>
      <c r="DF99" s="1">
        <v>14</v>
      </c>
      <c r="DG99" s="1">
        <v>11</v>
      </c>
      <c r="DH99" s="1">
        <v>4</v>
      </c>
      <c r="DI99" s="1">
        <v>2</v>
      </c>
      <c r="DJ99" s="1">
        <v>0</v>
      </c>
      <c r="DK99" s="1">
        <v>0</v>
      </c>
      <c r="DL99" s="1">
        <v>8</v>
      </c>
      <c r="DM99" s="1">
        <v>13</v>
      </c>
      <c r="DN99" s="1">
        <v>6</v>
      </c>
      <c r="DO99" s="1">
        <v>4</v>
      </c>
      <c r="DP99" s="1">
        <v>0</v>
      </c>
      <c r="DQ99" s="1">
        <v>2</v>
      </c>
      <c r="DR99" s="1">
        <v>1</v>
      </c>
      <c r="DS99" s="1">
        <v>16</v>
      </c>
      <c r="DT99" s="1">
        <v>12</v>
      </c>
      <c r="DU99" s="1">
        <v>2</v>
      </c>
      <c r="DV99" s="1">
        <v>0</v>
      </c>
      <c r="DW99" s="1">
        <v>0</v>
      </c>
      <c r="DX99" s="1">
        <v>0</v>
      </c>
      <c r="DY99" s="1">
        <v>0</v>
      </c>
      <c r="DZ99" s="1">
        <v>116</v>
      </c>
      <c r="EA99" s="1">
        <v>0</v>
      </c>
      <c r="EB99" s="4">
        <v>58.75</v>
      </c>
      <c r="EC99" s="4">
        <v>46.103448275862071</v>
      </c>
      <c r="ED99" s="4">
        <v>49.060344827586206</v>
      </c>
      <c r="EE99" s="4">
        <v>57.193548387096776</v>
      </c>
      <c r="EF99" s="4">
        <v>153.91379310344828</v>
      </c>
      <c r="EG99" s="4">
        <v>51.304597701149405</v>
      </c>
      <c r="EH99" s="4">
        <v>51.90804597701149</v>
      </c>
      <c r="EI99" s="1">
        <v>11</v>
      </c>
      <c r="EJ99" s="1">
        <v>51</v>
      </c>
      <c r="EK99" s="1">
        <v>36</v>
      </c>
      <c r="EL99" s="1">
        <v>18</v>
      </c>
      <c r="EM99" s="1">
        <v>0</v>
      </c>
      <c r="EN99" s="1">
        <v>2</v>
      </c>
      <c r="EO99" s="1">
        <v>39</v>
      </c>
      <c r="EP99" s="1">
        <v>43</v>
      </c>
      <c r="EQ99" s="1">
        <v>19</v>
      </c>
      <c r="ER99" s="1">
        <v>15</v>
      </c>
      <c r="ES99" s="1">
        <v>2</v>
      </c>
      <c r="ET99" s="1">
        <v>3</v>
      </c>
      <c r="EU99" s="1">
        <v>42</v>
      </c>
      <c r="EV99" s="1">
        <v>33</v>
      </c>
      <c r="EW99" s="1">
        <v>23</v>
      </c>
      <c r="EX99" s="1">
        <v>18</v>
      </c>
      <c r="EY99" s="1">
        <v>0</v>
      </c>
      <c r="EZ99" s="1">
        <v>6</v>
      </c>
      <c r="FA99" s="1">
        <v>1</v>
      </c>
      <c r="FB99" s="1">
        <v>16</v>
      </c>
      <c r="FC99" s="1">
        <v>12</v>
      </c>
      <c r="FD99" s="1">
        <v>2</v>
      </c>
      <c r="FE99" s="1">
        <v>0</v>
      </c>
      <c r="FF99" s="1">
        <v>0</v>
      </c>
      <c r="FG99" s="1">
        <v>0</v>
      </c>
      <c r="FH99" s="1">
        <v>0</v>
      </c>
      <c r="FI99" s="1">
        <v>38</v>
      </c>
      <c r="FJ99" s="1">
        <v>86</v>
      </c>
      <c r="FK99" s="1">
        <v>54</v>
      </c>
      <c r="FL99" s="1">
        <v>9</v>
      </c>
      <c r="FM99" s="1">
        <v>7</v>
      </c>
      <c r="FN99" s="1">
        <v>9</v>
      </c>
      <c r="FO99" s="1">
        <v>26</v>
      </c>
      <c r="FP99" s="1">
        <v>13</v>
      </c>
      <c r="FQ99" s="1">
        <v>26</v>
      </c>
      <c r="FR99" s="1" t="s">
        <v>307</v>
      </c>
      <c r="FS99" s="1">
        <v>313</v>
      </c>
      <c r="FT99" s="1">
        <v>134</v>
      </c>
      <c r="FU99" s="1">
        <v>313</v>
      </c>
    </row>
    <row r="100" spans="63:177">
      <c r="BK100" s="29">
        <v>641789859</v>
      </c>
      <c r="BL100" s="1" t="s">
        <v>44</v>
      </c>
      <c r="BM100" s="1">
        <v>238</v>
      </c>
      <c r="BN100" s="1" t="s">
        <v>289</v>
      </c>
      <c r="BO100" s="1" t="s">
        <v>290</v>
      </c>
      <c r="BP100" s="1">
        <v>128</v>
      </c>
      <c r="BQ100" s="1">
        <v>1</v>
      </c>
      <c r="BR100" s="4">
        <v>57.425196850393704</v>
      </c>
      <c r="BS100" s="4">
        <v>44.535433070866141</v>
      </c>
      <c r="BT100" s="4">
        <v>44.708661417322837</v>
      </c>
      <c r="BU100" s="4">
        <v>146.66929133858267</v>
      </c>
      <c r="BV100" s="4">
        <v>48.889763779527541</v>
      </c>
      <c r="BW100" s="1">
        <v>18</v>
      </c>
      <c r="BX100" s="1">
        <v>57</v>
      </c>
      <c r="BY100" s="1">
        <v>32</v>
      </c>
      <c r="BZ100" s="1">
        <v>20</v>
      </c>
      <c r="CA100" s="1">
        <v>0</v>
      </c>
      <c r="CB100" s="1">
        <v>0</v>
      </c>
      <c r="CC100" s="1">
        <v>45</v>
      </c>
      <c r="CD100" s="1">
        <v>48</v>
      </c>
      <c r="CE100" s="1">
        <v>20</v>
      </c>
      <c r="CF100" s="1">
        <v>14</v>
      </c>
      <c r="CG100" s="1">
        <v>2</v>
      </c>
      <c r="CH100" s="1">
        <v>2</v>
      </c>
      <c r="CI100" s="1">
        <v>52</v>
      </c>
      <c r="CJ100" s="1">
        <v>40</v>
      </c>
      <c r="CK100" s="1">
        <v>19</v>
      </c>
      <c r="CL100" s="1">
        <v>16</v>
      </c>
      <c r="CM100" s="1">
        <v>2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4"/>
      <c r="CT100" s="4"/>
      <c r="CU100" s="4"/>
      <c r="CV100" s="4"/>
      <c r="CW100" s="4"/>
      <c r="CX100" s="4"/>
      <c r="CY100" s="4"/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128</v>
      </c>
      <c r="EA100" s="1">
        <v>1</v>
      </c>
      <c r="EB100" s="4">
        <v>57.425196850393704</v>
      </c>
      <c r="EC100" s="4">
        <v>44.535433070866141</v>
      </c>
      <c r="ED100" s="4">
        <v>44.708661417322837</v>
      </c>
      <c r="EE100" s="4"/>
      <c r="EF100" s="4">
        <v>146.66929133858267</v>
      </c>
      <c r="EG100" s="4">
        <v>48.889763779527541</v>
      </c>
      <c r="EH100" s="4">
        <v>48.889763779527541</v>
      </c>
      <c r="EI100" s="1">
        <v>18</v>
      </c>
      <c r="EJ100" s="1">
        <v>57</v>
      </c>
      <c r="EK100" s="1">
        <v>32</v>
      </c>
      <c r="EL100" s="1">
        <v>20</v>
      </c>
      <c r="EM100" s="1">
        <v>0</v>
      </c>
      <c r="EN100" s="1">
        <v>0</v>
      </c>
      <c r="EO100" s="1">
        <v>45</v>
      </c>
      <c r="EP100" s="1">
        <v>48</v>
      </c>
      <c r="EQ100" s="1">
        <v>20</v>
      </c>
      <c r="ER100" s="1">
        <v>14</v>
      </c>
      <c r="ES100" s="1">
        <v>2</v>
      </c>
      <c r="ET100" s="1">
        <v>2</v>
      </c>
      <c r="EU100" s="1">
        <v>52</v>
      </c>
      <c r="EV100" s="1">
        <v>40</v>
      </c>
      <c r="EW100" s="1">
        <v>19</v>
      </c>
      <c r="EX100" s="1">
        <v>16</v>
      </c>
      <c r="EY100" s="1">
        <v>2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67</v>
      </c>
      <c r="FJ100" s="1" t="s">
        <v>375</v>
      </c>
      <c r="FK100" s="1">
        <v>75</v>
      </c>
      <c r="FL100" s="1">
        <v>13</v>
      </c>
      <c r="FM100" s="1" t="s">
        <v>375</v>
      </c>
      <c r="FN100" s="1">
        <v>13</v>
      </c>
      <c r="FO100" s="1">
        <v>26</v>
      </c>
      <c r="FP100" s="1">
        <v>13</v>
      </c>
      <c r="FQ100" s="1">
        <v>26</v>
      </c>
      <c r="FR100" s="1" t="s">
        <v>307</v>
      </c>
      <c r="FS100" s="1">
        <v>313</v>
      </c>
      <c r="FT100" s="1">
        <v>134</v>
      </c>
      <c r="FU100" s="1">
        <v>313</v>
      </c>
    </row>
    <row r="101" spans="63:177">
      <c r="BK101" s="29">
        <v>372307501</v>
      </c>
      <c r="BL101" s="1" t="s">
        <v>45</v>
      </c>
      <c r="BM101" s="1">
        <v>242</v>
      </c>
      <c r="BN101" s="1" t="s">
        <v>289</v>
      </c>
      <c r="BO101" s="1" t="s">
        <v>370</v>
      </c>
      <c r="BP101" s="1">
        <v>35</v>
      </c>
      <c r="BQ101" s="1">
        <v>1</v>
      </c>
      <c r="BR101" s="4">
        <v>41.441176470588232</v>
      </c>
      <c r="BS101" s="4">
        <v>39.647058823529413</v>
      </c>
      <c r="BT101" s="4">
        <v>30.264705882352942</v>
      </c>
      <c r="BU101" s="4">
        <v>111.35294117647059</v>
      </c>
      <c r="BV101" s="4">
        <v>37.117647058823536</v>
      </c>
      <c r="BW101" s="1">
        <v>15</v>
      </c>
      <c r="BX101" s="1">
        <v>12</v>
      </c>
      <c r="BY101" s="1">
        <v>5</v>
      </c>
      <c r="BZ101" s="1">
        <v>2</v>
      </c>
      <c r="CA101" s="1">
        <v>0</v>
      </c>
      <c r="CB101" s="1">
        <v>0</v>
      </c>
      <c r="CC101" s="1">
        <v>20</v>
      </c>
      <c r="CD101" s="1">
        <v>4</v>
      </c>
      <c r="CE101" s="1">
        <v>6</v>
      </c>
      <c r="CF101" s="1">
        <v>4</v>
      </c>
      <c r="CG101" s="1">
        <v>0</v>
      </c>
      <c r="CH101" s="1">
        <v>0</v>
      </c>
      <c r="CI101" s="1">
        <v>22</v>
      </c>
      <c r="CJ101" s="1">
        <v>9</v>
      </c>
      <c r="CK101" s="1">
        <v>3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25</v>
      </c>
      <c r="CR101" s="1">
        <v>0</v>
      </c>
      <c r="CS101" s="4">
        <v>46.08</v>
      </c>
      <c r="CT101" s="4">
        <v>36.479999999999997</v>
      </c>
      <c r="CU101" s="4">
        <v>42.8</v>
      </c>
      <c r="CV101" s="4">
        <v>48</v>
      </c>
      <c r="CW101" s="4">
        <v>125.36</v>
      </c>
      <c r="CX101" s="4">
        <v>41.786666666666669</v>
      </c>
      <c r="CY101" s="4">
        <v>43.34</v>
      </c>
      <c r="CZ101" s="1">
        <v>7</v>
      </c>
      <c r="DA101" s="1">
        <v>12</v>
      </c>
      <c r="DB101" s="1">
        <v>5</v>
      </c>
      <c r="DC101" s="1">
        <v>1</v>
      </c>
      <c r="DD101" s="1">
        <v>0</v>
      </c>
      <c r="DE101" s="1">
        <v>0</v>
      </c>
      <c r="DF101" s="1">
        <v>14</v>
      </c>
      <c r="DG101" s="1">
        <v>4</v>
      </c>
      <c r="DH101" s="1">
        <v>7</v>
      </c>
      <c r="DI101" s="1">
        <v>0</v>
      </c>
      <c r="DJ101" s="1">
        <v>0</v>
      </c>
      <c r="DK101" s="1">
        <v>0</v>
      </c>
      <c r="DL101" s="1">
        <v>11</v>
      </c>
      <c r="DM101" s="1">
        <v>6</v>
      </c>
      <c r="DN101" s="1">
        <v>5</v>
      </c>
      <c r="DO101" s="1">
        <v>3</v>
      </c>
      <c r="DP101" s="1">
        <v>0</v>
      </c>
      <c r="DQ101" s="1">
        <v>0</v>
      </c>
      <c r="DR101" s="1">
        <v>6</v>
      </c>
      <c r="DS101" s="1">
        <v>11</v>
      </c>
      <c r="DT101" s="1">
        <v>8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60</v>
      </c>
      <c r="EA101" s="1">
        <v>1</v>
      </c>
      <c r="EB101" s="4">
        <v>43.406779661016948</v>
      </c>
      <c r="EC101" s="4">
        <v>38.305084745762713</v>
      </c>
      <c r="ED101" s="4">
        <v>35.576271186440678</v>
      </c>
      <c r="EE101" s="4">
        <v>48</v>
      </c>
      <c r="EF101" s="4">
        <v>117.28813559322033</v>
      </c>
      <c r="EG101" s="4">
        <v>39.096045197740104</v>
      </c>
      <c r="EH101" s="4">
        <v>39.754237288135577</v>
      </c>
      <c r="EI101" s="1">
        <v>22</v>
      </c>
      <c r="EJ101" s="1">
        <v>24</v>
      </c>
      <c r="EK101" s="1">
        <v>10</v>
      </c>
      <c r="EL101" s="1">
        <v>3</v>
      </c>
      <c r="EM101" s="1">
        <v>0</v>
      </c>
      <c r="EN101" s="1">
        <v>0</v>
      </c>
      <c r="EO101" s="1">
        <v>34</v>
      </c>
      <c r="EP101" s="1">
        <v>8</v>
      </c>
      <c r="EQ101" s="1">
        <v>13</v>
      </c>
      <c r="ER101" s="1">
        <v>4</v>
      </c>
      <c r="ES101" s="1">
        <v>0</v>
      </c>
      <c r="ET101" s="1">
        <v>0</v>
      </c>
      <c r="EU101" s="1">
        <v>33</v>
      </c>
      <c r="EV101" s="1">
        <v>15</v>
      </c>
      <c r="EW101" s="1">
        <v>8</v>
      </c>
      <c r="EX101" s="1">
        <v>3</v>
      </c>
      <c r="EY101" s="1">
        <v>0</v>
      </c>
      <c r="EZ101" s="1">
        <v>0</v>
      </c>
      <c r="FA101" s="1">
        <v>6</v>
      </c>
      <c r="FB101" s="1">
        <v>11</v>
      </c>
      <c r="FC101" s="1">
        <v>8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236</v>
      </c>
      <c r="FJ101" s="1">
        <v>115</v>
      </c>
      <c r="FK101" s="1">
        <v>212</v>
      </c>
      <c r="FL101" s="1">
        <v>22</v>
      </c>
      <c r="FM101" s="1">
        <v>10</v>
      </c>
      <c r="FN101" s="1">
        <v>21</v>
      </c>
      <c r="FO101" s="1">
        <v>26</v>
      </c>
      <c r="FP101" s="1">
        <v>13</v>
      </c>
      <c r="FQ101" s="1">
        <v>26</v>
      </c>
      <c r="FR101" s="1" t="s">
        <v>307</v>
      </c>
      <c r="FS101" s="1">
        <v>313</v>
      </c>
      <c r="FT101" s="1">
        <v>134</v>
      </c>
      <c r="FU101" s="1">
        <v>313</v>
      </c>
    </row>
    <row r="102" spans="63:177">
      <c r="BK102" s="29">
        <v>663911520</v>
      </c>
      <c r="BL102" s="1" t="s">
        <v>46</v>
      </c>
      <c r="BM102" s="1">
        <v>250</v>
      </c>
      <c r="BN102" s="1" t="s">
        <v>289</v>
      </c>
      <c r="BO102" s="1" t="s">
        <v>290</v>
      </c>
      <c r="BP102" s="1">
        <v>68</v>
      </c>
      <c r="BQ102" s="1">
        <v>0</v>
      </c>
      <c r="BR102" s="4">
        <v>54.102941176470587</v>
      </c>
      <c r="BS102" s="4">
        <v>41.176470588235297</v>
      </c>
      <c r="BT102" s="4">
        <v>37.764705882352942</v>
      </c>
      <c r="BU102" s="4">
        <v>133.04411764705881</v>
      </c>
      <c r="BV102" s="4">
        <v>44.348039215686285</v>
      </c>
      <c r="BW102" s="1">
        <v>13</v>
      </c>
      <c r="BX102" s="1">
        <v>30</v>
      </c>
      <c r="BY102" s="1">
        <v>14</v>
      </c>
      <c r="BZ102" s="1">
        <v>11</v>
      </c>
      <c r="CA102" s="1">
        <v>1</v>
      </c>
      <c r="CB102" s="1">
        <v>1</v>
      </c>
      <c r="CC102" s="1">
        <v>30</v>
      </c>
      <c r="CD102" s="1">
        <v>22</v>
      </c>
      <c r="CE102" s="1">
        <v>10</v>
      </c>
      <c r="CF102" s="1">
        <v>6</v>
      </c>
      <c r="CG102" s="1">
        <v>3</v>
      </c>
      <c r="CH102" s="1">
        <v>2</v>
      </c>
      <c r="CI102" s="1">
        <v>34</v>
      </c>
      <c r="CJ102" s="1">
        <v>19</v>
      </c>
      <c r="CK102" s="1">
        <v>9</v>
      </c>
      <c r="CL102" s="1">
        <v>6</v>
      </c>
      <c r="CM102" s="1">
        <v>2</v>
      </c>
      <c r="CN102" s="1">
        <v>0</v>
      </c>
      <c r="CO102" s="1">
        <v>1</v>
      </c>
      <c r="CP102" s="1">
        <v>0</v>
      </c>
      <c r="CQ102" s="1">
        <v>0</v>
      </c>
      <c r="CR102" s="1">
        <v>0</v>
      </c>
      <c r="CS102" s="4"/>
      <c r="CT102" s="4"/>
      <c r="CU102" s="4"/>
      <c r="CV102" s="4"/>
      <c r="CW102" s="4"/>
      <c r="CX102" s="4"/>
      <c r="CY102" s="4"/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68</v>
      </c>
      <c r="EA102" s="1">
        <v>0</v>
      </c>
      <c r="EB102" s="4">
        <v>54.102941176470587</v>
      </c>
      <c r="EC102" s="4">
        <v>41.176470588235297</v>
      </c>
      <c r="ED102" s="4">
        <v>37.764705882352942</v>
      </c>
      <c r="EE102" s="4"/>
      <c r="EF102" s="4">
        <v>133.04411764705881</v>
      </c>
      <c r="EG102" s="4">
        <v>44.348039215686285</v>
      </c>
      <c r="EH102" s="4">
        <v>44.348039215686285</v>
      </c>
      <c r="EI102" s="1">
        <v>13</v>
      </c>
      <c r="EJ102" s="1">
        <v>30</v>
      </c>
      <c r="EK102" s="1">
        <v>14</v>
      </c>
      <c r="EL102" s="1">
        <v>11</v>
      </c>
      <c r="EM102" s="1">
        <v>1</v>
      </c>
      <c r="EN102" s="1">
        <v>1</v>
      </c>
      <c r="EO102" s="1">
        <v>30</v>
      </c>
      <c r="EP102" s="1">
        <v>22</v>
      </c>
      <c r="EQ102" s="1">
        <v>10</v>
      </c>
      <c r="ER102" s="1">
        <v>6</v>
      </c>
      <c r="ES102" s="1">
        <v>3</v>
      </c>
      <c r="ET102" s="1">
        <v>2</v>
      </c>
      <c r="EU102" s="1">
        <v>34</v>
      </c>
      <c r="EV102" s="1">
        <v>19</v>
      </c>
      <c r="EW102" s="1">
        <v>9</v>
      </c>
      <c r="EX102" s="1">
        <v>6</v>
      </c>
      <c r="EY102" s="1">
        <v>2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1</v>
      </c>
      <c r="FH102" s="1">
        <v>0</v>
      </c>
      <c r="FI102" s="1">
        <v>125</v>
      </c>
      <c r="FJ102" s="1" t="s">
        <v>375</v>
      </c>
      <c r="FK102" s="1">
        <v>140</v>
      </c>
      <c r="FL102" s="1">
        <v>19</v>
      </c>
      <c r="FM102" s="1" t="s">
        <v>375</v>
      </c>
      <c r="FN102" s="1">
        <v>19</v>
      </c>
      <c r="FO102" s="1">
        <v>26</v>
      </c>
      <c r="FP102" s="1">
        <v>13</v>
      </c>
      <c r="FQ102" s="1">
        <v>26</v>
      </c>
      <c r="FR102" s="1" t="s">
        <v>307</v>
      </c>
      <c r="FS102" s="1">
        <v>313</v>
      </c>
      <c r="FT102" s="1">
        <v>134</v>
      </c>
      <c r="FU102" s="1">
        <v>313</v>
      </c>
    </row>
    <row r="103" spans="63:177">
      <c r="BK103" s="29">
        <v>790548173</v>
      </c>
      <c r="BL103" s="1" t="s">
        <v>47</v>
      </c>
      <c r="BM103" s="1">
        <v>251</v>
      </c>
      <c r="BN103" s="1" t="s">
        <v>289</v>
      </c>
      <c r="BO103" s="1" t="s">
        <v>370</v>
      </c>
      <c r="BP103" s="1">
        <v>91</v>
      </c>
      <c r="BQ103" s="1">
        <v>0</v>
      </c>
      <c r="BR103" s="4">
        <v>63.989010989010985</v>
      </c>
      <c r="BS103" s="4">
        <v>54.197802197802197</v>
      </c>
      <c r="BT103" s="4">
        <v>46.373626373626372</v>
      </c>
      <c r="BU103" s="4">
        <v>164.56043956043956</v>
      </c>
      <c r="BV103" s="4">
        <v>54.853479853479854</v>
      </c>
      <c r="BW103" s="1">
        <v>6</v>
      </c>
      <c r="BX103" s="1">
        <v>35</v>
      </c>
      <c r="BY103" s="1">
        <v>29</v>
      </c>
      <c r="BZ103" s="1">
        <v>21</v>
      </c>
      <c r="CA103" s="1">
        <v>0</v>
      </c>
      <c r="CB103" s="1">
        <v>2</v>
      </c>
      <c r="CC103" s="1">
        <v>24</v>
      </c>
      <c r="CD103" s="1">
        <v>31</v>
      </c>
      <c r="CE103" s="1">
        <v>15</v>
      </c>
      <c r="CF103" s="1">
        <v>21</v>
      </c>
      <c r="CG103" s="1">
        <v>0</v>
      </c>
      <c r="CH103" s="1">
        <v>5</v>
      </c>
      <c r="CI103" s="1">
        <v>40</v>
      </c>
      <c r="CJ103" s="1">
        <v>23</v>
      </c>
      <c r="CK103" s="1">
        <v>14</v>
      </c>
      <c r="CL103" s="1">
        <v>14</v>
      </c>
      <c r="CM103" s="1">
        <v>0</v>
      </c>
      <c r="CN103" s="1">
        <v>2</v>
      </c>
      <c r="CO103" s="1">
        <v>0</v>
      </c>
      <c r="CP103" s="1">
        <v>1</v>
      </c>
      <c r="CQ103" s="1">
        <v>27</v>
      </c>
      <c r="CR103" s="1">
        <v>0</v>
      </c>
      <c r="CS103" s="4">
        <v>55.148148148148145</v>
      </c>
      <c r="CT103" s="4">
        <v>39.25925925925926</v>
      </c>
      <c r="CU103" s="4">
        <v>53.481481481481481</v>
      </c>
      <c r="CV103" s="4">
        <v>53.037037037037038</v>
      </c>
      <c r="CW103" s="4">
        <v>147.88888888888889</v>
      </c>
      <c r="CX103" s="4">
        <v>49.296296296296298</v>
      </c>
      <c r="CY103" s="4">
        <v>50.231481481481481</v>
      </c>
      <c r="CZ103" s="1">
        <v>4</v>
      </c>
      <c r="DA103" s="1">
        <v>12</v>
      </c>
      <c r="DB103" s="1">
        <v>8</v>
      </c>
      <c r="DC103" s="1">
        <v>3</v>
      </c>
      <c r="DD103" s="1">
        <v>0</v>
      </c>
      <c r="DE103" s="1">
        <v>0</v>
      </c>
      <c r="DF103" s="1">
        <v>10</v>
      </c>
      <c r="DG103" s="1">
        <v>12</v>
      </c>
      <c r="DH103" s="1">
        <v>4</v>
      </c>
      <c r="DI103" s="1">
        <v>1</v>
      </c>
      <c r="DJ103" s="1">
        <v>0</v>
      </c>
      <c r="DK103" s="1">
        <v>0</v>
      </c>
      <c r="DL103" s="1">
        <v>8</v>
      </c>
      <c r="DM103" s="1">
        <v>5</v>
      </c>
      <c r="DN103" s="1">
        <v>11</v>
      </c>
      <c r="DO103" s="1">
        <v>3</v>
      </c>
      <c r="DP103" s="1">
        <v>0</v>
      </c>
      <c r="DQ103" s="1">
        <v>1</v>
      </c>
      <c r="DR103" s="1">
        <v>2</v>
      </c>
      <c r="DS103" s="1">
        <v>17</v>
      </c>
      <c r="DT103" s="1">
        <v>7</v>
      </c>
      <c r="DU103" s="1">
        <v>1</v>
      </c>
      <c r="DV103" s="1">
        <v>0</v>
      </c>
      <c r="DW103" s="1">
        <v>0</v>
      </c>
      <c r="DX103" s="1">
        <v>0</v>
      </c>
      <c r="DY103" s="1">
        <v>0</v>
      </c>
      <c r="DZ103" s="1">
        <v>118</v>
      </c>
      <c r="EA103" s="1">
        <v>0</v>
      </c>
      <c r="EB103" s="4">
        <v>61.966101694915253</v>
      </c>
      <c r="EC103" s="4">
        <v>50.779661016949156</v>
      </c>
      <c r="ED103" s="4">
        <v>48</v>
      </c>
      <c r="EE103" s="4">
        <v>53.037037037037038</v>
      </c>
      <c r="EF103" s="4">
        <v>160.74576271186442</v>
      </c>
      <c r="EG103" s="4">
        <v>53.581920903954781</v>
      </c>
      <c r="EH103" s="4">
        <v>53.795903954802242</v>
      </c>
      <c r="EI103" s="1">
        <v>10</v>
      </c>
      <c r="EJ103" s="1">
        <v>47</v>
      </c>
      <c r="EK103" s="1">
        <v>37</v>
      </c>
      <c r="EL103" s="1">
        <v>24</v>
      </c>
      <c r="EM103" s="1">
        <v>0</v>
      </c>
      <c r="EN103" s="1">
        <v>2</v>
      </c>
      <c r="EO103" s="1">
        <v>34</v>
      </c>
      <c r="EP103" s="1">
        <v>43</v>
      </c>
      <c r="EQ103" s="1">
        <v>19</v>
      </c>
      <c r="ER103" s="1">
        <v>22</v>
      </c>
      <c r="ES103" s="1">
        <v>0</v>
      </c>
      <c r="ET103" s="1">
        <v>5</v>
      </c>
      <c r="EU103" s="1">
        <v>48</v>
      </c>
      <c r="EV103" s="1">
        <v>28</v>
      </c>
      <c r="EW103" s="1">
        <v>25</v>
      </c>
      <c r="EX103" s="1">
        <v>17</v>
      </c>
      <c r="EY103" s="1">
        <v>0</v>
      </c>
      <c r="EZ103" s="1">
        <v>3</v>
      </c>
      <c r="FA103" s="1">
        <v>2</v>
      </c>
      <c r="FB103" s="1">
        <v>17</v>
      </c>
      <c r="FC103" s="1">
        <v>7</v>
      </c>
      <c r="FD103" s="1">
        <v>1</v>
      </c>
      <c r="FE103" s="1">
        <v>0</v>
      </c>
      <c r="FF103" s="1">
        <v>0</v>
      </c>
      <c r="FG103" s="1">
        <v>0</v>
      </c>
      <c r="FH103" s="1">
        <v>1</v>
      </c>
      <c r="FI103" s="1">
        <v>27</v>
      </c>
      <c r="FJ103" s="1">
        <v>75</v>
      </c>
      <c r="FK103" s="1">
        <v>38</v>
      </c>
      <c r="FL103" s="1">
        <v>7</v>
      </c>
      <c r="FM103" s="1">
        <v>5</v>
      </c>
      <c r="FN103" s="1">
        <v>7</v>
      </c>
      <c r="FO103" s="1">
        <v>26</v>
      </c>
      <c r="FP103" s="1">
        <v>13</v>
      </c>
      <c r="FQ103" s="1">
        <v>26</v>
      </c>
      <c r="FR103" s="1" t="s">
        <v>307</v>
      </c>
      <c r="FS103" s="1">
        <v>313</v>
      </c>
      <c r="FT103" s="1">
        <v>134</v>
      </c>
      <c r="FU103" s="1">
        <v>313</v>
      </c>
    </row>
    <row r="104" spans="63:177">
      <c r="BK104" s="29">
        <v>871711855</v>
      </c>
      <c r="BL104" s="1" t="s">
        <v>48</v>
      </c>
      <c r="BM104" s="1">
        <v>272</v>
      </c>
      <c r="BN104" s="1" t="s">
        <v>289</v>
      </c>
      <c r="BO104" s="1" t="s">
        <v>370</v>
      </c>
      <c r="BP104" s="1">
        <v>106</v>
      </c>
      <c r="BQ104" s="1">
        <v>0</v>
      </c>
      <c r="BR104" s="4">
        <v>60.075471698113205</v>
      </c>
      <c r="BS104" s="4">
        <v>49.245283018867923</v>
      </c>
      <c r="BT104" s="4">
        <v>49.745283018867923</v>
      </c>
      <c r="BU104" s="4">
        <v>159.06603773584905</v>
      </c>
      <c r="BV104" s="4">
        <v>53.022012578616341</v>
      </c>
      <c r="BW104" s="1">
        <v>13</v>
      </c>
      <c r="BX104" s="1">
        <v>38</v>
      </c>
      <c r="BY104" s="1">
        <v>32</v>
      </c>
      <c r="BZ104" s="1">
        <v>23</v>
      </c>
      <c r="CA104" s="1">
        <v>0</v>
      </c>
      <c r="CB104" s="1">
        <v>0</v>
      </c>
      <c r="CC104" s="1">
        <v>32</v>
      </c>
      <c r="CD104" s="1">
        <v>39</v>
      </c>
      <c r="CE104" s="1">
        <v>14</v>
      </c>
      <c r="CF104" s="1">
        <v>21</v>
      </c>
      <c r="CG104" s="1">
        <v>0</v>
      </c>
      <c r="CH104" s="1">
        <v>2</v>
      </c>
      <c r="CI104" s="1">
        <v>33</v>
      </c>
      <c r="CJ104" s="1">
        <v>35</v>
      </c>
      <c r="CK104" s="1">
        <v>19</v>
      </c>
      <c r="CL104" s="1">
        <v>19</v>
      </c>
      <c r="CM104" s="1">
        <v>0</v>
      </c>
      <c r="CN104" s="1">
        <v>1</v>
      </c>
      <c r="CO104" s="1">
        <v>0</v>
      </c>
      <c r="CP104" s="1">
        <v>0</v>
      </c>
      <c r="CQ104" s="1">
        <v>28</v>
      </c>
      <c r="CR104" s="1">
        <v>0</v>
      </c>
      <c r="CS104" s="4">
        <v>47.714285714285715</v>
      </c>
      <c r="CT104" s="4">
        <v>39.857142857142854</v>
      </c>
      <c r="CU104" s="4">
        <v>50.142857142857146</v>
      </c>
      <c r="CV104" s="4">
        <v>46.785714285714285</v>
      </c>
      <c r="CW104" s="4">
        <v>137.71428571428572</v>
      </c>
      <c r="CX104" s="4">
        <v>45.904761904761905</v>
      </c>
      <c r="CY104" s="4">
        <v>46.125</v>
      </c>
      <c r="CZ104" s="1">
        <v>5</v>
      </c>
      <c r="DA104" s="1">
        <v>17</v>
      </c>
      <c r="DB104" s="1">
        <v>5</v>
      </c>
      <c r="DC104" s="1">
        <v>1</v>
      </c>
      <c r="DD104" s="1">
        <v>0</v>
      </c>
      <c r="DE104" s="1">
        <v>0</v>
      </c>
      <c r="DF104" s="1">
        <v>13</v>
      </c>
      <c r="DG104" s="1">
        <v>8</v>
      </c>
      <c r="DH104" s="1">
        <v>4</v>
      </c>
      <c r="DI104" s="1">
        <v>3</v>
      </c>
      <c r="DJ104" s="1">
        <v>1</v>
      </c>
      <c r="DK104" s="1">
        <v>0</v>
      </c>
      <c r="DL104" s="1">
        <v>8</v>
      </c>
      <c r="DM104" s="1">
        <v>9</v>
      </c>
      <c r="DN104" s="1">
        <v>5</v>
      </c>
      <c r="DO104" s="1">
        <v>6</v>
      </c>
      <c r="DP104" s="1">
        <v>0</v>
      </c>
      <c r="DQ104" s="1">
        <v>0</v>
      </c>
      <c r="DR104" s="1">
        <v>5</v>
      </c>
      <c r="DS104" s="1">
        <v>16</v>
      </c>
      <c r="DT104" s="1">
        <v>7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134</v>
      </c>
      <c r="EA104" s="1">
        <v>0</v>
      </c>
      <c r="EB104" s="4">
        <v>57.492537313432834</v>
      </c>
      <c r="EC104" s="4">
        <v>47.28358208955224</v>
      </c>
      <c r="ED104" s="4">
        <v>49.828358208955223</v>
      </c>
      <c r="EE104" s="4">
        <v>46.785714285714285</v>
      </c>
      <c r="EF104" s="4">
        <v>154.6044776119403</v>
      </c>
      <c r="EG104" s="4">
        <v>51.534825870646777</v>
      </c>
      <c r="EH104" s="4">
        <v>51.58084577114429</v>
      </c>
      <c r="EI104" s="1">
        <v>18</v>
      </c>
      <c r="EJ104" s="1">
        <v>55</v>
      </c>
      <c r="EK104" s="1">
        <v>37</v>
      </c>
      <c r="EL104" s="1">
        <v>24</v>
      </c>
      <c r="EM104" s="1">
        <v>0</v>
      </c>
      <c r="EN104" s="1">
        <v>0</v>
      </c>
      <c r="EO104" s="1">
        <v>45</v>
      </c>
      <c r="EP104" s="1">
        <v>47</v>
      </c>
      <c r="EQ104" s="1">
        <v>18</v>
      </c>
      <c r="ER104" s="1">
        <v>24</v>
      </c>
      <c r="ES104" s="1">
        <v>1</v>
      </c>
      <c r="ET104" s="1">
        <v>2</v>
      </c>
      <c r="EU104" s="1">
        <v>41</v>
      </c>
      <c r="EV104" s="1">
        <v>44</v>
      </c>
      <c r="EW104" s="1">
        <v>24</v>
      </c>
      <c r="EX104" s="1">
        <v>25</v>
      </c>
      <c r="EY104" s="1">
        <v>0</v>
      </c>
      <c r="EZ104" s="1">
        <v>1</v>
      </c>
      <c r="FA104" s="1">
        <v>5</v>
      </c>
      <c r="FB104" s="1">
        <v>16</v>
      </c>
      <c r="FC104" s="1">
        <v>7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36</v>
      </c>
      <c r="FJ104" s="1">
        <v>99</v>
      </c>
      <c r="FK104" s="1">
        <v>50</v>
      </c>
      <c r="FL104" s="1">
        <v>8</v>
      </c>
      <c r="FM104" s="1">
        <v>9</v>
      </c>
      <c r="FN104" s="1">
        <v>8</v>
      </c>
      <c r="FO104" s="1">
        <v>26</v>
      </c>
      <c r="FP104" s="1">
        <v>13</v>
      </c>
      <c r="FQ104" s="1">
        <v>26</v>
      </c>
      <c r="FR104" s="1" t="s">
        <v>307</v>
      </c>
      <c r="FS104" s="1">
        <v>313</v>
      </c>
      <c r="FT104" s="1">
        <v>134</v>
      </c>
      <c r="FU104" s="1">
        <v>313</v>
      </c>
    </row>
    <row r="105" spans="63:177">
      <c r="BK105" s="29">
        <v>369654617</v>
      </c>
      <c r="BL105" s="1" t="s">
        <v>49</v>
      </c>
      <c r="BM105" s="1">
        <v>277</v>
      </c>
      <c r="BN105" s="1" t="s">
        <v>294</v>
      </c>
      <c r="BO105" s="1" t="s">
        <v>370</v>
      </c>
      <c r="BP105" s="1">
        <v>43</v>
      </c>
      <c r="BQ105" s="1">
        <v>0</v>
      </c>
      <c r="BR105" s="4">
        <v>35.813953488372093</v>
      </c>
      <c r="BS105" s="4">
        <v>24.930232558139537</v>
      </c>
      <c r="BT105" s="4">
        <v>24.465116279069768</v>
      </c>
      <c r="BU105" s="4">
        <v>85.20930232558139</v>
      </c>
      <c r="BV105" s="4">
        <v>28.403100775193796</v>
      </c>
      <c r="BW105" s="1">
        <v>19</v>
      </c>
      <c r="BX105" s="1">
        <v>21</v>
      </c>
      <c r="BY105" s="1">
        <v>2</v>
      </c>
      <c r="BZ105" s="1">
        <v>1</v>
      </c>
      <c r="CA105" s="1">
        <v>0</v>
      </c>
      <c r="CB105" s="1">
        <v>0</v>
      </c>
      <c r="CC105" s="1">
        <v>30</v>
      </c>
      <c r="CD105" s="1">
        <v>12</v>
      </c>
      <c r="CE105" s="1">
        <v>0</v>
      </c>
      <c r="CF105" s="1">
        <v>1</v>
      </c>
      <c r="CG105" s="1">
        <v>2</v>
      </c>
      <c r="CH105" s="1">
        <v>1</v>
      </c>
      <c r="CI105" s="1">
        <v>34</v>
      </c>
      <c r="CJ105" s="1">
        <v>7</v>
      </c>
      <c r="CK105" s="1">
        <v>2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30</v>
      </c>
      <c r="CR105" s="1">
        <v>0</v>
      </c>
      <c r="CS105" s="4">
        <v>40.5</v>
      </c>
      <c r="CT105" s="4">
        <v>22.666666666666668</v>
      </c>
      <c r="CU105" s="4">
        <v>32.766666666666666</v>
      </c>
      <c r="CV105" s="4">
        <v>34.56666666666667</v>
      </c>
      <c r="CW105" s="4">
        <v>95.933333333333337</v>
      </c>
      <c r="CX105" s="4">
        <v>31.977777777777774</v>
      </c>
      <c r="CY105" s="4">
        <v>32.625</v>
      </c>
      <c r="CZ105" s="1">
        <v>9</v>
      </c>
      <c r="DA105" s="1">
        <v>17</v>
      </c>
      <c r="DB105" s="1">
        <v>4</v>
      </c>
      <c r="DC105" s="1">
        <v>0</v>
      </c>
      <c r="DD105" s="1">
        <v>0</v>
      </c>
      <c r="DE105" s="1">
        <v>0</v>
      </c>
      <c r="DF105" s="1">
        <v>23</v>
      </c>
      <c r="DG105" s="1">
        <v>6</v>
      </c>
      <c r="DH105" s="1">
        <v>1</v>
      </c>
      <c r="DI105" s="1">
        <v>0</v>
      </c>
      <c r="DJ105" s="1">
        <v>2</v>
      </c>
      <c r="DK105" s="1">
        <v>0</v>
      </c>
      <c r="DL105" s="1">
        <v>17</v>
      </c>
      <c r="DM105" s="1">
        <v>9</v>
      </c>
      <c r="DN105" s="1">
        <v>4</v>
      </c>
      <c r="DO105" s="1">
        <v>0</v>
      </c>
      <c r="DP105" s="1">
        <v>0</v>
      </c>
      <c r="DQ105" s="1">
        <v>0</v>
      </c>
      <c r="DR105" s="1">
        <v>18</v>
      </c>
      <c r="DS105" s="1">
        <v>10</v>
      </c>
      <c r="DT105" s="1">
        <v>1</v>
      </c>
      <c r="DU105" s="1">
        <v>1</v>
      </c>
      <c r="DV105" s="1">
        <v>0</v>
      </c>
      <c r="DW105" s="1">
        <v>0</v>
      </c>
      <c r="DX105" s="1">
        <v>0</v>
      </c>
      <c r="DY105" s="1">
        <v>0</v>
      </c>
      <c r="DZ105" s="1">
        <v>73</v>
      </c>
      <c r="EA105" s="1">
        <v>0</v>
      </c>
      <c r="EB105" s="4">
        <v>37.739726027397261</v>
      </c>
      <c r="EC105" s="4">
        <v>24</v>
      </c>
      <c r="ED105" s="4">
        <v>27.876712328767123</v>
      </c>
      <c r="EE105" s="4">
        <v>34.56666666666667</v>
      </c>
      <c r="EF105" s="4">
        <v>89.61643835616438</v>
      </c>
      <c r="EG105" s="4">
        <v>29.87214611872146</v>
      </c>
      <c r="EH105" s="4">
        <v>30.138127853881279</v>
      </c>
      <c r="EI105" s="1">
        <v>28</v>
      </c>
      <c r="EJ105" s="1">
        <v>38</v>
      </c>
      <c r="EK105" s="1">
        <v>6</v>
      </c>
      <c r="EL105" s="1">
        <v>1</v>
      </c>
      <c r="EM105" s="1">
        <v>0</v>
      </c>
      <c r="EN105" s="1">
        <v>0</v>
      </c>
      <c r="EO105" s="1">
        <v>53</v>
      </c>
      <c r="EP105" s="1">
        <v>18</v>
      </c>
      <c r="EQ105" s="1">
        <v>1</v>
      </c>
      <c r="ER105" s="1">
        <v>1</v>
      </c>
      <c r="ES105" s="1">
        <v>4</v>
      </c>
      <c r="ET105" s="1">
        <v>1</v>
      </c>
      <c r="EU105" s="1">
        <v>51</v>
      </c>
      <c r="EV105" s="1">
        <v>16</v>
      </c>
      <c r="EW105" s="1">
        <v>6</v>
      </c>
      <c r="EX105" s="1">
        <v>0</v>
      </c>
      <c r="EY105" s="1">
        <v>0</v>
      </c>
      <c r="EZ105" s="1">
        <v>0</v>
      </c>
      <c r="FA105" s="1">
        <v>18</v>
      </c>
      <c r="FB105" s="1">
        <v>10</v>
      </c>
      <c r="FC105" s="1">
        <v>1</v>
      </c>
      <c r="FD105" s="1">
        <v>1</v>
      </c>
      <c r="FE105" s="1">
        <v>0</v>
      </c>
      <c r="FF105" s="1">
        <v>0</v>
      </c>
      <c r="FG105" s="1">
        <v>0</v>
      </c>
      <c r="FH105" s="1">
        <v>0</v>
      </c>
      <c r="FI105" s="1">
        <v>299</v>
      </c>
      <c r="FJ105" s="1">
        <v>127</v>
      </c>
      <c r="FK105" s="1">
        <v>297</v>
      </c>
      <c r="FL105" s="1">
        <v>24</v>
      </c>
      <c r="FM105" s="1">
        <v>12</v>
      </c>
      <c r="FN105" s="1">
        <v>23</v>
      </c>
      <c r="FO105" s="1">
        <v>26</v>
      </c>
      <c r="FP105" s="1">
        <v>13</v>
      </c>
      <c r="FQ105" s="1">
        <v>26</v>
      </c>
      <c r="FR105" s="1" t="s">
        <v>307</v>
      </c>
      <c r="FS105" s="1">
        <v>313</v>
      </c>
      <c r="FT105" s="1">
        <v>134</v>
      </c>
      <c r="FU105" s="1">
        <v>313</v>
      </c>
    </row>
    <row r="106" spans="63:177">
      <c r="BK106" s="29">
        <v>885185622</v>
      </c>
      <c r="BL106" s="1" t="s">
        <v>50</v>
      </c>
      <c r="BM106" s="1">
        <v>312</v>
      </c>
      <c r="BN106" s="1" t="s">
        <v>289</v>
      </c>
      <c r="BO106" s="1" t="s">
        <v>290</v>
      </c>
      <c r="BP106" s="1">
        <v>36</v>
      </c>
      <c r="BQ106" s="1">
        <v>0</v>
      </c>
      <c r="BR106" s="4">
        <v>55.944444444444443</v>
      </c>
      <c r="BS106" s="4">
        <v>41.333333333333336</v>
      </c>
      <c r="BT106" s="4">
        <v>37.694444444444443</v>
      </c>
      <c r="BU106" s="4">
        <v>134.97222222222223</v>
      </c>
      <c r="BV106" s="4">
        <v>44.990740740740733</v>
      </c>
      <c r="BW106" s="1">
        <v>6</v>
      </c>
      <c r="BX106" s="1">
        <v>17</v>
      </c>
      <c r="BY106" s="1">
        <v>4</v>
      </c>
      <c r="BZ106" s="1">
        <v>9</v>
      </c>
      <c r="CA106" s="1">
        <v>0</v>
      </c>
      <c r="CB106" s="1">
        <v>0</v>
      </c>
      <c r="CC106" s="1">
        <v>16</v>
      </c>
      <c r="CD106" s="1">
        <v>10</v>
      </c>
      <c r="CE106" s="1">
        <v>9</v>
      </c>
      <c r="CF106" s="1">
        <v>1</v>
      </c>
      <c r="CG106" s="1">
        <v>1</v>
      </c>
      <c r="CH106" s="1">
        <v>0</v>
      </c>
      <c r="CI106" s="1">
        <v>18</v>
      </c>
      <c r="CJ106" s="1">
        <v>10</v>
      </c>
      <c r="CK106" s="1">
        <v>6</v>
      </c>
      <c r="CL106" s="1">
        <v>2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4"/>
      <c r="CT106" s="4"/>
      <c r="CU106" s="4"/>
      <c r="CV106" s="4"/>
      <c r="CW106" s="4"/>
      <c r="CX106" s="4"/>
      <c r="CY106" s="4"/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36</v>
      </c>
      <c r="EA106" s="1">
        <v>0</v>
      </c>
      <c r="EB106" s="4">
        <v>55.944444444444443</v>
      </c>
      <c r="EC106" s="4">
        <v>41.333333333333336</v>
      </c>
      <c r="ED106" s="4">
        <v>37.694444444444443</v>
      </c>
      <c r="EE106" s="4"/>
      <c r="EF106" s="4">
        <v>134.97222222222223</v>
      </c>
      <c r="EG106" s="4">
        <v>44.990740740740733</v>
      </c>
      <c r="EH106" s="4">
        <v>44.990740740740733</v>
      </c>
      <c r="EI106" s="1">
        <v>6</v>
      </c>
      <c r="EJ106" s="1">
        <v>17</v>
      </c>
      <c r="EK106" s="1">
        <v>4</v>
      </c>
      <c r="EL106" s="1">
        <v>9</v>
      </c>
      <c r="EM106" s="1">
        <v>0</v>
      </c>
      <c r="EN106" s="1">
        <v>0</v>
      </c>
      <c r="EO106" s="1">
        <v>16</v>
      </c>
      <c r="EP106" s="1">
        <v>10</v>
      </c>
      <c r="EQ106" s="1">
        <v>9</v>
      </c>
      <c r="ER106" s="1">
        <v>1</v>
      </c>
      <c r="ES106" s="1">
        <v>1</v>
      </c>
      <c r="ET106" s="1">
        <v>0</v>
      </c>
      <c r="EU106" s="1">
        <v>18</v>
      </c>
      <c r="EV106" s="1">
        <v>10</v>
      </c>
      <c r="EW106" s="1">
        <v>6</v>
      </c>
      <c r="EX106" s="1">
        <v>2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113</v>
      </c>
      <c r="FJ106" s="1" t="s">
        <v>375</v>
      </c>
      <c r="FK106" s="1">
        <v>133</v>
      </c>
      <c r="FL106" s="1">
        <v>18</v>
      </c>
      <c r="FM106" s="1" t="s">
        <v>375</v>
      </c>
      <c r="FN106" s="1">
        <v>18</v>
      </c>
      <c r="FO106" s="1">
        <v>26</v>
      </c>
      <c r="FP106" s="1">
        <v>13</v>
      </c>
      <c r="FQ106" s="1">
        <v>26</v>
      </c>
      <c r="FR106" s="1" t="s">
        <v>307</v>
      </c>
      <c r="FS106" s="1">
        <v>313</v>
      </c>
      <c r="FT106" s="1">
        <v>134</v>
      </c>
      <c r="FU106" s="1">
        <v>313</v>
      </c>
    </row>
    <row r="107" spans="63:177">
      <c r="BK107" s="29">
        <v>334030022</v>
      </c>
      <c r="BL107" s="1" t="s">
        <v>51</v>
      </c>
      <c r="BM107" s="1">
        <v>328</v>
      </c>
      <c r="BN107" s="1" t="s">
        <v>289</v>
      </c>
      <c r="BO107" s="1" t="s">
        <v>290</v>
      </c>
      <c r="BP107" s="1">
        <v>61</v>
      </c>
      <c r="BQ107" s="1">
        <v>0</v>
      </c>
      <c r="BR107" s="4">
        <v>53.065573770491802</v>
      </c>
      <c r="BS107" s="4">
        <v>36.786885245901637</v>
      </c>
      <c r="BT107" s="4">
        <v>40.491803278688522</v>
      </c>
      <c r="BU107" s="4">
        <v>130.34426229508196</v>
      </c>
      <c r="BV107" s="4">
        <v>43.448087431693999</v>
      </c>
      <c r="BW107" s="1">
        <v>9</v>
      </c>
      <c r="BX107" s="1">
        <v>29</v>
      </c>
      <c r="BY107" s="1">
        <v>19</v>
      </c>
      <c r="BZ107" s="1">
        <v>4</v>
      </c>
      <c r="CA107" s="1">
        <v>0</v>
      </c>
      <c r="CB107" s="1">
        <v>0</v>
      </c>
      <c r="CC107" s="1">
        <v>35</v>
      </c>
      <c r="CD107" s="1">
        <v>15</v>
      </c>
      <c r="CE107" s="1">
        <v>5</v>
      </c>
      <c r="CF107" s="1">
        <v>6</v>
      </c>
      <c r="CG107" s="1">
        <v>0</v>
      </c>
      <c r="CH107" s="1">
        <v>0</v>
      </c>
      <c r="CI107" s="1">
        <v>29</v>
      </c>
      <c r="CJ107" s="1">
        <v>18</v>
      </c>
      <c r="CK107" s="1">
        <v>11</v>
      </c>
      <c r="CL107" s="1">
        <v>3</v>
      </c>
      <c r="CM107" s="1">
        <v>2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4"/>
      <c r="CT107" s="4"/>
      <c r="CU107" s="4"/>
      <c r="CV107" s="4"/>
      <c r="CW107" s="4"/>
      <c r="CX107" s="4"/>
      <c r="CY107" s="4"/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61</v>
      </c>
      <c r="EA107" s="1">
        <v>0</v>
      </c>
      <c r="EB107" s="4">
        <v>53.065573770491802</v>
      </c>
      <c r="EC107" s="4">
        <v>36.786885245901637</v>
      </c>
      <c r="ED107" s="4">
        <v>40.491803278688522</v>
      </c>
      <c r="EE107" s="4"/>
      <c r="EF107" s="4">
        <v>130.34426229508196</v>
      </c>
      <c r="EG107" s="4">
        <v>43.448087431693999</v>
      </c>
      <c r="EH107" s="4">
        <v>43.448087431693999</v>
      </c>
      <c r="EI107" s="1">
        <v>9</v>
      </c>
      <c r="EJ107" s="1">
        <v>29</v>
      </c>
      <c r="EK107" s="1">
        <v>19</v>
      </c>
      <c r="EL107" s="1">
        <v>4</v>
      </c>
      <c r="EM107" s="1">
        <v>0</v>
      </c>
      <c r="EN107" s="1">
        <v>0</v>
      </c>
      <c r="EO107" s="1">
        <v>35</v>
      </c>
      <c r="EP107" s="1">
        <v>15</v>
      </c>
      <c r="EQ107" s="1">
        <v>5</v>
      </c>
      <c r="ER107" s="1">
        <v>6</v>
      </c>
      <c r="ES107" s="1">
        <v>0</v>
      </c>
      <c r="ET107" s="1">
        <v>0</v>
      </c>
      <c r="EU107" s="1">
        <v>29</v>
      </c>
      <c r="EV107" s="1">
        <v>18</v>
      </c>
      <c r="EW107" s="1">
        <v>11</v>
      </c>
      <c r="EX107" s="1">
        <v>3</v>
      </c>
      <c r="EY107" s="1">
        <v>2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138</v>
      </c>
      <c r="FJ107" s="1" t="s">
        <v>375</v>
      </c>
      <c r="FK107" s="1">
        <v>153</v>
      </c>
      <c r="FL107" s="1">
        <v>20</v>
      </c>
      <c r="FM107" s="1" t="s">
        <v>375</v>
      </c>
      <c r="FN107" s="1">
        <v>20</v>
      </c>
      <c r="FO107" s="1">
        <v>26</v>
      </c>
      <c r="FP107" s="1">
        <v>13</v>
      </c>
      <c r="FQ107" s="1">
        <v>26</v>
      </c>
      <c r="FR107" s="1" t="s">
        <v>307</v>
      </c>
      <c r="FS107" s="1">
        <v>313</v>
      </c>
      <c r="FT107" s="1">
        <v>134</v>
      </c>
      <c r="FU107" s="1">
        <v>313</v>
      </c>
    </row>
    <row r="108" spans="63:177">
      <c r="BK108" s="29">
        <v>543437996</v>
      </c>
      <c r="BL108" s="1" t="s">
        <v>310</v>
      </c>
      <c r="BM108" s="1">
        <v>131</v>
      </c>
      <c r="BN108" s="1" t="s">
        <v>289</v>
      </c>
      <c r="BO108" s="1" t="s">
        <v>290</v>
      </c>
      <c r="BP108" s="1">
        <v>7</v>
      </c>
      <c r="BQ108" s="1">
        <v>0</v>
      </c>
      <c r="BR108" s="4">
        <v>39.571428571428569</v>
      </c>
      <c r="BS108" s="4">
        <v>28.571428571428573</v>
      </c>
      <c r="BT108" s="4">
        <v>27.571428571428573</v>
      </c>
      <c r="BU108" s="4">
        <v>95.714285714285708</v>
      </c>
      <c r="BV108" s="4">
        <v>31.904761904761902</v>
      </c>
      <c r="BW108" s="1">
        <v>4</v>
      </c>
      <c r="BX108" s="1">
        <v>1</v>
      </c>
      <c r="BY108" s="1">
        <v>2</v>
      </c>
      <c r="BZ108" s="1">
        <v>0</v>
      </c>
      <c r="CA108" s="1">
        <v>0</v>
      </c>
      <c r="CB108" s="1">
        <v>0</v>
      </c>
      <c r="CC108" s="1">
        <v>4</v>
      </c>
      <c r="CD108" s="1">
        <v>3</v>
      </c>
      <c r="CE108" s="1">
        <v>0</v>
      </c>
      <c r="CF108" s="1">
        <v>0</v>
      </c>
      <c r="CG108" s="1">
        <v>0</v>
      </c>
      <c r="CH108" s="1">
        <v>0</v>
      </c>
      <c r="CI108" s="1">
        <v>5</v>
      </c>
      <c r="CJ108" s="1">
        <v>2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4"/>
      <c r="CT108" s="4"/>
      <c r="CU108" s="4"/>
      <c r="CV108" s="4"/>
      <c r="CW108" s="4"/>
      <c r="CX108" s="4"/>
      <c r="CY108" s="4"/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7</v>
      </c>
      <c r="EA108" s="1">
        <v>0</v>
      </c>
      <c r="EB108" s="4">
        <v>39.571428571428569</v>
      </c>
      <c r="EC108" s="4">
        <v>28.571428571428573</v>
      </c>
      <c r="ED108" s="4">
        <v>27.571428571428573</v>
      </c>
      <c r="EE108" s="4"/>
      <c r="EF108" s="4">
        <v>95.714285714285708</v>
      </c>
      <c r="EG108" s="4">
        <v>31.904761904761902</v>
      </c>
      <c r="EH108" s="4">
        <v>31.904761904761902</v>
      </c>
      <c r="EI108" s="1">
        <v>4</v>
      </c>
      <c r="EJ108" s="1">
        <v>1</v>
      </c>
      <c r="EK108" s="1">
        <v>2</v>
      </c>
      <c r="EL108" s="1">
        <v>0</v>
      </c>
      <c r="EM108" s="1">
        <v>0</v>
      </c>
      <c r="EN108" s="1">
        <v>0</v>
      </c>
      <c r="EO108" s="1">
        <v>4</v>
      </c>
      <c r="EP108" s="1">
        <v>3</v>
      </c>
      <c r="EQ108" s="1">
        <v>0</v>
      </c>
      <c r="ER108" s="1">
        <v>0</v>
      </c>
      <c r="ES108" s="1">
        <v>0</v>
      </c>
      <c r="ET108" s="1">
        <v>0</v>
      </c>
      <c r="EU108" s="1">
        <v>5</v>
      </c>
      <c r="EV108" s="1">
        <v>2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283</v>
      </c>
      <c r="FJ108" s="1" t="s">
        <v>375</v>
      </c>
      <c r="FK108" s="1">
        <v>286</v>
      </c>
      <c r="FL108" s="1">
        <v>4</v>
      </c>
      <c r="FM108" s="1" t="s">
        <v>375</v>
      </c>
      <c r="FN108" s="1">
        <v>5</v>
      </c>
      <c r="FO108" s="1">
        <v>6</v>
      </c>
      <c r="FP108" s="1">
        <v>3</v>
      </c>
      <c r="FQ108" s="1">
        <v>6</v>
      </c>
      <c r="FR108" s="1" t="s">
        <v>309</v>
      </c>
      <c r="FS108" s="1">
        <v>313</v>
      </c>
      <c r="FT108" s="1">
        <v>134</v>
      </c>
      <c r="FU108" s="1">
        <v>313</v>
      </c>
    </row>
    <row r="109" spans="63:177">
      <c r="BK109" s="29">
        <v>433275994</v>
      </c>
      <c r="BL109" s="1" t="s">
        <v>55</v>
      </c>
      <c r="BM109" s="1">
        <v>168</v>
      </c>
      <c r="BN109" s="1" t="s">
        <v>289</v>
      </c>
      <c r="BO109" s="1" t="s">
        <v>290</v>
      </c>
      <c r="BP109" s="1">
        <v>82</v>
      </c>
      <c r="BQ109" s="1">
        <v>0</v>
      </c>
      <c r="BR109" s="4">
        <v>45.695121951219512</v>
      </c>
      <c r="BS109" s="4">
        <v>36.146341463414636</v>
      </c>
      <c r="BT109" s="4">
        <v>38.170731707317074</v>
      </c>
      <c r="BU109" s="4">
        <v>120.01219512195122</v>
      </c>
      <c r="BV109" s="4">
        <v>40.004065040650403</v>
      </c>
      <c r="BW109" s="1">
        <v>19</v>
      </c>
      <c r="BX109" s="1">
        <v>44</v>
      </c>
      <c r="BY109" s="1">
        <v>17</v>
      </c>
      <c r="BZ109" s="1">
        <v>2</v>
      </c>
      <c r="CA109" s="1">
        <v>0</v>
      </c>
      <c r="CB109" s="1">
        <v>0</v>
      </c>
      <c r="CC109" s="1">
        <v>37</v>
      </c>
      <c r="CD109" s="1">
        <v>30</v>
      </c>
      <c r="CE109" s="1">
        <v>12</v>
      </c>
      <c r="CF109" s="1">
        <v>3</v>
      </c>
      <c r="CG109" s="1">
        <v>1</v>
      </c>
      <c r="CH109" s="1">
        <v>0</v>
      </c>
      <c r="CI109" s="1">
        <v>39</v>
      </c>
      <c r="CJ109" s="1">
        <v>27</v>
      </c>
      <c r="CK109" s="1">
        <v>12</v>
      </c>
      <c r="CL109" s="1">
        <v>4</v>
      </c>
      <c r="CM109" s="1">
        <v>2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4"/>
      <c r="CT109" s="4"/>
      <c r="CU109" s="4"/>
      <c r="CV109" s="4"/>
      <c r="CW109" s="4"/>
      <c r="CX109" s="4"/>
      <c r="CY109" s="4"/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82</v>
      </c>
      <c r="EA109" s="1">
        <v>0</v>
      </c>
      <c r="EB109" s="4">
        <v>45.695121951219512</v>
      </c>
      <c r="EC109" s="4">
        <v>36.146341463414636</v>
      </c>
      <c r="ED109" s="4">
        <v>38.170731707317074</v>
      </c>
      <c r="EE109" s="4"/>
      <c r="EF109" s="4">
        <v>120.01219512195122</v>
      </c>
      <c r="EG109" s="4">
        <v>40.004065040650403</v>
      </c>
      <c r="EH109" s="4">
        <v>40.004065040650403</v>
      </c>
      <c r="EI109" s="1">
        <v>19</v>
      </c>
      <c r="EJ109" s="1">
        <v>44</v>
      </c>
      <c r="EK109" s="1">
        <v>17</v>
      </c>
      <c r="EL109" s="1">
        <v>2</v>
      </c>
      <c r="EM109" s="1">
        <v>0</v>
      </c>
      <c r="EN109" s="1">
        <v>0</v>
      </c>
      <c r="EO109" s="1">
        <v>37</v>
      </c>
      <c r="EP109" s="1">
        <v>30</v>
      </c>
      <c r="EQ109" s="1">
        <v>12</v>
      </c>
      <c r="ER109" s="1">
        <v>3</v>
      </c>
      <c r="ES109" s="1">
        <v>1</v>
      </c>
      <c r="ET109" s="1">
        <v>0</v>
      </c>
      <c r="EU109" s="1">
        <v>39</v>
      </c>
      <c r="EV109" s="1">
        <v>27</v>
      </c>
      <c r="EW109" s="1">
        <v>12</v>
      </c>
      <c r="EX109" s="1">
        <v>4</v>
      </c>
      <c r="EY109" s="1">
        <v>2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194</v>
      </c>
      <c r="FJ109" s="1" t="s">
        <v>375</v>
      </c>
      <c r="FK109" s="1">
        <v>203</v>
      </c>
      <c r="FL109" s="1">
        <v>2</v>
      </c>
      <c r="FM109" s="1" t="s">
        <v>375</v>
      </c>
      <c r="FN109" s="1">
        <v>1</v>
      </c>
      <c r="FO109" s="1">
        <v>6</v>
      </c>
      <c r="FP109" s="1">
        <v>3</v>
      </c>
      <c r="FQ109" s="1">
        <v>6</v>
      </c>
      <c r="FR109" s="1" t="s">
        <v>309</v>
      </c>
      <c r="FS109" s="1">
        <v>313</v>
      </c>
      <c r="FT109" s="1">
        <v>134</v>
      </c>
      <c r="FU109" s="1">
        <v>313</v>
      </c>
    </row>
    <row r="110" spans="63:177">
      <c r="BK110" s="29">
        <v>240332213</v>
      </c>
      <c r="BL110" s="1" t="s">
        <v>56</v>
      </c>
      <c r="BM110" s="1">
        <v>186</v>
      </c>
      <c r="BN110" s="1" t="s">
        <v>289</v>
      </c>
      <c r="BO110" s="1" t="s">
        <v>370</v>
      </c>
      <c r="BP110" s="1">
        <v>37</v>
      </c>
      <c r="BQ110" s="1">
        <v>0</v>
      </c>
      <c r="BR110" s="4">
        <v>40.135135135135137</v>
      </c>
      <c r="BS110" s="4">
        <v>33.513513513513516</v>
      </c>
      <c r="BT110" s="4">
        <v>29.189189189189189</v>
      </c>
      <c r="BU110" s="4">
        <v>102.83783783783784</v>
      </c>
      <c r="BV110" s="4">
        <v>34.27927927927928</v>
      </c>
      <c r="BW110" s="1">
        <v>16</v>
      </c>
      <c r="BX110" s="1">
        <v>15</v>
      </c>
      <c r="BY110" s="1">
        <v>5</v>
      </c>
      <c r="BZ110" s="1">
        <v>1</v>
      </c>
      <c r="CA110" s="1">
        <v>2</v>
      </c>
      <c r="CB110" s="1">
        <v>0</v>
      </c>
      <c r="CC110" s="1">
        <v>19</v>
      </c>
      <c r="CD110" s="1">
        <v>12</v>
      </c>
      <c r="CE110" s="1">
        <v>3</v>
      </c>
      <c r="CF110" s="1">
        <v>3</v>
      </c>
      <c r="CG110" s="1">
        <v>2</v>
      </c>
      <c r="CH110" s="1">
        <v>0</v>
      </c>
      <c r="CI110" s="1">
        <v>24</v>
      </c>
      <c r="CJ110" s="1">
        <v>11</v>
      </c>
      <c r="CK110" s="1">
        <v>0</v>
      </c>
      <c r="CL110" s="1">
        <v>2</v>
      </c>
      <c r="CM110" s="1">
        <v>2</v>
      </c>
      <c r="CN110" s="1">
        <v>0</v>
      </c>
      <c r="CO110" s="1">
        <v>2</v>
      </c>
      <c r="CP110" s="1">
        <v>0</v>
      </c>
      <c r="CQ110" s="1">
        <v>9</v>
      </c>
      <c r="CR110" s="1">
        <v>0</v>
      </c>
      <c r="CS110" s="4">
        <v>49.666666666666664</v>
      </c>
      <c r="CT110" s="4">
        <v>35.555555555555557</v>
      </c>
      <c r="CU110" s="4">
        <v>37.444444444444443</v>
      </c>
      <c r="CV110" s="4">
        <v>44.888888888888886</v>
      </c>
      <c r="CW110" s="4">
        <v>122.66666666666667</v>
      </c>
      <c r="CX110" s="4">
        <v>40.888888888888886</v>
      </c>
      <c r="CY110" s="4">
        <v>41.888888888888886</v>
      </c>
      <c r="CZ110" s="1">
        <v>2</v>
      </c>
      <c r="DA110" s="1">
        <v>4</v>
      </c>
      <c r="DB110" s="1">
        <v>3</v>
      </c>
      <c r="DC110" s="1">
        <v>0</v>
      </c>
      <c r="DD110" s="1">
        <v>0</v>
      </c>
      <c r="DE110" s="1">
        <v>0</v>
      </c>
      <c r="DF110" s="1">
        <v>5</v>
      </c>
      <c r="DG110" s="1">
        <v>3</v>
      </c>
      <c r="DH110" s="1">
        <v>1</v>
      </c>
      <c r="DI110" s="1">
        <v>0</v>
      </c>
      <c r="DJ110" s="1">
        <v>0</v>
      </c>
      <c r="DK110" s="1">
        <v>0</v>
      </c>
      <c r="DL110" s="1">
        <v>5</v>
      </c>
      <c r="DM110" s="1">
        <v>1</v>
      </c>
      <c r="DN110" s="1">
        <v>2</v>
      </c>
      <c r="DO110" s="1">
        <v>1</v>
      </c>
      <c r="DP110" s="1">
        <v>0</v>
      </c>
      <c r="DQ110" s="1">
        <v>0</v>
      </c>
      <c r="DR110" s="1">
        <v>2</v>
      </c>
      <c r="DS110" s="1">
        <v>5</v>
      </c>
      <c r="DT110" s="1">
        <v>2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46</v>
      </c>
      <c r="EA110" s="1">
        <v>0</v>
      </c>
      <c r="EB110" s="4">
        <v>42</v>
      </c>
      <c r="EC110" s="4">
        <v>33.913043478260867</v>
      </c>
      <c r="ED110" s="4">
        <v>30.804347826086957</v>
      </c>
      <c r="EE110" s="4">
        <v>44.888888888888886</v>
      </c>
      <c r="EF110" s="4">
        <v>106.71739130434783</v>
      </c>
      <c r="EG110" s="4">
        <v>35.572463768115952</v>
      </c>
      <c r="EH110" s="4">
        <v>35.768115942028992</v>
      </c>
      <c r="EI110" s="1">
        <v>18</v>
      </c>
      <c r="EJ110" s="1">
        <v>19</v>
      </c>
      <c r="EK110" s="1">
        <v>8</v>
      </c>
      <c r="EL110" s="1">
        <v>1</v>
      </c>
      <c r="EM110" s="1">
        <v>2</v>
      </c>
      <c r="EN110" s="1">
        <v>0</v>
      </c>
      <c r="EO110" s="1">
        <v>24</v>
      </c>
      <c r="EP110" s="1">
        <v>15</v>
      </c>
      <c r="EQ110" s="1">
        <v>4</v>
      </c>
      <c r="ER110" s="1">
        <v>3</v>
      </c>
      <c r="ES110" s="1">
        <v>2</v>
      </c>
      <c r="ET110" s="1">
        <v>0</v>
      </c>
      <c r="EU110" s="1">
        <v>29</v>
      </c>
      <c r="EV110" s="1">
        <v>12</v>
      </c>
      <c r="EW110" s="1">
        <v>2</v>
      </c>
      <c r="EX110" s="1">
        <v>3</v>
      </c>
      <c r="EY110" s="1">
        <v>2</v>
      </c>
      <c r="EZ110" s="1">
        <v>0</v>
      </c>
      <c r="FA110" s="1">
        <v>2</v>
      </c>
      <c r="FB110" s="1">
        <v>5</v>
      </c>
      <c r="FC110" s="1">
        <v>2</v>
      </c>
      <c r="FD110" s="1">
        <v>0</v>
      </c>
      <c r="FE110" s="1">
        <v>0</v>
      </c>
      <c r="FF110" s="1">
        <v>0</v>
      </c>
      <c r="FG110" s="1">
        <v>2</v>
      </c>
      <c r="FH110" s="1">
        <v>0</v>
      </c>
      <c r="FI110" s="1">
        <v>266</v>
      </c>
      <c r="FJ110" s="1">
        <v>117</v>
      </c>
      <c r="FK110" s="1">
        <v>259</v>
      </c>
      <c r="FL110" s="1">
        <v>3</v>
      </c>
      <c r="FM110" s="1">
        <v>2</v>
      </c>
      <c r="FN110" s="1">
        <v>4</v>
      </c>
      <c r="FO110" s="1">
        <v>6</v>
      </c>
      <c r="FP110" s="1">
        <v>3</v>
      </c>
      <c r="FQ110" s="1">
        <v>6</v>
      </c>
      <c r="FR110" s="1" t="s">
        <v>309</v>
      </c>
      <c r="FS110" s="1">
        <v>313</v>
      </c>
      <c r="FT110" s="1">
        <v>134</v>
      </c>
      <c r="FU110" s="1">
        <v>313</v>
      </c>
    </row>
    <row r="111" spans="63:177">
      <c r="BK111" s="29">
        <v>239610496</v>
      </c>
      <c r="BL111" s="1" t="s">
        <v>57</v>
      </c>
      <c r="BM111" s="1">
        <v>231</v>
      </c>
      <c r="BN111" s="1" t="s">
        <v>289</v>
      </c>
      <c r="BO111" s="1" t="s">
        <v>290</v>
      </c>
      <c r="BP111" s="1">
        <v>15</v>
      </c>
      <c r="BQ111" s="1">
        <v>0</v>
      </c>
      <c r="BR111" s="4">
        <v>30.933333333333334</v>
      </c>
      <c r="BS111" s="4">
        <v>27.466666666666665</v>
      </c>
      <c r="BT111" s="4">
        <v>24.933333333333334</v>
      </c>
      <c r="BU111" s="4">
        <v>83.333333333333329</v>
      </c>
      <c r="BV111" s="4">
        <v>27.777777777777782</v>
      </c>
      <c r="BW111" s="1">
        <v>12</v>
      </c>
      <c r="BX111" s="1">
        <v>1</v>
      </c>
      <c r="BY111" s="1">
        <v>2</v>
      </c>
      <c r="BZ111" s="1">
        <v>0</v>
      </c>
      <c r="CA111" s="1">
        <v>0</v>
      </c>
      <c r="CB111" s="1">
        <v>0</v>
      </c>
      <c r="CC111" s="1">
        <v>10</v>
      </c>
      <c r="CD111" s="1">
        <v>4</v>
      </c>
      <c r="CE111" s="1">
        <v>1</v>
      </c>
      <c r="CF111" s="1">
        <v>0</v>
      </c>
      <c r="CG111" s="1">
        <v>1</v>
      </c>
      <c r="CH111" s="1">
        <v>0</v>
      </c>
      <c r="CI111" s="1">
        <v>14</v>
      </c>
      <c r="CJ111" s="1">
        <v>0</v>
      </c>
      <c r="CK111" s="1">
        <v>1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4"/>
      <c r="CT111" s="4"/>
      <c r="CU111" s="4"/>
      <c r="CV111" s="4"/>
      <c r="CW111" s="4"/>
      <c r="CX111" s="4"/>
      <c r="CY111" s="4"/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15</v>
      </c>
      <c r="EA111" s="1">
        <v>0</v>
      </c>
      <c r="EB111" s="4">
        <v>30.933333333333334</v>
      </c>
      <c r="EC111" s="4">
        <v>27.466666666666665</v>
      </c>
      <c r="ED111" s="4">
        <v>24.933333333333334</v>
      </c>
      <c r="EE111" s="4"/>
      <c r="EF111" s="4">
        <v>83.333333333333329</v>
      </c>
      <c r="EG111" s="4">
        <v>27.777777777777782</v>
      </c>
      <c r="EH111" s="4">
        <v>27.777777777777782</v>
      </c>
      <c r="EI111" s="1">
        <v>12</v>
      </c>
      <c r="EJ111" s="1">
        <v>1</v>
      </c>
      <c r="EK111" s="1">
        <v>2</v>
      </c>
      <c r="EL111" s="1">
        <v>0</v>
      </c>
      <c r="EM111" s="1">
        <v>0</v>
      </c>
      <c r="EN111" s="1">
        <v>0</v>
      </c>
      <c r="EO111" s="1">
        <v>10</v>
      </c>
      <c r="EP111" s="1">
        <v>4</v>
      </c>
      <c r="EQ111" s="1">
        <v>1</v>
      </c>
      <c r="ER111" s="1">
        <v>0</v>
      </c>
      <c r="ES111" s="1">
        <v>1</v>
      </c>
      <c r="ET111" s="1">
        <v>0</v>
      </c>
      <c r="EU111" s="1">
        <v>14</v>
      </c>
      <c r="EV111" s="1">
        <v>0</v>
      </c>
      <c r="EW111" s="1">
        <v>1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301</v>
      </c>
      <c r="FJ111" s="1" t="s">
        <v>375</v>
      </c>
      <c r="FK111" s="1">
        <v>301</v>
      </c>
      <c r="FL111" s="1">
        <v>6</v>
      </c>
      <c r="FM111" s="1" t="s">
        <v>375</v>
      </c>
      <c r="FN111" s="1">
        <v>6</v>
      </c>
      <c r="FO111" s="1">
        <v>6</v>
      </c>
      <c r="FP111" s="1">
        <v>3</v>
      </c>
      <c r="FQ111" s="1">
        <v>6</v>
      </c>
      <c r="FR111" s="1" t="s">
        <v>309</v>
      </c>
      <c r="FS111" s="1">
        <v>313</v>
      </c>
      <c r="FT111" s="1">
        <v>134</v>
      </c>
      <c r="FU111" s="1">
        <v>313</v>
      </c>
    </row>
    <row r="112" spans="63:177">
      <c r="BK112" s="29">
        <v>962618910</v>
      </c>
      <c r="BL112" s="1" t="s">
        <v>58</v>
      </c>
      <c r="BM112" s="1">
        <v>235</v>
      </c>
      <c r="BN112" s="1" t="s">
        <v>289</v>
      </c>
      <c r="BO112" s="1" t="s">
        <v>370</v>
      </c>
      <c r="BP112" s="1">
        <v>44</v>
      </c>
      <c r="BQ112" s="1">
        <v>0</v>
      </c>
      <c r="BR112" s="4">
        <v>36.340909090909093</v>
      </c>
      <c r="BS112" s="4">
        <v>32.363636363636367</v>
      </c>
      <c r="BT112" s="4">
        <v>26.113636363636363</v>
      </c>
      <c r="BU112" s="4">
        <v>94.818181818181813</v>
      </c>
      <c r="BV112" s="4">
        <v>31.606060606060602</v>
      </c>
      <c r="BW112" s="1">
        <v>18</v>
      </c>
      <c r="BX112" s="1">
        <v>22</v>
      </c>
      <c r="BY112" s="1">
        <v>4</v>
      </c>
      <c r="BZ112" s="1">
        <v>0</v>
      </c>
      <c r="CA112" s="1">
        <v>1</v>
      </c>
      <c r="CB112" s="1">
        <v>0</v>
      </c>
      <c r="CC112" s="1">
        <v>19</v>
      </c>
      <c r="CD112" s="1">
        <v>24</v>
      </c>
      <c r="CE112" s="1">
        <v>1</v>
      </c>
      <c r="CF112" s="1">
        <v>0</v>
      </c>
      <c r="CG112" s="1">
        <v>1</v>
      </c>
      <c r="CH112" s="1">
        <v>0</v>
      </c>
      <c r="CI112" s="1">
        <v>35</v>
      </c>
      <c r="CJ112" s="1">
        <v>8</v>
      </c>
      <c r="CK112" s="1">
        <v>0</v>
      </c>
      <c r="CL112" s="1">
        <v>1</v>
      </c>
      <c r="CM112" s="1">
        <v>1</v>
      </c>
      <c r="CN112" s="1">
        <v>0</v>
      </c>
      <c r="CO112" s="1">
        <v>1</v>
      </c>
      <c r="CP112" s="1">
        <v>0</v>
      </c>
      <c r="CQ112" s="1">
        <v>18</v>
      </c>
      <c r="CR112" s="1">
        <v>0</v>
      </c>
      <c r="CS112" s="4">
        <v>60.888888888888886</v>
      </c>
      <c r="CT112" s="4">
        <v>48.666666666666664</v>
      </c>
      <c r="CU112" s="4">
        <v>58.555555555555557</v>
      </c>
      <c r="CV112" s="4">
        <v>43.944444444444443</v>
      </c>
      <c r="CW112" s="4">
        <v>168.11111111111111</v>
      </c>
      <c r="CX112" s="4">
        <v>56.037037037037038</v>
      </c>
      <c r="CY112" s="4">
        <v>53.013888888888886</v>
      </c>
      <c r="CZ112" s="1">
        <v>2</v>
      </c>
      <c r="DA112" s="1">
        <v>10</v>
      </c>
      <c r="DB112" s="1">
        <v>1</v>
      </c>
      <c r="DC112" s="1">
        <v>5</v>
      </c>
      <c r="DD112" s="1">
        <v>0</v>
      </c>
      <c r="DE112" s="1">
        <v>0</v>
      </c>
      <c r="DF112" s="1">
        <v>6</v>
      </c>
      <c r="DG112" s="1">
        <v>7</v>
      </c>
      <c r="DH112" s="1">
        <v>2</v>
      </c>
      <c r="DI112" s="1">
        <v>3</v>
      </c>
      <c r="DJ112" s="1">
        <v>0</v>
      </c>
      <c r="DK112" s="1">
        <v>1</v>
      </c>
      <c r="DL112" s="1">
        <v>6</v>
      </c>
      <c r="DM112" s="1">
        <v>4</v>
      </c>
      <c r="DN112" s="1">
        <v>2</v>
      </c>
      <c r="DO112" s="1">
        <v>6</v>
      </c>
      <c r="DP112" s="1">
        <v>0</v>
      </c>
      <c r="DQ112" s="1">
        <v>1</v>
      </c>
      <c r="DR112" s="1">
        <v>4</v>
      </c>
      <c r="DS112" s="1">
        <v>11</v>
      </c>
      <c r="DT112" s="1">
        <v>1</v>
      </c>
      <c r="DU112" s="1">
        <v>2</v>
      </c>
      <c r="DV112" s="1">
        <v>0</v>
      </c>
      <c r="DW112" s="1">
        <v>0</v>
      </c>
      <c r="DX112" s="1">
        <v>0</v>
      </c>
      <c r="DY112" s="1">
        <v>0</v>
      </c>
      <c r="DZ112" s="1">
        <v>62</v>
      </c>
      <c r="EA112" s="1">
        <v>0</v>
      </c>
      <c r="EB112" s="4">
        <v>43.467741935483872</v>
      </c>
      <c r="EC112" s="4">
        <v>37.096774193548384</v>
      </c>
      <c r="ED112" s="4">
        <v>35.532258064516128</v>
      </c>
      <c r="EE112" s="4">
        <v>43.944444444444443</v>
      </c>
      <c r="EF112" s="4">
        <v>116.09677419354838</v>
      </c>
      <c r="EG112" s="4">
        <v>38.6989247311828</v>
      </c>
      <c r="EH112" s="4">
        <v>37.821236559139784</v>
      </c>
      <c r="EI112" s="1">
        <v>20</v>
      </c>
      <c r="EJ112" s="1">
        <v>32</v>
      </c>
      <c r="EK112" s="1">
        <v>5</v>
      </c>
      <c r="EL112" s="1">
        <v>5</v>
      </c>
      <c r="EM112" s="1">
        <v>1</v>
      </c>
      <c r="EN112" s="1">
        <v>0</v>
      </c>
      <c r="EO112" s="1">
        <v>25</v>
      </c>
      <c r="EP112" s="1">
        <v>31</v>
      </c>
      <c r="EQ112" s="1">
        <v>3</v>
      </c>
      <c r="ER112" s="1">
        <v>3</v>
      </c>
      <c r="ES112" s="1">
        <v>1</v>
      </c>
      <c r="ET112" s="1">
        <v>1</v>
      </c>
      <c r="EU112" s="1">
        <v>41</v>
      </c>
      <c r="EV112" s="1">
        <v>12</v>
      </c>
      <c r="EW112" s="1">
        <v>2</v>
      </c>
      <c r="EX112" s="1">
        <v>7</v>
      </c>
      <c r="EY112" s="1">
        <v>1</v>
      </c>
      <c r="EZ112" s="1">
        <v>1</v>
      </c>
      <c r="FA112" s="1">
        <v>4</v>
      </c>
      <c r="FB112" s="1">
        <v>11</v>
      </c>
      <c r="FC112" s="1">
        <v>1</v>
      </c>
      <c r="FD112" s="1">
        <v>2</v>
      </c>
      <c r="FE112" s="1">
        <v>0</v>
      </c>
      <c r="FF112" s="1">
        <v>0</v>
      </c>
      <c r="FG112" s="1">
        <v>1</v>
      </c>
      <c r="FH112" s="1">
        <v>0</v>
      </c>
      <c r="FI112" s="1">
        <v>285</v>
      </c>
      <c r="FJ112" s="1">
        <v>29</v>
      </c>
      <c r="FK112" s="1">
        <v>221</v>
      </c>
      <c r="FL112" s="1">
        <v>5</v>
      </c>
      <c r="FM112" s="1">
        <v>1</v>
      </c>
      <c r="FN112" s="1">
        <v>2</v>
      </c>
      <c r="FO112" s="1">
        <v>6</v>
      </c>
      <c r="FP112" s="1">
        <v>3</v>
      </c>
      <c r="FQ112" s="1">
        <v>6</v>
      </c>
      <c r="FR112" s="1" t="s">
        <v>309</v>
      </c>
      <c r="FS112" s="1">
        <v>313</v>
      </c>
      <c r="FT112" s="1">
        <v>134</v>
      </c>
      <c r="FU112" s="1">
        <v>313</v>
      </c>
    </row>
    <row r="113" spans="63:177">
      <c r="BK113" s="29">
        <v>101504852</v>
      </c>
      <c r="BL113" s="1" t="s">
        <v>59</v>
      </c>
      <c r="BM113" s="1">
        <v>243</v>
      </c>
      <c r="BN113" s="1" t="s">
        <v>289</v>
      </c>
      <c r="BO113" s="1" t="s">
        <v>370</v>
      </c>
      <c r="BP113" s="1">
        <v>14</v>
      </c>
      <c r="BQ113" s="1">
        <v>0</v>
      </c>
      <c r="BR113" s="4">
        <v>41.5</v>
      </c>
      <c r="BS113" s="4">
        <v>42.285714285714285</v>
      </c>
      <c r="BT113" s="4">
        <v>37.428571428571431</v>
      </c>
      <c r="BU113" s="4">
        <v>121.21428571428571</v>
      </c>
      <c r="BV113" s="4">
        <v>40.404761904761905</v>
      </c>
      <c r="BW113" s="1">
        <v>5</v>
      </c>
      <c r="BX113" s="1">
        <v>5</v>
      </c>
      <c r="BY113" s="1">
        <v>4</v>
      </c>
      <c r="BZ113" s="1">
        <v>0</v>
      </c>
      <c r="CA113" s="1">
        <v>0</v>
      </c>
      <c r="CB113" s="1">
        <v>0</v>
      </c>
      <c r="CC113" s="1">
        <v>7</v>
      </c>
      <c r="CD113" s="1">
        <v>3</v>
      </c>
      <c r="CE113" s="1">
        <v>2</v>
      </c>
      <c r="CF113" s="1">
        <v>2</v>
      </c>
      <c r="CG113" s="1">
        <v>0</v>
      </c>
      <c r="CH113" s="1">
        <v>0</v>
      </c>
      <c r="CI113" s="1">
        <v>9</v>
      </c>
      <c r="CJ113" s="1">
        <v>1</v>
      </c>
      <c r="CK113" s="1">
        <v>4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7</v>
      </c>
      <c r="CR113" s="1">
        <v>0</v>
      </c>
      <c r="CS113" s="4">
        <v>36.142857142857146</v>
      </c>
      <c r="CT113" s="4">
        <v>18.285714285714285</v>
      </c>
      <c r="CU113" s="4">
        <v>23.857142857142858</v>
      </c>
      <c r="CV113" s="4">
        <v>33.857142857142854</v>
      </c>
      <c r="CW113" s="4">
        <v>78.285714285714292</v>
      </c>
      <c r="CX113" s="4">
        <v>26.095238095238095</v>
      </c>
      <c r="CY113" s="4">
        <v>28.035714285714285</v>
      </c>
      <c r="CZ113" s="1">
        <v>4</v>
      </c>
      <c r="DA113" s="1">
        <v>2</v>
      </c>
      <c r="DB113" s="1">
        <v>1</v>
      </c>
      <c r="DC113" s="1">
        <v>0</v>
      </c>
      <c r="DD113" s="1">
        <v>0</v>
      </c>
      <c r="DE113" s="1">
        <v>0</v>
      </c>
      <c r="DF113" s="1">
        <v>6</v>
      </c>
      <c r="DG113" s="1">
        <v>1</v>
      </c>
      <c r="DH113" s="1">
        <v>0</v>
      </c>
      <c r="DI113" s="1">
        <v>0</v>
      </c>
      <c r="DJ113" s="1">
        <v>0</v>
      </c>
      <c r="DK113" s="1">
        <v>0</v>
      </c>
      <c r="DL113" s="1">
        <v>6</v>
      </c>
      <c r="DM113" s="1">
        <v>1</v>
      </c>
      <c r="DN113" s="1">
        <v>0</v>
      </c>
      <c r="DO113" s="1">
        <v>0</v>
      </c>
      <c r="DP113" s="1">
        <v>0</v>
      </c>
      <c r="DQ113" s="1">
        <v>0</v>
      </c>
      <c r="DR113" s="1">
        <v>4</v>
      </c>
      <c r="DS113" s="1">
        <v>2</v>
      </c>
      <c r="DT113" s="1">
        <v>1</v>
      </c>
      <c r="DU113" s="1">
        <v>0</v>
      </c>
      <c r="DV113" s="1">
        <v>1</v>
      </c>
      <c r="DW113" s="1">
        <v>0</v>
      </c>
      <c r="DX113" s="1">
        <v>0</v>
      </c>
      <c r="DY113" s="1">
        <v>0</v>
      </c>
      <c r="DZ113" s="1">
        <v>21</v>
      </c>
      <c r="EA113" s="1">
        <v>0</v>
      </c>
      <c r="EB113" s="4">
        <v>39.714285714285715</v>
      </c>
      <c r="EC113" s="4">
        <v>34.285714285714285</v>
      </c>
      <c r="ED113" s="4">
        <v>32.904761904761905</v>
      </c>
      <c r="EE113" s="4">
        <v>33.857142857142854</v>
      </c>
      <c r="EF113" s="4">
        <v>106.9047619047619</v>
      </c>
      <c r="EG113" s="4">
        <v>35.634920634920633</v>
      </c>
      <c r="EH113" s="4">
        <v>36.281746031746032</v>
      </c>
      <c r="EI113" s="1">
        <v>9</v>
      </c>
      <c r="EJ113" s="1">
        <v>7</v>
      </c>
      <c r="EK113" s="1">
        <v>5</v>
      </c>
      <c r="EL113" s="1">
        <v>0</v>
      </c>
      <c r="EM113" s="1">
        <v>0</v>
      </c>
      <c r="EN113" s="1">
        <v>0</v>
      </c>
      <c r="EO113" s="1">
        <v>13</v>
      </c>
      <c r="EP113" s="1">
        <v>4</v>
      </c>
      <c r="EQ113" s="1">
        <v>2</v>
      </c>
      <c r="ER113" s="1">
        <v>2</v>
      </c>
      <c r="ES113" s="1">
        <v>0</v>
      </c>
      <c r="ET113" s="1">
        <v>0</v>
      </c>
      <c r="EU113" s="1">
        <v>15</v>
      </c>
      <c r="EV113" s="1">
        <v>2</v>
      </c>
      <c r="EW113" s="1">
        <v>4</v>
      </c>
      <c r="EX113" s="1">
        <v>0</v>
      </c>
      <c r="EY113" s="1">
        <v>0</v>
      </c>
      <c r="EZ113" s="1">
        <v>0</v>
      </c>
      <c r="FA113" s="1">
        <v>4</v>
      </c>
      <c r="FB113" s="1">
        <v>2</v>
      </c>
      <c r="FC113" s="1">
        <v>1</v>
      </c>
      <c r="FD113" s="1">
        <v>0</v>
      </c>
      <c r="FE113" s="1">
        <v>1</v>
      </c>
      <c r="FF113" s="1">
        <v>0</v>
      </c>
      <c r="FG113" s="1">
        <v>0</v>
      </c>
      <c r="FH113" s="1">
        <v>0</v>
      </c>
      <c r="FI113" s="1">
        <v>187</v>
      </c>
      <c r="FJ113" s="1">
        <v>131</v>
      </c>
      <c r="FK113" s="1">
        <v>258</v>
      </c>
      <c r="FL113" s="1">
        <v>1</v>
      </c>
      <c r="FM113" s="1">
        <v>3</v>
      </c>
      <c r="FN113" s="1">
        <v>3</v>
      </c>
      <c r="FO113" s="1">
        <v>6</v>
      </c>
      <c r="FP113" s="1">
        <v>3</v>
      </c>
      <c r="FQ113" s="1">
        <v>6</v>
      </c>
      <c r="FR113" s="1" t="s">
        <v>309</v>
      </c>
      <c r="FS113" s="1">
        <v>313</v>
      </c>
      <c r="FT113" s="1">
        <v>134</v>
      </c>
      <c r="FU113" s="1">
        <v>313</v>
      </c>
    </row>
    <row r="114" spans="63:177">
      <c r="BK114" s="29"/>
      <c r="BL114" s="1" t="s">
        <v>350</v>
      </c>
      <c r="BM114" s="1">
        <v>7</v>
      </c>
      <c r="BN114" s="1" t="s">
        <v>291</v>
      </c>
      <c r="BO114" s="1" t="s">
        <v>370</v>
      </c>
      <c r="BP114" s="1">
        <v>0</v>
      </c>
      <c r="BQ114" s="1">
        <v>0</v>
      </c>
      <c r="BR114" s="4"/>
      <c r="BS114" s="4"/>
      <c r="BT114" s="4"/>
      <c r="BU114" s="4"/>
      <c r="BV114" s="4"/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4"/>
      <c r="CT114" s="4"/>
      <c r="CU114" s="4"/>
      <c r="CV114" s="4"/>
      <c r="CW114" s="4"/>
      <c r="CX114" s="4"/>
      <c r="CY114" s="4"/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4"/>
      <c r="EC114" s="4"/>
      <c r="ED114" s="4"/>
      <c r="EE114" s="4"/>
      <c r="EF114" s="4"/>
      <c r="EG114" s="4"/>
      <c r="EH114" s="4"/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 t="s">
        <v>375</v>
      </c>
      <c r="FJ114" s="1" t="s">
        <v>375</v>
      </c>
      <c r="FK114" s="1" t="s">
        <v>375</v>
      </c>
      <c r="FL114" s="1" t="s">
        <v>375</v>
      </c>
      <c r="FM114" s="1" t="s">
        <v>375</v>
      </c>
      <c r="FN114" s="1" t="s">
        <v>375</v>
      </c>
      <c r="FR114" s="1" t="s">
        <v>311</v>
      </c>
      <c r="FS114" s="1">
        <v>313</v>
      </c>
      <c r="FT114" s="1">
        <v>134</v>
      </c>
      <c r="FU114" s="1">
        <v>313</v>
      </c>
    </row>
    <row r="115" spans="63:177">
      <c r="BK115" s="29">
        <v>271705940</v>
      </c>
      <c r="BL115" s="1" t="s">
        <v>60</v>
      </c>
      <c r="BM115" s="1">
        <v>105</v>
      </c>
      <c r="BN115" s="1" t="s">
        <v>289</v>
      </c>
      <c r="BO115" s="1" t="s">
        <v>290</v>
      </c>
      <c r="BP115" s="1">
        <v>22</v>
      </c>
      <c r="BQ115" s="1">
        <v>0</v>
      </c>
      <c r="BR115" s="4">
        <v>43.545454545454547</v>
      </c>
      <c r="BS115" s="4">
        <v>35.090909090909093</v>
      </c>
      <c r="BT115" s="4">
        <v>26.727272727272727</v>
      </c>
      <c r="BU115" s="4">
        <v>105.36363636363636</v>
      </c>
      <c r="BV115" s="4">
        <v>35.121212121212125</v>
      </c>
      <c r="BW115" s="1">
        <v>9</v>
      </c>
      <c r="BX115" s="1">
        <v>8</v>
      </c>
      <c r="BY115" s="1">
        <v>3</v>
      </c>
      <c r="BZ115" s="1">
        <v>2</v>
      </c>
      <c r="CA115" s="1">
        <v>1</v>
      </c>
      <c r="CB115" s="1">
        <v>0</v>
      </c>
      <c r="CC115" s="1">
        <v>13</v>
      </c>
      <c r="CD115" s="1">
        <v>5</v>
      </c>
      <c r="CE115" s="1">
        <v>3</v>
      </c>
      <c r="CF115" s="1">
        <v>1</v>
      </c>
      <c r="CG115" s="1">
        <v>1</v>
      </c>
      <c r="CH115" s="1">
        <v>0</v>
      </c>
      <c r="CI115" s="1">
        <v>16</v>
      </c>
      <c r="CJ115" s="1">
        <v>4</v>
      </c>
      <c r="CK115" s="1">
        <v>2</v>
      </c>
      <c r="CL115" s="1">
        <v>0</v>
      </c>
      <c r="CM115" s="1">
        <v>1</v>
      </c>
      <c r="CN115" s="1">
        <v>0</v>
      </c>
      <c r="CO115" s="1">
        <v>1</v>
      </c>
      <c r="CP115" s="1">
        <v>0</v>
      </c>
      <c r="CQ115" s="1">
        <v>0</v>
      </c>
      <c r="CR115" s="1">
        <v>0</v>
      </c>
      <c r="CS115" s="4"/>
      <c r="CT115" s="4"/>
      <c r="CU115" s="4"/>
      <c r="CV115" s="4"/>
      <c r="CW115" s="4"/>
      <c r="CX115" s="4"/>
      <c r="CY115" s="4"/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22</v>
      </c>
      <c r="EA115" s="1">
        <v>0</v>
      </c>
      <c r="EB115" s="4">
        <v>43.545454545454547</v>
      </c>
      <c r="EC115" s="4">
        <v>35.090909090909093</v>
      </c>
      <c r="ED115" s="4">
        <v>26.727272727272727</v>
      </c>
      <c r="EE115" s="4"/>
      <c r="EF115" s="4">
        <v>105.36363636363636</v>
      </c>
      <c r="EG115" s="4">
        <v>35.121212121212125</v>
      </c>
      <c r="EH115" s="4">
        <v>35.121212121212125</v>
      </c>
      <c r="EI115" s="1">
        <v>9</v>
      </c>
      <c r="EJ115" s="1">
        <v>8</v>
      </c>
      <c r="EK115" s="1">
        <v>3</v>
      </c>
      <c r="EL115" s="1">
        <v>2</v>
      </c>
      <c r="EM115" s="1">
        <v>1</v>
      </c>
      <c r="EN115" s="1">
        <v>0</v>
      </c>
      <c r="EO115" s="1">
        <v>13</v>
      </c>
      <c r="EP115" s="1">
        <v>5</v>
      </c>
      <c r="EQ115" s="1">
        <v>3</v>
      </c>
      <c r="ER115" s="1">
        <v>1</v>
      </c>
      <c r="ES115" s="1">
        <v>1</v>
      </c>
      <c r="ET115" s="1">
        <v>0</v>
      </c>
      <c r="EU115" s="1">
        <v>16</v>
      </c>
      <c r="EV115" s="1">
        <v>4</v>
      </c>
      <c r="EW115" s="1">
        <v>2</v>
      </c>
      <c r="EX115" s="1">
        <v>0</v>
      </c>
      <c r="EY115" s="1">
        <v>1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1</v>
      </c>
      <c r="FH115" s="1">
        <v>0</v>
      </c>
      <c r="FI115" s="1">
        <v>260</v>
      </c>
      <c r="FJ115" s="1" t="s">
        <v>375</v>
      </c>
      <c r="FK115" s="1">
        <v>267</v>
      </c>
      <c r="FL115" s="1">
        <v>18</v>
      </c>
      <c r="FM115" s="1" t="s">
        <v>375</v>
      </c>
      <c r="FN115" s="1">
        <v>18</v>
      </c>
      <c r="FO115" s="1">
        <v>26</v>
      </c>
      <c r="FP115" s="1">
        <v>6</v>
      </c>
      <c r="FQ115" s="1">
        <v>26</v>
      </c>
      <c r="FR115" s="1" t="s">
        <v>311</v>
      </c>
      <c r="FS115" s="1">
        <v>313</v>
      </c>
      <c r="FT115" s="1">
        <v>134</v>
      </c>
      <c r="FU115" s="1">
        <v>313</v>
      </c>
    </row>
    <row r="116" spans="63:177">
      <c r="BK116" s="29">
        <v>228726967</v>
      </c>
      <c r="BL116" s="1" t="s">
        <v>61</v>
      </c>
      <c r="BM116" s="1">
        <v>106</v>
      </c>
      <c r="BN116" s="1" t="s">
        <v>289</v>
      </c>
      <c r="BO116" s="1" t="s">
        <v>290</v>
      </c>
      <c r="BP116" s="1">
        <v>131</v>
      </c>
      <c r="BQ116" s="1">
        <v>0</v>
      </c>
      <c r="BR116" s="4">
        <v>47.190839694656489</v>
      </c>
      <c r="BS116" s="4">
        <v>33.526717557251906</v>
      </c>
      <c r="BT116" s="4">
        <v>31.786259541984734</v>
      </c>
      <c r="BU116" s="4">
        <v>112.50381679389314</v>
      </c>
      <c r="BV116" s="4">
        <v>37.501272264631034</v>
      </c>
      <c r="BW116" s="1">
        <v>34</v>
      </c>
      <c r="BX116" s="1">
        <v>62</v>
      </c>
      <c r="BY116" s="1">
        <v>26</v>
      </c>
      <c r="BZ116" s="1">
        <v>9</v>
      </c>
      <c r="CA116" s="1">
        <v>3</v>
      </c>
      <c r="CB116" s="1">
        <v>0</v>
      </c>
      <c r="CC116" s="1">
        <v>69</v>
      </c>
      <c r="CD116" s="1">
        <v>49</v>
      </c>
      <c r="CE116" s="1">
        <v>7</v>
      </c>
      <c r="CF116" s="1">
        <v>6</v>
      </c>
      <c r="CG116" s="1">
        <v>4</v>
      </c>
      <c r="CH116" s="1">
        <v>0</v>
      </c>
      <c r="CI116" s="1">
        <v>80</v>
      </c>
      <c r="CJ116" s="1">
        <v>38</v>
      </c>
      <c r="CK116" s="1">
        <v>8</v>
      </c>
      <c r="CL116" s="1">
        <v>5</v>
      </c>
      <c r="CM116" s="1">
        <v>3</v>
      </c>
      <c r="CN116" s="1">
        <v>0</v>
      </c>
      <c r="CO116" s="1">
        <v>3</v>
      </c>
      <c r="CP116" s="1">
        <v>0</v>
      </c>
      <c r="CQ116" s="1">
        <v>0</v>
      </c>
      <c r="CR116" s="1">
        <v>0</v>
      </c>
      <c r="CS116" s="4"/>
      <c r="CT116" s="4"/>
      <c r="CU116" s="4"/>
      <c r="CV116" s="4"/>
      <c r="CW116" s="4"/>
      <c r="CX116" s="4"/>
      <c r="CY116" s="4"/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131</v>
      </c>
      <c r="EA116" s="1">
        <v>0</v>
      </c>
      <c r="EB116" s="4">
        <v>47.190839694656489</v>
      </c>
      <c r="EC116" s="4">
        <v>33.526717557251906</v>
      </c>
      <c r="ED116" s="4">
        <v>31.786259541984734</v>
      </c>
      <c r="EE116" s="4"/>
      <c r="EF116" s="4">
        <v>112.50381679389314</v>
      </c>
      <c r="EG116" s="4">
        <v>37.501272264631034</v>
      </c>
      <c r="EH116" s="4">
        <v>37.501272264631034</v>
      </c>
      <c r="EI116" s="1">
        <v>34</v>
      </c>
      <c r="EJ116" s="1">
        <v>62</v>
      </c>
      <c r="EK116" s="1">
        <v>26</v>
      </c>
      <c r="EL116" s="1">
        <v>9</v>
      </c>
      <c r="EM116" s="1">
        <v>3</v>
      </c>
      <c r="EN116" s="1">
        <v>0</v>
      </c>
      <c r="EO116" s="1">
        <v>69</v>
      </c>
      <c r="EP116" s="1">
        <v>49</v>
      </c>
      <c r="EQ116" s="1">
        <v>7</v>
      </c>
      <c r="ER116" s="1">
        <v>6</v>
      </c>
      <c r="ES116" s="1">
        <v>4</v>
      </c>
      <c r="ET116" s="1">
        <v>0</v>
      </c>
      <c r="EU116" s="1">
        <v>80</v>
      </c>
      <c r="EV116" s="1">
        <v>38</v>
      </c>
      <c r="EW116" s="1">
        <v>8</v>
      </c>
      <c r="EX116" s="1">
        <v>5</v>
      </c>
      <c r="EY116" s="1">
        <v>3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3</v>
      </c>
      <c r="FH116" s="1">
        <v>0</v>
      </c>
      <c r="FI116" s="1">
        <v>227</v>
      </c>
      <c r="FJ116" s="1" t="s">
        <v>375</v>
      </c>
      <c r="FK116" s="1">
        <v>233</v>
      </c>
      <c r="FL116" s="1">
        <v>14</v>
      </c>
      <c r="FM116" s="1" t="s">
        <v>375</v>
      </c>
      <c r="FN116" s="1">
        <v>14</v>
      </c>
      <c r="FO116" s="1">
        <v>26</v>
      </c>
      <c r="FP116" s="1">
        <v>6</v>
      </c>
      <c r="FQ116" s="1">
        <v>26</v>
      </c>
      <c r="FR116" s="1" t="s">
        <v>311</v>
      </c>
      <c r="FS116" s="1">
        <v>313</v>
      </c>
      <c r="FT116" s="1">
        <v>134</v>
      </c>
      <c r="FU116" s="1">
        <v>313</v>
      </c>
    </row>
    <row r="117" spans="63:177">
      <c r="BK117" s="29">
        <v>914097360</v>
      </c>
      <c r="BL117" s="1" t="s">
        <v>62</v>
      </c>
      <c r="BM117" s="1">
        <v>110</v>
      </c>
      <c r="BN117" s="1" t="s">
        <v>289</v>
      </c>
      <c r="BO117" s="1" t="s">
        <v>290</v>
      </c>
      <c r="BP117" s="1">
        <v>85</v>
      </c>
      <c r="BQ117" s="1">
        <v>0</v>
      </c>
      <c r="BR117" s="4">
        <v>44.658823529411762</v>
      </c>
      <c r="BS117" s="4">
        <v>35.058823529411768</v>
      </c>
      <c r="BT117" s="4">
        <v>29.164705882352941</v>
      </c>
      <c r="BU117" s="4">
        <v>108.88235294117646</v>
      </c>
      <c r="BV117" s="4">
        <v>36.294117647058819</v>
      </c>
      <c r="BW117" s="1">
        <v>29</v>
      </c>
      <c r="BX117" s="1">
        <v>36</v>
      </c>
      <c r="BY117" s="1">
        <v>12</v>
      </c>
      <c r="BZ117" s="1">
        <v>8</v>
      </c>
      <c r="CA117" s="1">
        <v>1</v>
      </c>
      <c r="CB117" s="1">
        <v>0</v>
      </c>
      <c r="CC117" s="1">
        <v>41</v>
      </c>
      <c r="CD117" s="1">
        <v>33</v>
      </c>
      <c r="CE117" s="1">
        <v>7</v>
      </c>
      <c r="CF117" s="1">
        <v>4</v>
      </c>
      <c r="CG117" s="1">
        <v>1</v>
      </c>
      <c r="CH117" s="1">
        <v>0</v>
      </c>
      <c r="CI117" s="1">
        <v>56</v>
      </c>
      <c r="CJ117" s="1">
        <v>23</v>
      </c>
      <c r="CK117" s="1">
        <v>5</v>
      </c>
      <c r="CL117" s="1">
        <v>1</v>
      </c>
      <c r="CM117" s="1">
        <v>0</v>
      </c>
      <c r="CN117" s="1">
        <v>1</v>
      </c>
      <c r="CO117" s="1">
        <v>0</v>
      </c>
      <c r="CP117" s="1">
        <v>0</v>
      </c>
      <c r="CQ117" s="1">
        <v>0</v>
      </c>
      <c r="CR117" s="1">
        <v>0</v>
      </c>
      <c r="CS117" s="4"/>
      <c r="CT117" s="4"/>
      <c r="CU117" s="4"/>
      <c r="CV117" s="4"/>
      <c r="CW117" s="4"/>
      <c r="CX117" s="4"/>
      <c r="CY117" s="4"/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85</v>
      </c>
      <c r="EA117" s="1">
        <v>0</v>
      </c>
      <c r="EB117" s="4">
        <v>44.658823529411762</v>
      </c>
      <c r="EC117" s="4">
        <v>35.058823529411768</v>
      </c>
      <c r="ED117" s="4">
        <v>29.164705882352941</v>
      </c>
      <c r="EE117" s="4"/>
      <c r="EF117" s="4">
        <v>108.88235294117646</v>
      </c>
      <c r="EG117" s="4">
        <v>36.294117647058819</v>
      </c>
      <c r="EH117" s="4">
        <v>36.294117647058819</v>
      </c>
      <c r="EI117" s="1">
        <v>29</v>
      </c>
      <c r="EJ117" s="1">
        <v>36</v>
      </c>
      <c r="EK117" s="1">
        <v>12</v>
      </c>
      <c r="EL117" s="1">
        <v>8</v>
      </c>
      <c r="EM117" s="1">
        <v>1</v>
      </c>
      <c r="EN117" s="1">
        <v>0</v>
      </c>
      <c r="EO117" s="1">
        <v>41</v>
      </c>
      <c r="EP117" s="1">
        <v>33</v>
      </c>
      <c r="EQ117" s="1">
        <v>7</v>
      </c>
      <c r="ER117" s="1">
        <v>4</v>
      </c>
      <c r="ES117" s="1">
        <v>1</v>
      </c>
      <c r="ET117" s="1">
        <v>0</v>
      </c>
      <c r="EU117" s="1">
        <v>56</v>
      </c>
      <c r="EV117" s="1">
        <v>23</v>
      </c>
      <c r="EW117" s="1">
        <v>5</v>
      </c>
      <c r="EX117" s="1">
        <v>1</v>
      </c>
      <c r="EY117" s="1">
        <v>0</v>
      </c>
      <c r="EZ117" s="1">
        <v>1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246</v>
      </c>
      <c r="FJ117" s="1" t="s">
        <v>375</v>
      </c>
      <c r="FK117" s="1">
        <v>252</v>
      </c>
      <c r="FL117" s="1">
        <v>16</v>
      </c>
      <c r="FM117" s="1" t="s">
        <v>375</v>
      </c>
      <c r="FN117" s="1">
        <v>16</v>
      </c>
      <c r="FO117" s="1">
        <v>26</v>
      </c>
      <c r="FP117" s="1">
        <v>6</v>
      </c>
      <c r="FQ117" s="1">
        <v>26</v>
      </c>
      <c r="FR117" s="1" t="s">
        <v>311</v>
      </c>
      <c r="FS117" s="1">
        <v>313</v>
      </c>
      <c r="FT117" s="1">
        <v>134</v>
      </c>
      <c r="FU117" s="1">
        <v>313</v>
      </c>
    </row>
    <row r="118" spans="63:177">
      <c r="BK118" s="29">
        <v>448592519</v>
      </c>
      <c r="BL118" s="1" t="s">
        <v>63</v>
      </c>
      <c r="BM118" s="1">
        <v>127</v>
      </c>
      <c r="BN118" s="1" t="s">
        <v>289</v>
      </c>
      <c r="BO118" s="1" t="s">
        <v>290</v>
      </c>
      <c r="BP118" s="1">
        <v>98</v>
      </c>
      <c r="BQ118" s="1">
        <v>0</v>
      </c>
      <c r="BR118" s="4">
        <v>46.612244897959187</v>
      </c>
      <c r="BS118" s="4">
        <v>40.408163265306122</v>
      </c>
      <c r="BT118" s="4">
        <v>34.428571428571431</v>
      </c>
      <c r="BU118" s="4">
        <v>121.44897959183673</v>
      </c>
      <c r="BV118" s="4">
        <v>40.482993197278908</v>
      </c>
      <c r="BW118" s="1">
        <v>27</v>
      </c>
      <c r="BX118" s="1">
        <v>41</v>
      </c>
      <c r="BY118" s="1">
        <v>25</v>
      </c>
      <c r="BZ118" s="1">
        <v>5</v>
      </c>
      <c r="CA118" s="1">
        <v>3</v>
      </c>
      <c r="CB118" s="1">
        <v>0</v>
      </c>
      <c r="CC118" s="1">
        <v>42</v>
      </c>
      <c r="CD118" s="1">
        <v>32</v>
      </c>
      <c r="CE118" s="1">
        <v>15</v>
      </c>
      <c r="CF118" s="1">
        <v>9</v>
      </c>
      <c r="CG118" s="1">
        <v>3</v>
      </c>
      <c r="CH118" s="1">
        <v>1</v>
      </c>
      <c r="CI118" s="1">
        <v>55</v>
      </c>
      <c r="CJ118" s="1">
        <v>26</v>
      </c>
      <c r="CK118" s="1">
        <v>13</v>
      </c>
      <c r="CL118" s="1">
        <v>4</v>
      </c>
      <c r="CM118" s="1">
        <v>2</v>
      </c>
      <c r="CN118" s="1">
        <v>0</v>
      </c>
      <c r="CO118" s="1">
        <v>2</v>
      </c>
      <c r="CP118" s="1">
        <v>0</v>
      </c>
      <c r="CQ118" s="1">
        <v>0</v>
      </c>
      <c r="CR118" s="1">
        <v>0</v>
      </c>
      <c r="CS118" s="4"/>
      <c r="CT118" s="4"/>
      <c r="CU118" s="4"/>
      <c r="CV118" s="4"/>
      <c r="CW118" s="4"/>
      <c r="CX118" s="4"/>
      <c r="CY118" s="4"/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98</v>
      </c>
      <c r="EA118" s="1">
        <v>0</v>
      </c>
      <c r="EB118" s="4">
        <v>46.612244897959187</v>
      </c>
      <c r="EC118" s="4">
        <v>40.408163265306122</v>
      </c>
      <c r="ED118" s="4">
        <v>34.428571428571431</v>
      </c>
      <c r="EE118" s="4"/>
      <c r="EF118" s="4">
        <v>121.44897959183673</v>
      </c>
      <c r="EG118" s="4">
        <v>40.482993197278908</v>
      </c>
      <c r="EH118" s="4">
        <v>40.482993197278908</v>
      </c>
      <c r="EI118" s="1">
        <v>27</v>
      </c>
      <c r="EJ118" s="1">
        <v>41</v>
      </c>
      <c r="EK118" s="1">
        <v>25</v>
      </c>
      <c r="EL118" s="1">
        <v>5</v>
      </c>
      <c r="EM118" s="1">
        <v>3</v>
      </c>
      <c r="EN118" s="1">
        <v>0</v>
      </c>
      <c r="EO118" s="1">
        <v>42</v>
      </c>
      <c r="EP118" s="1">
        <v>32</v>
      </c>
      <c r="EQ118" s="1">
        <v>15</v>
      </c>
      <c r="ER118" s="1">
        <v>9</v>
      </c>
      <c r="ES118" s="1">
        <v>3</v>
      </c>
      <c r="ET118" s="1">
        <v>1</v>
      </c>
      <c r="EU118" s="1">
        <v>55</v>
      </c>
      <c r="EV118" s="1">
        <v>26</v>
      </c>
      <c r="EW118" s="1">
        <v>13</v>
      </c>
      <c r="EX118" s="1">
        <v>4</v>
      </c>
      <c r="EY118" s="1">
        <v>2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2</v>
      </c>
      <c r="FH118" s="1">
        <v>0</v>
      </c>
      <c r="FI118" s="1">
        <v>184</v>
      </c>
      <c r="FJ118" s="1" t="s">
        <v>375</v>
      </c>
      <c r="FK118" s="1">
        <v>197</v>
      </c>
      <c r="FL118" s="1">
        <v>10</v>
      </c>
      <c r="FM118" s="1" t="s">
        <v>375</v>
      </c>
      <c r="FN118" s="1">
        <v>11</v>
      </c>
      <c r="FO118" s="1">
        <v>26</v>
      </c>
      <c r="FP118" s="1">
        <v>6</v>
      </c>
      <c r="FQ118" s="1">
        <v>26</v>
      </c>
      <c r="FR118" s="1" t="s">
        <v>311</v>
      </c>
      <c r="FS118" s="1">
        <v>313</v>
      </c>
      <c r="FT118" s="1">
        <v>134</v>
      </c>
      <c r="FU118" s="1">
        <v>313</v>
      </c>
    </row>
    <row r="119" spans="63:177">
      <c r="BK119" s="29">
        <v>720588584</v>
      </c>
      <c r="BL119" s="1" t="s">
        <v>64</v>
      </c>
      <c r="BM119" s="1">
        <v>139</v>
      </c>
      <c r="BN119" s="1" t="s">
        <v>289</v>
      </c>
      <c r="BO119" s="1" t="s">
        <v>370</v>
      </c>
      <c r="BP119" s="1">
        <v>76</v>
      </c>
      <c r="BQ119" s="1">
        <v>0</v>
      </c>
      <c r="BR119" s="4">
        <v>53.14473684210526</v>
      </c>
      <c r="BS119" s="4">
        <v>43.315789473684212</v>
      </c>
      <c r="BT119" s="4">
        <v>41.026315789473685</v>
      </c>
      <c r="BU119" s="4">
        <v>137.48684210526315</v>
      </c>
      <c r="BV119" s="4">
        <v>45.828947368421069</v>
      </c>
      <c r="BW119" s="1">
        <v>12</v>
      </c>
      <c r="BX119" s="1">
        <v>36</v>
      </c>
      <c r="BY119" s="1">
        <v>23</v>
      </c>
      <c r="BZ119" s="1">
        <v>5</v>
      </c>
      <c r="CA119" s="1">
        <v>0</v>
      </c>
      <c r="CB119" s="1">
        <v>0</v>
      </c>
      <c r="CC119" s="1">
        <v>29</v>
      </c>
      <c r="CD119" s="1">
        <v>29</v>
      </c>
      <c r="CE119" s="1">
        <v>12</v>
      </c>
      <c r="CF119" s="1">
        <v>6</v>
      </c>
      <c r="CG119" s="1">
        <v>0</v>
      </c>
      <c r="CH119" s="1">
        <v>0</v>
      </c>
      <c r="CI119" s="1">
        <v>34</v>
      </c>
      <c r="CJ119" s="1">
        <v>24</v>
      </c>
      <c r="CK119" s="1">
        <v>13</v>
      </c>
      <c r="CL119" s="1">
        <v>5</v>
      </c>
      <c r="CM119" s="1">
        <v>0</v>
      </c>
      <c r="CN119" s="1">
        <v>1</v>
      </c>
      <c r="CO119" s="1">
        <v>0</v>
      </c>
      <c r="CP119" s="1">
        <v>0</v>
      </c>
      <c r="CQ119" s="1">
        <v>71</v>
      </c>
      <c r="CR119" s="1">
        <v>0</v>
      </c>
      <c r="CS119" s="4">
        <v>55.2112676056338</v>
      </c>
      <c r="CT119" s="4">
        <v>38.309859154929576</v>
      </c>
      <c r="CU119" s="4">
        <v>46.028169014084504</v>
      </c>
      <c r="CV119" s="4">
        <v>44.887323943661968</v>
      </c>
      <c r="CW119" s="4">
        <v>139.54929577464787</v>
      </c>
      <c r="CX119" s="4">
        <v>46.516431924882625</v>
      </c>
      <c r="CY119" s="4">
        <v>46.109154929577464</v>
      </c>
      <c r="CZ119" s="1">
        <v>10</v>
      </c>
      <c r="DA119" s="1">
        <v>31</v>
      </c>
      <c r="DB119" s="1">
        <v>24</v>
      </c>
      <c r="DC119" s="1">
        <v>6</v>
      </c>
      <c r="DD119" s="1">
        <v>0</v>
      </c>
      <c r="DE119" s="1">
        <v>0</v>
      </c>
      <c r="DF119" s="1">
        <v>33</v>
      </c>
      <c r="DG119" s="1">
        <v>23</v>
      </c>
      <c r="DH119" s="1">
        <v>12</v>
      </c>
      <c r="DI119" s="1">
        <v>3</v>
      </c>
      <c r="DJ119" s="1">
        <v>1</v>
      </c>
      <c r="DK119" s="1">
        <v>0</v>
      </c>
      <c r="DL119" s="1">
        <v>23</v>
      </c>
      <c r="DM119" s="1">
        <v>29</v>
      </c>
      <c r="DN119" s="1">
        <v>10</v>
      </c>
      <c r="DO119" s="1">
        <v>9</v>
      </c>
      <c r="DP119" s="1">
        <v>0</v>
      </c>
      <c r="DQ119" s="1">
        <v>0</v>
      </c>
      <c r="DR119" s="1">
        <v>25</v>
      </c>
      <c r="DS119" s="1">
        <v>27</v>
      </c>
      <c r="DT119" s="1">
        <v>16</v>
      </c>
      <c r="DU119" s="1">
        <v>3</v>
      </c>
      <c r="DV119" s="1">
        <v>0</v>
      </c>
      <c r="DW119" s="1">
        <v>0</v>
      </c>
      <c r="DX119" s="1">
        <v>0</v>
      </c>
      <c r="DY119" s="1">
        <v>0</v>
      </c>
      <c r="DZ119" s="1">
        <v>147</v>
      </c>
      <c r="EA119" s="1">
        <v>0</v>
      </c>
      <c r="EB119" s="4">
        <v>54.142857142857146</v>
      </c>
      <c r="EC119" s="4">
        <v>40.897959183673471</v>
      </c>
      <c r="ED119" s="4">
        <v>43.442176870748298</v>
      </c>
      <c r="EE119" s="4">
        <v>44.887323943661968</v>
      </c>
      <c r="EF119" s="4">
        <v>138.48299319727892</v>
      </c>
      <c r="EG119" s="4">
        <v>46.160997732426289</v>
      </c>
      <c r="EH119" s="4">
        <v>45.964285714285701</v>
      </c>
      <c r="EI119" s="1">
        <v>22</v>
      </c>
      <c r="EJ119" s="1">
        <v>67</v>
      </c>
      <c r="EK119" s="1">
        <v>47</v>
      </c>
      <c r="EL119" s="1">
        <v>11</v>
      </c>
      <c r="EM119" s="1">
        <v>0</v>
      </c>
      <c r="EN119" s="1">
        <v>0</v>
      </c>
      <c r="EO119" s="1">
        <v>62</v>
      </c>
      <c r="EP119" s="1">
        <v>52</v>
      </c>
      <c r="EQ119" s="1">
        <v>24</v>
      </c>
      <c r="ER119" s="1">
        <v>9</v>
      </c>
      <c r="ES119" s="1">
        <v>1</v>
      </c>
      <c r="ET119" s="1">
        <v>0</v>
      </c>
      <c r="EU119" s="1">
        <v>57</v>
      </c>
      <c r="EV119" s="1">
        <v>53</v>
      </c>
      <c r="EW119" s="1">
        <v>23</v>
      </c>
      <c r="EX119" s="1">
        <v>14</v>
      </c>
      <c r="EY119" s="1">
        <v>0</v>
      </c>
      <c r="EZ119" s="1">
        <v>1</v>
      </c>
      <c r="FA119" s="1">
        <v>25</v>
      </c>
      <c r="FB119" s="1">
        <v>27</v>
      </c>
      <c r="FC119" s="1">
        <v>16</v>
      </c>
      <c r="FD119" s="1">
        <v>3</v>
      </c>
      <c r="FE119" s="1">
        <v>0</v>
      </c>
      <c r="FF119" s="1">
        <v>0</v>
      </c>
      <c r="FG119" s="1">
        <v>0</v>
      </c>
      <c r="FH119" s="1">
        <v>0</v>
      </c>
      <c r="FI119" s="1">
        <v>106</v>
      </c>
      <c r="FJ119" s="1">
        <v>97</v>
      </c>
      <c r="FK119" s="1">
        <v>118</v>
      </c>
      <c r="FL119" s="1">
        <v>4</v>
      </c>
      <c r="FM119" s="1">
        <v>3</v>
      </c>
      <c r="FN119" s="1">
        <v>3</v>
      </c>
      <c r="FO119" s="1">
        <v>26</v>
      </c>
      <c r="FP119" s="1">
        <v>6</v>
      </c>
      <c r="FQ119" s="1">
        <v>26</v>
      </c>
      <c r="FR119" s="1" t="s">
        <v>311</v>
      </c>
      <c r="FS119" s="1">
        <v>313</v>
      </c>
      <c r="FT119" s="1">
        <v>134</v>
      </c>
      <c r="FU119" s="1">
        <v>313</v>
      </c>
    </row>
    <row r="120" spans="63:177">
      <c r="BK120" s="29">
        <v>662614461</v>
      </c>
      <c r="BL120" s="1" t="s">
        <v>65</v>
      </c>
      <c r="BM120" s="1">
        <v>166</v>
      </c>
      <c r="BN120" s="1" t="s">
        <v>292</v>
      </c>
      <c r="BO120" s="1" t="s">
        <v>370</v>
      </c>
      <c r="BP120" s="1">
        <v>128</v>
      </c>
      <c r="BQ120" s="1">
        <v>0</v>
      </c>
      <c r="BR120" s="4">
        <v>58.5546875</v>
      </c>
      <c r="BS120" s="4">
        <v>43.1875</v>
      </c>
      <c r="BT120" s="4">
        <v>40.6796875</v>
      </c>
      <c r="BU120" s="4">
        <v>142.421875</v>
      </c>
      <c r="BV120" s="4">
        <v>47.473958333333357</v>
      </c>
      <c r="BW120" s="1">
        <v>14</v>
      </c>
      <c r="BX120" s="1">
        <v>54</v>
      </c>
      <c r="BY120" s="1">
        <v>49</v>
      </c>
      <c r="BZ120" s="1">
        <v>11</v>
      </c>
      <c r="CA120" s="1">
        <v>0</v>
      </c>
      <c r="CB120" s="1">
        <v>0</v>
      </c>
      <c r="CC120" s="1">
        <v>53</v>
      </c>
      <c r="CD120" s="1">
        <v>39</v>
      </c>
      <c r="CE120" s="1">
        <v>22</v>
      </c>
      <c r="CF120" s="1">
        <v>14</v>
      </c>
      <c r="CG120" s="1">
        <v>0</v>
      </c>
      <c r="CH120" s="1">
        <v>1</v>
      </c>
      <c r="CI120" s="1">
        <v>55</v>
      </c>
      <c r="CJ120" s="1">
        <v>47</v>
      </c>
      <c r="CK120" s="1">
        <v>15</v>
      </c>
      <c r="CL120" s="1">
        <v>11</v>
      </c>
      <c r="CM120" s="1">
        <v>0</v>
      </c>
      <c r="CN120" s="1">
        <v>1</v>
      </c>
      <c r="CO120" s="1">
        <v>0</v>
      </c>
      <c r="CP120" s="1">
        <v>0</v>
      </c>
      <c r="CQ120" s="1">
        <v>0</v>
      </c>
      <c r="CR120" s="1">
        <v>0</v>
      </c>
      <c r="CS120" s="4"/>
      <c r="CT120" s="4"/>
      <c r="CU120" s="4"/>
      <c r="CV120" s="4"/>
      <c r="CW120" s="4"/>
      <c r="CX120" s="4"/>
      <c r="CY120" s="4"/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128</v>
      </c>
      <c r="EA120" s="1">
        <v>0</v>
      </c>
      <c r="EB120" s="4">
        <v>58.5546875</v>
      </c>
      <c r="EC120" s="4">
        <v>43.1875</v>
      </c>
      <c r="ED120" s="4">
        <v>40.6796875</v>
      </c>
      <c r="EE120" s="4"/>
      <c r="EF120" s="4">
        <v>142.421875</v>
      </c>
      <c r="EG120" s="4">
        <v>47.473958333333357</v>
      </c>
      <c r="EH120" s="4">
        <v>47.473958333333357</v>
      </c>
      <c r="EI120" s="1">
        <v>14</v>
      </c>
      <c r="EJ120" s="1">
        <v>54</v>
      </c>
      <c r="EK120" s="1">
        <v>49</v>
      </c>
      <c r="EL120" s="1">
        <v>11</v>
      </c>
      <c r="EM120" s="1">
        <v>0</v>
      </c>
      <c r="EN120" s="1">
        <v>0</v>
      </c>
      <c r="EO120" s="1">
        <v>53</v>
      </c>
      <c r="EP120" s="1">
        <v>39</v>
      </c>
      <c r="EQ120" s="1">
        <v>22</v>
      </c>
      <c r="ER120" s="1">
        <v>14</v>
      </c>
      <c r="ES120" s="1">
        <v>0</v>
      </c>
      <c r="ET120" s="1">
        <v>1</v>
      </c>
      <c r="EU120" s="1">
        <v>55</v>
      </c>
      <c r="EV120" s="1">
        <v>47</v>
      </c>
      <c r="EW120" s="1">
        <v>15</v>
      </c>
      <c r="EX120" s="1">
        <v>11</v>
      </c>
      <c r="EY120" s="1">
        <v>0</v>
      </c>
      <c r="EZ120" s="1">
        <v>1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87</v>
      </c>
      <c r="FJ120" s="1" t="s">
        <v>375</v>
      </c>
      <c r="FK120" s="1">
        <v>99</v>
      </c>
      <c r="FL120" s="1">
        <v>2</v>
      </c>
      <c r="FM120" s="1" t="s">
        <v>375</v>
      </c>
      <c r="FN120" s="1">
        <v>2</v>
      </c>
      <c r="FO120" s="1">
        <v>26</v>
      </c>
      <c r="FP120" s="1">
        <v>6</v>
      </c>
      <c r="FQ120" s="1">
        <v>26</v>
      </c>
      <c r="FR120" s="1" t="s">
        <v>311</v>
      </c>
      <c r="FS120" s="1">
        <v>313</v>
      </c>
      <c r="FT120" s="1">
        <v>134</v>
      </c>
      <c r="FU120" s="1">
        <v>313</v>
      </c>
    </row>
    <row r="121" spans="63:177">
      <c r="BK121" s="29">
        <v>127612544</v>
      </c>
      <c r="BL121" s="1" t="s">
        <v>66</v>
      </c>
      <c r="BM121" s="1">
        <v>180</v>
      </c>
      <c r="BN121" s="1" t="s">
        <v>289</v>
      </c>
      <c r="BO121" s="1" t="s">
        <v>290</v>
      </c>
      <c r="BP121" s="1">
        <v>116</v>
      </c>
      <c r="BQ121" s="1">
        <v>0</v>
      </c>
      <c r="BR121" s="4">
        <v>40.181034482758619</v>
      </c>
      <c r="BS121" s="4">
        <v>31.206896551724139</v>
      </c>
      <c r="BT121" s="4">
        <v>23.913793103448278</v>
      </c>
      <c r="BU121" s="4">
        <v>95.301724137931032</v>
      </c>
      <c r="BV121" s="4">
        <v>31.767241379310345</v>
      </c>
      <c r="BW121" s="1">
        <v>50</v>
      </c>
      <c r="BX121" s="1">
        <v>43</v>
      </c>
      <c r="BY121" s="1">
        <v>21</v>
      </c>
      <c r="BZ121" s="1">
        <v>2</v>
      </c>
      <c r="CA121" s="1">
        <v>0</v>
      </c>
      <c r="CB121" s="1">
        <v>0</v>
      </c>
      <c r="CC121" s="1">
        <v>69</v>
      </c>
      <c r="CD121" s="1">
        <v>34</v>
      </c>
      <c r="CE121" s="1">
        <v>9</v>
      </c>
      <c r="CF121" s="1">
        <v>4</v>
      </c>
      <c r="CG121" s="1">
        <v>2</v>
      </c>
      <c r="CH121" s="1">
        <v>0</v>
      </c>
      <c r="CI121" s="1">
        <v>89</v>
      </c>
      <c r="CJ121" s="1">
        <v>24</v>
      </c>
      <c r="CK121" s="1">
        <v>2</v>
      </c>
      <c r="CL121" s="1">
        <v>1</v>
      </c>
      <c r="CM121" s="1">
        <v>1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4"/>
      <c r="CT121" s="4"/>
      <c r="CU121" s="4"/>
      <c r="CV121" s="4"/>
      <c r="CW121" s="4"/>
      <c r="CX121" s="4"/>
      <c r="CY121" s="4"/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116</v>
      </c>
      <c r="EA121" s="1">
        <v>0</v>
      </c>
      <c r="EB121" s="4">
        <v>40.181034482758619</v>
      </c>
      <c r="EC121" s="4">
        <v>31.206896551724139</v>
      </c>
      <c r="ED121" s="4">
        <v>23.913793103448278</v>
      </c>
      <c r="EE121" s="4"/>
      <c r="EF121" s="4">
        <v>95.301724137931032</v>
      </c>
      <c r="EG121" s="4">
        <v>31.767241379310345</v>
      </c>
      <c r="EH121" s="4">
        <v>31.767241379310345</v>
      </c>
      <c r="EI121" s="1">
        <v>50</v>
      </c>
      <c r="EJ121" s="1">
        <v>43</v>
      </c>
      <c r="EK121" s="1">
        <v>21</v>
      </c>
      <c r="EL121" s="1">
        <v>2</v>
      </c>
      <c r="EM121" s="1">
        <v>0</v>
      </c>
      <c r="EN121" s="1">
        <v>0</v>
      </c>
      <c r="EO121" s="1">
        <v>69</v>
      </c>
      <c r="EP121" s="1">
        <v>34</v>
      </c>
      <c r="EQ121" s="1">
        <v>9</v>
      </c>
      <c r="ER121" s="1">
        <v>4</v>
      </c>
      <c r="ES121" s="1">
        <v>2</v>
      </c>
      <c r="ET121" s="1">
        <v>0</v>
      </c>
      <c r="EU121" s="1">
        <v>89</v>
      </c>
      <c r="EV121" s="1">
        <v>24</v>
      </c>
      <c r="EW121" s="1">
        <v>2</v>
      </c>
      <c r="EX121" s="1">
        <v>1</v>
      </c>
      <c r="EY121" s="1">
        <v>1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284</v>
      </c>
      <c r="FJ121" s="1" t="s">
        <v>375</v>
      </c>
      <c r="FK121" s="1">
        <v>287</v>
      </c>
      <c r="FL121" s="1">
        <v>20</v>
      </c>
      <c r="FM121" s="1" t="s">
        <v>375</v>
      </c>
      <c r="FN121" s="1">
        <v>20</v>
      </c>
      <c r="FO121" s="1">
        <v>26</v>
      </c>
      <c r="FP121" s="1">
        <v>6</v>
      </c>
      <c r="FQ121" s="1">
        <v>26</v>
      </c>
      <c r="FR121" s="1" t="s">
        <v>311</v>
      </c>
      <c r="FS121" s="1">
        <v>313</v>
      </c>
      <c r="FT121" s="1">
        <v>134</v>
      </c>
      <c r="FU121" s="1">
        <v>313</v>
      </c>
    </row>
    <row r="122" spans="63:177">
      <c r="BK122" s="29">
        <v>511917997</v>
      </c>
      <c r="BL122" s="1" t="s">
        <v>67</v>
      </c>
      <c r="BM122" s="1">
        <v>184</v>
      </c>
      <c r="BN122" s="1" t="s">
        <v>289</v>
      </c>
      <c r="BO122" s="1" t="s">
        <v>290</v>
      </c>
      <c r="BP122" s="1">
        <v>36</v>
      </c>
      <c r="BQ122" s="1">
        <v>0</v>
      </c>
      <c r="BR122" s="4">
        <v>42.055555555555557</v>
      </c>
      <c r="BS122" s="4">
        <v>32.666666666666664</v>
      </c>
      <c r="BT122" s="4">
        <v>27.361111111111111</v>
      </c>
      <c r="BU122" s="4">
        <v>102.08333333333333</v>
      </c>
      <c r="BV122" s="4">
        <v>34.027777777777779</v>
      </c>
      <c r="BW122" s="1">
        <v>13</v>
      </c>
      <c r="BX122" s="1">
        <v>15</v>
      </c>
      <c r="BY122" s="1">
        <v>5</v>
      </c>
      <c r="BZ122" s="1">
        <v>3</v>
      </c>
      <c r="CA122" s="1">
        <v>1</v>
      </c>
      <c r="CB122" s="1">
        <v>0</v>
      </c>
      <c r="CC122" s="1">
        <v>23</v>
      </c>
      <c r="CD122" s="1">
        <v>7</v>
      </c>
      <c r="CE122" s="1">
        <v>4</v>
      </c>
      <c r="CF122" s="1">
        <v>2</v>
      </c>
      <c r="CG122" s="1">
        <v>1</v>
      </c>
      <c r="CH122" s="1">
        <v>0</v>
      </c>
      <c r="CI122" s="1">
        <v>27</v>
      </c>
      <c r="CJ122" s="1">
        <v>5</v>
      </c>
      <c r="CK122" s="1">
        <v>3</v>
      </c>
      <c r="CL122" s="1">
        <v>1</v>
      </c>
      <c r="CM122" s="1">
        <v>1</v>
      </c>
      <c r="CN122" s="1">
        <v>0</v>
      </c>
      <c r="CO122" s="1">
        <v>1</v>
      </c>
      <c r="CP122" s="1">
        <v>0</v>
      </c>
      <c r="CQ122" s="1">
        <v>0</v>
      </c>
      <c r="CR122" s="1">
        <v>0</v>
      </c>
      <c r="CS122" s="4"/>
      <c r="CT122" s="4"/>
      <c r="CU122" s="4"/>
      <c r="CV122" s="4"/>
      <c r="CW122" s="4"/>
      <c r="CX122" s="4"/>
      <c r="CY122" s="4"/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36</v>
      </c>
      <c r="EA122" s="1">
        <v>0</v>
      </c>
      <c r="EB122" s="4">
        <v>42.055555555555557</v>
      </c>
      <c r="EC122" s="4">
        <v>32.666666666666664</v>
      </c>
      <c r="ED122" s="4">
        <v>27.361111111111111</v>
      </c>
      <c r="EE122" s="4"/>
      <c r="EF122" s="4">
        <v>102.08333333333333</v>
      </c>
      <c r="EG122" s="4">
        <v>34.027777777777779</v>
      </c>
      <c r="EH122" s="4">
        <v>34.027777777777779</v>
      </c>
      <c r="EI122" s="1">
        <v>13</v>
      </c>
      <c r="EJ122" s="1">
        <v>15</v>
      </c>
      <c r="EK122" s="1">
        <v>5</v>
      </c>
      <c r="EL122" s="1">
        <v>3</v>
      </c>
      <c r="EM122" s="1">
        <v>1</v>
      </c>
      <c r="EN122" s="1">
        <v>0</v>
      </c>
      <c r="EO122" s="1">
        <v>23</v>
      </c>
      <c r="EP122" s="1">
        <v>7</v>
      </c>
      <c r="EQ122" s="1">
        <v>4</v>
      </c>
      <c r="ER122" s="1">
        <v>2</v>
      </c>
      <c r="ES122" s="1">
        <v>1</v>
      </c>
      <c r="ET122" s="1">
        <v>0</v>
      </c>
      <c r="EU122" s="1">
        <v>27</v>
      </c>
      <c r="EV122" s="1">
        <v>5</v>
      </c>
      <c r="EW122" s="1">
        <v>3</v>
      </c>
      <c r="EX122" s="1">
        <v>1</v>
      </c>
      <c r="EY122" s="1">
        <v>1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1</v>
      </c>
      <c r="FH122" s="1">
        <v>0</v>
      </c>
      <c r="FI122" s="1">
        <v>267</v>
      </c>
      <c r="FJ122" s="1" t="s">
        <v>375</v>
      </c>
      <c r="FK122" s="1">
        <v>272</v>
      </c>
      <c r="FL122" s="1">
        <v>19</v>
      </c>
      <c r="FM122" s="1" t="s">
        <v>375</v>
      </c>
      <c r="FN122" s="1">
        <v>19</v>
      </c>
      <c r="FO122" s="1">
        <v>26</v>
      </c>
      <c r="FP122" s="1">
        <v>6</v>
      </c>
      <c r="FQ122" s="1">
        <v>26</v>
      </c>
      <c r="FR122" s="1" t="s">
        <v>311</v>
      </c>
      <c r="FS122" s="1">
        <v>313</v>
      </c>
      <c r="FT122" s="1">
        <v>134</v>
      </c>
      <c r="FU122" s="1">
        <v>313</v>
      </c>
    </row>
    <row r="123" spans="63:177">
      <c r="BK123" s="29">
        <v>708921911</v>
      </c>
      <c r="BL123" s="1" t="s">
        <v>68</v>
      </c>
      <c r="BM123" s="1">
        <v>195</v>
      </c>
      <c r="BN123" s="1" t="s">
        <v>289</v>
      </c>
      <c r="BO123" s="1" t="s">
        <v>290</v>
      </c>
      <c r="BP123" s="1">
        <v>123</v>
      </c>
      <c r="BQ123" s="1">
        <v>0</v>
      </c>
      <c r="BR123" s="4">
        <v>41.024390243902438</v>
      </c>
      <c r="BS123" s="4">
        <v>38.048780487804876</v>
      </c>
      <c r="BT123" s="4">
        <v>28.601626016260163</v>
      </c>
      <c r="BU123" s="4">
        <v>107.67479674796748</v>
      </c>
      <c r="BV123" s="4">
        <v>35.891598915989171</v>
      </c>
      <c r="BW123" s="1">
        <v>50</v>
      </c>
      <c r="BX123" s="1">
        <v>49</v>
      </c>
      <c r="BY123" s="1">
        <v>23</v>
      </c>
      <c r="BZ123" s="1">
        <v>1</v>
      </c>
      <c r="CA123" s="1">
        <v>4</v>
      </c>
      <c r="CB123" s="1">
        <v>0</v>
      </c>
      <c r="CC123" s="1">
        <v>63</v>
      </c>
      <c r="CD123" s="1">
        <v>32</v>
      </c>
      <c r="CE123" s="1">
        <v>18</v>
      </c>
      <c r="CF123" s="1">
        <v>10</v>
      </c>
      <c r="CG123" s="1">
        <v>4</v>
      </c>
      <c r="CH123" s="1">
        <v>1</v>
      </c>
      <c r="CI123" s="1">
        <v>84</v>
      </c>
      <c r="CJ123" s="1">
        <v>28</v>
      </c>
      <c r="CK123" s="1">
        <v>10</v>
      </c>
      <c r="CL123" s="1">
        <v>1</v>
      </c>
      <c r="CM123" s="1">
        <v>3</v>
      </c>
      <c r="CN123" s="1">
        <v>0</v>
      </c>
      <c r="CO123" s="1">
        <v>3</v>
      </c>
      <c r="CP123" s="1">
        <v>0</v>
      </c>
      <c r="CQ123" s="1">
        <v>0</v>
      </c>
      <c r="CR123" s="1">
        <v>0</v>
      </c>
      <c r="CS123" s="4"/>
      <c r="CT123" s="4"/>
      <c r="CU123" s="4"/>
      <c r="CV123" s="4"/>
      <c r="CW123" s="4"/>
      <c r="CX123" s="4"/>
      <c r="CY123" s="4"/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123</v>
      </c>
      <c r="EA123" s="1">
        <v>0</v>
      </c>
      <c r="EB123" s="4">
        <v>41.024390243902438</v>
      </c>
      <c r="EC123" s="4">
        <v>38.048780487804876</v>
      </c>
      <c r="ED123" s="4">
        <v>28.601626016260163</v>
      </c>
      <c r="EE123" s="4"/>
      <c r="EF123" s="4">
        <v>107.67479674796748</v>
      </c>
      <c r="EG123" s="4">
        <v>35.891598915989171</v>
      </c>
      <c r="EH123" s="4">
        <v>35.891598915989171</v>
      </c>
      <c r="EI123" s="1">
        <v>50</v>
      </c>
      <c r="EJ123" s="1">
        <v>49</v>
      </c>
      <c r="EK123" s="1">
        <v>23</v>
      </c>
      <c r="EL123" s="1">
        <v>1</v>
      </c>
      <c r="EM123" s="1">
        <v>4</v>
      </c>
      <c r="EN123" s="1">
        <v>0</v>
      </c>
      <c r="EO123" s="1">
        <v>63</v>
      </c>
      <c r="EP123" s="1">
        <v>32</v>
      </c>
      <c r="EQ123" s="1">
        <v>18</v>
      </c>
      <c r="ER123" s="1">
        <v>10</v>
      </c>
      <c r="ES123" s="1">
        <v>4</v>
      </c>
      <c r="ET123" s="1">
        <v>1</v>
      </c>
      <c r="EU123" s="1">
        <v>84</v>
      </c>
      <c r="EV123" s="1">
        <v>28</v>
      </c>
      <c r="EW123" s="1">
        <v>10</v>
      </c>
      <c r="EX123" s="1">
        <v>1</v>
      </c>
      <c r="EY123" s="1">
        <v>3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3</v>
      </c>
      <c r="FH123" s="1">
        <v>0</v>
      </c>
      <c r="FI123" s="1">
        <v>250</v>
      </c>
      <c r="FJ123" s="1" t="s">
        <v>375</v>
      </c>
      <c r="FK123" s="1">
        <v>254</v>
      </c>
      <c r="FL123" s="1">
        <v>17</v>
      </c>
      <c r="FM123" s="1" t="s">
        <v>375</v>
      </c>
      <c r="FN123" s="1">
        <v>17</v>
      </c>
      <c r="FO123" s="1">
        <v>26</v>
      </c>
      <c r="FP123" s="1">
        <v>6</v>
      </c>
      <c r="FQ123" s="1">
        <v>26</v>
      </c>
      <c r="FR123" s="1" t="s">
        <v>311</v>
      </c>
      <c r="FS123" s="1">
        <v>313</v>
      </c>
      <c r="FT123" s="1">
        <v>134</v>
      </c>
      <c r="FU123" s="1">
        <v>313</v>
      </c>
    </row>
    <row r="124" spans="63:177">
      <c r="BK124" s="29">
        <v>701282759</v>
      </c>
      <c r="BL124" s="1" t="s">
        <v>69</v>
      </c>
      <c r="BM124" s="1">
        <v>197</v>
      </c>
      <c r="BN124" s="1" t="s">
        <v>289</v>
      </c>
      <c r="BO124" s="1" t="s">
        <v>290</v>
      </c>
      <c r="BP124" s="1">
        <v>39</v>
      </c>
      <c r="BQ124" s="1">
        <v>0</v>
      </c>
      <c r="BR124" s="4">
        <v>41.179487179487182</v>
      </c>
      <c r="BS124" s="4">
        <v>27.692307692307693</v>
      </c>
      <c r="BT124" s="4">
        <v>21.46153846153846</v>
      </c>
      <c r="BU124" s="4">
        <v>90.333333333333329</v>
      </c>
      <c r="BV124" s="4">
        <v>30.111111111111104</v>
      </c>
      <c r="BW124" s="1">
        <v>15</v>
      </c>
      <c r="BX124" s="1">
        <v>16</v>
      </c>
      <c r="BY124" s="1">
        <v>8</v>
      </c>
      <c r="BZ124" s="1">
        <v>0</v>
      </c>
      <c r="CA124" s="1">
        <v>0</v>
      </c>
      <c r="CB124" s="1">
        <v>0</v>
      </c>
      <c r="CC124" s="1">
        <v>27</v>
      </c>
      <c r="CD124" s="1">
        <v>9</v>
      </c>
      <c r="CE124" s="1">
        <v>3</v>
      </c>
      <c r="CF124" s="1">
        <v>0</v>
      </c>
      <c r="CG124" s="1">
        <v>0</v>
      </c>
      <c r="CH124" s="1">
        <v>0</v>
      </c>
      <c r="CI124" s="1">
        <v>31</v>
      </c>
      <c r="CJ124" s="1">
        <v>7</v>
      </c>
      <c r="CK124" s="1">
        <v>1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4"/>
      <c r="CT124" s="4"/>
      <c r="CU124" s="4"/>
      <c r="CV124" s="4"/>
      <c r="CW124" s="4"/>
      <c r="CX124" s="4"/>
      <c r="CY124" s="4"/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39</v>
      </c>
      <c r="EA124" s="1">
        <v>0</v>
      </c>
      <c r="EB124" s="4">
        <v>41.179487179487182</v>
      </c>
      <c r="EC124" s="4">
        <v>27.692307692307693</v>
      </c>
      <c r="ED124" s="4">
        <v>21.46153846153846</v>
      </c>
      <c r="EE124" s="4"/>
      <c r="EF124" s="4">
        <v>90.333333333333329</v>
      </c>
      <c r="EG124" s="4">
        <v>30.111111111111104</v>
      </c>
      <c r="EH124" s="4">
        <v>30.111111111111104</v>
      </c>
      <c r="EI124" s="1">
        <v>15</v>
      </c>
      <c r="EJ124" s="1">
        <v>16</v>
      </c>
      <c r="EK124" s="1">
        <v>8</v>
      </c>
      <c r="EL124" s="1">
        <v>0</v>
      </c>
      <c r="EM124" s="1">
        <v>0</v>
      </c>
      <c r="EN124" s="1">
        <v>0</v>
      </c>
      <c r="EO124" s="1">
        <v>27</v>
      </c>
      <c r="EP124" s="1">
        <v>9</v>
      </c>
      <c r="EQ124" s="1">
        <v>3</v>
      </c>
      <c r="ER124" s="1">
        <v>0</v>
      </c>
      <c r="ES124" s="1">
        <v>0</v>
      </c>
      <c r="ET124" s="1">
        <v>0</v>
      </c>
      <c r="EU124" s="1">
        <v>31</v>
      </c>
      <c r="EV124" s="1">
        <v>7</v>
      </c>
      <c r="EW124" s="1">
        <v>1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293</v>
      </c>
      <c r="FJ124" s="1" t="s">
        <v>375</v>
      </c>
      <c r="FK124" s="1">
        <v>294</v>
      </c>
      <c r="FL124" s="1">
        <v>22</v>
      </c>
      <c r="FM124" s="1" t="s">
        <v>375</v>
      </c>
      <c r="FN124" s="1">
        <v>22</v>
      </c>
      <c r="FO124" s="1">
        <v>26</v>
      </c>
      <c r="FP124" s="1">
        <v>6</v>
      </c>
      <c r="FQ124" s="1">
        <v>26</v>
      </c>
      <c r="FR124" s="1" t="s">
        <v>311</v>
      </c>
      <c r="FS124" s="1">
        <v>313</v>
      </c>
      <c r="FT124" s="1">
        <v>134</v>
      </c>
      <c r="FU124" s="1">
        <v>313</v>
      </c>
    </row>
    <row r="125" spans="63:177">
      <c r="BK125" s="29">
        <v>181495273</v>
      </c>
      <c r="BL125" s="1" t="s">
        <v>70</v>
      </c>
      <c r="BM125" s="1">
        <v>222</v>
      </c>
      <c r="BN125" s="1" t="s">
        <v>289</v>
      </c>
      <c r="BO125" s="1" t="s">
        <v>290</v>
      </c>
      <c r="BP125" s="1">
        <v>92</v>
      </c>
      <c r="BQ125" s="1">
        <v>0</v>
      </c>
      <c r="BR125" s="4">
        <v>47.608695652173914</v>
      </c>
      <c r="BS125" s="4">
        <v>36.826086956521742</v>
      </c>
      <c r="BT125" s="4">
        <v>37.326086956521742</v>
      </c>
      <c r="BU125" s="4">
        <v>121.76086956521739</v>
      </c>
      <c r="BV125" s="4">
        <v>40.586956521739133</v>
      </c>
      <c r="BW125" s="1">
        <v>29</v>
      </c>
      <c r="BX125" s="1">
        <v>29</v>
      </c>
      <c r="BY125" s="1">
        <v>29</v>
      </c>
      <c r="BZ125" s="1">
        <v>5</v>
      </c>
      <c r="CA125" s="1">
        <v>3</v>
      </c>
      <c r="CB125" s="1">
        <v>0</v>
      </c>
      <c r="CC125" s="1">
        <v>50</v>
      </c>
      <c r="CD125" s="1">
        <v>22</v>
      </c>
      <c r="CE125" s="1">
        <v>10</v>
      </c>
      <c r="CF125" s="1">
        <v>10</v>
      </c>
      <c r="CG125" s="1">
        <v>4</v>
      </c>
      <c r="CH125" s="1">
        <v>0</v>
      </c>
      <c r="CI125" s="1">
        <v>46</v>
      </c>
      <c r="CJ125" s="1">
        <v>30</v>
      </c>
      <c r="CK125" s="1">
        <v>12</v>
      </c>
      <c r="CL125" s="1">
        <v>4</v>
      </c>
      <c r="CM125" s="1">
        <v>4</v>
      </c>
      <c r="CN125" s="1">
        <v>0</v>
      </c>
      <c r="CO125" s="1">
        <v>3</v>
      </c>
      <c r="CP125" s="1">
        <v>0</v>
      </c>
      <c r="CQ125" s="1">
        <v>0</v>
      </c>
      <c r="CR125" s="1">
        <v>0</v>
      </c>
      <c r="CS125" s="4"/>
      <c r="CT125" s="4"/>
      <c r="CU125" s="4"/>
      <c r="CV125" s="4"/>
      <c r="CW125" s="4"/>
      <c r="CX125" s="4"/>
      <c r="CY125" s="4"/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92</v>
      </c>
      <c r="EA125" s="1">
        <v>0</v>
      </c>
      <c r="EB125" s="4">
        <v>47.608695652173914</v>
      </c>
      <c r="EC125" s="4">
        <v>36.826086956521742</v>
      </c>
      <c r="ED125" s="4">
        <v>37.326086956521742</v>
      </c>
      <c r="EE125" s="4"/>
      <c r="EF125" s="4">
        <v>121.76086956521739</v>
      </c>
      <c r="EG125" s="4">
        <v>40.586956521739133</v>
      </c>
      <c r="EH125" s="4">
        <v>40.586956521739133</v>
      </c>
      <c r="EI125" s="1">
        <v>29</v>
      </c>
      <c r="EJ125" s="1">
        <v>29</v>
      </c>
      <c r="EK125" s="1">
        <v>29</v>
      </c>
      <c r="EL125" s="1">
        <v>5</v>
      </c>
      <c r="EM125" s="1">
        <v>3</v>
      </c>
      <c r="EN125" s="1">
        <v>0</v>
      </c>
      <c r="EO125" s="1">
        <v>50</v>
      </c>
      <c r="EP125" s="1">
        <v>22</v>
      </c>
      <c r="EQ125" s="1">
        <v>10</v>
      </c>
      <c r="ER125" s="1">
        <v>10</v>
      </c>
      <c r="ES125" s="1">
        <v>4</v>
      </c>
      <c r="ET125" s="1">
        <v>0</v>
      </c>
      <c r="EU125" s="1">
        <v>46</v>
      </c>
      <c r="EV125" s="1">
        <v>30</v>
      </c>
      <c r="EW125" s="1">
        <v>12</v>
      </c>
      <c r="EX125" s="1">
        <v>4</v>
      </c>
      <c r="EY125" s="1">
        <v>4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3</v>
      </c>
      <c r="FH125" s="1">
        <v>0</v>
      </c>
      <c r="FI125" s="1">
        <v>182</v>
      </c>
      <c r="FJ125" s="1" t="s">
        <v>375</v>
      </c>
      <c r="FK125" s="1">
        <v>195</v>
      </c>
      <c r="FL125" s="1">
        <v>9</v>
      </c>
      <c r="FM125" s="1" t="s">
        <v>375</v>
      </c>
      <c r="FN125" s="1">
        <v>10</v>
      </c>
      <c r="FO125" s="1">
        <v>26</v>
      </c>
      <c r="FP125" s="1">
        <v>6</v>
      </c>
      <c r="FQ125" s="1">
        <v>26</v>
      </c>
      <c r="FR125" s="1" t="s">
        <v>311</v>
      </c>
      <c r="FS125" s="1">
        <v>313</v>
      </c>
      <c r="FT125" s="1">
        <v>134</v>
      </c>
      <c r="FU125" s="1">
        <v>313</v>
      </c>
    </row>
    <row r="126" spans="63:177">
      <c r="BK126" s="29">
        <v>399021196</v>
      </c>
      <c r="BL126" s="1" t="s">
        <v>71</v>
      </c>
      <c r="BM126" s="1">
        <v>223</v>
      </c>
      <c r="BN126" s="1" t="s">
        <v>289</v>
      </c>
      <c r="BO126" s="1" t="s">
        <v>290</v>
      </c>
      <c r="BP126" s="1">
        <v>97</v>
      </c>
      <c r="BQ126" s="1">
        <v>0</v>
      </c>
      <c r="BR126" s="4">
        <v>37.350515463917525</v>
      </c>
      <c r="BS126" s="4">
        <v>29.237113402061855</v>
      </c>
      <c r="BT126" s="4">
        <v>24.298969072164947</v>
      </c>
      <c r="BU126" s="4">
        <v>90.886597938144334</v>
      </c>
      <c r="BV126" s="4">
        <v>30.295532646048109</v>
      </c>
      <c r="BW126" s="1">
        <v>45</v>
      </c>
      <c r="BX126" s="1">
        <v>37</v>
      </c>
      <c r="BY126" s="1">
        <v>12</v>
      </c>
      <c r="BZ126" s="1">
        <v>3</v>
      </c>
      <c r="CA126" s="1">
        <v>4</v>
      </c>
      <c r="CB126" s="1">
        <v>0</v>
      </c>
      <c r="CC126" s="1">
        <v>66</v>
      </c>
      <c r="CD126" s="1">
        <v>21</v>
      </c>
      <c r="CE126" s="1">
        <v>5</v>
      </c>
      <c r="CF126" s="1">
        <v>5</v>
      </c>
      <c r="CG126" s="1">
        <v>4</v>
      </c>
      <c r="CH126" s="1">
        <v>0</v>
      </c>
      <c r="CI126" s="1">
        <v>75</v>
      </c>
      <c r="CJ126" s="1">
        <v>16</v>
      </c>
      <c r="CK126" s="1">
        <v>6</v>
      </c>
      <c r="CL126" s="1">
        <v>0</v>
      </c>
      <c r="CM126" s="1">
        <v>5</v>
      </c>
      <c r="CN126" s="1">
        <v>0</v>
      </c>
      <c r="CO126" s="1">
        <v>3</v>
      </c>
      <c r="CP126" s="1">
        <v>0</v>
      </c>
      <c r="CQ126" s="1">
        <v>0</v>
      </c>
      <c r="CR126" s="1">
        <v>0</v>
      </c>
      <c r="CS126" s="4"/>
      <c r="CT126" s="4"/>
      <c r="CU126" s="4"/>
      <c r="CV126" s="4"/>
      <c r="CW126" s="4"/>
      <c r="CX126" s="4"/>
      <c r="CY126" s="4"/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97</v>
      </c>
      <c r="EA126" s="1">
        <v>0</v>
      </c>
      <c r="EB126" s="4">
        <v>37.350515463917525</v>
      </c>
      <c r="EC126" s="4">
        <v>29.237113402061855</v>
      </c>
      <c r="ED126" s="4">
        <v>24.298969072164947</v>
      </c>
      <c r="EE126" s="4"/>
      <c r="EF126" s="4">
        <v>90.886597938144334</v>
      </c>
      <c r="EG126" s="4">
        <v>30.295532646048109</v>
      </c>
      <c r="EH126" s="4">
        <v>30.295532646048109</v>
      </c>
      <c r="EI126" s="1">
        <v>45</v>
      </c>
      <c r="EJ126" s="1">
        <v>37</v>
      </c>
      <c r="EK126" s="1">
        <v>12</v>
      </c>
      <c r="EL126" s="1">
        <v>3</v>
      </c>
      <c r="EM126" s="1">
        <v>4</v>
      </c>
      <c r="EN126" s="1">
        <v>0</v>
      </c>
      <c r="EO126" s="1">
        <v>66</v>
      </c>
      <c r="EP126" s="1">
        <v>21</v>
      </c>
      <c r="EQ126" s="1">
        <v>5</v>
      </c>
      <c r="ER126" s="1">
        <v>5</v>
      </c>
      <c r="ES126" s="1">
        <v>4</v>
      </c>
      <c r="ET126" s="1">
        <v>0</v>
      </c>
      <c r="EU126" s="1">
        <v>75</v>
      </c>
      <c r="EV126" s="1">
        <v>16</v>
      </c>
      <c r="EW126" s="1">
        <v>6</v>
      </c>
      <c r="EX126" s="1">
        <v>0</v>
      </c>
      <c r="EY126" s="1">
        <v>5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3</v>
      </c>
      <c r="FH126" s="1">
        <v>0</v>
      </c>
      <c r="FI126" s="1">
        <v>292</v>
      </c>
      <c r="FJ126" s="1" t="s">
        <v>375</v>
      </c>
      <c r="FK126" s="1">
        <v>293</v>
      </c>
      <c r="FL126" s="1">
        <v>21</v>
      </c>
      <c r="FM126" s="1" t="s">
        <v>375</v>
      </c>
      <c r="FN126" s="1">
        <v>21</v>
      </c>
      <c r="FO126" s="1">
        <v>26</v>
      </c>
      <c r="FP126" s="1">
        <v>6</v>
      </c>
      <c r="FQ126" s="1">
        <v>26</v>
      </c>
      <c r="FR126" s="1" t="s">
        <v>311</v>
      </c>
      <c r="FS126" s="1">
        <v>313</v>
      </c>
      <c r="FT126" s="1">
        <v>134</v>
      </c>
      <c r="FU126" s="1">
        <v>313</v>
      </c>
    </row>
    <row r="127" spans="63:177">
      <c r="BK127" s="29">
        <v>124775371</v>
      </c>
      <c r="BL127" s="1" t="s">
        <v>312</v>
      </c>
      <c r="BM127" s="1">
        <v>224</v>
      </c>
      <c r="BN127" s="1" t="s">
        <v>313</v>
      </c>
      <c r="BO127" s="1" t="s">
        <v>290</v>
      </c>
      <c r="BP127" s="1">
        <v>13</v>
      </c>
      <c r="BQ127" s="1">
        <v>0</v>
      </c>
      <c r="BR127" s="4">
        <v>37.46153846153846</v>
      </c>
      <c r="BS127" s="4">
        <v>26.153846153846153</v>
      </c>
      <c r="BT127" s="4">
        <v>17.076923076923077</v>
      </c>
      <c r="BU127" s="4">
        <v>80.692307692307693</v>
      </c>
      <c r="BV127" s="4">
        <v>26.897435897435894</v>
      </c>
      <c r="BW127" s="1">
        <v>5</v>
      </c>
      <c r="BX127" s="1">
        <v>6</v>
      </c>
      <c r="BY127" s="1">
        <v>2</v>
      </c>
      <c r="BZ127" s="1">
        <v>0</v>
      </c>
      <c r="CA127" s="1">
        <v>0</v>
      </c>
      <c r="CB127" s="1">
        <v>0</v>
      </c>
      <c r="CC127" s="1">
        <v>10</v>
      </c>
      <c r="CD127" s="1">
        <v>2</v>
      </c>
      <c r="CE127" s="1">
        <v>1</v>
      </c>
      <c r="CF127" s="1">
        <v>0</v>
      </c>
      <c r="CG127" s="1">
        <v>0</v>
      </c>
      <c r="CH127" s="1">
        <v>0</v>
      </c>
      <c r="CI127" s="1">
        <v>13</v>
      </c>
      <c r="CJ127" s="1">
        <v>0</v>
      </c>
      <c r="CK127" s="1">
        <v>0</v>
      </c>
      <c r="CL127" s="1">
        <v>0</v>
      </c>
      <c r="CM127" s="1">
        <v>1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4"/>
      <c r="CT127" s="4"/>
      <c r="CU127" s="4"/>
      <c r="CV127" s="4"/>
      <c r="CW127" s="4"/>
      <c r="CX127" s="4"/>
      <c r="CY127" s="4"/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13</v>
      </c>
      <c r="EA127" s="1">
        <v>0</v>
      </c>
      <c r="EB127" s="4">
        <v>37.46153846153846</v>
      </c>
      <c r="EC127" s="4">
        <v>26.153846153846153</v>
      </c>
      <c r="ED127" s="4">
        <v>17.076923076923077</v>
      </c>
      <c r="EE127" s="4"/>
      <c r="EF127" s="4">
        <v>80.692307692307693</v>
      </c>
      <c r="EG127" s="4">
        <v>26.897435897435894</v>
      </c>
      <c r="EH127" s="4">
        <v>26.897435897435894</v>
      </c>
      <c r="EI127" s="1">
        <v>5</v>
      </c>
      <c r="EJ127" s="1">
        <v>6</v>
      </c>
      <c r="EK127" s="1">
        <v>2</v>
      </c>
      <c r="EL127" s="1">
        <v>0</v>
      </c>
      <c r="EM127" s="1">
        <v>0</v>
      </c>
      <c r="EN127" s="1">
        <v>0</v>
      </c>
      <c r="EO127" s="1">
        <v>10</v>
      </c>
      <c r="EP127" s="1">
        <v>2</v>
      </c>
      <c r="EQ127" s="1">
        <v>1</v>
      </c>
      <c r="ER127" s="1">
        <v>0</v>
      </c>
      <c r="ES127" s="1">
        <v>0</v>
      </c>
      <c r="ET127" s="1">
        <v>0</v>
      </c>
      <c r="EU127" s="1">
        <v>13</v>
      </c>
      <c r="EV127" s="1">
        <v>0</v>
      </c>
      <c r="EW127" s="1">
        <v>0</v>
      </c>
      <c r="EX127" s="1">
        <v>0</v>
      </c>
      <c r="EY127" s="1">
        <v>1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303</v>
      </c>
      <c r="FJ127" s="1" t="s">
        <v>375</v>
      </c>
      <c r="FK127" s="1">
        <v>303</v>
      </c>
      <c r="FL127" s="1">
        <v>24</v>
      </c>
      <c r="FM127" s="1" t="s">
        <v>375</v>
      </c>
      <c r="FN127" s="1">
        <v>24</v>
      </c>
      <c r="FO127" s="1">
        <v>26</v>
      </c>
      <c r="FP127" s="1">
        <v>6</v>
      </c>
      <c r="FQ127" s="1">
        <v>26</v>
      </c>
      <c r="FR127" s="1" t="s">
        <v>311</v>
      </c>
      <c r="FS127" s="1">
        <v>313</v>
      </c>
      <c r="FT127" s="1">
        <v>134</v>
      </c>
      <c r="FU127" s="1">
        <v>313</v>
      </c>
    </row>
    <row r="128" spans="63:177">
      <c r="BK128" s="29">
        <v>819074319</v>
      </c>
      <c r="BL128" s="1" t="s">
        <v>72</v>
      </c>
      <c r="BM128" s="1">
        <v>228</v>
      </c>
      <c r="BN128" s="1" t="s">
        <v>289</v>
      </c>
      <c r="BO128" s="1" t="s">
        <v>370</v>
      </c>
      <c r="BP128" s="1">
        <v>68</v>
      </c>
      <c r="BQ128" s="1">
        <v>6</v>
      </c>
      <c r="BR128" s="4">
        <v>52.354838709677416</v>
      </c>
      <c r="BS128" s="4">
        <v>44.387096774193552</v>
      </c>
      <c r="BT128" s="4">
        <v>41.532258064516128</v>
      </c>
      <c r="BU128" s="4">
        <v>138.2741935483871</v>
      </c>
      <c r="BV128" s="4">
        <v>46.091397849462375</v>
      </c>
      <c r="BW128" s="1">
        <v>15</v>
      </c>
      <c r="BX128" s="1">
        <v>22</v>
      </c>
      <c r="BY128" s="1">
        <v>17</v>
      </c>
      <c r="BZ128" s="1">
        <v>8</v>
      </c>
      <c r="CA128" s="1">
        <v>0</v>
      </c>
      <c r="CB128" s="1">
        <v>0</v>
      </c>
      <c r="CC128" s="1">
        <v>27</v>
      </c>
      <c r="CD128" s="1">
        <v>17</v>
      </c>
      <c r="CE128" s="1">
        <v>8</v>
      </c>
      <c r="CF128" s="1">
        <v>10</v>
      </c>
      <c r="CG128" s="1">
        <v>2</v>
      </c>
      <c r="CH128" s="1">
        <v>3</v>
      </c>
      <c r="CI128" s="1">
        <v>28</v>
      </c>
      <c r="CJ128" s="1">
        <v>16</v>
      </c>
      <c r="CK128" s="1">
        <v>13</v>
      </c>
      <c r="CL128" s="1">
        <v>5</v>
      </c>
      <c r="CM128" s="1">
        <v>1</v>
      </c>
      <c r="CN128" s="1">
        <v>0</v>
      </c>
      <c r="CO128" s="1">
        <v>0</v>
      </c>
      <c r="CP128" s="1">
        <v>0</v>
      </c>
      <c r="CQ128" s="1">
        <v>15</v>
      </c>
      <c r="CR128" s="1">
        <v>0</v>
      </c>
      <c r="CS128" s="4">
        <v>55.333333333333336</v>
      </c>
      <c r="CT128" s="4">
        <v>36.266666666666666</v>
      </c>
      <c r="CU128" s="4">
        <v>36.333333333333336</v>
      </c>
      <c r="CV128" s="4">
        <v>40.4</v>
      </c>
      <c r="CW128" s="4">
        <v>127.93333333333334</v>
      </c>
      <c r="CX128" s="4">
        <v>42.644444444444439</v>
      </c>
      <c r="CY128" s="4">
        <v>42.083333333333336</v>
      </c>
      <c r="CZ128" s="1">
        <v>1</v>
      </c>
      <c r="DA128" s="1">
        <v>7</v>
      </c>
      <c r="DB128" s="1">
        <v>6</v>
      </c>
      <c r="DC128" s="1">
        <v>1</v>
      </c>
      <c r="DD128" s="1">
        <v>0</v>
      </c>
      <c r="DE128" s="1">
        <v>0</v>
      </c>
      <c r="DF128" s="1">
        <v>8</v>
      </c>
      <c r="DG128" s="1">
        <v>5</v>
      </c>
      <c r="DH128" s="1">
        <v>2</v>
      </c>
      <c r="DI128" s="1">
        <v>0</v>
      </c>
      <c r="DJ128" s="1">
        <v>0</v>
      </c>
      <c r="DK128" s="1">
        <v>0</v>
      </c>
      <c r="DL128" s="1">
        <v>9</v>
      </c>
      <c r="DM128" s="1">
        <v>3</v>
      </c>
      <c r="DN128" s="1">
        <v>2</v>
      </c>
      <c r="DO128" s="1">
        <v>1</v>
      </c>
      <c r="DP128" s="1">
        <v>0</v>
      </c>
      <c r="DQ128" s="1">
        <v>0</v>
      </c>
      <c r="DR128" s="1">
        <v>5</v>
      </c>
      <c r="DS128" s="1">
        <v>7</v>
      </c>
      <c r="DT128" s="1">
        <v>3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83</v>
      </c>
      <c r="EA128" s="1">
        <v>6</v>
      </c>
      <c r="EB128" s="4">
        <v>52.935064935064936</v>
      </c>
      <c r="EC128" s="4">
        <v>42.805194805194802</v>
      </c>
      <c r="ED128" s="4">
        <v>40.519480519480517</v>
      </c>
      <c r="EE128" s="4">
        <v>40.4</v>
      </c>
      <c r="EF128" s="4">
        <v>136.25974025974025</v>
      </c>
      <c r="EG128" s="4">
        <v>45.419913419913435</v>
      </c>
      <c r="EH128" s="4">
        <v>45.310606060606069</v>
      </c>
      <c r="EI128" s="1">
        <v>16</v>
      </c>
      <c r="EJ128" s="1">
        <v>29</v>
      </c>
      <c r="EK128" s="1">
        <v>23</v>
      </c>
      <c r="EL128" s="1">
        <v>9</v>
      </c>
      <c r="EM128" s="1">
        <v>0</v>
      </c>
      <c r="EN128" s="1">
        <v>0</v>
      </c>
      <c r="EO128" s="1">
        <v>35</v>
      </c>
      <c r="EP128" s="1">
        <v>22</v>
      </c>
      <c r="EQ128" s="1">
        <v>10</v>
      </c>
      <c r="ER128" s="1">
        <v>10</v>
      </c>
      <c r="ES128" s="1">
        <v>2</v>
      </c>
      <c r="ET128" s="1">
        <v>3</v>
      </c>
      <c r="EU128" s="1">
        <v>37</v>
      </c>
      <c r="EV128" s="1">
        <v>19</v>
      </c>
      <c r="EW128" s="1">
        <v>15</v>
      </c>
      <c r="EX128" s="1">
        <v>6</v>
      </c>
      <c r="EY128" s="1">
        <v>1</v>
      </c>
      <c r="EZ128" s="1">
        <v>0</v>
      </c>
      <c r="FA128" s="1">
        <v>5</v>
      </c>
      <c r="FB128" s="1">
        <v>7</v>
      </c>
      <c r="FC128" s="1">
        <v>3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104</v>
      </c>
      <c r="FJ128" s="1">
        <v>114</v>
      </c>
      <c r="FK128" s="1">
        <v>128</v>
      </c>
      <c r="FL128" s="1">
        <v>3</v>
      </c>
      <c r="FM128" s="1">
        <v>4</v>
      </c>
      <c r="FN128" s="1">
        <v>4</v>
      </c>
      <c r="FO128" s="1">
        <v>26</v>
      </c>
      <c r="FP128" s="1">
        <v>6</v>
      </c>
      <c r="FQ128" s="1">
        <v>26</v>
      </c>
      <c r="FR128" s="1" t="s">
        <v>311</v>
      </c>
      <c r="FS128" s="1">
        <v>313</v>
      </c>
      <c r="FT128" s="1">
        <v>134</v>
      </c>
      <c r="FU128" s="1">
        <v>313</v>
      </c>
    </row>
    <row r="129" spans="63:177">
      <c r="BK129" s="29">
        <v>229479572</v>
      </c>
      <c r="BL129" s="1" t="s">
        <v>73</v>
      </c>
      <c r="BM129" s="1">
        <v>233</v>
      </c>
      <c r="BN129" s="1" t="s">
        <v>289</v>
      </c>
      <c r="BO129" s="1" t="s">
        <v>370</v>
      </c>
      <c r="BP129" s="1">
        <v>130</v>
      </c>
      <c r="BQ129" s="1">
        <v>1</v>
      </c>
      <c r="BR129" s="4">
        <v>46.97674418604651</v>
      </c>
      <c r="BS129" s="4">
        <v>40.310077519379846</v>
      </c>
      <c r="BT129" s="4">
        <v>32.449612403100772</v>
      </c>
      <c r="BU129" s="4">
        <v>119.73643410852713</v>
      </c>
      <c r="BV129" s="4">
        <v>39.912144702842369</v>
      </c>
      <c r="BW129" s="1">
        <v>30</v>
      </c>
      <c r="BX129" s="1">
        <v>65</v>
      </c>
      <c r="BY129" s="1">
        <v>27</v>
      </c>
      <c r="BZ129" s="1">
        <v>7</v>
      </c>
      <c r="CA129" s="1">
        <v>2</v>
      </c>
      <c r="CB129" s="1">
        <v>0</v>
      </c>
      <c r="CC129" s="1">
        <v>56</v>
      </c>
      <c r="CD129" s="1">
        <v>47</v>
      </c>
      <c r="CE129" s="1">
        <v>16</v>
      </c>
      <c r="CF129" s="1">
        <v>10</v>
      </c>
      <c r="CG129" s="1">
        <v>1</v>
      </c>
      <c r="CH129" s="1">
        <v>2</v>
      </c>
      <c r="CI129" s="1">
        <v>77</v>
      </c>
      <c r="CJ129" s="1">
        <v>37</v>
      </c>
      <c r="CK129" s="1">
        <v>12</v>
      </c>
      <c r="CL129" s="1">
        <v>3</v>
      </c>
      <c r="CM129" s="1">
        <v>2</v>
      </c>
      <c r="CN129" s="1">
        <v>0</v>
      </c>
      <c r="CO129" s="1">
        <v>1</v>
      </c>
      <c r="CP129" s="1">
        <v>0</v>
      </c>
      <c r="CQ129" s="1">
        <v>22</v>
      </c>
      <c r="CR129" s="1">
        <v>0</v>
      </c>
      <c r="CS129" s="4">
        <v>57.772727272727273</v>
      </c>
      <c r="CT129" s="4">
        <v>41.454545454545453</v>
      </c>
      <c r="CU129" s="4">
        <v>51.272727272727273</v>
      </c>
      <c r="CV129" s="4">
        <v>45.772727272727273</v>
      </c>
      <c r="CW129" s="4">
        <v>150.5</v>
      </c>
      <c r="CX129" s="4">
        <v>50.166666666666679</v>
      </c>
      <c r="CY129" s="4">
        <v>49.06818181818182</v>
      </c>
      <c r="CZ129" s="1">
        <v>3</v>
      </c>
      <c r="DA129" s="1">
        <v>8</v>
      </c>
      <c r="DB129" s="1">
        <v>7</v>
      </c>
      <c r="DC129" s="1">
        <v>4</v>
      </c>
      <c r="DD129" s="1">
        <v>0</v>
      </c>
      <c r="DE129" s="1">
        <v>0</v>
      </c>
      <c r="DF129" s="1">
        <v>10</v>
      </c>
      <c r="DG129" s="1">
        <v>7</v>
      </c>
      <c r="DH129" s="1">
        <v>3</v>
      </c>
      <c r="DI129" s="1">
        <v>2</v>
      </c>
      <c r="DJ129" s="1">
        <v>0</v>
      </c>
      <c r="DK129" s="1">
        <v>0</v>
      </c>
      <c r="DL129" s="1">
        <v>7</v>
      </c>
      <c r="DM129" s="1">
        <v>8</v>
      </c>
      <c r="DN129" s="1">
        <v>3</v>
      </c>
      <c r="DO129" s="1">
        <v>4</v>
      </c>
      <c r="DP129" s="1">
        <v>0</v>
      </c>
      <c r="DQ129" s="1">
        <v>0</v>
      </c>
      <c r="DR129" s="1">
        <v>8</v>
      </c>
      <c r="DS129" s="1">
        <v>8</v>
      </c>
      <c r="DT129" s="1">
        <v>4</v>
      </c>
      <c r="DU129" s="1">
        <v>2</v>
      </c>
      <c r="DV129" s="1">
        <v>0</v>
      </c>
      <c r="DW129" s="1">
        <v>0</v>
      </c>
      <c r="DX129" s="1">
        <v>0</v>
      </c>
      <c r="DY129" s="1">
        <v>0</v>
      </c>
      <c r="DZ129" s="1">
        <v>152</v>
      </c>
      <c r="EA129" s="1">
        <v>1</v>
      </c>
      <c r="EB129" s="4">
        <v>48.549668874172184</v>
      </c>
      <c r="EC129" s="4">
        <v>40.476821192052981</v>
      </c>
      <c r="ED129" s="4">
        <v>35.192052980132452</v>
      </c>
      <c r="EE129" s="4">
        <v>45.772727272727273</v>
      </c>
      <c r="EF129" s="4">
        <v>124.21854304635761</v>
      </c>
      <c r="EG129" s="4">
        <v>41.406181015452503</v>
      </c>
      <c r="EH129" s="4">
        <v>41.246136865342137</v>
      </c>
      <c r="EI129" s="1">
        <v>33</v>
      </c>
      <c r="EJ129" s="1">
        <v>73</v>
      </c>
      <c r="EK129" s="1">
        <v>34</v>
      </c>
      <c r="EL129" s="1">
        <v>11</v>
      </c>
      <c r="EM129" s="1">
        <v>2</v>
      </c>
      <c r="EN129" s="1">
        <v>0</v>
      </c>
      <c r="EO129" s="1">
        <v>66</v>
      </c>
      <c r="EP129" s="1">
        <v>54</v>
      </c>
      <c r="EQ129" s="1">
        <v>19</v>
      </c>
      <c r="ER129" s="1">
        <v>12</v>
      </c>
      <c r="ES129" s="1">
        <v>1</v>
      </c>
      <c r="ET129" s="1">
        <v>2</v>
      </c>
      <c r="EU129" s="1">
        <v>84</v>
      </c>
      <c r="EV129" s="1">
        <v>45</v>
      </c>
      <c r="EW129" s="1">
        <v>15</v>
      </c>
      <c r="EX129" s="1">
        <v>7</v>
      </c>
      <c r="EY129" s="1">
        <v>2</v>
      </c>
      <c r="EZ129" s="1">
        <v>0</v>
      </c>
      <c r="FA129" s="1">
        <v>8</v>
      </c>
      <c r="FB129" s="1">
        <v>8</v>
      </c>
      <c r="FC129" s="1">
        <v>4</v>
      </c>
      <c r="FD129" s="1">
        <v>2</v>
      </c>
      <c r="FE129" s="1">
        <v>0</v>
      </c>
      <c r="FF129" s="1">
        <v>0</v>
      </c>
      <c r="FG129" s="1">
        <v>1</v>
      </c>
      <c r="FH129" s="1">
        <v>0</v>
      </c>
      <c r="FI129" s="1">
        <v>196</v>
      </c>
      <c r="FJ129" s="1">
        <v>65</v>
      </c>
      <c r="FK129" s="1">
        <v>182</v>
      </c>
      <c r="FL129" s="1">
        <v>12</v>
      </c>
      <c r="FM129" s="1">
        <v>1</v>
      </c>
      <c r="FN129" s="1">
        <v>9</v>
      </c>
      <c r="FO129" s="1">
        <v>26</v>
      </c>
      <c r="FP129" s="1">
        <v>6</v>
      </c>
      <c r="FQ129" s="1">
        <v>26</v>
      </c>
      <c r="FR129" s="1" t="s">
        <v>311</v>
      </c>
      <c r="FS129" s="1">
        <v>313</v>
      </c>
      <c r="FT129" s="1">
        <v>134</v>
      </c>
      <c r="FU129" s="1">
        <v>313</v>
      </c>
    </row>
    <row r="130" spans="63:177">
      <c r="BK130" s="29">
        <v>808572024</v>
      </c>
      <c r="BL130" s="1" t="s">
        <v>74</v>
      </c>
      <c r="BM130" s="1">
        <v>253</v>
      </c>
      <c r="BN130" s="1" t="s">
        <v>289</v>
      </c>
      <c r="BO130" s="1" t="s">
        <v>290</v>
      </c>
      <c r="BP130" s="1">
        <v>78</v>
      </c>
      <c r="BQ130" s="1">
        <v>0</v>
      </c>
      <c r="BR130" s="4">
        <v>51.269230769230766</v>
      </c>
      <c r="BS130" s="4">
        <v>41.333333333333336</v>
      </c>
      <c r="BT130" s="4">
        <v>38.628205128205131</v>
      </c>
      <c r="BU130" s="4">
        <v>131.23076923076923</v>
      </c>
      <c r="BV130" s="4">
        <v>43.743589743589752</v>
      </c>
      <c r="BW130" s="1">
        <v>22</v>
      </c>
      <c r="BX130" s="1">
        <v>23</v>
      </c>
      <c r="BY130" s="1">
        <v>25</v>
      </c>
      <c r="BZ130" s="1">
        <v>8</v>
      </c>
      <c r="CA130" s="1">
        <v>0</v>
      </c>
      <c r="CB130" s="1">
        <v>0</v>
      </c>
      <c r="CC130" s="1">
        <v>35</v>
      </c>
      <c r="CD130" s="1">
        <v>23</v>
      </c>
      <c r="CE130" s="1">
        <v>13</v>
      </c>
      <c r="CF130" s="1">
        <v>7</v>
      </c>
      <c r="CG130" s="1">
        <v>0</v>
      </c>
      <c r="CH130" s="1">
        <v>0</v>
      </c>
      <c r="CI130" s="1">
        <v>40</v>
      </c>
      <c r="CJ130" s="1">
        <v>24</v>
      </c>
      <c r="CK130" s="1">
        <v>9</v>
      </c>
      <c r="CL130" s="1">
        <v>5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4"/>
      <c r="CT130" s="4"/>
      <c r="CU130" s="4"/>
      <c r="CV130" s="4"/>
      <c r="CW130" s="4"/>
      <c r="CX130" s="4"/>
      <c r="CY130" s="4"/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78</v>
      </c>
      <c r="EA130" s="1">
        <v>0</v>
      </c>
      <c r="EB130" s="4">
        <v>51.269230769230766</v>
      </c>
      <c r="EC130" s="4">
        <v>41.333333333333336</v>
      </c>
      <c r="ED130" s="4">
        <v>38.628205128205131</v>
      </c>
      <c r="EE130" s="4"/>
      <c r="EF130" s="4">
        <v>131.23076923076923</v>
      </c>
      <c r="EG130" s="4">
        <v>43.743589743589752</v>
      </c>
      <c r="EH130" s="4">
        <v>43.743589743589752</v>
      </c>
      <c r="EI130" s="1">
        <v>22</v>
      </c>
      <c r="EJ130" s="1">
        <v>23</v>
      </c>
      <c r="EK130" s="1">
        <v>25</v>
      </c>
      <c r="EL130" s="1">
        <v>8</v>
      </c>
      <c r="EM130" s="1">
        <v>0</v>
      </c>
      <c r="EN130" s="1">
        <v>0</v>
      </c>
      <c r="EO130" s="1">
        <v>35</v>
      </c>
      <c r="EP130" s="1">
        <v>23</v>
      </c>
      <c r="EQ130" s="1">
        <v>13</v>
      </c>
      <c r="ER130" s="1">
        <v>7</v>
      </c>
      <c r="ES130" s="1">
        <v>0</v>
      </c>
      <c r="ET130" s="1">
        <v>0</v>
      </c>
      <c r="EU130" s="1">
        <v>40</v>
      </c>
      <c r="EV130" s="1">
        <v>24</v>
      </c>
      <c r="EW130" s="1">
        <v>9</v>
      </c>
      <c r="EX130" s="1">
        <v>5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133</v>
      </c>
      <c r="FJ130" s="1" t="s">
        <v>375</v>
      </c>
      <c r="FK130" s="1">
        <v>147</v>
      </c>
      <c r="FL130" s="1">
        <v>6</v>
      </c>
      <c r="FM130" s="1" t="s">
        <v>375</v>
      </c>
      <c r="FN130" s="1">
        <v>6</v>
      </c>
      <c r="FO130" s="1">
        <v>26</v>
      </c>
      <c r="FP130" s="1">
        <v>6</v>
      </c>
      <c r="FQ130" s="1">
        <v>26</v>
      </c>
      <c r="FR130" s="1" t="s">
        <v>311</v>
      </c>
      <c r="FS130" s="1">
        <v>313</v>
      </c>
      <c r="FT130" s="1">
        <v>134</v>
      </c>
      <c r="FU130" s="1">
        <v>313</v>
      </c>
    </row>
    <row r="131" spans="63:177">
      <c r="BK131" s="29">
        <v>663986204</v>
      </c>
      <c r="BL131" s="1" t="s">
        <v>75</v>
      </c>
      <c r="BM131" s="1">
        <v>273</v>
      </c>
      <c r="BN131" s="1" t="s">
        <v>289</v>
      </c>
      <c r="BO131" s="1" t="s">
        <v>370</v>
      </c>
      <c r="BP131" s="1">
        <v>94</v>
      </c>
      <c r="BQ131" s="1">
        <v>0</v>
      </c>
      <c r="BR131" s="4">
        <v>50.159574468085104</v>
      </c>
      <c r="BS131" s="4">
        <v>39.617021276595743</v>
      </c>
      <c r="BT131" s="4">
        <v>38.446808510638299</v>
      </c>
      <c r="BU131" s="4">
        <v>128.22340425531914</v>
      </c>
      <c r="BV131" s="4">
        <v>42.741134751773046</v>
      </c>
      <c r="BW131" s="1">
        <v>24</v>
      </c>
      <c r="BX131" s="1">
        <v>38</v>
      </c>
      <c r="BY131" s="1">
        <v>24</v>
      </c>
      <c r="BZ131" s="1">
        <v>8</v>
      </c>
      <c r="CA131" s="1">
        <v>1</v>
      </c>
      <c r="CB131" s="1">
        <v>0</v>
      </c>
      <c r="CC131" s="1">
        <v>44</v>
      </c>
      <c r="CD131" s="1">
        <v>33</v>
      </c>
      <c r="CE131" s="1">
        <v>10</v>
      </c>
      <c r="CF131" s="1">
        <v>7</v>
      </c>
      <c r="CG131" s="1">
        <v>1</v>
      </c>
      <c r="CH131" s="1">
        <v>1</v>
      </c>
      <c r="CI131" s="1">
        <v>41</v>
      </c>
      <c r="CJ131" s="1">
        <v>35</v>
      </c>
      <c r="CK131" s="1">
        <v>11</v>
      </c>
      <c r="CL131" s="1">
        <v>7</v>
      </c>
      <c r="CM131" s="1">
        <v>0</v>
      </c>
      <c r="CN131" s="1">
        <v>0</v>
      </c>
      <c r="CO131" s="1">
        <v>0</v>
      </c>
      <c r="CP131" s="1">
        <v>0</v>
      </c>
      <c r="CQ131" s="1">
        <v>20</v>
      </c>
      <c r="CR131" s="1">
        <v>0</v>
      </c>
      <c r="CS131" s="4">
        <v>56.75</v>
      </c>
      <c r="CT131" s="4">
        <v>43.6</v>
      </c>
      <c r="CU131" s="4">
        <v>43.05</v>
      </c>
      <c r="CV131" s="4">
        <v>55</v>
      </c>
      <c r="CW131" s="4">
        <v>143.4</v>
      </c>
      <c r="CX131" s="4">
        <v>47.8</v>
      </c>
      <c r="CY131" s="4">
        <v>49.6</v>
      </c>
      <c r="CZ131" s="1">
        <v>5</v>
      </c>
      <c r="DA131" s="1">
        <v>5</v>
      </c>
      <c r="DB131" s="1">
        <v>6</v>
      </c>
      <c r="DC131" s="1">
        <v>4</v>
      </c>
      <c r="DD131" s="1">
        <v>0</v>
      </c>
      <c r="DE131" s="1">
        <v>0</v>
      </c>
      <c r="DF131" s="1">
        <v>9</v>
      </c>
      <c r="DG131" s="1">
        <v>6</v>
      </c>
      <c r="DH131" s="1">
        <v>2</v>
      </c>
      <c r="DI131" s="1">
        <v>3</v>
      </c>
      <c r="DJ131" s="1">
        <v>0</v>
      </c>
      <c r="DK131" s="1">
        <v>0</v>
      </c>
      <c r="DL131" s="1">
        <v>7</v>
      </c>
      <c r="DM131" s="1">
        <v>8</v>
      </c>
      <c r="DN131" s="1">
        <v>5</v>
      </c>
      <c r="DO131" s="1">
        <v>0</v>
      </c>
      <c r="DP131" s="1">
        <v>0</v>
      </c>
      <c r="DQ131" s="1">
        <v>0</v>
      </c>
      <c r="DR131" s="1">
        <v>2</v>
      </c>
      <c r="DS131" s="1">
        <v>8</v>
      </c>
      <c r="DT131" s="1">
        <v>10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114</v>
      </c>
      <c r="EA131" s="1">
        <v>0</v>
      </c>
      <c r="EB131" s="4">
        <v>51.315789473684212</v>
      </c>
      <c r="EC131" s="4">
        <v>40.315789473684212</v>
      </c>
      <c r="ED131" s="4">
        <v>39.254385964912281</v>
      </c>
      <c r="EE131" s="4">
        <v>55</v>
      </c>
      <c r="EF131" s="4">
        <v>130.88596491228071</v>
      </c>
      <c r="EG131" s="4">
        <v>43.628654970760238</v>
      </c>
      <c r="EH131" s="4">
        <v>43.944444444444464</v>
      </c>
      <c r="EI131" s="1">
        <v>29</v>
      </c>
      <c r="EJ131" s="1">
        <v>43</v>
      </c>
      <c r="EK131" s="1">
        <v>30</v>
      </c>
      <c r="EL131" s="1">
        <v>12</v>
      </c>
      <c r="EM131" s="1">
        <v>1</v>
      </c>
      <c r="EN131" s="1">
        <v>0</v>
      </c>
      <c r="EO131" s="1">
        <v>53</v>
      </c>
      <c r="EP131" s="1">
        <v>39</v>
      </c>
      <c r="EQ131" s="1">
        <v>12</v>
      </c>
      <c r="ER131" s="1">
        <v>10</v>
      </c>
      <c r="ES131" s="1">
        <v>1</v>
      </c>
      <c r="ET131" s="1">
        <v>1</v>
      </c>
      <c r="EU131" s="1">
        <v>48</v>
      </c>
      <c r="EV131" s="1">
        <v>43</v>
      </c>
      <c r="EW131" s="1">
        <v>16</v>
      </c>
      <c r="EX131" s="1">
        <v>7</v>
      </c>
      <c r="EY131" s="1">
        <v>0</v>
      </c>
      <c r="EZ131" s="1">
        <v>0</v>
      </c>
      <c r="FA131" s="1">
        <v>2</v>
      </c>
      <c r="FB131" s="1">
        <v>8</v>
      </c>
      <c r="FC131" s="1">
        <v>10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148</v>
      </c>
      <c r="FJ131" s="1">
        <v>90</v>
      </c>
      <c r="FK131" s="1">
        <v>149</v>
      </c>
      <c r="FL131" s="1">
        <v>8</v>
      </c>
      <c r="FM131" s="1">
        <v>2</v>
      </c>
      <c r="FN131" s="1">
        <v>7</v>
      </c>
      <c r="FO131" s="1">
        <v>26</v>
      </c>
      <c r="FP131" s="1">
        <v>6</v>
      </c>
      <c r="FQ131" s="1">
        <v>26</v>
      </c>
      <c r="FR131" s="1" t="s">
        <v>311</v>
      </c>
      <c r="FS131" s="1">
        <v>313</v>
      </c>
      <c r="FT131" s="1">
        <v>134</v>
      </c>
      <c r="FU131" s="1">
        <v>313</v>
      </c>
    </row>
    <row r="132" spans="63:177">
      <c r="BK132" s="29">
        <v>457856587</v>
      </c>
      <c r="BL132" s="1" t="s">
        <v>76</v>
      </c>
      <c r="BM132" s="1">
        <v>274</v>
      </c>
      <c r="BN132" s="1" t="s">
        <v>289</v>
      </c>
      <c r="BO132" s="1" t="s">
        <v>370</v>
      </c>
      <c r="BP132" s="1">
        <v>210</v>
      </c>
      <c r="BQ132" s="1">
        <v>0</v>
      </c>
      <c r="BR132" s="4">
        <v>44.147619047619045</v>
      </c>
      <c r="BS132" s="4">
        <v>36.171428571428571</v>
      </c>
      <c r="BT132" s="4">
        <v>29.009523809523809</v>
      </c>
      <c r="BU132" s="4">
        <v>109.32857142857142</v>
      </c>
      <c r="BV132" s="4">
        <v>36.442857142857136</v>
      </c>
      <c r="BW132" s="1">
        <v>67</v>
      </c>
      <c r="BX132" s="1">
        <v>91</v>
      </c>
      <c r="BY132" s="1">
        <v>46</v>
      </c>
      <c r="BZ132" s="1">
        <v>6</v>
      </c>
      <c r="CA132" s="1">
        <v>0</v>
      </c>
      <c r="CB132" s="1">
        <v>0</v>
      </c>
      <c r="CC132" s="1">
        <v>108</v>
      </c>
      <c r="CD132" s="1">
        <v>72</v>
      </c>
      <c r="CE132" s="1">
        <v>17</v>
      </c>
      <c r="CF132" s="1">
        <v>13</v>
      </c>
      <c r="CG132" s="1">
        <v>0</v>
      </c>
      <c r="CH132" s="1">
        <v>1</v>
      </c>
      <c r="CI132" s="1">
        <v>145</v>
      </c>
      <c r="CJ132" s="1">
        <v>50</v>
      </c>
      <c r="CK132" s="1">
        <v>11</v>
      </c>
      <c r="CL132" s="1">
        <v>4</v>
      </c>
      <c r="CM132" s="1">
        <v>1</v>
      </c>
      <c r="CN132" s="1">
        <v>0</v>
      </c>
      <c r="CO132" s="1">
        <v>0</v>
      </c>
      <c r="CP132" s="1">
        <v>0</v>
      </c>
      <c r="CQ132" s="1">
        <v>16</v>
      </c>
      <c r="CR132" s="1">
        <v>0</v>
      </c>
      <c r="CS132" s="4">
        <v>48.25</v>
      </c>
      <c r="CT132" s="4">
        <v>36</v>
      </c>
      <c r="CU132" s="4">
        <v>39.375</v>
      </c>
      <c r="CV132" s="4">
        <v>48.875</v>
      </c>
      <c r="CW132" s="4">
        <v>123.625</v>
      </c>
      <c r="CX132" s="4">
        <v>41.208333333333343</v>
      </c>
      <c r="CY132" s="4">
        <v>43.125</v>
      </c>
      <c r="CZ132" s="1">
        <v>6</v>
      </c>
      <c r="DA132" s="1">
        <v>5</v>
      </c>
      <c r="DB132" s="1">
        <v>3</v>
      </c>
      <c r="DC132" s="1">
        <v>2</v>
      </c>
      <c r="DD132" s="1">
        <v>0</v>
      </c>
      <c r="DE132" s="1">
        <v>0</v>
      </c>
      <c r="DF132" s="1">
        <v>9</v>
      </c>
      <c r="DG132" s="1">
        <v>5</v>
      </c>
      <c r="DH132" s="1">
        <v>2</v>
      </c>
      <c r="DI132" s="1">
        <v>0</v>
      </c>
      <c r="DJ132" s="1">
        <v>0</v>
      </c>
      <c r="DK132" s="1">
        <v>0</v>
      </c>
      <c r="DL132" s="1">
        <v>7</v>
      </c>
      <c r="DM132" s="1">
        <v>5</v>
      </c>
      <c r="DN132" s="1">
        <v>4</v>
      </c>
      <c r="DO132" s="1">
        <v>0</v>
      </c>
      <c r="DP132" s="1">
        <v>0</v>
      </c>
      <c r="DQ132" s="1">
        <v>0</v>
      </c>
      <c r="DR132" s="1">
        <v>2</v>
      </c>
      <c r="DS132" s="1">
        <v>10</v>
      </c>
      <c r="DT132" s="1">
        <v>4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226</v>
      </c>
      <c r="EA132" s="1">
        <v>0</v>
      </c>
      <c r="EB132" s="4">
        <v>44.438053097345133</v>
      </c>
      <c r="EC132" s="4">
        <v>36.159292035398231</v>
      </c>
      <c r="ED132" s="4">
        <v>29.743362831858406</v>
      </c>
      <c r="EE132" s="4">
        <v>48.875</v>
      </c>
      <c r="EF132" s="4">
        <v>110.34070796460178</v>
      </c>
      <c r="EG132" s="4">
        <v>36.780235988200573</v>
      </c>
      <c r="EH132" s="4">
        <v>36.915929203539818</v>
      </c>
      <c r="EI132" s="1">
        <v>73</v>
      </c>
      <c r="EJ132" s="1">
        <v>96</v>
      </c>
      <c r="EK132" s="1">
        <v>49</v>
      </c>
      <c r="EL132" s="1">
        <v>8</v>
      </c>
      <c r="EM132" s="1">
        <v>0</v>
      </c>
      <c r="EN132" s="1">
        <v>0</v>
      </c>
      <c r="EO132" s="1">
        <v>117</v>
      </c>
      <c r="EP132" s="1">
        <v>77</v>
      </c>
      <c r="EQ132" s="1">
        <v>19</v>
      </c>
      <c r="ER132" s="1">
        <v>13</v>
      </c>
      <c r="ES132" s="1">
        <v>0</v>
      </c>
      <c r="ET132" s="1">
        <v>1</v>
      </c>
      <c r="EU132" s="1">
        <v>152</v>
      </c>
      <c r="EV132" s="1">
        <v>55</v>
      </c>
      <c r="EW132" s="1">
        <v>15</v>
      </c>
      <c r="EX132" s="1">
        <v>4</v>
      </c>
      <c r="EY132" s="1">
        <v>1</v>
      </c>
      <c r="EZ132" s="1">
        <v>0</v>
      </c>
      <c r="FA132" s="1">
        <v>2</v>
      </c>
      <c r="FB132" s="1">
        <v>10</v>
      </c>
      <c r="FC132" s="1">
        <v>4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244</v>
      </c>
      <c r="FJ132" s="1">
        <v>116</v>
      </c>
      <c r="FK132" s="1">
        <v>246</v>
      </c>
      <c r="FL132" s="1">
        <v>15</v>
      </c>
      <c r="FM132" s="1">
        <v>5</v>
      </c>
      <c r="FN132" s="1">
        <v>15</v>
      </c>
      <c r="FO132" s="1">
        <v>26</v>
      </c>
      <c r="FP132" s="1">
        <v>6</v>
      </c>
      <c r="FQ132" s="1">
        <v>26</v>
      </c>
      <c r="FR132" s="1" t="s">
        <v>311</v>
      </c>
      <c r="FS132" s="1">
        <v>313</v>
      </c>
      <c r="FT132" s="1">
        <v>134</v>
      </c>
      <c r="FU132" s="1">
        <v>313</v>
      </c>
    </row>
    <row r="133" spans="63:177">
      <c r="BK133" s="29">
        <v>511524344</v>
      </c>
      <c r="BL133" s="1" t="s">
        <v>77</v>
      </c>
      <c r="BM133" s="1">
        <v>288</v>
      </c>
      <c r="BN133" s="1" t="s">
        <v>289</v>
      </c>
      <c r="BO133" s="1" t="s">
        <v>290</v>
      </c>
      <c r="BP133" s="1">
        <v>202</v>
      </c>
      <c r="BQ133" s="1">
        <v>0</v>
      </c>
      <c r="BR133" s="4">
        <v>52.965346534653463</v>
      </c>
      <c r="BS133" s="4">
        <v>40.475247524752476</v>
      </c>
      <c r="BT133" s="4">
        <v>39.450495049504951</v>
      </c>
      <c r="BU133" s="4">
        <v>132.8910891089109</v>
      </c>
      <c r="BV133" s="4">
        <v>44.297029702970278</v>
      </c>
      <c r="BW133" s="1">
        <v>43</v>
      </c>
      <c r="BX133" s="1">
        <v>84</v>
      </c>
      <c r="BY133" s="1">
        <v>51</v>
      </c>
      <c r="BZ133" s="1">
        <v>24</v>
      </c>
      <c r="CA133" s="1">
        <v>0</v>
      </c>
      <c r="CB133" s="1">
        <v>3</v>
      </c>
      <c r="CC133" s="1">
        <v>85</v>
      </c>
      <c r="CD133" s="1">
        <v>70</v>
      </c>
      <c r="CE133" s="1">
        <v>31</v>
      </c>
      <c r="CF133" s="1">
        <v>16</v>
      </c>
      <c r="CG133" s="1">
        <v>4</v>
      </c>
      <c r="CH133" s="1">
        <v>2</v>
      </c>
      <c r="CI133" s="1">
        <v>94</v>
      </c>
      <c r="CJ133" s="1">
        <v>71</v>
      </c>
      <c r="CK133" s="1">
        <v>24</v>
      </c>
      <c r="CL133" s="1">
        <v>13</v>
      </c>
      <c r="CM133" s="1">
        <v>1</v>
      </c>
      <c r="CN133" s="1">
        <v>1</v>
      </c>
      <c r="CO133" s="1">
        <v>0</v>
      </c>
      <c r="CP133" s="1">
        <v>0</v>
      </c>
      <c r="CQ133" s="1">
        <v>0</v>
      </c>
      <c r="CR133" s="1">
        <v>0</v>
      </c>
      <c r="CS133" s="4"/>
      <c r="CT133" s="4"/>
      <c r="CU133" s="4"/>
      <c r="CV133" s="4"/>
      <c r="CW133" s="4"/>
      <c r="CX133" s="4"/>
      <c r="CY133" s="4"/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202</v>
      </c>
      <c r="EA133" s="1">
        <v>0</v>
      </c>
      <c r="EB133" s="4">
        <v>52.965346534653463</v>
      </c>
      <c r="EC133" s="4">
        <v>40.475247524752476</v>
      </c>
      <c r="ED133" s="4">
        <v>39.450495049504951</v>
      </c>
      <c r="EE133" s="4"/>
      <c r="EF133" s="4">
        <v>132.8910891089109</v>
      </c>
      <c r="EG133" s="4">
        <v>44.297029702970278</v>
      </c>
      <c r="EH133" s="4">
        <v>44.297029702970278</v>
      </c>
      <c r="EI133" s="1">
        <v>43</v>
      </c>
      <c r="EJ133" s="1">
        <v>84</v>
      </c>
      <c r="EK133" s="1">
        <v>51</v>
      </c>
      <c r="EL133" s="1">
        <v>24</v>
      </c>
      <c r="EM133" s="1">
        <v>0</v>
      </c>
      <c r="EN133" s="1">
        <v>3</v>
      </c>
      <c r="EO133" s="1">
        <v>85</v>
      </c>
      <c r="EP133" s="1">
        <v>70</v>
      </c>
      <c r="EQ133" s="1">
        <v>31</v>
      </c>
      <c r="ER133" s="1">
        <v>16</v>
      </c>
      <c r="ES133" s="1">
        <v>4</v>
      </c>
      <c r="ET133" s="1">
        <v>2</v>
      </c>
      <c r="EU133" s="1">
        <v>94</v>
      </c>
      <c r="EV133" s="1">
        <v>71</v>
      </c>
      <c r="EW133" s="1">
        <v>24</v>
      </c>
      <c r="EX133" s="1">
        <v>13</v>
      </c>
      <c r="EY133" s="1">
        <v>1</v>
      </c>
      <c r="EZ133" s="1">
        <v>1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126</v>
      </c>
      <c r="FJ133" s="1" t="s">
        <v>375</v>
      </c>
      <c r="FK133" s="1">
        <v>141</v>
      </c>
      <c r="FL133" s="1">
        <v>5</v>
      </c>
      <c r="FM133" s="1" t="s">
        <v>375</v>
      </c>
      <c r="FN133" s="1">
        <v>5</v>
      </c>
      <c r="FO133" s="1">
        <v>26</v>
      </c>
      <c r="FP133" s="1">
        <v>6</v>
      </c>
      <c r="FQ133" s="1">
        <v>26</v>
      </c>
      <c r="FR133" s="1" t="s">
        <v>311</v>
      </c>
      <c r="FS133" s="1">
        <v>313</v>
      </c>
      <c r="FT133" s="1">
        <v>134</v>
      </c>
      <c r="FU133" s="1">
        <v>313</v>
      </c>
    </row>
    <row r="134" spans="63:177">
      <c r="BK134" s="29">
        <v>915602212</v>
      </c>
      <c r="BL134" s="1" t="s">
        <v>78</v>
      </c>
      <c r="BM134" s="1">
        <v>294</v>
      </c>
      <c r="BN134" s="1" t="s">
        <v>289</v>
      </c>
      <c r="BO134" s="1" t="s">
        <v>290</v>
      </c>
      <c r="BP134" s="1">
        <v>32</v>
      </c>
      <c r="BQ134" s="1">
        <v>0</v>
      </c>
      <c r="BR134" s="4">
        <v>51.1875</v>
      </c>
      <c r="BS134" s="4">
        <v>40</v>
      </c>
      <c r="BT134" s="4">
        <v>37.90625</v>
      </c>
      <c r="BU134" s="4">
        <v>129.09375</v>
      </c>
      <c r="BV134" s="4">
        <v>43.031249999999986</v>
      </c>
      <c r="BW134" s="1">
        <v>10</v>
      </c>
      <c r="BX134" s="1">
        <v>11</v>
      </c>
      <c r="BY134" s="1">
        <v>9</v>
      </c>
      <c r="BZ134" s="1">
        <v>2</v>
      </c>
      <c r="CA134" s="1">
        <v>0</v>
      </c>
      <c r="CB134" s="1">
        <v>0</v>
      </c>
      <c r="CC134" s="1">
        <v>14</v>
      </c>
      <c r="CD134" s="1">
        <v>12</v>
      </c>
      <c r="CE134" s="1">
        <v>4</v>
      </c>
      <c r="CF134" s="1">
        <v>2</v>
      </c>
      <c r="CG134" s="1">
        <v>0</v>
      </c>
      <c r="CH134" s="1">
        <v>0</v>
      </c>
      <c r="CI134" s="1">
        <v>15</v>
      </c>
      <c r="CJ134" s="1">
        <v>13</v>
      </c>
      <c r="CK134" s="1">
        <v>2</v>
      </c>
      <c r="CL134" s="1">
        <v>2</v>
      </c>
      <c r="CM134" s="1">
        <v>1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4"/>
      <c r="CT134" s="4"/>
      <c r="CU134" s="4"/>
      <c r="CV134" s="4"/>
      <c r="CW134" s="4"/>
      <c r="CX134" s="4"/>
      <c r="CY134" s="4"/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32</v>
      </c>
      <c r="EA134" s="1">
        <v>0</v>
      </c>
      <c r="EB134" s="4">
        <v>51.1875</v>
      </c>
      <c r="EC134" s="4">
        <v>40</v>
      </c>
      <c r="ED134" s="4">
        <v>37.90625</v>
      </c>
      <c r="EE134" s="4"/>
      <c r="EF134" s="4">
        <v>129.09375</v>
      </c>
      <c r="EG134" s="4">
        <v>43.031249999999986</v>
      </c>
      <c r="EH134" s="4">
        <v>43.031249999999986</v>
      </c>
      <c r="EI134" s="1">
        <v>10</v>
      </c>
      <c r="EJ134" s="1">
        <v>11</v>
      </c>
      <c r="EK134" s="1">
        <v>9</v>
      </c>
      <c r="EL134" s="1">
        <v>2</v>
      </c>
      <c r="EM134" s="1">
        <v>0</v>
      </c>
      <c r="EN134" s="1">
        <v>0</v>
      </c>
      <c r="EO134" s="1">
        <v>14</v>
      </c>
      <c r="EP134" s="1">
        <v>12</v>
      </c>
      <c r="EQ134" s="1">
        <v>4</v>
      </c>
      <c r="ER134" s="1">
        <v>2</v>
      </c>
      <c r="ES134" s="1">
        <v>0</v>
      </c>
      <c r="ET134" s="1">
        <v>0</v>
      </c>
      <c r="EU134" s="1">
        <v>15</v>
      </c>
      <c r="EV134" s="1">
        <v>13</v>
      </c>
      <c r="EW134" s="1">
        <v>2</v>
      </c>
      <c r="EX134" s="1">
        <v>2</v>
      </c>
      <c r="EY134" s="1">
        <v>1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141</v>
      </c>
      <c r="FJ134" s="1" t="s">
        <v>375</v>
      </c>
      <c r="FK134" s="1">
        <v>157</v>
      </c>
      <c r="FL134" s="1">
        <v>7</v>
      </c>
      <c r="FM134" s="1" t="s">
        <v>375</v>
      </c>
      <c r="FN134" s="1">
        <v>8</v>
      </c>
      <c r="FO134" s="1">
        <v>26</v>
      </c>
      <c r="FP134" s="1">
        <v>6</v>
      </c>
      <c r="FQ134" s="1">
        <v>26</v>
      </c>
      <c r="FR134" s="1" t="s">
        <v>311</v>
      </c>
      <c r="FS134" s="1">
        <v>313</v>
      </c>
      <c r="FT134" s="1">
        <v>134</v>
      </c>
      <c r="FU134" s="1">
        <v>313</v>
      </c>
    </row>
    <row r="135" spans="63:177">
      <c r="BK135" s="29">
        <v>984387384</v>
      </c>
      <c r="BL135" s="1" t="s">
        <v>79</v>
      </c>
      <c r="BM135" s="1">
        <v>302</v>
      </c>
      <c r="BN135" s="1" t="s">
        <v>289</v>
      </c>
      <c r="BO135" s="1" t="s">
        <v>290</v>
      </c>
      <c r="BP135" s="1">
        <v>58</v>
      </c>
      <c r="BQ135" s="1">
        <v>0</v>
      </c>
      <c r="BR135" s="4">
        <v>48.844827586206897</v>
      </c>
      <c r="BS135" s="4">
        <v>37.931034482758619</v>
      </c>
      <c r="BT135" s="4">
        <v>34.206896551724135</v>
      </c>
      <c r="BU135" s="4">
        <v>120.98275862068965</v>
      </c>
      <c r="BV135" s="4">
        <v>40.327586206896555</v>
      </c>
      <c r="BW135" s="1">
        <v>17</v>
      </c>
      <c r="BX135" s="1">
        <v>19</v>
      </c>
      <c r="BY135" s="1">
        <v>16</v>
      </c>
      <c r="BZ135" s="1">
        <v>6</v>
      </c>
      <c r="CA135" s="1">
        <v>1</v>
      </c>
      <c r="CB135" s="1">
        <v>0</v>
      </c>
      <c r="CC135" s="1">
        <v>28</v>
      </c>
      <c r="CD135" s="1">
        <v>20</v>
      </c>
      <c r="CE135" s="1">
        <v>0</v>
      </c>
      <c r="CF135" s="1">
        <v>10</v>
      </c>
      <c r="CG135" s="1">
        <v>0</v>
      </c>
      <c r="CH135" s="1">
        <v>0</v>
      </c>
      <c r="CI135" s="1">
        <v>34</v>
      </c>
      <c r="CJ135" s="1">
        <v>13</v>
      </c>
      <c r="CK135" s="1">
        <v>8</v>
      </c>
      <c r="CL135" s="1">
        <v>3</v>
      </c>
      <c r="CM135" s="1">
        <v>0</v>
      </c>
      <c r="CN135" s="1">
        <v>1</v>
      </c>
      <c r="CO135" s="1">
        <v>0</v>
      </c>
      <c r="CP135" s="1">
        <v>0</v>
      </c>
      <c r="CQ135" s="1">
        <v>0</v>
      </c>
      <c r="CR135" s="1">
        <v>0</v>
      </c>
      <c r="CS135" s="4"/>
      <c r="CT135" s="4"/>
      <c r="CU135" s="4"/>
      <c r="CV135" s="4"/>
      <c r="CW135" s="4"/>
      <c r="CX135" s="4"/>
      <c r="CY135" s="4"/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58</v>
      </c>
      <c r="EA135" s="1">
        <v>0</v>
      </c>
      <c r="EB135" s="4">
        <v>48.844827586206897</v>
      </c>
      <c r="EC135" s="4">
        <v>37.931034482758619</v>
      </c>
      <c r="ED135" s="4">
        <v>34.206896551724135</v>
      </c>
      <c r="EE135" s="4"/>
      <c r="EF135" s="4">
        <v>120.98275862068965</v>
      </c>
      <c r="EG135" s="4">
        <v>40.327586206896555</v>
      </c>
      <c r="EH135" s="4">
        <v>40.327586206896555</v>
      </c>
      <c r="EI135" s="1">
        <v>17</v>
      </c>
      <c r="EJ135" s="1">
        <v>19</v>
      </c>
      <c r="EK135" s="1">
        <v>16</v>
      </c>
      <c r="EL135" s="1">
        <v>6</v>
      </c>
      <c r="EM135" s="1">
        <v>1</v>
      </c>
      <c r="EN135" s="1">
        <v>0</v>
      </c>
      <c r="EO135" s="1">
        <v>28</v>
      </c>
      <c r="EP135" s="1">
        <v>20</v>
      </c>
      <c r="EQ135" s="1">
        <v>0</v>
      </c>
      <c r="ER135" s="1">
        <v>10</v>
      </c>
      <c r="ES135" s="1">
        <v>0</v>
      </c>
      <c r="ET135" s="1">
        <v>0</v>
      </c>
      <c r="EU135" s="1">
        <v>34</v>
      </c>
      <c r="EV135" s="1">
        <v>13</v>
      </c>
      <c r="EW135" s="1">
        <v>8</v>
      </c>
      <c r="EX135" s="1">
        <v>3</v>
      </c>
      <c r="EY135" s="1">
        <v>0</v>
      </c>
      <c r="EZ135" s="1">
        <v>1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190</v>
      </c>
      <c r="FJ135" s="1" t="s">
        <v>375</v>
      </c>
      <c r="FK135" s="1">
        <v>201</v>
      </c>
      <c r="FL135" s="1">
        <v>11</v>
      </c>
      <c r="FM135" s="1" t="s">
        <v>375</v>
      </c>
      <c r="FN135" s="1">
        <v>12</v>
      </c>
      <c r="FO135" s="1">
        <v>26</v>
      </c>
      <c r="FP135" s="1">
        <v>6</v>
      </c>
      <c r="FQ135" s="1">
        <v>26</v>
      </c>
      <c r="FR135" s="1" t="s">
        <v>311</v>
      </c>
      <c r="FS135" s="1">
        <v>313</v>
      </c>
      <c r="FT135" s="1">
        <v>134</v>
      </c>
      <c r="FU135" s="1">
        <v>313</v>
      </c>
    </row>
    <row r="136" spans="63:177">
      <c r="BK136" s="29">
        <v>898210113</v>
      </c>
      <c r="BL136" s="1" t="s">
        <v>80</v>
      </c>
      <c r="BM136" s="1">
        <v>303</v>
      </c>
      <c r="BN136" s="1" t="s">
        <v>313</v>
      </c>
      <c r="BO136" s="1" t="s">
        <v>290</v>
      </c>
      <c r="BP136" s="1">
        <v>23</v>
      </c>
      <c r="BQ136" s="1">
        <v>0</v>
      </c>
      <c r="BR136" s="4">
        <v>33.434782608695649</v>
      </c>
      <c r="BS136" s="4">
        <v>23.130434782608695</v>
      </c>
      <c r="BT136" s="4">
        <v>19.130434782608695</v>
      </c>
      <c r="BU136" s="4">
        <v>75.695652173913047</v>
      </c>
      <c r="BV136" s="4">
        <v>25.231884057971016</v>
      </c>
      <c r="BW136" s="1">
        <v>12</v>
      </c>
      <c r="BX136" s="1">
        <v>9</v>
      </c>
      <c r="BY136" s="1">
        <v>2</v>
      </c>
      <c r="BZ136" s="1">
        <v>0</v>
      </c>
      <c r="CA136" s="1">
        <v>1</v>
      </c>
      <c r="CB136" s="1">
        <v>0</v>
      </c>
      <c r="CC136" s="1">
        <v>19</v>
      </c>
      <c r="CD136" s="1">
        <v>4</v>
      </c>
      <c r="CE136" s="1">
        <v>0</v>
      </c>
      <c r="CF136" s="1">
        <v>0</v>
      </c>
      <c r="CG136" s="1">
        <v>0</v>
      </c>
      <c r="CH136" s="1">
        <v>0</v>
      </c>
      <c r="CI136" s="1">
        <v>19</v>
      </c>
      <c r="CJ136" s="1">
        <v>4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4"/>
      <c r="CT136" s="4"/>
      <c r="CU136" s="4"/>
      <c r="CV136" s="4"/>
      <c r="CW136" s="4"/>
      <c r="CX136" s="4"/>
      <c r="CY136" s="4"/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23</v>
      </c>
      <c r="EA136" s="1">
        <v>0</v>
      </c>
      <c r="EB136" s="4">
        <v>33.434782608695649</v>
      </c>
      <c r="EC136" s="4">
        <v>23.130434782608695</v>
      </c>
      <c r="ED136" s="4">
        <v>19.130434782608695</v>
      </c>
      <c r="EE136" s="4"/>
      <c r="EF136" s="4">
        <v>75.695652173913047</v>
      </c>
      <c r="EG136" s="4">
        <v>25.231884057971016</v>
      </c>
      <c r="EH136" s="4">
        <v>25.231884057971016</v>
      </c>
      <c r="EI136" s="1">
        <v>12</v>
      </c>
      <c r="EJ136" s="1">
        <v>9</v>
      </c>
      <c r="EK136" s="1">
        <v>2</v>
      </c>
      <c r="EL136" s="1">
        <v>0</v>
      </c>
      <c r="EM136" s="1">
        <v>1</v>
      </c>
      <c r="EN136" s="1">
        <v>0</v>
      </c>
      <c r="EO136" s="1">
        <v>19</v>
      </c>
      <c r="EP136" s="1">
        <v>4</v>
      </c>
      <c r="EQ136" s="1">
        <v>0</v>
      </c>
      <c r="ER136" s="1">
        <v>0</v>
      </c>
      <c r="ES136" s="1">
        <v>0</v>
      </c>
      <c r="ET136" s="1">
        <v>0</v>
      </c>
      <c r="EU136" s="1">
        <v>19</v>
      </c>
      <c r="EV136" s="1">
        <v>4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305</v>
      </c>
      <c r="FJ136" s="1" t="s">
        <v>375</v>
      </c>
      <c r="FK136" s="1">
        <v>306</v>
      </c>
      <c r="FL136" s="1">
        <v>25</v>
      </c>
      <c r="FM136" s="1" t="s">
        <v>375</v>
      </c>
      <c r="FN136" s="1">
        <v>25</v>
      </c>
      <c r="FO136" s="1">
        <v>26</v>
      </c>
      <c r="FP136" s="1">
        <v>6</v>
      </c>
      <c r="FQ136" s="1">
        <v>26</v>
      </c>
      <c r="FR136" s="1" t="s">
        <v>311</v>
      </c>
      <c r="FS136" s="1">
        <v>313</v>
      </c>
      <c r="FT136" s="1">
        <v>134</v>
      </c>
      <c r="FU136" s="1">
        <v>313</v>
      </c>
    </row>
    <row r="137" spans="63:177">
      <c r="BK137" s="29">
        <v>100898956</v>
      </c>
      <c r="BL137" s="1" t="s">
        <v>81</v>
      </c>
      <c r="BM137" s="1">
        <v>319</v>
      </c>
      <c r="BN137" s="1" t="s">
        <v>289</v>
      </c>
      <c r="BO137" s="1" t="s">
        <v>290</v>
      </c>
      <c r="BP137" s="1">
        <v>88</v>
      </c>
      <c r="BQ137" s="1">
        <v>0</v>
      </c>
      <c r="BR137" s="4">
        <v>54.329545454545453</v>
      </c>
      <c r="BS137" s="4">
        <v>46.227272727272727</v>
      </c>
      <c r="BT137" s="4">
        <v>45.079545454545453</v>
      </c>
      <c r="BU137" s="4">
        <v>145.63636363636363</v>
      </c>
      <c r="BV137" s="4">
        <v>48.545454545454533</v>
      </c>
      <c r="BW137" s="1">
        <v>18</v>
      </c>
      <c r="BX137" s="1">
        <v>36</v>
      </c>
      <c r="BY137" s="1">
        <v>20</v>
      </c>
      <c r="BZ137" s="1">
        <v>14</v>
      </c>
      <c r="CA137" s="1">
        <v>0</v>
      </c>
      <c r="CB137" s="1">
        <v>0</v>
      </c>
      <c r="CC137" s="1">
        <v>38</v>
      </c>
      <c r="CD137" s="1">
        <v>21</v>
      </c>
      <c r="CE137" s="1">
        <v>13</v>
      </c>
      <c r="CF137" s="1">
        <v>16</v>
      </c>
      <c r="CG137" s="1">
        <v>0</v>
      </c>
      <c r="CH137" s="1">
        <v>1</v>
      </c>
      <c r="CI137" s="1">
        <v>37</v>
      </c>
      <c r="CJ137" s="1">
        <v>22</v>
      </c>
      <c r="CK137" s="1">
        <v>19</v>
      </c>
      <c r="CL137" s="1">
        <v>10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4"/>
      <c r="CT137" s="4"/>
      <c r="CU137" s="4"/>
      <c r="CV137" s="4"/>
      <c r="CW137" s="4"/>
      <c r="CX137" s="4"/>
      <c r="CY137" s="4"/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88</v>
      </c>
      <c r="EA137" s="1">
        <v>0</v>
      </c>
      <c r="EB137" s="4">
        <v>54.329545454545453</v>
      </c>
      <c r="EC137" s="4">
        <v>46.227272727272727</v>
      </c>
      <c r="ED137" s="4">
        <v>45.079545454545453</v>
      </c>
      <c r="EE137" s="4"/>
      <c r="EF137" s="4">
        <v>145.63636363636363</v>
      </c>
      <c r="EG137" s="4">
        <v>48.545454545454533</v>
      </c>
      <c r="EH137" s="4">
        <v>48.545454545454533</v>
      </c>
      <c r="EI137" s="1">
        <v>18</v>
      </c>
      <c r="EJ137" s="1">
        <v>36</v>
      </c>
      <c r="EK137" s="1">
        <v>20</v>
      </c>
      <c r="EL137" s="1">
        <v>14</v>
      </c>
      <c r="EM137" s="1">
        <v>0</v>
      </c>
      <c r="EN137" s="1">
        <v>0</v>
      </c>
      <c r="EO137" s="1">
        <v>38</v>
      </c>
      <c r="EP137" s="1">
        <v>21</v>
      </c>
      <c r="EQ137" s="1">
        <v>13</v>
      </c>
      <c r="ER137" s="1">
        <v>16</v>
      </c>
      <c r="ES137" s="1">
        <v>0</v>
      </c>
      <c r="ET137" s="1">
        <v>1</v>
      </c>
      <c r="EU137" s="1">
        <v>37</v>
      </c>
      <c r="EV137" s="1">
        <v>22</v>
      </c>
      <c r="EW137" s="1">
        <v>19</v>
      </c>
      <c r="EX137" s="1">
        <v>10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69</v>
      </c>
      <c r="FJ137" s="1" t="s">
        <v>375</v>
      </c>
      <c r="FK137" s="1">
        <v>80</v>
      </c>
      <c r="FL137" s="1">
        <v>1</v>
      </c>
      <c r="FM137" s="1" t="s">
        <v>375</v>
      </c>
      <c r="FN137" s="1">
        <v>1</v>
      </c>
      <c r="FO137" s="1">
        <v>26</v>
      </c>
      <c r="FP137" s="1">
        <v>6</v>
      </c>
      <c r="FQ137" s="1">
        <v>26</v>
      </c>
      <c r="FR137" s="1" t="s">
        <v>311</v>
      </c>
      <c r="FS137" s="1">
        <v>313</v>
      </c>
      <c r="FT137" s="1">
        <v>134</v>
      </c>
      <c r="FU137" s="1">
        <v>313</v>
      </c>
    </row>
    <row r="138" spans="63:177">
      <c r="BK138" s="29">
        <v>727118955</v>
      </c>
      <c r="BL138" s="1" t="s">
        <v>82</v>
      </c>
      <c r="BM138" s="1">
        <v>320</v>
      </c>
      <c r="BN138" s="1" t="s">
        <v>289</v>
      </c>
      <c r="BO138" s="1" t="s">
        <v>290</v>
      </c>
      <c r="BP138" s="1">
        <v>107</v>
      </c>
      <c r="BQ138" s="1">
        <v>0</v>
      </c>
      <c r="BR138" s="4">
        <v>45.878504672897193</v>
      </c>
      <c r="BS138" s="4">
        <v>39.738317757009348</v>
      </c>
      <c r="BT138" s="4">
        <v>33.065420560747661</v>
      </c>
      <c r="BU138" s="4">
        <v>118.6822429906542</v>
      </c>
      <c r="BV138" s="4">
        <v>39.56074766355141</v>
      </c>
      <c r="BW138" s="1">
        <v>34</v>
      </c>
      <c r="BX138" s="1">
        <v>44</v>
      </c>
      <c r="BY138" s="1">
        <v>27</v>
      </c>
      <c r="BZ138" s="1">
        <v>2</v>
      </c>
      <c r="CA138" s="1">
        <v>0</v>
      </c>
      <c r="CB138" s="1">
        <v>0</v>
      </c>
      <c r="CC138" s="1">
        <v>47</v>
      </c>
      <c r="CD138" s="1">
        <v>39</v>
      </c>
      <c r="CE138" s="1">
        <v>12</v>
      </c>
      <c r="CF138" s="1">
        <v>9</v>
      </c>
      <c r="CG138" s="1">
        <v>0</v>
      </c>
      <c r="CH138" s="1">
        <v>0</v>
      </c>
      <c r="CI138" s="1">
        <v>61</v>
      </c>
      <c r="CJ138" s="1">
        <v>34</v>
      </c>
      <c r="CK138" s="1">
        <v>9</v>
      </c>
      <c r="CL138" s="1">
        <v>3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4"/>
      <c r="CT138" s="4"/>
      <c r="CU138" s="4"/>
      <c r="CV138" s="4"/>
      <c r="CW138" s="4"/>
      <c r="CX138" s="4"/>
      <c r="CY138" s="4"/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107</v>
      </c>
      <c r="EA138" s="1">
        <v>0</v>
      </c>
      <c r="EB138" s="4">
        <v>45.878504672897193</v>
      </c>
      <c r="EC138" s="4">
        <v>39.738317757009348</v>
      </c>
      <c r="ED138" s="4">
        <v>33.065420560747661</v>
      </c>
      <c r="EE138" s="4"/>
      <c r="EF138" s="4">
        <v>118.6822429906542</v>
      </c>
      <c r="EG138" s="4">
        <v>39.56074766355141</v>
      </c>
      <c r="EH138" s="4">
        <v>39.56074766355141</v>
      </c>
      <c r="EI138" s="1">
        <v>34</v>
      </c>
      <c r="EJ138" s="1">
        <v>44</v>
      </c>
      <c r="EK138" s="1">
        <v>27</v>
      </c>
      <c r="EL138" s="1">
        <v>2</v>
      </c>
      <c r="EM138" s="1">
        <v>0</v>
      </c>
      <c r="EN138" s="1">
        <v>0</v>
      </c>
      <c r="EO138" s="1">
        <v>47</v>
      </c>
      <c r="EP138" s="1">
        <v>39</v>
      </c>
      <c r="EQ138" s="1">
        <v>12</v>
      </c>
      <c r="ER138" s="1">
        <v>9</v>
      </c>
      <c r="ES138" s="1">
        <v>0</v>
      </c>
      <c r="ET138" s="1">
        <v>0</v>
      </c>
      <c r="EU138" s="1">
        <v>61</v>
      </c>
      <c r="EV138" s="1">
        <v>34</v>
      </c>
      <c r="EW138" s="1">
        <v>9</v>
      </c>
      <c r="EX138" s="1">
        <v>3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201</v>
      </c>
      <c r="FJ138" s="1" t="s">
        <v>375</v>
      </c>
      <c r="FK138" s="1">
        <v>208</v>
      </c>
      <c r="FL138" s="1">
        <v>13</v>
      </c>
      <c r="FM138" s="1" t="s">
        <v>375</v>
      </c>
      <c r="FN138" s="1">
        <v>13</v>
      </c>
      <c r="FO138" s="1">
        <v>26</v>
      </c>
      <c r="FP138" s="1">
        <v>6</v>
      </c>
      <c r="FQ138" s="1">
        <v>26</v>
      </c>
      <c r="FR138" s="1" t="s">
        <v>311</v>
      </c>
      <c r="FS138" s="1">
        <v>313</v>
      </c>
      <c r="FT138" s="1">
        <v>134</v>
      </c>
      <c r="FU138" s="1">
        <v>313</v>
      </c>
    </row>
    <row r="139" spans="63:177">
      <c r="BK139" s="29">
        <v>545096589</v>
      </c>
      <c r="BL139" s="1" t="s">
        <v>83</v>
      </c>
      <c r="BM139" s="1">
        <v>321</v>
      </c>
      <c r="BN139" s="1" t="s">
        <v>289</v>
      </c>
      <c r="BO139" s="1" t="s">
        <v>290</v>
      </c>
      <c r="BP139" s="1">
        <v>88</v>
      </c>
      <c r="BQ139" s="1">
        <v>0</v>
      </c>
      <c r="BR139" s="4">
        <v>36.647727272727273</v>
      </c>
      <c r="BS139" s="4">
        <v>28.045454545454547</v>
      </c>
      <c r="BT139" s="4">
        <v>24.931818181818183</v>
      </c>
      <c r="BU139" s="4">
        <v>89.625</v>
      </c>
      <c r="BV139" s="4">
        <v>29.874999999999996</v>
      </c>
      <c r="BW139" s="1">
        <v>42</v>
      </c>
      <c r="BX139" s="1">
        <v>32</v>
      </c>
      <c r="BY139" s="1">
        <v>11</v>
      </c>
      <c r="BZ139" s="1">
        <v>3</v>
      </c>
      <c r="CA139" s="1">
        <v>2</v>
      </c>
      <c r="CB139" s="1">
        <v>0</v>
      </c>
      <c r="CC139" s="1">
        <v>60</v>
      </c>
      <c r="CD139" s="1">
        <v>20</v>
      </c>
      <c r="CE139" s="1">
        <v>6</v>
      </c>
      <c r="CF139" s="1">
        <v>2</v>
      </c>
      <c r="CG139" s="1">
        <v>4</v>
      </c>
      <c r="CH139" s="1">
        <v>0</v>
      </c>
      <c r="CI139" s="1">
        <v>66</v>
      </c>
      <c r="CJ139" s="1">
        <v>15</v>
      </c>
      <c r="CK139" s="1">
        <v>7</v>
      </c>
      <c r="CL139" s="1">
        <v>0</v>
      </c>
      <c r="CM139" s="1">
        <v>2</v>
      </c>
      <c r="CN139" s="1">
        <v>0</v>
      </c>
      <c r="CO139" s="1">
        <v>2</v>
      </c>
      <c r="CP139" s="1">
        <v>0</v>
      </c>
      <c r="CQ139" s="1">
        <v>0</v>
      </c>
      <c r="CR139" s="1">
        <v>0</v>
      </c>
      <c r="CS139" s="4"/>
      <c r="CT139" s="4"/>
      <c r="CU139" s="4"/>
      <c r="CV139" s="4"/>
      <c r="CW139" s="4"/>
      <c r="CX139" s="4"/>
      <c r="CY139" s="4"/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88</v>
      </c>
      <c r="EA139" s="1">
        <v>0</v>
      </c>
      <c r="EB139" s="4">
        <v>36.647727272727273</v>
      </c>
      <c r="EC139" s="4">
        <v>28.045454545454547</v>
      </c>
      <c r="ED139" s="4">
        <v>24.931818181818183</v>
      </c>
      <c r="EE139" s="4"/>
      <c r="EF139" s="4">
        <v>89.625</v>
      </c>
      <c r="EG139" s="4">
        <v>29.874999999999996</v>
      </c>
      <c r="EH139" s="4">
        <v>29.874999999999996</v>
      </c>
      <c r="EI139" s="1">
        <v>42</v>
      </c>
      <c r="EJ139" s="1">
        <v>32</v>
      </c>
      <c r="EK139" s="1">
        <v>11</v>
      </c>
      <c r="EL139" s="1">
        <v>3</v>
      </c>
      <c r="EM139" s="1">
        <v>2</v>
      </c>
      <c r="EN139" s="1">
        <v>0</v>
      </c>
      <c r="EO139" s="1">
        <v>60</v>
      </c>
      <c r="EP139" s="1">
        <v>20</v>
      </c>
      <c r="EQ139" s="1">
        <v>6</v>
      </c>
      <c r="ER139" s="1">
        <v>2</v>
      </c>
      <c r="ES139" s="1">
        <v>4</v>
      </c>
      <c r="ET139" s="1">
        <v>0</v>
      </c>
      <c r="EU139" s="1">
        <v>66</v>
      </c>
      <c r="EV139" s="1">
        <v>15</v>
      </c>
      <c r="EW139" s="1">
        <v>7</v>
      </c>
      <c r="EX139" s="1">
        <v>0</v>
      </c>
      <c r="EY139" s="1">
        <v>2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2</v>
      </c>
      <c r="FH139" s="1">
        <v>0</v>
      </c>
      <c r="FI139" s="1">
        <v>296</v>
      </c>
      <c r="FJ139" s="1" t="s">
        <v>375</v>
      </c>
      <c r="FK139" s="1">
        <v>296</v>
      </c>
      <c r="FL139" s="1">
        <v>23</v>
      </c>
      <c r="FM139" s="1" t="s">
        <v>375</v>
      </c>
      <c r="FN139" s="1">
        <v>23</v>
      </c>
      <c r="FO139" s="1">
        <v>26</v>
      </c>
      <c r="FP139" s="1">
        <v>6</v>
      </c>
      <c r="FQ139" s="1">
        <v>26</v>
      </c>
      <c r="FR139" s="1" t="s">
        <v>311</v>
      </c>
      <c r="FS139" s="1">
        <v>313</v>
      </c>
      <c r="FT139" s="1">
        <v>134</v>
      </c>
      <c r="FU139" s="1">
        <v>313</v>
      </c>
    </row>
    <row r="140" spans="63:177">
      <c r="BK140" s="29">
        <v>955925228</v>
      </c>
      <c r="BL140" s="1" t="s">
        <v>84</v>
      </c>
      <c r="BM140" s="1">
        <v>331</v>
      </c>
      <c r="BN140" s="1" t="s">
        <v>313</v>
      </c>
      <c r="BO140" s="1" t="s">
        <v>290</v>
      </c>
      <c r="BP140" s="1">
        <v>4</v>
      </c>
      <c r="BQ140" s="1">
        <v>0</v>
      </c>
      <c r="BR140" s="4">
        <v>33.25</v>
      </c>
      <c r="BS140" s="4">
        <v>19</v>
      </c>
      <c r="BT140" s="4">
        <v>16.5</v>
      </c>
      <c r="BU140" s="4">
        <v>68.75</v>
      </c>
      <c r="BV140" s="4">
        <v>22.916666666666668</v>
      </c>
      <c r="BW140" s="1">
        <v>2</v>
      </c>
      <c r="BX140" s="1">
        <v>2</v>
      </c>
      <c r="BY140" s="1">
        <v>0</v>
      </c>
      <c r="BZ140" s="1">
        <v>0</v>
      </c>
      <c r="CA140" s="1">
        <v>0</v>
      </c>
      <c r="CB140" s="1">
        <v>0</v>
      </c>
      <c r="CC140" s="1">
        <v>4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4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4"/>
      <c r="CT140" s="4"/>
      <c r="CU140" s="4"/>
      <c r="CV140" s="4"/>
      <c r="CW140" s="4"/>
      <c r="CX140" s="4"/>
      <c r="CY140" s="4"/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4</v>
      </c>
      <c r="EA140" s="1">
        <v>0</v>
      </c>
      <c r="EB140" s="4">
        <v>33.25</v>
      </c>
      <c r="EC140" s="4">
        <v>19</v>
      </c>
      <c r="ED140" s="4">
        <v>16.5</v>
      </c>
      <c r="EE140" s="4"/>
      <c r="EF140" s="4">
        <v>68.75</v>
      </c>
      <c r="EG140" s="4">
        <v>22.916666666666668</v>
      </c>
      <c r="EH140" s="4">
        <v>22.916666666666668</v>
      </c>
      <c r="EI140" s="1">
        <v>2</v>
      </c>
      <c r="EJ140" s="1">
        <v>2</v>
      </c>
      <c r="EK140" s="1">
        <v>0</v>
      </c>
      <c r="EL140" s="1">
        <v>0</v>
      </c>
      <c r="EM140" s="1">
        <v>0</v>
      </c>
      <c r="EN140" s="1">
        <v>0</v>
      </c>
      <c r="EO140" s="1">
        <v>4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4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310</v>
      </c>
      <c r="FJ140" s="1" t="s">
        <v>375</v>
      </c>
      <c r="FK140" s="1">
        <v>311</v>
      </c>
      <c r="FL140" s="1">
        <v>26</v>
      </c>
      <c r="FM140" s="1" t="s">
        <v>375</v>
      </c>
      <c r="FN140" s="1">
        <v>26</v>
      </c>
      <c r="FO140" s="1">
        <v>26</v>
      </c>
      <c r="FP140" s="1">
        <v>6</v>
      </c>
      <c r="FQ140" s="1">
        <v>26</v>
      </c>
      <c r="FR140" s="1" t="s">
        <v>311</v>
      </c>
      <c r="FS140" s="1">
        <v>313</v>
      </c>
      <c r="FT140" s="1">
        <v>134</v>
      </c>
      <c r="FU140" s="1">
        <v>313</v>
      </c>
    </row>
    <row r="141" spans="63:177">
      <c r="BK141" s="29">
        <v>901657848</v>
      </c>
      <c r="BL141" s="1" t="s">
        <v>117</v>
      </c>
      <c r="BM141" s="1">
        <v>4</v>
      </c>
      <c r="BN141" s="1" t="s">
        <v>289</v>
      </c>
      <c r="BO141" s="1" t="s">
        <v>290</v>
      </c>
      <c r="BP141" s="1">
        <v>71</v>
      </c>
      <c r="BQ141" s="1">
        <v>0</v>
      </c>
      <c r="BR141" s="4">
        <v>36.2112676056338</v>
      </c>
      <c r="BS141" s="4">
        <v>27.943661971830984</v>
      </c>
      <c r="BT141" s="4">
        <v>25.492957746478872</v>
      </c>
      <c r="BU141" s="4">
        <v>89.647887323943664</v>
      </c>
      <c r="BV141" s="4">
        <v>29.88262910798122</v>
      </c>
      <c r="BW141" s="1">
        <v>33</v>
      </c>
      <c r="BX141" s="1">
        <v>32</v>
      </c>
      <c r="BY141" s="1">
        <v>4</v>
      </c>
      <c r="BZ141" s="1">
        <v>2</v>
      </c>
      <c r="CA141" s="1">
        <v>1</v>
      </c>
      <c r="CB141" s="1">
        <v>0</v>
      </c>
      <c r="CC141" s="1">
        <v>43</v>
      </c>
      <c r="CD141" s="1">
        <v>25</v>
      </c>
      <c r="CE141" s="1">
        <v>3</v>
      </c>
      <c r="CF141" s="1">
        <v>0</v>
      </c>
      <c r="CG141" s="1">
        <v>2</v>
      </c>
      <c r="CH141" s="1">
        <v>0</v>
      </c>
      <c r="CI141" s="1">
        <v>53</v>
      </c>
      <c r="CJ141" s="1">
        <v>17</v>
      </c>
      <c r="CK141" s="1">
        <v>1</v>
      </c>
      <c r="CL141" s="1">
        <v>0</v>
      </c>
      <c r="CM141" s="1">
        <v>1</v>
      </c>
      <c r="CN141" s="1">
        <v>0</v>
      </c>
      <c r="CO141" s="1">
        <v>1</v>
      </c>
      <c r="CP141" s="1">
        <v>0</v>
      </c>
      <c r="CQ141" s="1">
        <v>0</v>
      </c>
      <c r="CR141" s="1">
        <v>0</v>
      </c>
      <c r="CS141" s="4"/>
      <c r="CT141" s="4"/>
      <c r="CU141" s="4"/>
      <c r="CV141" s="4"/>
      <c r="CW141" s="4"/>
      <c r="CX141" s="4"/>
      <c r="CY141" s="4"/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71</v>
      </c>
      <c r="EA141" s="1">
        <v>0</v>
      </c>
      <c r="EB141" s="4">
        <v>36.2112676056338</v>
      </c>
      <c r="EC141" s="4">
        <v>27.943661971830984</v>
      </c>
      <c r="ED141" s="4">
        <v>25.492957746478872</v>
      </c>
      <c r="EE141" s="4"/>
      <c r="EF141" s="4">
        <v>89.647887323943664</v>
      </c>
      <c r="EG141" s="4">
        <v>29.88262910798122</v>
      </c>
      <c r="EH141" s="4">
        <v>29.88262910798122</v>
      </c>
      <c r="EI141" s="1">
        <v>33</v>
      </c>
      <c r="EJ141" s="1">
        <v>32</v>
      </c>
      <c r="EK141" s="1">
        <v>4</v>
      </c>
      <c r="EL141" s="1">
        <v>2</v>
      </c>
      <c r="EM141" s="1">
        <v>1</v>
      </c>
      <c r="EN141" s="1">
        <v>0</v>
      </c>
      <c r="EO141" s="1">
        <v>43</v>
      </c>
      <c r="EP141" s="1">
        <v>25</v>
      </c>
      <c r="EQ141" s="1">
        <v>3</v>
      </c>
      <c r="ER141" s="1">
        <v>0</v>
      </c>
      <c r="ES141" s="1">
        <v>2</v>
      </c>
      <c r="ET141" s="1">
        <v>0</v>
      </c>
      <c r="EU141" s="1">
        <v>53</v>
      </c>
      <c r="EV141" s="1">
        <v>17</v>
      </c>
      <c r="EW141" s="1">
        <v>1</v>
      </c>
      <c r="EX141" s="1">
        <v>0</v>
      </c>
      <c r="EY141" s="1">
        <v>1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1</v>
      </c>
      <c r="FH141" s="1">
        <v>0</v>
      </c>
      <c r="FI141" s="1">
        <v>295</v>
      </c>
      <c r="FJ141" s="1" t="s">
        <v>375</v>
      </c>
      <c r="FK141" s="1">
        <v>295</v>
      </c>
      <c r="FL141" s="1">
        <v>42</v>
      </c>
      <c r="FM141" s="1" t="s">
        <v>375</v>
      </c>
      <c r="FN141" s="1">
        <v>42</v>
      </c>
      <c r="FO141" s="1">
        <v>47</v>
      </c>
      <c r="FP141" s="1">
        <v>12</v>
      </c>
      <c r="FQ141" s="1">
        <v>47</v>
      </c>
      <c r="FR141" s="1" t="s">
        <v>314</v>
      </c>
      <c r="FS141" s="1">
        <v>313</v>
      </c>
      <c r="FT141" s="1">
        <v>134</v>
      </c>
      <c r="FU141" s="1">
        <v>313</v>
      </c>
    </row>
    <row r="142" spans="63:177">
      <c r="BK142" s="29">
        <v>249046808</v>
      </c>
      <c r="BL142" s="1" t="s">
        <v>104</v>
      </c>
      <c r="BM142" s="1">
        <v>22</v>
      </c>
      <c r="BN142" s="1" t="s">
        <v>289</v>
      </c>
      <c r="BO142" s="1" t="s">
        <v>290</v>
      </c>
      <c r="BP142" s="1">
        <v>174</v>
      </c>
      <c r="BQ142" s="1">
        <v>0</v>
      </c>
      <c r="BR142" s="4">
        <v>42.862068965517238</v>
      </c>
      <c r="BS142" s="4">
        <v>34.942528735632187</v>
      </c>
      <c r="BT142" s="4">
        <v>31.028735632183906</v>
      </c>
      <c r="BU142" s="4">
        <v>108.83333333333333</v>
      </c>
      <c r="BV142" s="4">
        <v>36.277777777777779</v>
      </c>
      <c r="BW142" s="1">
        <v>52</v>
      </c>
      <c r="BX142" s="1">
        <v>91</v>
      </c>
      <c r="BY142" s="1">
        <v>28</v>
      </c>
      <c r="BZ142" s="1">
        <v>3</v>
      </c>
      <c r="CA142" s="1">
        <v>1</v>
      </c>
      <c r="CB142" s="1">
        <v>0</v>
      </c>
      <c r="CC142" s="1">
        <v>88</v>
      </c>
      <c r="CD142" s="1">
        <v>71</v>
      </c>
      <c r="CE142" s="1">
        <v>12</v>
      </c>
      <c r="CF142" s="1">
        <v>3</v>
      </c>
      <c r="CG142" s="1">
        <v>1</v>
      </c>
      <c r="CH142" s="1">
        <v>0</v>
      </c>
      <c r="CI142" s="1">
        <v>109</v>
      </c>
      <c r="CJ142" s="1">
        <v>50</v>
      </c>
      <c r="CK142" s="1">
        <v>14</v>
      </c>
      <c r="CL142" s="1">
        <v>1</v>
      </c>
      <c r="CM142" s="1">
        <v>1</v>
      </c>
      <c r="CN142" s="1">
        <v>0</v>
      </c>
      <c r="CO142" s="1">
        <v>1</v>
      </c>
      <c r="CP142" s="1">
        <v>0</v>
      </c>
      <c r="CQ142" s="1">
        <v>0</v>
      </c>
      <c r="CR142" s="1">
        <v>0</v>
      </c>
      <c r="CS142" s="4"/>
      <c r="CT142" s="4"/>
      <c r="CU142" s="4"/>
      <c r="CV142" s="4"/>
      <c r="CW142" s="4"/>
      <c r="CX142" s="4"/>
      <c r="CY142" s="4"/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174</v>
      </c>
      <c r="EA142" s="1">
        <v>0</v>
      </c>
      <c r="EB142" s="4">
        <v>42.862068965517238</v>
      </c>
      <c r="EC142" s="4">
        <v>34.942528735632187</v>
      </c>
      <c r="ED142" s="4">
        <v>31.028735632183906</v>
      </c>
      <c r="EE142" s="4"/>
      <c r="EF142" s="4">
        <v>108.83333333333333</v>
      </c>
      <c r="EG142" s="4">
        <v>36.277777777777779</v>
      </c>
      <c r="EH142" s="4">
        <v>36.277777777777779</v>
      </c>
      <c r="EI142" s="1">
        <v>52</v>
      </c>
      <c r="EJ142" s="1">
        <v>91</v>
      </c>
      <c r="EK142" s="1">
        <v>28</v>
      </c>
      <c r="EL142" s="1">
        <v>3</v>
      </c>
      <c r="EM142" s="1">
        <v>1</v>
      </c>
      <c r="EN142" s="1">
        <v>0</v>
      </c>
      <c r="EO142" s="1">
        <v>88</v>
      </c>
      <c r="EP142" s="1">
        <v>71</v>
      </c>
      <c r="EQ142" s="1">
        <v>12</v>
      </c>
      <c r="ER142" s="1">
        <v>3</v>
      </c>
      <c r="ES142" s="1">
        <v>1</v>
      </c>
      <c r="ET142" s="1">
        <v>0</v>
      </c>
      <c r="EU142" s="1">
        <v>109</v>
      </c>
      <c r="EV142" s="1">
        <v>50</v>
      </c>
      <c r="EW142" s="1">
        <v>14</v>
      </c>
      <c r="EX142" s="1">
        <v>1</v>
      </c>
      <c r="EY142" s="1">
        <v>1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1</v>
      </c>
      <c r="FH142" s="1">
        <v>0</v>
      </c>
      <c r="FI142" s="1">
        <v>247</v>
      </c>
      <c r="FJ142" s="1" t="s">
        <v>375</v>
      </c>
      <c r="FK142" s="1">
        <v>253</v>
      </c>
      <c r="FL142" s="1">
        <v>27</v>
      </c>
      <c r="FM142" s="1" t="s">
        <v>375</v>
      </c>
      <c r="FN142" s="1">
        <v>27</v>
      </c>
      <c r="FO142" s="1">
        <v>47</v>
      </c>
      <c r="FP142" s="1">
        <v>12</v>
      </c>
      <c r="FQ142" s="1">
        <v>47</v>
      </c>
      <c r="FR142" s="1" t="s">
        <v>314</v>
      </c>
      <c r="FS142" s="1">
        <v>313</v>
      </c>
      <c r="FT142" s="1">
        <v>134</v>
      </c>
      <c r="FU142" s="1">
        <v>313</v>
      </c>
    </row>
    <row r="143" spans="63:177">
      <c r="BK143" s="29">
        <v>656318827</v>
      </c>
      <c r="BL143" s="1" t="s">
        <v>315</v>
      </c>
      <c r="BM143" s="1">
        <v>28</v>
      </c>
      <c r="BN143" s="1" t="s">
        <v>289</v>
      </c>
      <c r="BO143" s="1" t="s">
        <v>290</v>
      </c>
      <c r="BP143" s="1">
        <v>126</v>
      </c>
      <c r="BQ143" s="1">
        <v>0</v>
      </c>
      <c r="BR143" s="4">
        <v>42.761904761904759</v>
      </c>
      <c r="BS143" s="4">
        <v>36.634920634920633</v>
      </c>
      <c r="BT143" s="4">
        <v>30.468253968253968</v>
      </c>
      <c r="BU143" s="4">
        <v>109.86507936507937</v>
      </c>
      <c r="BV143" s="4">
        <v>36.621693121693141</v>
      </c>
      <c r="BW143" s="1">
        <v>33</v>
      </c>
      <c r="BX143" s="1">
        <v>70</v>
      </c>
      <c r="BY143" s="1">
        <v>21</v>
      </c>
      <c r="BZ143" s="1">
        <v>2</v>
      </c>
      <c r="CA143" s="1">
        <v>1</v>
      </c>
      <c r="CB143" s="1">
        <v>0</v>
      </c>
      <c r="CC143" s="1">
        <v>59</v>
      </c>
      <c r="CD143" s="1">
        <v>51</v>
      </c>
      <c r="CE143" s="1">
        <v>11</v>
      </c>
      <c r="CF143" s="1">
        <v>5</v>
      </c>
      <c r="CG143" s="1">
        <v>2</v>
      </c>
      <c r="CH143" s="1">
        <v>1</v>
      </c>
      <c r="CI143" s="1">
        <v>78</v>
      </c>
      <c r="CJ143" s="1">
        <v>40</v>
      </c>
      <c r="CK143" s="1">
        <v>6</v>
      </c>
      <c r="CL143" s="1">
        <v>2</v>
      </c>
      <c r="CM143" s="1">
        <v>2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4"/>
      <c r="CT143" s="4"/>
      <c r="CU143" s="4"/>
      <c r="CV143" s="4"/>
      <c r="CW143" s="4"/>
      <c r="CX143" s="4"/>
      <c r="CY143" s="4"/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126</v>
      </c>
      <c r="EA143" s="1">
        <v>0</v>
      </c>
      <c r="EB143" s="4">
        <v>42.761904761904759</v>
      </c>
      <c r="EC143" s="4">
        <v>36.634920634920633</v>
      </c>
      <c r="ED143" s="4">
        <v>30.468253968253968</v>
      </c>
      <c r="EE143" s="4"/>
      <c r="EF143" s="4">
        <v>109.86507936507937</v>
      </c>
      <c r="EG143" s="4">
        <v>36.621693121693141</v>
      </c>
      <c r="EH143" s="4">
        <v>36.621693121693141</v>
      </c>
      <c r="EI143" s="1">
        <v>33</v>
      </c>
      <c r="EJ143" s="1">
        <v>70</v>
      </c>
      <c r="EK143" s="1">
        <v>21</v>
      </c>
      <c r="EL143" s="1">
        <v>2</v>
      </c>
      <c r="EM143" s="1">
        <v>1</v>
      </c>
      <c r="EN143" s="1">
        <v>0</v>
      </c>
      <c r="EO143" s="1">
        <v>59</v>
      </c>
      <c r="EP143" s="1">
        <v>51</v>
      </c>
      <c r="EQ143" s="1">
        <v>11</v>
      </c>
      <c r="ER143" s="1">
        <v>5</v>
      </c>
      <c r="ES143" s="1">
        <v>2</v>
      </c>
      <c r="ET143" s="1">
        <v>1</v>
      </c>
      <c r="EU143" s="1">
        <v>78</v>
      </c>
      <c r="EV143" s="1">
        <v>40</v>
      </c>
      <c r="EW143" s="1">
        <v>6</v>
      </c>
      <c r="EX143" s="1">
        <v>2</v>
      </c>
      <c r="EY143" s="1">
        <v>2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242</v>
      </c>
      <c r="FJ143" s="1" t="s">
        <v>375</v>
      </c>
      <c r="FK143" s="1">
        <v>249</v>
      </c>
      <c r="FL143" s="1">
        <v>26</v>
      </c>
      <c r="FM143" s="1" t="s">
        <v>375</v>
      </c>
      <c r="FN143" s="1">
        <v>25</v>
      </c>
      <c r="FO143" s="1">
        <v>47</v>
      </c>
      <c r="FP143" s="1">
        <v>12</v>
      </c>
      <c r="FQ143" s="1">
        <v>47</v>
      </c>
      <c r="FR143" s="1" t="s">
        <v>314</v>
      </c>
      <c r="FS143" s="1">
        <v>313</v>
      </c>
      <c r="FT143" s="1">
        <v>134</v>
      </c>
      <c r="FU143" s="1">
        <v>313</v>
      </c>
    </row>
    <row r="144" spans="63:177">
      <c r="BK144" s="29">
        <v>638985923</v>
      </c>
      <c r="BL144" s="1" t="s">
        <v>118</v>
      </c>
      <c r="BM144" s="1">
        <v>67</v>
      </c>
      <c r="BN144" s="1" t="s">
        <v>289</v>
      </c>
      <c r="BO144" s="1" t="s">
        <v>370</v>
      </c>
      <c r="BP144" s="1">
        <v>210</v>
      </c>
      <c r="BQ144" s="1">
        <v>0</v>
      </c>
      <c r="BR144" s="4">
        <v>47.819047619047616</v>
      </c>
      <c r="BS144" s="4">
        <v>41.44761904761905</v>
      </c>
      <c r="BT144" s="4">
        <v>34.876190476190473</v>
      </c>
      <c r="BU144" s="4">
        <v>124.14285714285714</v>
      </c>
      <c r="BV144" s="4">
        <v>41.380952380952372</v>
      </c>
      <c r="BW144" s="1">
        <v>51</v>
      </c>
      <c r="BX144" s="1">
        <v>98</v>
      </c>
      <c r="BY144" s="1">
        <v>52</v>
      </c>
      <c r="BZ144" s="1">
        <v>9</v>
      </c>
      <c r="CA144" s="1">
        <v>4</v>
      </c>
      <c r="CB144" s="1">
        <v>0</v>
      </c>
      <c r="CC144" s="1">
        <v>81</v>
      </c>
      <c r="CD144" s="1">
        <v>82</v>
      </c>
      <c r="CE144" s="1">
        <v>29</v>
      </c>
      <c r="CF144" s="1">
        <v>18</v>
      </c>
      <c r="CG144" s="1">
        <v>5</v>
      </c>
      <c r="CH144" s="1">
        <v>1</v>
      </c>
      <c r="CI144" s="1">
        <v>116</v>
      </c>
      <c r="CJ144" s="1">
        <v>58</v>
      </c>
      <c r="CK144" s="1">
        <v>28</v>
      </c>
      <c r="CL144" s="1">
        <v>8</v>
      </c>
      <c r="CM144" s="1">
        <v>5</v>
      </c>
      <c r="CN144" s="1">
        <v>0</v>
      </c>
      <c r="CO144" s="1">
        <v>4</v>
      </c>
      <c r="CP144" s="1">
        <v>0</v>
      </c>
      <c r="CQ144" s="1">
        <v>53</v>
      </c>
      <c r="CR144" s="1">
        <v>0</v>
      </c>
      <c r="CS144" s="4">
        <v>53.301886792452834</v>
      </c>
      <c r="CT144" s="4">
        <v>37.584905660377359</v>
      </c>
      <c r="CU144" s="4">
        <v>41.849056603773583</v>
      </c>
      <c r="CV144" s="4">
        <v>51.509433962264154</v>
      </c>
      <c r="CW144" s="4">
        <v>132.73584905660377</v>
      </c>
      <c r="CX144" s="4">
        <v>44.245283018867923</v>
      </c>
      <c r="CY144" s="4">
        <v>46.061320754716981</v>
      </c>
      <c r="CZ144" s="1">
        <v>9</v>
      </c>
      <c r="DA144" s="1">
        <v>25</v>
      </c>
      <c r="DB144" s="1">
        <v>15</v>
      </c>
      <c r="DC144" s="1">
        <v>4</v>
      </c>
      <c r="DD144" s="1">
        <v>0</v>
      </c>
      <c r="DE144" s="1">
        <v>0</v>
      </c>
      <c r="DF144" s="1">
        <v>21</v>
      </c>
      <c r="DG144" s="1">
        <v>25</v>
      </c>
      <c r="DH144" s="1">
        <v>5</v>
      </c>
      <c r="DI144" s="1">
        <v>2</v>
      </c>
      <c r="DJ144" s="1">
        <v>0</v>
      </c>
      <c r="DK144" s="1">
        <v>0</v>
      </c>
      <c r="DL144" s="1">
        <v>23</v>
      </c>
      <c r="DM144" s="1">
        <v>19</v>
      </c>
      <c r="DN144" s="1">
        <v>8</v>
      </c>
      <c r="DO144" s="1">
        <v>3</v>
      </c>
      <c r="DP144" s="1">
        <v>0</v>
      </c>
      <c r="DQ144" s="1">
        <v>0</v>
      </c>
      <c r="DR144" s="1">
        <v>12</v>
      </c>
      <c r="DS144" s="1">
        <v>20</v>
      </c>
      <c r="DT144" s="1">
        <v>19</v>
      </c>
      <c r="DU144" s="1">
        <v>2</v>
      </c>
      <c r="DV144" s="1">
        <v>1</v>
      </c>
      <c r="DW144" s="1">
        <v>0</v>
      </c>
      <c r="DX144" s="1">
        <v>0</v>
      </c>
      <c r="DY144" s="1">
        <v>0</v>
      </c>
      <c r="DZ144" s="1">
        <v>263</v>
      </c>
      <c r="EA144" s="1">
        <v>0</v>
      </c>
      <c r="EB144" s="4">
        <v>48.923954372623577</v>
      </c>
      <c r="EC144" s="4">
        <v>40.669201520912544</v>
      </c>
      <c r="ED144" s="4">
        <v>36.281368821292773</v>
      </c>
      <c r="EE144" s="4">
        <v>51.509433962264154</v>
      </c>
      <c r="EF144" s="4">
        <v>125.87452471482889</v>
      </c>
      <c r="EG144" s="4">
        <v>41.958174904942993</v>
      </c>
      <c r="EH144" s="4">
        <v>42.324144486692049</v>
      </c>
      <c r="EI144" s="1">
        <v>60</v>
      </c>
      <c r="EJ144" s="1">
        <v>123</v>
      </c>
      <c r="EK144" s="1">
        <v>67</v>
      </c>
      <c r="EL144" s="1">
        <v>13</v>
      </c>
      <c r="EM144" s="1">
        <v>4</v>
      </c>
      <c r="EN144" s="1">
        <v>0</v>
      </c>
      <c r="EO144" s="1">
        <v>102</v>
      </c>
      <c r="EP144" s="1">
        <v>107</v>
      </c>
      <c r="EQ144" s="1">
        <v>34</v>
      </c>
      <c r="ER144" s="1">
        <v>20</v>
      </c>
      <c r="ES144" s="1">
        <v>5</v>
      </c>
      <c r="ET144" s="1">
        <v>1</v>
      </c>
      <c r="EU144" s="1">
        <v>139</v>
      </c>
      <c r="EV144" s="1">
        <v>77</v>
      </c>
      <c r="EW144" s="1">
        <v>36</v>
      </c>
      <c r="EX144" s="1">
        <v>11</v>
      </c>
      <c r="EY144" s="1">
        <v>5</v>
      </c>
      <c r="EZ144" s="1">
        <v>0</v>
      </c>
      <c r="FA144" s="1">
        <v>12</v>
      </c>
      <c r="FB144" s="1">
        <v>20</v>
      </c>
      <c r="FC144" s="1">
        <v>19</v>
      </c>
      <c r="FD144" s="1">
        <v>2</v>
      </c>
      <c r="FE144" s="1">
        <v>1</v>
      </c>
      <c r="FF144" s="1">
        <v>0</v>
      </c>
      <c r="FG144" s="1">
        <v>4</v>
      </c>
      <c r="FH144" s="1">
        <v>0</v>
      </c>
      <c r="FI144" s="1">
        <v>167</v>
      </c>
      <c r="FJ144" s="1">
        <v>105</v>
      </c>
      <c r="FK144" s="1">
        <v>176</v>
      </c>
      <c r="FL144" s="1">
        <v>5</v>
      </c>
      <c r="FM144" s="1">
        <v>6</v>
      </c>
      <c r="FN144" s="1">
        <v>9</v>
      </c>
      <c r="FO144" s="1">
        <v>47</v>
      </c>
      <c r="FP144" s="1">
        <v>12</v>
      </c>
      <c r="FQ144" s="1">
        <v>47</v>
      </c>
      <c r="FR144" s="1" t="s">
        <v>314</v>
      </c>
      <c r="FS144" s="1">
        <v>313</v>
      </c>
      <c r="FT144" s="1">
        <v>134</v>
      </c>
      <c r="FU144" s="1">
        <v>313</v>
      </c>
    </row>
    <row r="145" spans="63:177">
      <c r="BK145" s="29">
        <v>471782001</v>
      </c>
      <c r="BL145" s="1" t="s">
        <v>119</v>
      </c>
      <c r="BM145" s="1">
        <v>68</v>
      </c>
      <c r="BN145" s="1" t="s">
        <v>289</v>
      </c>
      <c r="BO145" s="1" t="s">
        <v>370</v>
      </c>
      <c r="BP145" s="1">
        <v>21</v>
      </c>
      <c r="BQ145" s="1">
        <v>0</v>
      </c>
      <c r="BR145" s="4">
        <v>36.523809523809526</v>
      </c>
      <c r="BS145" s="4">
        <v>31.428571428571427</v>
      </c>
      <c r="BT145" s="4">
        <v>25.238095238095237</v>
      </c>
      <c r="BU145" s="4">
        <v>93.19047619047619</v>
      </c>
      <c r="BV145" s="4">
        <v>31.06349206349206</v>
      </c>
      <c r="BW145" s="1">
        <v>8</v>
      </c>
      <c r="BX145" s="1">
        <v>11</v>
      </c>
      <c r="BY145" s="1">
        <v>2</v>
      </c>
      <c r="BZ145" s="1">
        <v>0</v>
      </c>
      <c r="CA145" s="1">
        <v>0</v>
      </c>
      <c r="CB145" s="1">
        <v>0</v>
      </c>
      <c r="CC145" s="1">
        <v>10</v>
      </c>
      <c r="CD145" s="1">
        <v>10</v>
      </c>
      <c r="CE145" s="1">
        <v>1</v>
      </c>
      <c r="CF145" s="1">
        <v>0</v>
      </c>
      <c r="CG145" s="1">
        <v>1</v>
      </c>
      <c r="CH145" s="1">
        <v>0</v>
      </c>
      <c r="CI145" s="1">
        <v>15</v>
      </c>
      <c r="CJ145" s="1">
        <v>6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19</v>
      </c>
      <c r="CR145" s="1">
        <v>0</v>
      </c>
      <c r="CS145" s="4">
        <v>57.89473684210526</v>
      </c>
      <c r="CT145" s="4">
        <v>27.789473684210527</v>
      </c>
      <c r="CU145" s="4">
        <v>32.368421052631582</v>
      </c>
      <c r="CV145" s="4">
        <v>42.315789473684212</v>
      </c>
      <c r="CW145" s="4">
        <v>118.05263157894737</v>
      </c>
      <c r="CX145" s="4">
        <v>39.350877192982452</v>
      </c>
      <c r="CY145" s="4">
        <v>40.092105263157897</v>
      </c>
      <c r="CZ145" s="1">
        <v>2</v>
      </c>
      <c r="DA145" s="1">
        <v>6</v>
      </c>
      <c r="DB145" s="1">
        <v>11</v>
      </c>
      <c r="DC145" s="1">
        <v>0</v>
      </c>
      <c r="DD145" s="1">
        <v>1</v>
      </c>
      <c r="DE145" s="1">
        <v>0</v>
      </c>
      <c r="DF145" s="1">
        <v>13</v>
      </c>
      <c r="DG145" s="1">
        <v>5</v>
      </c>
      <c r="DH145" s="1">
        <v>0</v>
      </c>
      <c r="DI145" s="1">
        <v>1</v>
      </c>
      <c r="DJ145" s="1">
        <v>0</v>
      </c>
      <c r="DK145" s="1">
        <v>0</v>
      </c>
      <c r="DL145" s="1">
        <v>11</v>
      </c>
      <c r="DM145" s="1">
        <v>6</v>
      </c>
      <c r="DN145" s="1">
        <v>1</v>
      </c>
      <c r="DO145" s="1">
        <v>1</v>
      </c>
      <c r="DP145" s="1">
        <v>1</v>
      </c>
      <c r="DQ145" s="1">
        <v>0</v>
      </c>
      <c r="DR145" s="1">
        <v>7</v>
      </c>
      <c r="DS145" s="1">
        <v>10</v>
      </c>
      <c r="DT145" s="1">
        <v>2</v>
      </c>
      <c r="DU145" s="1">
        <v>0</v>
      </c>
      <c r="DV145" s="1">
        <v>1</v>
      </c>
      <c r="DW145" s="1">
        <v>0</v>
      </c>
      <c r="DX145" s="1">
        <v>0</v>
      </c>
      <c r="DY145" s="1">
        <v>0</v>
      </c>
      <c r="DZ145" s="1">
        <v>40</v>
      </c>
      <c r="EA145" s="1">
        <v>0</v>
      </c>
      <c r="EB145" s="4">
        <v>46.674999999999997</v>
      </c>
      <c r="EC145" s="4">
        <v>29.7</v>
      </c>
      <c r="ED145" s="4">
        <v>28.625</v>
      </c>
      <c r="EE145" s="4">
        <v>42.315789473684212</v>
      </c>
      <c r="EF145" s="4">
        <v>105</v>
      </c>
      <c r="EG145" s="4">
        <v>35</v>
      </c>
      <c r="EH145" s="4">
        <v>35.35208333333334</v>
      </c>
      <c r="EI145" s="1">
        <v>10</v>
      </c>
      <c r="EJ145" s="1">
        <v>17</v>
      </c>
      <c r="EK145" s="1">
        <v>13</v>
      </c>
      <c r="EL145" s="1">
        <v>0</v>
      </c>
      <c r="EM145" s="1">
        <v>1</v>
      </c>
      <c r="EN145" s="1">
        <v>0</v>
      </c>
      <c r="EO145" s="1">
        <v>23</v>
      </c>
      <c r="EP145" s="1">
        <v>15</v>
      </c>
      <c r="EQ145" s="1">
        <v>1</v>
      </c>
      <c r="ER145" s="1">
        <v>1</v>
      </c>
      <c r="ES145" s="1">
        <v>1</v>
      </c>
      <c r="ET145" s="1">
        <v>0</v>
      </c>
      <c r="EU145" s="1">
        <v>26</v>
      </c>
      <c r="EV145" s="1">
        <v>12</v>
      </c>
      <c r="EW145" s="1">
        <v>1</v>
      </c>
      <c r="EX145" s="1">
        <v>1</v>
      </c>
      <c r="EY145" s="1">
        <v>1</v>
      </c>
      <c r="EZ145" s="1">
        <v>0</v>
      </c>
      <c r="FA145" s="1">
        <v>7</v>
      </c>
      <c r="FB145" s="1">
        <v>10</v>
      </c>
      <c r="FC145" s="1">
        <v>2</v>
      </c>
      <c r="FD145" s="1">
        <v>0</v>
      </c>
      <c r="FE145" s="1">
        <v>1</v>
      </c>
      <c r="FF145" s="1">
        <v>0</v>
      </c>
      <c r="FG145" s="1">
        <v>0</v>
      </c>
      <c r="FH145" s="1">
        <v>0</v>
      </c>
      <c r="FI145" s="1">
        <v>290</v>
      </c>
      <c r="FJ145" s="1">
        <v>122</v>
      </c>
      <c r="FK145" s="1">
        <v>269</v>
      </c>
      <c r="FL145" s="1">
        <v>41</v>
      </c>
      <c r="FM145" s="1">
        <v>8</v>
      </c>
      <c r="FN145" s="1">
        <v>33</v>
      </c>
      <c r="FO145" s="1">
        <v>47</v>
      </c>
      <c r="FP145" s="1">
        <v>12</v>
      </c>
      <c r="FQ145" s="1">
        <v>47</v>
      </c>
      <c r="FR145" s="1" t="s">
        <v>314</v>
      </c>
      <c r="FS145" s="1">
        <v>313</v>
      </c>
      <c r="FT145" s="1">
        <v>134</v>
      </c>
      <c r="FU145" s="1">
        <v>313</v>
      </c>
    </row>
    <row r="146" spans="63:177">
      <c r="BK146" s="29">
        <v>105666967</v>
      </c>
      <c r="BL146" s="1" t="s">
        <v>120</v>
      </c>
      <c r="BM146" s="1">
        <v>69</v>
      </c>
      <c r="BN146" s="1" t="s">
        <v>289</v>
      </c>
      <c r="BO146" s="1" t="s">
        <v>290</v>
      </c>
      <c r="BP146" s="1">
        <v>134</v>
      </c>
      <c r="BQ146" s="1">
        <v>1</v>
      </c>
      <c r="BR146" s="4">
        <v>45.13533834586466</v>
      </c>
      <c r="BS146" s="4">
        <v>34.586466165413533</v>
      </c>
      <c r="BT146" s="4">
        <v>31.421052631578949</v>
      </c>
      <c r="BU146" s="4">
        <v>111.14285714285714</v>
      </c>
      <c r="BV146" s="4">
        <v>37.047619047619058</v>
      </c>
      <c r="BW146" s="1">
        <v>38</v>
      </c>
      <c r="BX146" s="1">
        <v>68</v>
      </c>
      <c r="BY146" s="1">
        <v>21</v>
      </c>
      <c r="BZ146" s="1">
        <v>6</v>
      </c>
      <c r="CA146" s="1">
        <v>0</v>
      </c>
      <c r="CB146" s="1">
        <v>0</v>
      </c>
      <c r="CC146" s="1">
        <v>71</v>
      </c>
      <c r="CD146" s="1">
        <v>44</v>
      </c>
      <c r="CE146" s="1">
        <v>11</v>
      </c>
      <c r="CF146" s="1">
        <v>7</v>
      </c>
      <c r="CG146" s="1">
        <v>0</v>
      </c>
      <c r="CH146" s="1">
        <v>0</v>
      </c>
      <c r="CI146" s="1">
        <v>79</v>
      </c>
      <c r="CJ146" s="1">
        <v>44</v>
      </c>
      <c r="CK146" s="1">
        <v>7</v>
      </c>
      <c r="CL146" s="1">
        <v>3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4"/>
      <c r="CT146" s="4"/>
      <c r="CU146" s="4"/>
      <c r="CV146" s="4"/>
      <c r="CW146" s="4"/>
      <c r="CX146" s="4"/>
      <c r="CY146" s="4"/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134</v>
      </c>
      <c r="EA146" s="1">
        <v>1</v>
      </c>
      <c r="EB146" s="4">
        <v>45.13533834586466</v>
      </c>
      <c r="EC146" s="4">
        <v>34.586466165413533</v>
      </c>
      <c r="ED146" s="4">
        <v>31.421052631578949</v>
      </c>
      <c r="EE146" s="4"/>
      <c r="EF146" s="4">
        <v>111.14285714285714</v>
      </c>
      <c r="EG146" s="4">
        <v>37.047619047619058</v>
      </c>
      <c r="EH146" s="4">
        <v>37.047619047619058</v>
      </c>
      <c r="EI146" s="1">
        <v>38</v>
      </c>
      <c r="EJ146" s="1">
        <v>68</v>
      </c>
      <c r="EK146" s="1">
        <v>21</v>
      </c>
      <c r="EL146" s="1">
        <v>6</v>
      </c>
      <c r="EM146" s="1">
        <v>0</v>
      </c>
      <c r="EN146" s="1">
        <v>0</v>
      </c>
      <c r="EO146" s="1">
        <v>71</v>
      </c>
      <c r="EP146" s="1">
        <v>44</v>
      </c>
      <c r="EQ146" s="1">
        <v>11</v>
      </c>
      <c r="ER146" s="1">
        <v>7</v>
      </c>
      <c r="ES146" s="1">
        <v>0</v>
      </c>
      <c r="ET146" s="1">
        <v>0</v>
      </c>
      <c r="EU146" s="1">
        <v>79</v>
      </c>
      <c r="EV146" s="1">
        <v>44</v>
      </c>
      <c r="EW146" s="1">
        <v>7</v>
      </c>
      <c r="EX146" s="1">
        <v>3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237</v>
      </c>
      <c r="FJ146" s="1" t="s">
        <v>375</v>
      </c>
      <c r="FK146" s="1">
        <v>242</v>
      </c>
      <c r="FL146" s="1">
        <v>23</v>
      </c>
      <c r="FM146" s="1" t="s">
        <v>375</v>
      </c>
      <c r="FN146" s="1">
        <v>22</v>
      </c>
      <c r="FO146" s="1">
        <v>47</v>
      </c>
      <c r="FP146" s="1">
        <v>12</v>
      </c>
      <c r="FQ146" s="1">
        <v>47</v>
      </c>
      <c r="FR146" s="1" t="s">
        <v>314</v>
      </c>
      <c r="FS146" s="1">
        <v>313</v>
      </c>
      <c r="FT146" s="1">
        <v>134</v>
      </c>
      <c r="FU146" s="1">
        <v>313</v>
      </c>
    </row>
    <row r="147" spans="63:177">
      <c r="BK147" s="29">
        <v>339840932</v>
      </c>
      <c r="BL147" s="1" t="s">
        <v>121</v>
      </c>
      <c r="BM147" s="1">
        <v>71</v>
      </c>
      <c r="BN147" s="1" t="s">
        <v>289</v>
      </c>
      <c r="BO147" s="1" t="s">
        <v>290</v>
      </c>
      <c r="BP147" s="1">
        <v>156</v>
      </c>
      <c r="BQ147" s="1">
        <v>0</v>
      </c>
      <c r="BR147" s="4">
        <v>44.224358974358971</v>
      </c>
      <c r="BS147" s="4">
        <v>34.333333333333336</v>
      </c>
      <c r="BT147" s="4">
        <v>33.403846153846153</v>
      </c>
      <c r="BU147" s="4">
        <v>111.96153846153847</v>
      </c>
      <c r="BV147" s="4">
        <v>37.320512820512839</v>
      </c>
      <c r="BW147" s="1">
        <v>48</v>
      </c>
      <c r="BX147" s="1">
        <v>78</v>
      </c>
      <c r="BY147" s="1">
        <v>25</v>
      </c>
      <c r="BZ147" s="1">
        <v>5</v>
      </c>
      <c r="CA147" s="1">
        <v>1</v>
      </c>
      <c r="CB147" s="1">
        <v>0</v>
      </c>
      <c r="CC147" s="1">
        <v>77</v>
      </c>
      <c r="CD147" s="1">
        <v>64</v>
      </c>
      <c r="CE147" s="1">
        <v>9</v>
      </c>
      <c r="CF147" s="1">
        <v>6</v>
      </c>
      <c r="CG147" s="1">
        <v>3</v>
      </c>
      <c r="CH147" s="1">
        <v>0</v>
      </c>
      <c r="CI147" s="1">
        <v>96</v>
      </c>
      <c r="CJ147" s="1">
        <v>40</v>
      </c>
      <c r="CK147" s="1">
        <v>16</v>
      </c>
      <c r="CL147" s="1">
        <v>4</v>
      </c>
      <c r="CM147" s="1">
        <v>1</v>
      </c>
      <c r="CN147" s="1">
        <v>0</v>
      </c>
      <c r="CO147" s="1">
        <v>1</v>
      </c>
      <c r="CP147" s="1">
        <v>0</v>
      </c>
      <c r="CQ147" s="1">
        <v>0</v>
      </c>
      <c r="CR147" s="1">
        <v>0</v>
      </c>
      <c r="CS147" s="4"/>
      <c r="CT147" s="4"/>
      <c r="CU147" s="4"/>
      <c r="CV147" s="4"/>
      <c r="CW147" s="4"/>
      <c r="CX147" s="4"/>
      <c r="CY147" s="4"/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156</v>
      </c>
      <c r="EA147" s="1">
        <v>0</v>
      </c>
      <c r="EB147" s="4">
        <v>44.224358974358971</v>
      </c>
      <c r="EC147" s="4">
        <v>34.333333333333336</v>
      </c>
      <c r="ED147" s="4">
        <v>33.403846153846153</v>
      </c>
      <c r="EE147" s="4"/>
      <c r="EF147" s="4">
        <v>111.96153846153847</v>
      </c>
      <c r="EG147" s="4">
        <v>37.320512820512839</v>
      </c>
      <c r="EH147" s="4">
        <v>37.320512820512839</v>
      </c>
      <c r="EI147" s="1">
        <v>48</v>
      </c>
      <c r="EJ147" s="1">
        <v>78</v>
      </c>
      <c r="EK147" s="1">
        <v>25</v>
      </c>
      <c r="EL147" s="1">
        <v>5</v>
      </c>
      <c r="EM147" s="1">
        <v>1</v>
      </c>
      <c r="EN147" s="1">
        <v>0</v>
      </c>
      <c r="EO147" s="1">
        <v>77</v>
      </c>
      <c r="EP147" s="1">
        <v>64</v>
      </c>
      <c r="EQ147" s="1">
        <v>9</v>
      </c>
      <c r="ER147" s="1">
        <v>6</v>
      </c>
      <c r="ES147" s="1">
        <v>3</v>
      </c>
      <c r="ET147" s="1">
        <v>0</v>
      </c>
      <c r="EU147" s="1">
        <v>96</v>
      </c>
      <c r="EV147" s="1">
        <v>40</v>
      </c>
      <c r="EW147" s="1">
        <v>16</v>
      </c>
      <c r="EX147" s="1">
        <v>4</v>
      </c>
      <c r="EY147" s="1">
        <v>1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1</v>
      </c>
      <c r="FH147" s="1">
        <v>0</v>
      </c>
      <c r="FI147" s="1">
        <v>231</v>
      </c>
      <c r="FJ147" s="1" t="s">
        <v>375</v>
      </c>
      <c r="FK147" s="1">
        <v>238</v>
      </c>
      <c r="FL147" s="1">
        <v>22</v>
      </c>
      <c r="FM147" s="1" t="s">
        <v>375</v>
      </c>
      <c r="FN147" s="1">
        <v>21</v>
      </c>
      <c r="FO147" s="1">
        <v>47</v>
      </c>
      <c r="FP147" s="1">
        <v>12</v>
      </c>
      <c r="FQ147" s="1">
        <v>47</v>
      </c>
      <c r="FR147" s="1" t="s">
        <v>314</v>
      </c>
      <c r="FS147" s="1">
        <v>313</v>
      </c>
      <c r="FT147" s="1">
        <v>134</v>
      </c>
      <c r="FU147" s="1">
        <v>313</v>
      </c>
    </row>
    <row r="148" spans="63:177">
      <c r="BK148" s="29">
        <v>133835998</v>
      </c>
      <c r="BL148" s="1" t="s">
        <v>122</v>
      </c>
      <c r="BM148" s="1">
        <v>72</v>
      </c>
      <c r="BN148" s="1" t="s">
        <v>292</v>
      </c>
      <c r="BO148" s="1" t="s">
        <v>370</v>
      </c>
      <c r="BP148" s="1">
        <v>129</v>
      </c>
      <c r="BQ148" s="1">
        <v>0</v>
      </c>
      <c r="BR148" s="4">
        <v>58.63565891472868</v>
      </c>
      <c r="BS148" s="4">
        <v>55.627906976744185</v>
      </c>
      <c r="BT148" s="4">
        <v>55.612403100775197</v>
      </c>
      <c r="BU148" s="4">
        <v>169.87596899224806</v>
      </c>
      <c r="BV148" s="4">
        <v>56.625322997416028</v>
      </c>
      <c r="BW148" s="1">
        <v>10</v>
      </c>
      <c r="BX148" s="1">
        <v>63</v>
      </c>
      <c r="BY148" s="1">
        <v>46</v>
      </c>
      <c r="BZ148" s="1">
        <v>10</v>
      </c>
      <c r="CA148" s="1">
        <v>0</v>
      </c>
      <c r="CB148" s="1">
        <v>0</v>
      </c>
      <c r="CC148" s="1">
        <v>23</v>
      </c>
      <c r="CD148" s="1">
        <v>52</v>
      </c>
      <c r="CE148" s="1">
        <v>36</v>
      </c>
      <c r="CF148" s="1">
        <v>18</v>
      </c>
      <c r="CG148" s="1">
        <v>1</v>
      </c>
      <c r="CH148" s="1">
        <v>6</v>
      </c>
      <c r="CI148" s="1">
        <v>28</v>
      </c>
      <c r="CJ148" s="1">
        <v>47</v>
      </c>
      <c r="CK148" s="1">
        <v>25</v>
      </c>
      <c r="CL148" s="1">
        <v>29</v>
      </c>
      <c r="CM148" s="1">
        <v>1</v>
      </c>
      <c r="CN148" s="1">
        <v>2</v>
      </c>
      <c r="CO148" s="1">
        <v>0</v>
      </c>
      <c r="CP148" s="1">
        <v>0</v>
      </c>
      <c r="CQ148" s="1">
        <v>68</v>
      </c>
      <c r="CR148" s="1">
        <v>0</v>
      </c>
      <c r="CS148" s="4">
        <v>64.5</v>
      </c>
      <c r="CT148" s="4">
        <v>54.352941176470587</v>
      </c>
      <c r="CU148" s="4">
        <v>58.308823529411768</v>
      </c>
      <c r="CV148" s="4">
        <v>52.191176470588232</v>
      </c>
      <c r="CW148" s="4">
        <v>177.16176470588235</v>
      </c>
      <c r="CX148" s="4">
        <v>59.053921568627445</v>
      </c>
      <c r="CY148" s="4">
        <v>57.338235294117645</v>
      </c>
      <c r="CZ148" s="1">
        <v>1</v>
      </c>
      <c r="DA148" s="1">
        <v>23</v>
      </c>
      <c r="DB148" s="1">
        <v>36</v>
      </c>
      <c r="DC148" s="1">
        <v>8</v>
      </c>
      <c r="DD148" s="1">
        <v>0</v>
      </c>
      <c r="DE148" s="1">
        <v>1</v>
      </c>
      <c r="DF148" s="1">
        <v>10</v>
      </c>
      <c r="DG148" s="1">
        <v>32</v>
      </c>
      <c r="DH148" s="1">
        <v>15</v>
      </c>
      <c r="DI148" s="1">
        <v>11</v>
      </c>
      <c r="DJ148" s="1">
        <v>0</v>
      </c>
      <c r="DK148" s="1">
        <v>2</v>
      </c>
      <c r="DL148" s="1">
        <v>15</v>
      </c>
      <c r="DM148" s="1">
        <v>16</v>
      </c>
      <c r="DN148" s="1">
        <v>23</v>
      </c>
      <c r="DO148" s="1">
        <v>14</v>
      </c>
      <c r="DP148" s="1">
        <v>0</v>
      </c>
      <c r="DQ148" s="1">
        <v>1</v>
      </c>
      <c r="DR148" s="1">
        <v>16</v>
      </c>
      <c r="DS148" s="1">
        <v>28</v>
      </c>
      <c r="DT148" s="1">
        <v>21</v>
      </c>
      <c r="DU148" s="1">
        <v>3</v>
      </c>
      <c r="DV148" s="1">
        <v>0</v>
      </c>
      <c r="DW148" s="1">
        <v>0</v>
      </c>
      <c r="DX148" s="1">
        <v>0</v>
      </c>
      <c r="DY148" s="1">
        <v>0</v>
      </c>
      <c r="DZ148" s="1">
        <v>197</v>
      </c>
      <c r="EA148" s="1">
        <v>0</v>
      </c>
      <c r="EB148" s="4">
        <v>60.659898477157363</v>
      </c>
      <c r="EC148" s="4">
        <v>55.18781725888325</v>
      </c>
      <c r="ED148" s="4">
        <v>56.54314720812183</v>
      </c>
      <c r="EE148" s="4">
        <v>52.191176470588232</v>
      </c>
      <c r="EF148" s="4">
        <v>172.39086294416245</v>
      </c>
      <c r="EG148" s="4">
        <v>57.463620981387457</v>
      </c>
      <c r="EH148" s="4">
        <v>56.871404399323175</v>
      </c>
      <c r="EI148" s="1">
        <v>11</v>
      </c>
      <c r="EJ148" s="1">
        <v>86</v>
      </c>
      <c r="EK148" s="1">
        <v>82</v>
      </c>
      <c r="EL148" s="1">
        <v>18</v>
      </c>
      <c r="EM148" s="1">
        <v>0</v>
      </c>
      <c r="EN148" s="1">
        <v>1</v>
      </c>
      <c r="EO148" s="1">
        <v>33</v>
      </c>
      <c r="EP148" s="1">
        <v>84</v>
      </c>
      <c r="EQ148" s="1">
        <v>51</v>
      </c>
      <c r="ER148" s="1">
        <v>29</v>
      </c>
      <c r="ES148" s="1">
        <v>1</v>
      </c>
      <c r="ET148" s="1">
        <v>8</v>
      </c>
      <c r="EU148" s="1">
        <v>43</v>
      </c>
      <c r="EV148" s="1">
        <v>63</v>
      </c>
      <c r="EW148" s="1">
        <v>48</v>
      </c>
      <c r="EX148" s="1">
        <v>43</v>
      </c>
      <c r="EY148" s="1">
        <v>1</v>
      </c>
      <c r="EZ148" s="1">
        <v>3</v>
      </c>
      <c r="FA148" s="1">
        <v>16</v>
      </c>
      <c r="FB148" s="1">
        <v>28</v>
      </c>
      <c r="FC148" s="1">
        <v>21</v>
      </c>
      <c r="FD148" s="1">
        <v>3</v>
      </c>
      <c r="FE148" s="1">
        <v>0</v>
      </c>
      <c r="FF148" s="1">
        <v>0</v>
      </c>
      <c r="FG148" s="1">
        <v>0</v>
      </c>
      <c r="FH148" s="1">
        <v>0</v>
      </c>
      <c r="FI148" s="1">
        <v>18</v>
      </c>
      <c r="FJ148" s="1">
        <v>13</v>
      </c>
      <c r="FK148" s="1">
        <v>15</v>
      </c>
      <c r="FL148" s="1">
        <v>1</v>
      </c>
      <c r="FM148" s="1">
        <v>1</v>
      </c>
      <c r="FN148" s="1">
        <v>1</v>
      </c>
      <c r="FO148" s="1">
        <v>47</v>
      </c>
      <c r="FP148" s="1">
        <v>12</v>
      </c>
      <c r="FQ148" s="1">
        <v>47</v>
      </c>
      <c r="FR148" s="1" t="s">
        <v>314</v>
      </c>
      <c r="FS148" s="1">
        <v>313</v>
      </c>
      <c r="FT148" s="1">
        <v>134</v>
      </c>
      <c r="FU148" s="1">
        <v>313</v>
      </c>
    </row>
    <row r="149" spans="63:177">
      <c r="BK149" s="29">
        <v>288130419</v>
      </c>
      <c r="BL149" s="1" t="s">
        <v>123</v>
      </c>
      <c r="BM149" s="1">
        <v>74</v>
      </c>
      <c r="BN149" s="1" t="s">
        <v>289</v>
      </c>
      <c r="BO149" s="1" t="s">
        <v>370</v>
      </c>
      <c r="BP149" s="1">
        <v>55</v>
      </c>
      <c r="BQ149" s="1">
        <v>0</v>
      </c>
      <c r="BR149" s="4">
        <v>47.690909090909088</v>
      </c>
      <c r="BS149" s="4">
        <v>34.18181818181818</v>
      </c>
      <c r="BT149" s="4">
        <v>33.563636363636363</v>
      </c>
      <c r="BU149" s="4">
        <v>115.43636363636364</v>
      </c>
      <c r="BV149" s="4">
        <v>38.478787878787884</v>
      </c>
      <c r="BW149" s="1">
        <v>16</v>
      </c>
      <c r="BX149" s="1">
        <v>22</v>
      </c>
      <c r="BY149" s="1">
        <v>12</v>
      </c>
      <c r="BZ149" s="1">
        <v>5</v>
      </c>
      <c r="CA149" s="1">
        <v>0</v>
      </c>
      <c r="CB149" s="1">
        <v>0</v>
      </c>
      <c r="CC149" s="1">
        <v>28</v>
      </c>
      <c r="CD149" s="1">
        <v>23</v>
      </c>
      <c r="CE149" s="1">
        <v>2</v>
      </c>
      <c r="CF149" s="1">
        <v>2</v>
      </c>
      <c r="CG149" s="1">
        <v>1</v>
      </c>
      <c r="CH149" s="1">
        <v>1</v>
      </c>
      <c r="CI149" s="1">
        <v>32</v>
      </c>
      <c r="CJ149" s="1">
        <v>15</v>
      </c>
      <c r="CK149" s="1">
        <v>4</v>
      </c>
      <c r="CL149" s="1">
        <v>4</v>
      </c>
      <c r="CM149" s="1">
        <v>2</v>
      </c>
      <c r="CN149" s="1">
        <v>1</v>
      </c>
      <c r="CO149" s="1">
        <v>0</v>
      </c>
      <c r="CP149" s="1">
        <v>0</v>
      </c>
      <c r="CQ149" s="1">
        <v>40</v>
      </c>
      <c r="CR149" s="1">
        <v>0</v>
      </c>
      <c r="CS149" s="4">
        <v>56.8</v>
      </c>
      <c r="CT149" s="4">
        <v>41.4</v>
      </c>
      <c r="CU149" s="4">
        <v>45.424999999999997</v>
      </c>
      <c r="CV149" s="4">
        <v>48.325000000000003</v>
      </c>
      <c r="CW149" s="4">
        <v>143.625</v>
      </c>
      <c r="CX149" s="4">
        <v>47.875000000000007</v>
      </c>
      <c r="CY149" s="4">
        <v>47.987499999999997</v>
      </c>
      <c r="CZ149" s="1">
        <v>5</v>
      </c>
      <c r="DA149" s="1">
        <v>19</v>
      </c>
      <c r="DB149" s="1">
        <v>13</v>
      </c>
      <c r="DC149" s="1">
        <v>3</v>
      </c>
      <c r="DD149" s="1">
        <v>0</v>
      </c>
      <c r="DE149" s="1">
        <v>0</v>
      </c>
      <c r="DF149" s="1">
        <v>14</v>
      </c>
      <c r="DG149" s="1">
        <v>17</v>
      </c>
      <c r="DH149" s="1">
        <v>8</v>
      </c>
      <c r="DI149" s="1">
        <v>1</v>
      </c>
      <c r="DJ149" s="1">
        <v>0</v>
      </c>
      <c r="DK149" s="1">
        <v>0</v>
      </c>
      <c r="DL149" s="1">
        <v>15</v>
      </c>
      <c r="DM149" s="1">
        <v>14</v>
      </c>
      <c r="DN149" s="1">
        <v>4</v>
      </c>
      <c r="DO149" s="1">
        <v>7</v>
      </c>
      <c r="DP149" s="1">
        <v>0</v>
      </c>
      <c r="DQ149" s="1">
        <v>0</v>
      </c>
      <c r="DR149" s="1">
        <v>8</v>
      </c>
      <c r="DS149" s="1">
        <v>21</v>
      </c>
      <c r="DT149" s="1">
        <v>10</v>
      </c>
      <c r="DU149" s="1">
        <v>1</v>
      </c>
      <c r="DV149" s="1">
        <v>0</v>
      </c>
      <c r="DW149" s="1">
        <v>0</v>
      </c>
      <c r="DX149" s="1">
        <v>0</v>
      </c>
      <c r="DY149" s="1">
        <v>0</v>
      </c>
      <c r="DZ149" s="1">
        <v>95</v>
      </c>
      <c r="EA149" s="1">
        <v>0</v>
      </c>
      <c r="EB149" s="4">
        <v>51.526315789473685</v>
      </c>
      <c r="EC149" s="4">
        <v>37.221052631578949</v>
      </c>
      <c r="ED149" s="4">
        <v>38.557894736842108</v>
      </c>
      <c r="EE149" s="4">
        <v>48.325000000000003</v>
      </c>
      <c r="EF149" s="4">
        <v>127.30526315789474</v>
      </c>
      <c r="EG149" s="4">
        <v>42.435087719298231</v>
      </c>
      <c r="EH149" s="4">
        <v>42.48245614035087</v>
      </c>
      <c r="EI149" s="1">
        <v>21</v>
      </c>
      <c r="EJ149" s="1">
        <v>41</v>
      </c>
      <c r="EK149" s="1">
        <v>25</v>
      </c>
      <c r="EL149" s="1">
        <v>8</v>
      </c>
      <c r="EM149" s="1">
        <v>0</v>
      </c>
      <c r="EN149" s="1">
        <v>0</v>
      </c>
      <c r="EO149" s="1">
        <v>42</v>
      </c>
      <c r="EP149" s="1">
        <v>40</v>
      </c>
      <c r="EQ149" s="1">
        <v>10</v>
      </c>
      <c r="ER149" s="1">
        <v>3</v>
      </c>
      <c r="ES149" s="1">
        <v>1</v>
      </c>
      <c r="ET149" s="1">
        <v>1</v>
      </c>
      <c r="EU149" s="1">
        <v>47</v>
      </c>
      <c r="EV149" s="1">
        <v>29</v>
      </c>
      <c r="EW149" s="1">
        <v>8</v>
      </c>
      <c r="EX149" s="1">
        <v>11</v>
      </c>
      <c r="EY149" s="1">
        <v>2</v>
      </c>
      <c r="EZ149" s="1">
        <v>1</v>
      </c>
      <c r="FA149" s="1">
        <v>8</v>
      </c>
      <c r="FB149" s="1">
        <v>21</v>
      </c>
      <c r="FC149" s="1">
        <v>10</v>
      </c>
      <c r="FD149" s="1">
        <v>1</v>
      </c>
      <c r="FE149" s="1">
        <v>0</v>
      </c>
      <c r="FF149" s="1">
        <v>0</v>
      </c>
      <c r="FG149" s="1">
        <v>0</v>
      </c>
      <c r="FH149" s="1">
        <v>0</v>
      </c>
      <c r="FI149" s="1">
        <v>216</v>
      </c>
      <c r="FJ149" s="1">
        <v>88</v>
      </c>
      <c r="FK149" s="1">
        <v>165</v>
      </c>
      <c r="FL149" s="1">
        <v>20</v>
      </c>
      <c r="FM149" s="1">
        <v>5</v>
      </c>
      <c r="FN149" s="1">
        <v>5</v>
      </c>
      <c r="FO149" s="1">
        <v>47</v>
      </c>
      <c r="FP149" s="1">
        <v>12</v>
      </c>
      <c r="FQ149" s="1">
        <v>47</v>
      </c>
      <c r="FR149" s="1" t="s">
        <v>314</v>
      </c>
      <c r="FS149" s="1">
        <v>313</v>
      </c>
      <c r="FT149" s="1">
        <v>134</v>
      </c>
      <c r="FU149" s="1">
        <v>313</v>
      </c>
    </row>
    <row r="150" spans="63:177">
      <c r="BK150" s="29">
        <v>490515947</v>
      </c>
      <c r="BL150" s="1" t="s">
        <v>124</v>
      </c>
      <c r="BM150" s="1">
        <v>75</v>
      </c>
      <c r="BN150" s="1" t="s">
        <v>289</v>
      </c>
      <c r="BO150" s="1" t="s">
        <v>290</v>
      </c>
      <c r="BP150" s="1">
        <v>49</v>
      </c>
      <c r="BQ150" s="1">
        <v>0</v>
      </c>
      <c r="BR150" s="4">
        <v>47.938775510204081</v>
      </c>
      <c r="BS150" s="4">
        <v>43.265306122448976</v>
      </c>
      <c r="BT150" s="4">
        <v>34.95918367346939</v>
      </c>
      <c r="BU150" s="4">
        <v>126.16326530612245</v>
      </c>
      <c r="BV150" s="4">
        <v>42.054421768707471</v>
      </c>
      <c r="BW150" s="1">
        <v>14</v>
      </c>
      <c r="BX150" s="1">
        <v>21</v>
      </c>
      <c r="BY150" s="1">
        <v>13</v>
      </c>
      <c r="BZ150" s="1">
        <v>1</v>
      </c>
      <c r="CA150" s="1">
        <v>0</v>
      </c>
      <c r="CB150" s="1">
        <v>0</v>
      </c>
      <c r="CC150" s="1">
        <v>19</v>
      </c>
      <c r="CD150" s="1">
        <v>19</v>
      </c>
      <c r="CE150" s="1">
        <v>8</v>
      </c>
      <c r="CF150" s="1">
        <v>3</v>
      </c>
      <c r="CG150" s="1">
        <v>0</v>
      </c>
      <c r="CH150" s="1">
        <v>1</v>
      </c>
      <c r="CI150" s="1">
        <v>26</v>
      </c>
      <c r="CJ150" s="1">
        <v>16</v>
      </c>
      <c r="CK150" s="1">
        <v>7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4"/>
      <c r="CT150" s="4"/>
      <c r="CU150" s="4"/>
      <c r="CV150" s="4"/>
      <c r="CW150" s="4"/>
      <c r="CX150" s="4"/>
      <c r="CY150" s="4"/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49</v>
      </c>
      <c r="EA150" s="1">
        <v>0</v>
      </c>
      <c r="EB150" s="4">
        <v>47.938775510204081</v>
      </c>
      <c r="EC150" s="4">
        <v>43.265306122448976</v>
      </c>
      <c r="ED150" s="4">
        <v>34.95918367346939</v>
      </c>
      <c r="EE150" s="4"/>
      <c r="EF150" s="4">
        <v>126.16326530612245</v>
      </c>
      <c r="EG150" s="4">
        <v>42.054421768707471</v>
      </c>
      <c r="EH150" s="4">
        <v>42.054421768707471</v>
      </c>
      <c r="EI150" s="1">
        <v>14</v>
      </c>
      <c r="EJ150" s="1">
        <v>21</v>
      </c>
      <c r="EK150" s="1">
        <v>13</v>
      </c>
      <c r="EL150" s="1">
        <v>1</v>
      </c>
      <c r="EM150" s="1">
        <v>0</v>
      </c>
      <c r="EN150" s="1">
        <v>0</v>
      </c>
      <c r="EO150" s="1">
        <v>19</v>
      </c>
      <c r="EP150" s="1">
        <v>19</v>
      </c>
      <c r="EQ150" s="1">
        <v>8</v>
      </c>
      <c r="ER150" s="1">
        <v>3</v>
      </c>
      <c r="ES150" s="1">
        <v>0</v>
      </c>
      <c r="ET150" s="1">
        <v>1</v>
      </c>
      <c r="EU150" s="1">
        <v>26</v>
      </c>
      <c r="EV150" s="1">
        <v>16</v>
      </c>
      <c r="EW150" s="1">
        <v>7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160</v>
      </c>
      <c r="FJ150" s="1" t="s">
        <v>375</v>
      </c>
      <c r="FK150" s="1">
        <v>173</v>
      </c>
      <c r="FL150" s="1">
        <v>4</v>
      </c>
      <c r="FM150" s="1" t="s">
        <v>375</v>
      </c>
      <c r="FN150" s="1">
        <v>7</v>
      </c>
      <c r="FO150" s="1">
        <v>47</v>
      </c>
      <c r="FP150" s="1">
        <v>12</v>
      </c>
      <c r="FQ150" s="1">
        <v>47</v>
      </c>
      <c r="FR150" s="1" t="s">
        <v>314</v>
      </c>
      <c r="FS150" s="1">
        <v>313</v>
      </c>
      <c r="FT150" s="1">
        <v>134</v>
      </c>
      <c r="FU150" s="1">
        <v>313</v>
      </c>
    </row>
    <row r="151" spans="63:177">
      <c r="BK151" s="29">
        <v>586862334</v>
      </c>
      <c r="BL151" s="1" t="s">
        <v>125</v>
      </c>
      <c r="BM151" s="1">
        <v>78</v>
      </c>
      <c r="BN151" s="1" t="s">
        <v>289</v>
      </c>
      <c r="BO151" s="1" t="s">
        <v>290</v>
      </c>
      <c r="BP151" s="1">
        <v>58</v>
      </c>
      <c r="BQ151" s="1">
        <v>0</v>
      </c>
      <c r="BR151" s="4">
        <v>38.827586206896555</v>
      </c>
      <c r="BS151" s="4">
        <v>28.827586206896552</v>
      </c>
      <c r="BT151" s="4">
        <v>25.810344827586206</v>
      </c>
      <c r="BU151" s="4">
        <v>93.465517241379317</v>
      </c>
      <c r="BV151" s="4">
        <v>31.155172413793107</v>
      </c>
      <c r="BW151" s="1">
        <v>25</v>
      </c>
      <c r="BX151" s="1">
        <v>23</v>
      </c>
      <c r="BY151" s="1">
        <v>9</v>
      </c>
      <c r="BZ151" s="1">
        <v>1</v>
      </c>
      <c r="CA151" s="1">
        <v>0</v>
      </c>
      <c r="CB151" s="1">
        <v>0</v>
      </c>
      <c r="CC151" s="1">
        <v>33</v>
      </c>
      <c r="CD151" s="1">
        <v>22</v>
      </c>
      <c r="CE151" s="1">
        <v>2</v>
      </c>
      <c r="CF151" s="1">
        <v>1</v>
      </c>
      <c r="CG151" s="1">
        <v>0</v>
      </c>
      <c r="CH151" s="1">
        <v>0</v>
      </c>
      <c r="CI151" s="1">
        <v>42</v>
      </c>
      <c r="CJ151" s="1">
        <v>14</v>
      </c>
      <c r="CK151" s="1">
        <v>2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4"/>
      <c r="CT151" s="4"/>
      <c r="CU151" s="4"/>
      <c r="CV151" s="4"/>
      <c r="CW151" s="4"/>
      <c r="CX151" s="4"/>
      <c r="CY151" s="4"/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58</v>
      </c>
      <c r="EA151" s="1">
        <v>0</v>
      </c>
      <c r="EB151" s="4">
        <v>38.827586206896555</v>
      </c>
      <c r="EC151" s="4">
        <v>28.827586206896552</v>
      </c>
      <c r="ED151" s="4">
        <v>25.810344827586206</v>
      </c>
      <c r="EE151" s="4"/>
      <c r="EF151" s="4">
        <v>93.465517241379317</v>
      </c>
      <c r="EG151" s="4">
        <v>31.155172413793107</v>
      </c>
      <c r="EH151" s="4">
        <v>31.155172413793107</v>
      </c>
      <c r="EI151" s="1">
        <v>25</v>
      </c>
      <c r="EJ151" s="1">
        <v>23</v>
      </c>
      <c r="EK151" s="1">
        <v>9</v>
      </c>
      <c r="EL151" s="1">
        <v>1</v>
      </c>
      <c r="EM151" s="1">
        <v>0</v>
      </c>
      <c r="EN151" s="1">
        <v>0</v>
      </c>
      <c r="EO151" s="1">
        <v>33</v>
      </c>
      <c r="EP151" s="1">
        <v>22</v>
      </c>
      <c r="EQ151" s="1">
        <v>2</v>
      </c>
      <c r="ER151" s="1">
        <v>1</v>
      </c>
      <c r="ES151" s="1">
        <v>0</v>
      </c>
      <c r="ET151" s="1">
        <v>0</v>
      </c>
      <c r="EU151" s="1">
        <v>42</v>
      </c>
      <c r="EV151" s="1">
        <v>14</v>
      </c>
      <c r="EW151" s="1">
        <v>2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289</v>
      </c>
      <c r="FJ151" s="1" t="s">
        <v>375</v>
      </c>
      <c r="FK151" s="1">
        <v>291</v>
      </c>
      <c r="FL151" s="1">
        <v>40</v>
      </c>
      <c r="FM151" s="1" t="s">
        <v>375</v>
      </c>
      <c r="FN151" s="1">
        <v>41</v>
      </c>
      <c r="FO151" s="1">
        <v>47</v>
      </c>
      <c r="FP151" s="1">
        <v>12</v>
      </c>
      <c r="FQ151" s="1">
        <v>47</v>
      </c>
      <c r="FR151" s="1" t="s">
        <v>314</v>
      </c>
      <c r="FS151" s="1">
        <v>313</v>
      </c>
      <c r="FT151" s="1">
        <v>134</v>
      </c>
      <c r="FU151" s="1">
        <v>313</v>
      </c>
    </row>
    <row r="152" spans="63:177">
      <c r="BK152" s="29">
        <v>715944951</v>
      </c>
      <c r="BL152" s="1" t="s">
        <v>126</v>
      </c>
      <c r="BM152" s="1">
        <v>80</v>
      </c>
      <c r="BN152" s="1" t="s">
        <v>289</v>
      </c>
      <c r="BO152" s="1" t="s">
        <v>290</v>
      </c>
      <c r="BP152" s="1">
        <v>142</v>
      </c>
      <c r="BQ152" s="1">
        <v>0</v>
      </c>
      <c r="BR152" s="4">
        <v>47.190140845070424</v>
      </c>
      <c r="BS152" s="4">
        <v>38.112676056338032</v>
      </c>
      <c r="BT152" s="4">
        <v>34.760563380281688</v>
      </c>
      <c r="BU152" s="4">
        <v>120.06338028169014</v>
      </c>
      <c r="BV152" s="4">
        <v>40.021126760563384</v>
      </c>
      <c r="BW152" s="1">
        <v>33</v>
      </c>
      <c r="BX152" s="1">
        <v>75</v>
      </c>
      <c r="BY152" s="1">
        <v>32</v>
      </c>
      <c r="BZ152" s="1">
        <v>2</v>
      </c>
      <c r="CA152" s="1">
        <v>0</v>
      </c>
      <c r="CB152" s="1">
        <v>0</v>
      </c>
      <c r="CC152" s="1">
        <v>64</v>
      </c>
      <c r="CD152" s="1">
        <v>53</v>
      </c>
      <c r="CE152" s="1">
        <v>18</v>
      </c>
      <c r="CF152" s="1">
        <v>7</v>
      </c>
      <c r="CG152" s="1">
        <v>1</v>
      </c>
      <c r="CH152" s="1">
        <v>0</v>
      </c>
      <c r="CI152" s="1">
        <v>85</v>
      </c>
      <c r="CJ152" s="1">
        <v>36</v>
      </c>
      <c r="CK152" s="1">
        <v>16</v>
      </c>
      <c r="CL152" s="1">
        <v>5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4"/>
      <c r="CT152" s="4"/>
      <c r="CU152" s="4"/>
      <c r="CV152" s="4"/>
      <c r="CW152" s="4"/>
      <c r="CX152" s="4"/>
      <c r="CY152" s="4"/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142</v>
      </c>
      <c r="EA152" s="1">
        <v>0</v>
      </c>
      <c r="EB152" s="4">
        <v>47.190140845070424</v>
      </c>
      <c r="EC152" s="4">
        <v>38.112676056338032</v>
      </c>
      <c r="ED152" s="4">
        <v>34.760563380281688</v>
      </c>
      <c r="EE152" s="4"/>
      <c r="EF152" s="4">
        <v>120.06338028169014</v>
      </c>
      <c r="EG152" s="4">
        <v>40.021126760563384</v>
      </c>
      <c r="EH152" s="4">
        <v>40.021126760563384</v>
      </c>
      <c r="EI152" s="1">
        <v>33</v>
      </c>
      <c r="EJ152" s="1">
        <v>75</v>
      </c>
      <c r="EK152" s="1">
        <v>32</v>
      </c>
      <c r="EL152" s="1">
        <v>2</v>
      </c>
      <c r="EM152" s="1">
        <v>0</v>
      </c>
      <c r="EN152" s="1">
        <v>0</v>
      </c>
      <c r="EO152" s="1">
        <v>64</v>
      </c>
      <c r="EP152" s="1">
        <v>53</v>
      </c>
      <c r="EQ152" s="1">
        <v>18</v>
      </c>
      <c r="ER152" s="1">
        <v>7</v>
      </c>
      <c r="ES152" s="1">
        <v>1</v>
      </c>
      <c r="ET152" s="1">
        <v>0</v>
      </c>
      <c r="EU152" s="1">
        <v>85</v>
      </c>
      <c r="EV152" s="1">
        <v>36</v>
      </c>
      <c r="EW152" s="1">
        <v>16</v>
      </c>
      <c r="EX152" s="1">
        <v>5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193</v>
      </c>
      <c r="FJ152" s="1" t="s">
        <v>375</v>
      </c>
      <c r="FK152" s="1">
        <v>202</v>
      </c>
      <c r="FL152" s="1">
        <v>14</v>
      </c>
      <c r="FM152" s="1" t="s">
        <v>375</v>
      </c>
      <c r="FN152" s="1">
        <v>16</v>
      </c>
      <c r="FO152" s="1">
        <v>47</v>
      </c>
      <c r="FP152" s="1">
        <v>12</v>
      </c>
      <c r="FQ152" s="1">
        <v>47</v>
      </c>
      <c r="FR152" s="1" t="s">
        <v>314</v>
      </c>
      <c r="FS152" s="1">
        <v>313</v>
      </c>
      <c r="FT152" s="1">
        <v>134</v>
      </c>
      <c r="FU152" s="1">
        <v>313</v>
      </c>
    </row>
    <row r="153" spans="63:177">
      <c r="BK153" s="29">
        <v>614471820</v>
      </c>
      <c r="BL153" s="1" t="s">
        <v>127</v>
      </c>
      <c r="BM153" s="1">
        <v>81</v>
      </c>
      <c r="BN153" s="1" t="s">
        <v>289</v>
      </c>
      <c r="BO153" s="1" t="s">
        <v>370</v>
      </c>
      <c r="BP153" s="1">
        <v>75</v>
      </c>
      <c r="BQ153" s="1">
        <v>0</v>
      </c>
      <c r="BR153" s="4">
        <v>45</v>
      </c>
      <c r="BS153" s="4">
        <v>40.373333333333335</v>
      </c>
      <c r="BT153" s="4">
        <v>34.853333333333332</v>
      </c>
      <c r="BU153" s="4">
        <v>120.22666666666667</v>
      </c>
      <c r="BV153" s="4">
        <v>40.075555555555567</v>
      </c>
      <c r="BW153" s="1">
        <v>19</v>
      </c>
      <c r="BX153" s="1">
        <v>37</v>
      </c>
      <c r="BY153" s="1">
        <v>19</v>
      </c>
      <c r="BZ153" s="1">
        <v>0</v>
      </c>
      <c r="CA153" s="1">
        <v>1</v>
      </c>
      <c r="CB153" s="1">
        <v>0</v>
      </c>
      <c r="CC153" s="1">
        <v>34</v>
      </c>
      <c r="CD153" s="1">
        <v>22</v>
      </c>
      <c r="CE153" s="1">
        <v>10</v>
      </c>
      <c r="CF153" s="1">
        <v>9</v>
      </c>
      <c r="CG153" s="1">
        <v>2</v>
      </c>
      <c r="CH153" s="1">
        <v>0</v>
      </c>
      <c r="CI153" s="1">
        <v>44</v>
      </c>
      <c r="CJ153" s="1">
        <v>18</v>
      </c>
      <c r="CK153" s="1">
        <v>9</v>
      </c>
      <c r="CL153" s="1">
        <v>4</v>
      </c>
      <c r="CM153" s="1">
        <v>2</v>
      </c>
      <c r="CN153" s="1">
        <v>0</v>
      </c>
      <c r="CO153" s="1">
        <v>1</v>
      </c>
      <c r="CP153" s="1">
        <v>0</v>
      </c>
      <c r="CQ153" s="1">
        <v>34</v>
      </c>
      <c r="CR153" s="1">
        <v>0</v>
      </c>
      <c r="CS153" s="4">
        <v>52.529411764705884</v>
      </c>
      <c r="CT153" s="4">
        <v>33.176470588235297</v>
      </c>
      <c r="CU153" s="4">
        <v>42.529411764705884</v>
      </c>
      <c r="CV153" s="4">
        <v>52.735294117647058</v>
      </c>
      <c r="CW153" s="4">
        <v>128.23529411764707</v>
      </c>
      <c r="CX153" s="4">
        <v>42.745098039215677</v>
      </c>
      <c r="CY153" s="4">
        <v>45.242647058823529</v>
      </c>
      <c r="CZ153" s="1">
        <v>5</v>
      </c>
      <c r="DA153" s="1">
        <v>19</v>
      </c>
      <c r="DB153" s="1">
        <v>9</v>
      </c>
      <c r="DC153" s="1">
        <v>1</v>
      </c>
      <c r="DD153" s="1">
        <v>0</v>
      </c>
      <c r="DE153" s="1">
        <v>0</v>
      </c>
      <c r="DF153" s="1">
        <v>17</v>
      </c>
      <c r="DG153" s="1">
        <v>16</v>
      </c>
      <c r="DH153" s="1">
        <v>1</v>
      </c>
      <c r="DI153" s="1">
        <v>0</v>
      </c>
      <c r="DJ153" s="1">
        <v>0</v>
      </c>
      <c r="DK153" s="1">
        <v>0</v>
      </c>
      <c r="DL153" s="1">
        <v>17</v>
      </c>
      <c r="DM153" s="1">
        <v>7</v>
      </c>
      <c r="DN153" s="1">
        <v>6</v>
      </c>
      <c r="DO153" s="1">
        <v>4</v>
      </c>
      <c r="DP153" s="1">
        <v>0</v>
      </c>
      <c r="DQ153" s="1">
        <v>0</v>
      </c>
      <c r="DR153" s="1">
        <v>4</v>
      </c>
      <c r="DS153" s="1">
        <v>19</v>
      </c>
      <c r="DT153" s="1">
        <v>11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109</v>
      </c>
      <c r="EA153" s="1">
        <v>0</v>
      </c>
      <c r="EB153" s="4">
        <v>47.348623853211009</v>
      </c>
      <c r="EC153" s="4">
        <v>38.128440366972477</v>
      </c>
      <c r="ED153" s="4">
        <v>37.247706422018346</v>
      </c>
      <c r="EE153" s="4">
        <v>52.735294117647058</v>
      </c>
      <c r="EF153" s="4">
        <v>122.72477064220183</v>
      </c>
      <c r="EG153" s="4">
        <v>40.908256880733937</v>
      </c>
      <c r="EH153" s="4">
        <v>41.687308868501532</v>
      </c>
      <c r="EI153" s="1">
        <v>24</v>
      </c>
      <c r="EJ153" s="1">
        <v>56</v>
      </c>
      <c r="EK153" s="1">
        <v>28</v>
      </c>
      <c r="EL153" s="1">
        <v>1</v>
      </c>
      <c r="EM153" s="1">
        <v>1</v>
      </c>
      <c r="EN153" s="1">
        <v>0</v>
      </c>
      <c r="EO153" s="1">
        <v>51</v>
      </c>
      <c r="EP153" s="1">
        <v>38</v>
      </c>
      <c r="EQ153" s="1">
        <v>11</v>
      </c>
      <c r="ER153" s="1">
        <v>9</v>
      </c>
      <c r="ES153" s="1">
        <v>2</v>
      </c>
      <c r="ET153" s="1">
        <v>0</v>
      </c>
      <c r="EU153" s="1">
        <v>61</v>
      </c>
      <c r="EV153" s="1">
        <v>25</v>
      </c>
      <c r="EW153" s="1">
        <v>15</v>
      </c>
      <c r="EX153" s="1">
        <v>8</v>
      </c>
      <c r="EY153" s="1">
        <v>2</v>
      </c>
      <c r="EZ153" s="1">
        <v>0</v>
      </c>
      <c r="FA153" s="1">
        <v>4</v>
      </c>
      <c r="FB153" s="1">
        <v>19</v>
      </c>
      <c r="FC153" s="1">
        <v>11</v>
      </c>
      <c r="FD153" s="1">
        <v>0</v>
      </c>
      <c r="FE153" s="1">
        <v>0</v>
      </c>
      <c r="FF153" s="1">
        <v>0</v>
      </c>
      <c r="FG153" s="1">
        <v>1</v>
      </c>
      <c r="FH153" s="1">
        <v>0</v>
      </c>
      <c r="FI153" s="1">
        <v>192</v>
      </c>
      <c r="FJ153" s="1">
        <v>112</v>
      </c>
      <c r="FK153" s="1">
        <v>188</v>
      </c>
      <c r="FL153" s="1">
        <v>13</v>
      </c>
      <c r="FM153" s="1">
        <v>7</v>
      </c>
      <c r="FN153" s="1">
        <v>11</v>
      </c>
      <c r="FO153" s="1">
        <v>47</v>
      </c>
      <c r="FP153" s="1">
        <v>12</v>
      </c>
      <c r="FQ153" s="1">
        <v>47</v>
      </c>
      <c r="FR153" s="1" t="s">
        <v>314</v>
      </c>
      <c r="FS153" s="1">
        <v>313</v>
      </c>
      <c r="FT153" s="1">
        <v>134</v>
      </c>
      <c r="FU153" s="1">
        <v>313</v>
      </c>
    </row>
    <row r="154" spans="63:177">
      <c r="BK154" s="29">
        <v>376143170</v>
      </c>
      <c r="BL154" s="1" t="s">
        <v>128</v>
      </c>
      <c r="BM154" s="1">
        <v>90</v>
      </c>
      <c r="BN154" s="1" t="s">
        <v>289</v>
      </c>
      <c r="BO154" s="1" t="s">
        <v>370</v>
      </c>
      <c r="BP154" s="1">
        <v>120</v>
      </c>
      <c r="BQ154" s="1">
        <v>1</v>
      </c>
      <c r="BR154" s="4">
        <v>40.521008403361343</v>
      </c>
      <c r="BS154" s="4">
        <v>37.512605042016808</v>
      </c>
      <c r="BT154" s="4">
        <v>30.663865546218489</v>
      </c>
      <c r="BU154" s="4">
        <v>108.69747899159664</v>
      </c>
      <c r="BV154" s="4">
        <v>36.232492997198875</v>
      </c>
      <c r="BW154" s="1">
        <v>43</v>
      </c>
      <c r="BX154" s="1">
        <v>56</v>
      </c>
      <c r="BY154" s="1">
        <v>17</v>
      </c>
      <c r="BZ154" s="1">
        <v>3</v>
      </c>
      <c r="CA154" s="1">
        <v>0</v>
      </c>
      <c r="CB154" s="1">
        <v>0</v>
      </c>
      <c r="CC154" s="1">
        <v>58</v>
      </c>
      <c r="CD154" s="1">
        <v>37</v>
      </c>
      <c r="CE154" s="1">
        <v>21</v>
      </c>
      <c r="CF154" s="1">
        <v>3</v>
      </c>
      <c r="CG154" s="1">
        <v>0</v>
      </c>
      <c r="CH154" s="1">
        <v>1</v>
      </c>
      <c r="CI154" s="1">
        <v>79</v>
      </c>
      <c r="CJ154" s="1">
        <v>30</v>
      </c>
      <c r="CK154" s="1">
        <v>8</v>
      </c>
      <c r="CL154" s="1">
        <v>2</v>
      </c>
      <c r="CM154" s="1">
        <v>1</v>
      </c>
      <c r="CN154" s="1">
        <v>1</v>
      </c>
      <c r="CO154" s="1">
        <v>0</v>
      </c>
      <c r="CP154" s="1">
        <v>0</v>
      </c>
      <c r="CQ154" s="1">
        <v>14</v>
      </c>
      <c r="CR154" s="1">
        <v>0</v>
      </c>
      <c r="CS154" s="4">
        <v>39.071428571428569</v>
      </c>
      <c r="CT154" s="4">
        <v>25.714285714285715</v>
      </c>
      <c r="CU154" s="4">
        <v>23.857142857142858</v>
      </c>
      <c r="CV154" s="4">
        <v>47.071428571428569</v>
      </c>
      <c r="CW154" s="4">
        <v>88.642857142857139</v>
      </c>
      <c r="CX154" s="4">
        <v>29.54761904761904</v>
      </c>
      <c r="CY154" s="4">
        <v>33.928571428571431</v>
      </c>
      <c r="CZ154" s="1">
        <v>6</v>
      </c>
      <c r="DA154" s="1">
        <v>6</v>
      </c>
      <c r="DB154" s="1">
        <v>2</v>
      </c>
      <c r="DC154" s="1">
        <v>0</v>
      </c>
      <c r="DD154" s="1">
        <v>0</v>
      </c>
      <c r="DE154" s="1">
        <v>0</v>
      </c>
      <c r="DF154" s="1">
        <v>9</v>
      </c>
      <c r="DG154" s="1">
        <v>5</v>
      </c>
      <c r="DH154" s="1">
        <v>0</v>
      </c>
      <c r="DI154" s="1">
        <v>0</v>
      </c>
      <c r="DJ154" s="1">
        <v>0</v>
      </c>
      <c r="DK154" s="1">
        <v>0</v>
      </c>
      <c r="DL154" s="1">
        <v>13</v>
      </c>
      <c r="DM154" s="1">
        <v>0</v>
      </c>
      <c r="DN154" s="1">
        <v>1</v>
      </c>
      <c r="DO154" s="1">
        <v>0</v>
      </c>
      <c r="DP154" s="1">
        <v>0</v>
      </c>
      <c r="DQ154" s="1">
        <v>0</v>
      </c>
      <c r="DR154" s="1">
        <v>4</v>
      </c>
      <c r="DS154" s="1">
        <v>5</v>
      </c>
      <c r="DT154" s="1">
        <v>5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134</v>
      </c>
      <c r="EA154" s="1">
        <v>1</v>
      </c>
      <c r="EB154" s="4">
        <v>40.368421052631582</v>
      </c>
      <c r="EC154" s="4">
        <v>36.270676691729321</v>
      </c>
      <c r="ED154" s="4">
        <v>29.94736842105263</v>
      </c>
      <c r="EE154" s="4">
        <v>47.071428571428569</v>
      </c>
      <c r="EF154" s="4">
        <v>106.58646616541354</v>
      </c>
      <c r="EG154" s="4">
        <v>35.528822055137844</v>
      </c>
      <c r="EH154" s="4">
        <v>35.989974937343362</v>
      </c>
      <c r="EI154" s="1">
        <v>49</v>
      </c>
      <c r="EJ154" s="1">
        <v>62</v>
      </c>
      <c r="EK154" s="1">
        <v>19</v>
      </c>
      <c r="EL154" s="1">
        <v>3</v>
      </c>
      <c r="EM154" s="1">
        <v>0</v>
      </c>
      <c r="EN154" s="1">
        <v>0</v>
      </c>
      <c r="EO154" s="1">
        <v>67</v>
      </c>
      <c r="EP154" s="1">
        <v>42</v>
      </c>
      <c r="EQ154" s="1">
        <v>21</v>
      </c>
      <c r="ER154" s="1">
        <v>3</v>
      </c>
      <c r="ES154" s="1">
        <v>0</v>
      </c>
      <c r="ET154" s="1">
        <v>1</v>
      </c>
      <c r="EU154" s="1">
        <v>92</v>
      </c>
      <c r="EV154" s="1">
        <v>30</v>
      </c>
      <c r="EW154" s="1">
        <v>9</v>
      </c>
      <c r="EX154" s="1">
        <v>2</v>
      </c>
      <c r="EY154" s="1">
        <v>1</v>
      </c>
      <c r="EZ154" s="1">
        <v>1</v>
      </c>
      <c r="FA154" s="1">
        <v>4</v>
      </c>
      <c r="FB154" s="1">
        <v>5</v>
      </c>
      <c r="FC154" s="1">
        <v>5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248</v>
      </c>
      <c r="FJ154" s="1">
        <v>129</v>
      </c>
      <c r="FK154" s="1">
        <v>260</v>
      </c>
      <c r="FL154" s="1">
        <v>28</v>
      </c>
      <c r="FM154" s="1">
        <v>12</v>
      </c>
      <c r="FN154" s="1">
        <v>29</v>
      </c>
      <c r="FO154" s="1">
        <v>47</v>
      </c>
      <c r="FP154" s="1">
        <v>12</v>
      </c>
      <c r="FQ154" s="1">
        <v>47</v>
      </c>
      <c r="FR154" s="1" t="s">
        <v>314</v>
      </c>
      <c r="FS154" s="1">
        <v>313</v>
      </c>
      <c r="FT154" s="1">
        <v>134</v>
      </c>
      <c r="FU154" s="1">
        <v>313</v>
      </c>
    </row>
    <row r="155" spans="63:177">
      <c r="BK155" s="29">
        <v>773989100</v>
      </c>
      <c r="BL155" s="1" t="s">
        <v>129</v>
      </c>
      <c r="BM155" s="1">
        <v>94</v>
      </c>
      <c r="BN155" s="1" t="s">
        <v>289</v>
      </c>
      <c r="BO155" s="1" t="s">
        <v>370</v>
      </c>
      <c r="BP155" s="1">
        <v>42</v>
      </c>
      <c r="BQ155" s="1">
        <v>0</v>
      </c>
      <c r="BR155" s="4">
        <v>46.095238095238095</v>
      </c>
      <c r="BS155" s="4">
        <v>39.904761904761905</v>
      </c>
      <c r="BT155" s="4">
        <v>36.761904761904759</v>
      </c>
      <c r="BU155" s="4">
        <v>122.76190476190476</v>
      </c>
      <c r="BV155" s="4">
        <v>40.920634920634924</v>
      </c>
      <c r="BW155" s="1">
        <v>14</v>
      </c>
      <c r="BX155" s="1">
        <v>17</v>
      </c>
      <c r="BY155" s="1">
        <v>10</v>
      </c>
      <c r="BZ155" s="1">
        <v>1</v>
      </c>
      <c r="CA155" s="1">
        <v>0</v>
      </c>
      <c r="CB155" s="1">
        <v>0</v>
      </c>
      <c r="CC155" s="1">
        <v>16</v>
      </c>
      <c r="CD155" s="1">
        <v>19</v>
      </c>
      <c r="CE155" s="1">
        <v>3</v>
      </c>
      <c r="CF155" s="1">
        <v>4</v>
      </c>
      <c r="CG155" s="1">
        <v>0</v>
      </c>
      <c r="CH155" s="1">
        <v>0</v>
      </c>
      <c r="CI155" s="1">
        <v>23</v>
      </c>
      <c r="CJ155" s="1">
        <v>9</v>
      </c>
      <c r="CK155" s="1">
        <v>7</v>
      </c>
      <c r="CL155" s="1">
        <v>3</v>
      </c>
      <c r="CM155" s="1">
        <v>0</v>
      </c>
      <c r="CN155" s="1">
        <v>1</v>
      </c>
      <c r="CO155" s="1">
        <v>0</v>
      </c>
      <c r="CP155" s="1">
        <v>0</v>
      </c>
      <c r="CQ155" s="1">
        <v>18</v>
      </c>
      <c r="CR155" s="1">
        <v>0</v>
      </c>
      <c r="CS155" s="4">
        <v>49.555555555555557</v>
      </c>
      <c r="CT155" s="4">
        <v>31.111111111111111</v>
      </c>
      <c r="CU155" s="4">
        <v>36.5</v>
      </c>
      <c r="CV155" s="4">
        <v>48.833333333333336</v>
      </c>
      <c r="CW155" s="4">
        <v>117.16666666666667</v>
      </c>
      <c r="CX155" s="4">
        <v>39.05555555555555</v>
      </c>
      <c r="CY155" s="4">
        <v>41.5</v>
      </c>
      <c r="CZ155" s="1">
        <v>3</v>
      </c>
      <c r="DA155" s="1">
        <v>9</v>
      </c>
      <c r="DB155" s="1">
        <v>6</v>
      </c>
      <c r="DC155" s="1">
        <v>0</v>
      </c>
      <c r="DD155" s="1">
        <v>0</v>
      </c>
      <c r="DE155" s="1">
        <v>0</v>
      </c>
      <c r="DF155" s="1">
        <v>7</v>
      </c>
      <c r="DG155" s="1">
        <v>11</v>
      </c>
      <c r="DH155" s="1">
        <v>0</v>
      </c>
      <c r="DI155" s="1">
        <v>0</v>
      </c>
      <c r="DJ155" s="1">
        <v>0</v>
      </c>
      <c r="DK155" s="1">
        <v>0</v>
      </c>
      <c r="DL155" s="1">
        <v>10</v>
      </c>
      <c r="DM155" s="1">
        <v>6</v>
      </c>
      <c r="DN155" s="1">
        <v>1</v>
      </c>
      <c r="DO155" s="1">
        <v>1</v>
      </c>
      <c r="DP155" s="1">
        <v>0</v>
      </c>
      <c r="DQ155" s="1">
        <v>0</v>
      </c>
      <c r="DR155" s="1">
        <v>2</v>
      </c>
      <c r="DS155" s="1">
        <v>13</v>
      </c>
      <c r="DT155" s="1">
        <v>3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60</v>
      </c>
      <c r="EA155" s="1">
        <v>0</v>
      </c>
      <c r="EB155" s="4">
        <v>47.133333333333333</v>
      </c>
      <c r="EC155" s="4">
        <v>37.266666666666666</v>
      </c>
      <c r="ED155" s="4">
        <v>36.68333333333333</v>
      </c>
      <c r="EE155" s="4">
        <v>48.833333333333336</v>
      </c>
      <c r="EF155" s="4">
        <v>121.08333333333333</v>
      </c>
      <c r="EG155" s="4">
        <v>40.361111111111107</v>
      </c>
      <c r="EH155" s="4">
        <v>41.094444444444449</v>
      </c>
      <c r="EI155" s="1">
        <v>17</v>
      </c>
      <c r="EJ155" s="1">
        <v>26</v>
      </c>
      <c r="EK155" s="1">
        <v>16</v>
      </c>
      <c r="EL155" s="1">
        <v>1</v>
      </c>
      <c r="EM155" s="1">
        <v>0</v>
      </c>
      <c r="EN155" s="1">
        <v>0</v>
      </c>
      <c r="EO155" s="1">
        <v>23</v>
      </c>
      <c r="EP155" s="1">
        <v>30</v>
      </c>
      <c r="EQ155" s="1">
        <v>3</v>
      </c>
      <c r="ER155" s="1">
        <v>4</v>
      </c>
      <c r="ES155" s="1">
        <v>0</v>
      </c>
      <c r="ET155" s="1">
        <v>0</v>
      </c>
      <c r="EU155" s="1">
        <v>33</v>
      </c>
      <c r="EV155" s="1">
        <v>15</v>
      </c>
      <c r="EW155" s="1">
        <v>8</v>
      </c>
      <c r="EX155" s="1">
        <v>4</v>
      </c>
      <c r="EY155" s="1">
        <v>0</v>
      </c>
      <c r="EZ155" s="1">
        <v>1</v>
      </c>
      <c r="FA155" s="1">
        <v>2</v>
      </c>
      <c r="FB155" s="1">
        <v>13</v>
      </c>
      <c r="FC155" s="1">
        <v>3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174</v>
      </c>
      <c r="FJ155" s="1">
        <v>123</v>
      </c>
      <c r="FK155" s="1">
        <v>199</v>
      </c>
      <c r="FL155" s="1">
        <v>8</v>
      </c>
      <c r="FM155" s="1">
        <v>9</v>
      </c>
      <c r="FN155" s="1">
        <v>14</v>
      </c>
      <c r="FO155" s="1">
        <v>47</v>
      </c>
      <c r="FP155" s="1">
        <v>12</v>
      </c>
      <c r="FQ155" s="1">
        <v>47</v>
      </c>
      <c r="FR155" s="1" t="s">
        <v>314</v>
      </c>
      <c r="FS155" s="1">
        <v>313</v>
      </c>
      <c r="FT155" s="1">
        <v>134</v>
      </c>
      <c r="FU155" s="1">
        <v>313</v>
      </c>
    </row>
    <row r="156" spans="63:177">
      <c r="BK156" s="29">
        <v>613895981</v>
      </c>
      <c r="BL156" s="1" t="s">
        <v>130</v>
      </c>
      <c r="BM156" s="1">
        <v>96</v>
      </c>
      <c r="BN156" s="1" t="s">
        <v>289</v>
      </c>
      <c r="BO156" s="1" t="s">
        <v>290</v>
      </c>
      <c r="BP156" s="1">
        <v>71</v>
      </c>
      <c r="BQ156" s="1">
        <v>0</v>
      </c>
      <c r="BR156" s="4">
        <v>40.87323943661972</v>
      </c>
      <c r="BS156" s="4">
        <v>37.464788732394368</v>
      </c>
      <c r="BT156" s="4">
        <v>32.690140845070424</v>
      </c>
      <c r="BU156" s="4">
        <v>111.02816901408451</v>
      </c>
      <c r="BV156" s="4">
        <v>37.009389671361497</v>
      </c>
      <c r="BW156" s="1">
        <v>26</v>
      </c>
      <c r="BX156" s="1">
        <v>35</v>
      </c>
      <c r="BY156" s="1">
        <v>10</v>
      </c>
      <c r="BZ156" s="1">
        <v>0</v>
      </c>
      <c r="CA156" s="1">
        <v>1</v>
      </c>
      <c r="CB156" s="1">
        <v>0</v>
      </c>
      <c r="CC156" s="1">
        <v>31</v>
      </c>
      <c r="CD156" s="1">
        <v>32</v>
      </c>
      <c r="CE156" s="1">
        <v>6</v>
      </c>
      <c r="CF156" s="1">
        <v>2</v>
      </c>
      <c r="CG156" s="1">
        <v>1</v>
      </c>
      <c r="CH156" s="1">
        <v>0</v>
      </c>
      <c r="CI156" s="1">
        <v>42</v>
      </c>
      <c r="CJ156" s="1">
        <v>21</v>
      </c>
      <c r="CK156" s="1">
        <v>7</v>
      </c>
      <c r="CL156" s="1">
        <v>1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4"/>
      <c r="CT156" s="4"/>
      <c r="CU156" s="4"/>
      <c r="CV156" s="4"/>
      <c r="CW156" s="4"/>
      <c r="CX156" s="4"/>
      <c r="CY156" s="4"/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71</v>
      </c>
      <c r="EA156" s="1">
        <v>0</v>
      </c>
      <c r="EB156" s="4">
        <v>40.87323943661972</v>
      </c>
      <c r="EC156" s="4">
        <v>37.464788732394368</v>
      </c>
      <c r="ED156" s="4">
        <v>32.690140845070424</v>
      </c>
      <c r="EE156" s="4"/>
      <c r="EF156" s="4">
        <v>111.02816901408451</v>
      </c>
      <c r="EG156" s="4">
        <v>37.009389671361497</v>
      </c>
      <c r="EH156" s="4">
        <v>37.009389671361497</v>
      </c>
      <c r="EI156" s="1">
        <v>26</v>
      </c>
      <c r="EJ156" s="1">
        <v>35</v>
      </c>
      <c r="EK156" s="1">
        <v>10</v>
      </c>
      <c r="EL156" s="1">
        <v>0</v>
      </c>
      <c r="EM156" s="1">
        <v>1</v>
      </c>
      <c r="EN156" s="1">
        <v>0</v>
      </c>
      <c r="EO156" s="1">
        <v>31</v>
      </c>
      <c r="EP156" s="1">
        <v>32</v>
      </c>
      <c r="EQ156" s="1">
        <v>6</v>
      </c>
      <c r="ER156" s="1">
        <v>2</v>
      </c>
      <c r="ES156" s="1">
        <v>1</v>
      </c>
      <c r="ET156" s="1">
        <v>0</v>
      </c>
      <c r="EU156" s="1">
        <v>42</v>
      </c>
      <c r="EV156" s="1">
        <v>21</v>
      </c>
      <c r="EW156" s="1">
        <v>7</v>
      </c>
      <c r="EX156" s="1">
        <v>1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238</v>
      </c>
      <c r="FJ156" s="1" t="s">
        <v>375</v>
      </c>
      <c r="FK156" s="1">
        <v>243</v>
      </c>
      <c r="FL156" s="1">
        <v>24</v>
      </c>
      <c r="FM156" s="1" t="s">
        <v>375</v>
      </c>
      <c r="FN156" s="1">
        <v>23</v>
      </c>
      <c r="FO156" s="1">
        <v>47</v>
      </c>
      <c r="FP156" s="1">
        <v>12</v>
      </c>
      <c r="FQ156" s="1">
        <v>47</v>
      </c>
      <c r="FR156" s="1" t="s">
        <v>314</v>
      </c>
      <c r="FS156" s="1">
        <v>313</v>
      </c>
      <c r="FT156" s="1">
        <v>134</v>
      </c>
      <c r="FU156" s="1">
        <v>313</v>
      </c>
    </row>
    <row r="157" spans="63:177">
      <c r="BK157" s="29">
        <v>456907499</v>
      </c>
      <c r="BL157" s="1" t="s">
        <v>85</v>
      </c>
      <c r="BM157" s="1">
        <v>107</v>
      </c>
      <c r="BN157" s="1" t="s">
        <v>289</v>
      </c>
      <c r="BO157" s="1" t="s">
        <v>370</v>
      </c>
      <c r="BP157" s="1">
        <v>30</v>
      </c>
      <c r="BQ157" s="1">
        <v>0</v>
      </c>
      <c r="BR157" s="4">
        <v>46.43333333333333</v>
      </c>
      <c r="BS157" s="4">
        <v>38.133333333333333</v>
      </c>
      <c r="BT157" s="4">
        <v>32.333333333333336</v>
      </c>
      <c r="BU157" s="4">
        <v>116.9</v>
      </c>
      <c r="BV157" s="4">
        <v>38.966666666666661</v>
      </c>
      <c r="BW157" s="1">
        <v>10</v>
      </c>
      <c r="BX157" s="1">
        <v>14</v>
      </c>
      <c r="BY157" s="1">
        <v>5</v>
      </c>
      <c r="BZ157" s="1">
        <v>1</v>
      </c>
      <c r="CA157" s="1">
        <v>1</v>
      </c>
      <c r="CB157" s="1">
        <v>0</v>
      </c>
      <c r="CC157" s="1">
        <v>12</v>
      </c>
      <c r="CD157" s="1">
        <v>14</v>
      </c>
      <c r="CE157" s="1">
        <v>2</v>
      </c>
      <c r="CF157" s="1">
        <v>2</v>
      </c>
      <c r="CG157" s="1">
        <v>1</v>
      </c>
      <c r="CH157" s="1">
        <v>0</v>
      </c>
      <c r="CI157" s="1">
        <v>18</v>
      </c>
      <c r="CJ157" s="1">
        <v>8</v>
      </c>
      <c r="CK157" s="1">
        <v>4</v>
      </c>
      <c r="CL157" s="1">
        <v>0</v>
      </c>
      <c r="CM157" s="1">
        <v>1</v>
      </c>
      <c r="CN157" s="1">
        <v>0</v>
      </c>
      <c r="CO157" s="1">
        <v>1</v>
      </c>
      <c r="CP157" s="1">
        <v>0</v>
      </c>
      <c r="CQ157" s="1">
        <v>15</v>
      </c>
      <c r="CR157" s="1">
        <v>0</v>
      </c>
      <c r="CS157" s="4">
        <v>40.799999999999997</v>
      </c>
      <c r="CT157" s="4">
        <v>24.8</v>
      </c>
      <c r="CU157" s="4">
        <v>28.8</v>
      </c>
      <c r="CV157" s="4">
        <v>36.733333333333334</v>
      </c>
      <c r="CW157" s="4">
        <v>94.4</v>
      </c>
      <c r="CX157" s="4">
        <v>31.466666666666661</v>
      </c>
      <c r="CY157" s="4">
        <v>32.783333333333331</v>
      </c>
      <c r="CZ157" s="1">
        <v>5</v>
      </c>
      <c r="DA157" s="1">
        <v>7</v>
      </c>
      <c r="DB157" s="1">
        <v>3</v>
      </c>
      <c r="DC157" s="1">
        <v>0</v>
      </c>
      <c r="DD157" s="1">
        <v>0</v>
      </c>
      <c r="DE157" s="1">
        <v>0</v>
      </c>
      <c r="DF157" s="1">
        <v>12</v>
      </c>
      <c r="DG157" s="1">
        <v>3</v>
      </c>
      <c r="DH157" s="1">
        <v>0</v>
      </c>
      <c r="DI157" s="1">
        <v>0</v>
      </c>
      <c r="DJ157" s="1">
        <v>0</v>
      </c>
      <c r="DK157" s="1">
        <v>0</v>
      </c>
      <c r="DL157" s="1">
        <v>10</v>
      </c>
      <c r="DM157" s="1">
        <v>4</v>
      </c>
      <c r="DN157" s="1">
        <v>1</v>
      </c>
      <c r="DO157" s="1">
        <v>0</v>
      </c>
      <c r="DP157" s="1">
        <v>0</v>
      </c>
      <c r="DQ157" s="1">
        <v>0</v>
      </c>
      <c r="DR157" s="1">
        <v>7</v>
      </c>
      <c r="DS157" s="1">
        <v>6</v>
      </c>
      <c r="DT157" s="1">
        <v>2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45</v>
      </c>
      <c r="EA157" s="1">
        <v>0</v>
      </c>
      <c r="EB157" s="4">
        <v>44.555555555555557</v>
      </c>
      <c r="EC157" s="4">
        <v>33.68888888888889</v>
      </c>
      <c r="ED157" s="4">
        <v>31.155555555555555</v>
      </c>
      <c r="EE157" s="4">
        <v>36.733333333333334</v>
      </c>
      <c r="EF157" s="4">
        <v>109.4</v>
      </c>
      <c r="EG157" s="4">
        <v>36.466666666666669</v>
      </c>
      <c r="EH157" s="4">
        <v>36.905555555555566</v>
      </c>
      <c r="EI157" s="1">
        <v>15</v>
      </c>
      <c r="EJ157" s="1">
        <v>21</v>
      </c>
      <c r="EK157" s="1">
        <v>8</v>
      </c>
      <c r="EL157" s="1">
        <v>1</v>
      </c>
      <c r="EM157" s="1">
        <v>1</v>
      </c>
      <c r="EN157" s="1">
        <v>0</v>
      </c>
      <c r="EO157" s="1">
        <v>24</v>
      </c>
      <c r="EP157" s="1">
        <v>17</v>
      </c>
      <c r="EQ157" s="1">
        <v>2</v>
      </c>
      <c r="ER157" s="1">
        <v>2</v>
      </c>
      <c r="ES157" s="1">
        <v>1</v>
      </c>
      <c r="ET157" s="1">
        <v>0</v>
      </c>
      <c r="EU157" s="1">
        <v>28</v>
      </c>
      <c r="EV157" s="1">
        <v>12</v>
      </c>
      <c r="EW157" s="1">
        <v>5</v>
      </c>
      <c r="EX157" s="1">
        <v>0</v>
      </c>
      <c r="EY157" s="1">
        <v>1</v>
      </c>
      <c r="EZ157" s="1">
        <v>0</v>
      </c>
      <c r="FA157" s="1">
        <v>7</v>
      </c>
      <c r="FB157" s="1">
        <v>6</v>
      </c>
      <c r="FC157" s="1">
        <v>2</v>
      </c>
      <c r="FD157" s="1">
        <v>0</v>
      </c>
      <c r="FE157" s="1">
        <v>0</v>
      </c>
      <c r="FF157" s="1">
        <v>0</v>
      </c>
      <c r="FG157" s="1">
        <v>1</v>
      </c>
      <c r="FH157" s="1">
        <v>0</v>
      </c>
      <c r="FI157" s="1">
        <v>212</v>
      </c>
      <c r="FJ157" s="1">
        <v>128</v>
      </c>
      <c r="FK157" s="1">
        <v>250</v>
      </c>
      <c r="FL157" s="1">
        <v>19</v>
      </c>
      <c r="FM157" s="1">
        <v>11</v>
      </c>
      <c r="FN157" s="1">
        <v>26</v>
      </c>
      <c r="FO157" s="1">
        <v>47</v>
      </c>
      <c r="FP157" s="1">
        <v>12</v>
      </c>
      <c r="FQ157" s="1">
        <v>47</v>
      </c>
      <c r="FR157" s="1" t="s">
        <v>314</v>
      </c>
      <c r="FS157" s="1">
        <v>313</v>
      </c>
      <c r="FT157" s="1">
        <v>134</v>
      </c>
      <c r="FU157" s="1">
        <v>313</v>
      </c>
    </row>
    <row r="158" spans="63:177">
      <c r="BK158" s="29">
        <v>923760171</v>
      </c>
      <c r="BL158" s="1" t="s">
        <v>86</v>
      </c>
      <c r="BM158" s="1">
        <v>108</v>
      </c>
      <c r="BN158" s="1" t="s">
        <v>289</v>
      </c>
      <c r="BO158" s="1" t="s">
        <v>290</v>
      </c>
      <c r="BP158" s="1">
        <v>109</v>
      </c>
      <c r="BQ158" s="1">
        <v>0</v>
      </c>
      <c r="BR158" s="4">
        <v>41.431192660550458</v>
      </c>
      <c r="BS158" s="4">
        <v>36.110091743119263</v>
      </c>
      <c r="BT158" s="4">
        <v>29.908256880733944</v>
      </c>
      <c r="BU158" s="4">
        <v>107.44954128440367</v>
      </c>
      <c r="BV158" s="4">
        <v>35.81651376146791</v>
      </c>
      <c r="BW158" s="1">
        <v>35</v>
      </c>
      <c r="BX158" s="1">
        <v>59</v>
      </c>
      <c r="BY158" s="1">
        <v>11</v>
      </c>
      <c r="BZ158" s="1">
        <v>4</v>
      </c>
      <c r="CA158" s="1">
        <v>1</v>
      </c>
      <c r="CB158" s="1">
        <v>0</v>
      </c>
      <c r="CC158" s="1">
        <v>55</v>
      </c>
      <c r="CD158" s="1">
        <v>41</v>
      </c>
      <c r="CE158" s="1">
        <v>9</v>
      </c>
      <c r="CF158" s="1">
        <v>4</v>
      </c>
      <c r="CG158" s="1">
        <v>0</v>
      </c>
      <c r="CH158" s="1">
        <v>0</v>
      </c>
      <c r="CI158" s="1">
        <v>74</v>
      </c>
      <c r="CJ158" s="1">
        <v>25</v>
      </c>
      <c r="CK158" s="1">
        <v>6</v>
      </c>
      <c r="CL158" s="1">
        <v>4</v>
      </c>
      <c r="CM158" s="1">
        <v>1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4"/>
      <c r="CT158" s="4"/>
      <c r="CU158" s="4"/>
      <c r="CV158" s="4"/>
      <c r="CW158" s="4"/>
      <c r="CX158" s="4"/>
      <c r="CY158" s="4"/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109</v>
      </c>
      <c r="EA158" s="1">
        <v>0</v>
      </c>
      <c r="EB158" s="4">
        <v>41.431192660550458</v>
      </c>
      <c r="EC158" s="4">
        <v>36.110091743119263</v>
      </c>
      <c r="ED158" s="4">
        <v>29.908256880733944</v>
      </c>
      <c r="EE158" s="4"/>
      <c r="EF158" s="4">
        <v>107.44954128440367</v>
      </c>
      <c r="EG158" s="4">
        <v>35.81651376146791</v>
      </c>
      <c r="EH158" s="4">
        <v>35.81651376146791</v>
      </c>
      <c r="EI158" s="1">
        <v>35</v>
      </c>
      <c r="EJ158" s="1">
        <v>59</v>
      </c>
      <c r="EK158" s="1">
        <v>11</v>
      </c>
      <c r="EL158" s="1">
        <v>4</v>
      </c>
      <c r="EM158" s="1">
        <v>1</v>
      </c>
      <c r="EN158" s="1">
        <v>0</v>
      </c>
      <c r="EO158" s="1">
        <v>55</v>
      </c>
      <c r="EP158" s="1">
        <v>41</v>
      </c>
      <c r="EQ158" s="1">
        <v>9</v>
      </c>
      <c r="ER158" s="1">
        <v>4</v>
      </c>
      <c r="ES158" s="1">
        <v>0</v>
      </c>
      <c r="ET158" s="1">
        <v>0</v>
      </c>
      <c r="EU158" s="1">
        <v>74</v>
      </c>
      <c r="EV158" s="1">
        <v>25</v>
      </c>
      <c r="EW158" s="1">
        <v>6</v>
      </c>
      <c r="EX158" s="1">
        <v>4</v>
      </c>
      <c r="EY158" s="1">
        <v>1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251</v>
      </c>
      <c r="FJ158" s="1" t="s">
        <v>375</v>
      </c>
      <c r="FK158" s="1">
        <v>255</v>
      </c>
      <c r="FL158" s="1">
        <v>29</v>
      </c>
      <c r="FM158" s="1" t="s">
        <v>375</v>
      </c>
      <c r="FN158" s="1">
        <v>28</v>
      </c>
      <c r="FO158" s="1">
        <v>47</v>
      </c>
      <c r="FP158" s="1">
        <v>12</v>
      </c>
      <c r="FQ158" s="1">
        <v>47</v>
      </c>
      <c r="FR158" s="1" t="s">
        <v>314</v>
      </c>
      <c r="FS158" s="1">
        <v>313</v>
      </c>
      <c r="FT158" s="1">
        <v>134</v>
      </c>
      <c r="FU158" s="1">
        <v>313</v>
      </c>
    </row>
    <row r="159" spans="63:177">
      <c r="BK159" s="29">
        <v>120331052</v>
      </c>
      <c r="BL159" s="1" t="s">
        <v>87</v>
      </c>
      <c r="BM159" s="1">
        <v>112</v>
      </c>
      <c r="BN159" s="1" t="s">
        <v>289</v>
      </c>
      <c r="BO159" s="1" t="s">
        <v>290</v>
      </c>
      <c r="BP159" s="1">
        <v>94</v>
      </c>
      <c r="BQ159" s="1">
        <v>0</v>
      </c>
      <c r="BR159" s="4">
        <v>42.776595744680854</v>
      </c>
      <c r="BS159" s="4">
        <v>34.978723404255319</v>
      </c>
      <c r="BT159" s="4">
        <v>28.063829787234042</v>
      </c>
      <c r="BU159" s="4">
        <v>105.81914893617021</v>
      </c>
      <c r="BV159" s="4">
        <v>35.273049645390081</v>
      </c>
      <c r="BW159" s="1">
        <v>27</v>
      </c>
      <c r="BX159" s="1">
        <v>49</v>
      </c>
      <c r="BY159" s="1">
        <v>17</v>
      </c>
      <c r="BZ159" s="1">
        <v>1</v>
      </c>
      <c r="CA159" s="1">
        <v>2</v>
      </c>
      <c r="CB159" s="1">
        <v>0</v>
      </c>
      <c r="CC159" s="1">
        <v>46</v>
      </c>
      <c r="CD159" s="1">
        <v>38</v>
      </c>
      <c r="CE159" s="1">
        <v>7</v>
      </c>
      <c r="CF159" s="1">
        <v>3</v>
      </c>
      <c r="CG159" s="1">
        <v>2</v>
      </c>
      <c r="CH159" s="1">
        <v>0</v>
      </c>
      <c r="CI159" s="1">
        <v>61</v>
      </c>
      <c r="CJ159" s="1">
        <v>29</v>
      </c>
      <c r="CK159" s="1">
        <v>4</v>
      </c>
      <c r="CL159" s="1">
        <v>0</v>
      </c>
      <c r="CM159" s="1">
        <v>2</v>
      </c>
      <c r="CN159" s="1">
        <v>0</v>
      </c>
      <c r="CO159" s="1">
        <v>2</v>
      </c>
      <c r="CP159" s="1">
        <v>0</v>
      </c>
      <c r="CQ159" s="1">
        <v>0</v>
      </c>
      <c r="CR159" s="1">
        <v>0</v>
      </c>
      <c r="CS159" s="4"/>
      <c r="CT159" s="4"/>
      <c r="CU159" s="4"/>
      <c r="CV159" s="4"/>
      <c r="CW159" s="4"/>
      <c r="CX159" s="4"/>
      <c r="CY159" s="4"/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94</v>
      </c>
      <c r="EA159" s="1">
        <v>0</v>
      </c>
      <c r="EB159" s="4">
        <v>42.776595744680854</v>
      </c>
      <c r="EC159" s="4">
        <v>34.978723404255319</v>
      </c>
      <c r="ED159" s="4">
        <v>28.063829787234042</v>
      </c>
      <c r="EE159" s="4"/>
      <c r="EF159" s="4">
        <v>105.81914893617021</v>
      </c>
      <c r="EG159" s="4">
        <v>35.273049645390081</v>
      </c>
      <c r="EH159" s="4">
        <v>35.273049645390081</v>
      </c>
      <c r="EI159" s="1">
        <v>27</v>
      </c>
      <c r="EJ159" s="1">
        <v>49</v>
      </c>
      <c r="EK159" s="1">
        <v>17</v>
      </c>
      <c r="EL159" s="1">
        <v>1</v>
      </c>
      <c r="EM159" s="1">
        <v>2</v>
      </c>
      <c r="EN159" s="1">
        <v>0</v>
      </c>
      <c r="EO159" s="1">
        <v>46</v>
      </c>
      <c r="EP159" s="1">
        <v>38</v>
      </c>
      <c r="EQ159" s="1">
        <v>7</v>
      </c>
      <c r="ER159" s="1">
        <v>3</v>
      </c>
      <c r="ES159" s="1">
        <v>2</v>
      </c>
      <c r="ET159" s="1">
        <v>0</v>
      </c>
      <c r="EU159" s="1">
        <v>61</v>
      </c>
      <c r="EV159" s="1">
        <v>29</v>
      </c>
      <c r="EW159" s="1">
        <v>4</v>
      </c>
      <c r="EX159" s="1">
        <v>0</v>
      </c>
      <c r="EY159" s="1">
        <v>2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2</v>
      </c>
      <c r="FH159" s="1">
        <v>0</v>
      </c>
      <c r="FI159" s="1">
        <v>257</v>
      </c>
      <c r="FJ159" s="1" t="s">
        <v>375</v>
      </c>
      <c r="FK159" s="1">
        <v>264</v>
      </c>
      <c r="FL159" s="1">
        <v>30</v>
      </c>
      <c r="FM159" s="1" t="s">
        <v>375</v>
      </c>
      <c r="FN159" s="1">
        <v>30</v>
      </c>
      <c r="FO159" s="1">
        <v>47</v>
      </c>
      <c r="FP159" s="1">
        <v>12</v>
      </c>
      <c r="FQ159" s="1">
        <v>47</v>
      </c>
      <c r="FR159" s="1" t="s">
        <v>314</v>
      </c>
      <c r="FS159" s="1">
        <v>313</v>
      </c>
      <c r="FT159" s="1">
        <v>134</v>
      </c>
      <c r="FU159" s="1">
        <v>313</v>
      </c>
    </row>
    <row r="160" spans="63:177">
      <c r="BK160" s="29">
        <v>155809031</v>
      </c>
      <c r="BL160" s="1" t="s">
        <v>88</v>
      </c>
      <c r="BM160" s="1">
        <v>113</v>
      </c>
      <c r="BN160" s="1" t="s">
        <v>289</v>
      </c>
      <c r="BO160" s="1" t="s">
        <v>290</v>
      </c>
      <c r="BP160" s="1">
        <v>198</v>
      </c>
      <c r="BQ160" s="1">
        <v>0</v>
      </c>
      <c r="BR160" s="4">
        <v>38.202020202020201</v>
      </c>
      <c r="BS160" s="4">
        <v>31.171717171717173</v>
      </c>
      <c r="BT160" s="4">
        <v>24.575757575757574</v>
      </c>
      <c r="BU160" s="4">
        <v>93.949494949494948</v>
      </c>
      <c r="BV160" s="4">
        <v>31.316498316498308</v>
      </c>
      <c r="BW160" s="1">
        <v>82</v>
      </c>
      <c r="BX160" s="1">
        <v>89</v>
      </c>
      <c r="BY160" s="1">
        <v>23</v>
      </c>
      <c r="BZ160" s="1">
        <v>4</v>
      </c>
      <c r="CA160" s="1">
        <v>3</v>
      </c>
      <c r="CB160" s="1">
        <v>0</v>
      </c>
      <c r="CC160" s="1">
        <v>120</v>
      </c>
      <c r="CD160" s="1">
        <v>65</v>
      </c>
      <c r="CE160" s="1">
        <v>9</v>
      </c>
      <c r="CF160" s="1">
        <v>4</v>
      </c>
      <c r="CG160" s="1">
        <v>3</v>
      </c>
      <c r="CH160" s="1">
        <v>0</v>
      </c>
      <c r="CI160" s="1">
        <v>151</v>
      </c>
      <c r="CJ160" s="1">
        <v>39</v>
      </c>
      <c r="CK160" s="1">
        <v>7</v>
      </c>
      <c r="CL160" s="1">
        <v>1</v>
      </c>
      <c r="CM160" s="1">
        <v>5</v>
      </c>
      <c r="CN160" s="1">
        <v>0</v>
      </c>
      <c r="CO160" s="1">
        <v>3</v>
      </c>
      <c r="CP160" s="1">
        <v>0</v>
      </c>
      <c r="CQ160" s="1">
        <v>0</v>
      </c>
      <c r="CR160" s="1">
        <v>0</v>
      </c>
      <c r="CS160" s="4"/>
      <c r="CT160" s="4"/>
      <c r="CU160" s="4"/>
      <c r="CV160" s="4"/>
      <c r="CW160" s="4"/>
      <c r="CX160" s="4"/>
      <c r="CY160" s="4"/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198</v>
      </c>
      <c r="EA160" s="1">
        <v>0</v>
      </c>
      <c r="EB160" s="4">
        <v>38.202020202020201</v>
      </c>
      <c r="EC160" s="4">
        <v>31.171717171717173</v>
      </c>
      <c r="ED160" s="4">
        <v>24.575757575757574</v>
      </c>
      <c r="EE160" s="4"/>
      <c r="EF160" s="4">
        <v>93.949494949494948</v>
      </c>
      <c r="EG160" s="4">
        <v>31.316498316498308</v>
      </c>
      <c r="EH160" s="4">
        <v>31.316498316498308</v>
      </c>
      <c r="EI160" s="1">
        <v>82</v>
      </c>
      <c r="EJ160" s="1">
        <v>89</v>
      </c>
      <c r="EK160" s="1">
        <v>23</v>
      </c>
      <c r="EL160" s="1">
        <v>4</v>
      </c>
      <c r="EM160" s="1">
        <v>3</v>
      </c>
      <c r="EN160" s="1">
        <v>0</v>
      </c>
      <c r="EO160" s="1">
        <v>120</v>
      </c>
      <c r="EP160" s="1">
        <v>65</v>
      </c>
      <c r="EQ160" s="1">
        <v>9</v>
      </c>
      <c r="ER160" s="1">
        <v>4</v>
      </c>
      <c r="ES160" s="1">
        <v>3</v>
      </c>
      <c r="ET160" s="1">
        <v>0</v>
      </c>
      <c r="EU160" s="1">
        <v>151</v>
      </c>
      <c r="EV160" s="1">
        <v>39</v>
      </c>
      <c r="EW160" s="1">
        <v>7</v>
      </c>
      <c r="EX160" s="1">
        <v>1</v>
      </c>
      <c r="EY160" s="1">
        <v>5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3</v>
      </c>
      <c r="FH160" s="1">
        <v>0</v>
      </c>
      <c r="FI160" s="1">
        <v>287</v>
      </c>
      <c r="FJ160" s="1" t="s">
        <v>375</v>
      </c>
      <c r="FK160" s="1">
        <v>289</v>
      </c>
      <c r="FL160" s="1">
        <v>39</v>
      </c>
      <c r="FM160" s="1" t="s">
        <v>375</v>
      </c>
      <c r="FN160" s="1">
        <v>40</v>
      </c>
      <c r="FO160" s="1">
        <v>47</v>
      </c>
      <c r="FP160" s="1">
        <v>12</v>
      </c>
      <c r="FQ160" s="1">
        <v>47</v>
      </c>
      <c r="FR160" s="1" t="s">
        <v>314</v>
      </c>
      <c r="FS160" s="1">
        <v>313</v>
      </c>
      <c r="FT160" s="1">
        <v>134</v>
      </c>
      <c r="FU160" s="1">
        <v>313</v>
      </c>
    </row>
    <row r="161" spans="63:177">
      <c r="BK161" s="29">
        <v>766598154</v>
      </c>
      <c r="BL161" s="1" t="s">
        <v>89</v>
      </c>
      <c r="BM161" s="1">
        <v>128</v>
      </c>
      <c r="BN161" s="1" t="s">
        <v>289</v>
      </c>
      <c r="BO161" s="1" t="s">
        <v>290</v>
      </c>
      <c r="BP161" s="1">
        <v>143</v>
      </c>
      <c r="BQ161" s="1">
        <v>4</v>
      </c>
      <c r="BR161" s="4">
        <v>40.388489208633096</v>
      </c>
      <c r="BS161" s="4">
        <v>33.410071942446045</v>
      </c>
      <c r="BT161" s="4">
        <v>25.532374100719423</v>
      </c>
      <c r="BU161" s="4">
        <v>99.330935251798564</v>
      </c>
      <c r="BV161" s="4">
        <v>33.110311750599514</v>
      </c>
      <c r="BW161" s="1">
        <v>53</v>
      </c>
      <c r="BX161" s="1">
        <v>68</v>
      </c>
      <c r="BY161" s="1">
        <v>16</v>
      </c>
      <c r="BZ161" s="1">
        <v>2</v>
      </c>
      <c r="CA161" s="1">
        <v>0</v>
      </c>
      <c r="CB161" s="1">
        <v>0</v>
      </c>
      <c r="CC161" s="1">
        <v>73</v>
      </c>
      <c r="CD161" s="1">
        <v>48</v>
      </c>
      <c r="CE161" s="1">
        <v>12</v>
      </c>
      <c r="CF161" s="1">
        <v>6</v>
      </c>
      <c r="CG161" s="1">
        <v>1</v>
      </c>
      <c r="CH161" s="1">
        <v>0</v>
      </c>
      <c r="CI161" s="1">
        <v>103</v>
      </c>
      <c r="CJ161" s="1">
        <v>30</v>
      </c>
      <c r="CK161" s="1">
        <v>6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4"/>
      <c r="CT161" s="4"/>
      <c r="CU161" s="4"/>
      <c r="CV161" s="4"/>
      <c r="CW161" s="4"/>
      <c r="CX161" s="4"/>
      <c r="CY161" s="4"/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143</v>
      </c>
      <c r="EA161" s="1">
        <v>4</v>
      </c>
      <c r="EB161" s="4">
        <v>40.388489208633096</v>
      </c>
      <c r="EC161" s="4">
        <v>33.410071942446045</v>
      </c>
      <c r="ED161" s="4">
        <v>25.532374100719423</v>
      </c>
      <c r="EE161" s="4"/>
      <c r="EF161" s="4">
        <v>99.330935251798564</v>
      </c>
      <c r="EG161" s="4">
        <v>33.110311750599514</v>
      </c>
      <c r="EH161" s="4">
        <v>33.110311750599514</v>
      </c>
      <c r="EI161" s="1">
        <v>53</v>
      </c>
      <c r="EJ161" s="1">
        <v>68</v>
      </c>
      <c r="EK161" s="1">
        <v>16</v>
      </c>
      <c r="EL161" s="1">
        <v>2</v>
      </c>
      <c r="EM161" s="1">
        <v>0</v>
      </c>
      <c r="EN161" s="1">
        <v>0</v>
      </c>
      <c r="EO161" s="1">
        <v>73</v>
      </c>
      <c r="EP161" s="1">
        <v>48</v>
      </c>
      <c r="EQ161" s="1">
        <v>12</v>
      </c>
      <c r="ER161" s="1">
        <v>6</v>
      </c>
      <c r="ES161" s="1">
        <v>1</v>
      </c>
      <c r="ET161" s="1">
        <v>0</v>
      </c>
      <c r="EU161" s="1">
        <v>103</v>
      </c>
      <c r="EV161" s="1">
        <v>30</v>
      </c>
      <c r="EW161" s="1">
        <v>6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273</v>
      </c>
      <c r="FJ161" s="1" t="s">
        <v>375</v>
      </c>
      <c r="FK161" s="1">
        <v>278</v>
      </c>
      <c r="FL161" s="1">
        <v>35</v>
      </c>
      <c r="FM161" s="1" t="s">
        <v>375</v>
      </c>
      <c r="FN161" s="1">
        <v>36</v>
      </c>
      <c r="FO161" s="1">
        <v>47</v>
      </c>
      <c r="FP161" s="1">
        <v>12</v>
      </c>
      <c r="FQ161" s="1">
        <v>47</v>
      </c>
      <c r="FR161" s="1" t="s">
        <v>314</v>
      </c>
      <c r="FS161" s="1">
        <v>313</v>
      </c>
      <c r="FT161" s="1">
        <v>134</v>
      </c>
      <c r="FU161" s="1">
        <v>313</v>
      </c>
    </row>
    <row r="162" spans="63:177">
      <c r="BK162" s="29">
        <v>487888388</v>
      </c>
      <c r="BL162" s="1" t="s">
        <v>90</v>
      </c>
      <c r="BM162" s="1">
        <v>130</v>
      </c>
      <c r="BN162" s="1" t="s">
        <v>289</v>
      </c>
      <c r="BO162" s="1" t="s">
        <v>290</v>
      </c>
      <c r="BP162" s="1">
        <v>53</v>
      </c>
      <c r="BQ162" s="1">
        <v>0</v>
      </c>
      <c r="BR162" s="4">
        <v>27.943396226415093</v>
      </c>
      <c r="BS162" s="4">
        <v>25.660377358490567</v>
      </c>
      <c r="BT162" s="4">
        <v>18.716981132075471</v>
      </c>
      <c r="BU162" s="4">
        <v>72.320754716981128</v>
      </c>
      <c r="BV162" s="4">
        <v>24.106918238993703</v>
      </c>
      <c r="BW162" s="1">
        <v>40</v>
      </c>
      <c r="BX162" s="1">
        <v>10</v>
      </c>
      <c r="BY162" s="1">
        <v>2</v>
      </c>
      <c r="BZ162" s="1">
        <v>1</v>
      </c>
      <c r="CA162" s="1">
        <v>1</v>
      </c>
      <c r="CB162" s="1">
        <v>0</v>
      </c>
      <c r="CC162" s="1">
        <v>37</v>
      </c>
      <c r="CD162" s="1">
        <v>15</v>
      </c>
      <c r="CE162" s="1">
        <v>1</v>
      </c>
      <c r="CF162" s="1">
        <v>0</v>
      </c>
      <c r="CG162" s="1">
        <v>0</v>
      </c>
      <c r="CH162" s="1">
        <v>0</v>
      </c>
      <c r="CI162" s="1">
        <v>49</v>
      </c>
      <c r="CJ162" s="1">
        <v>4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4"/>
      <c r="CT162" s="4"/>
      <c r="CU162" s="4"/>
      <c r="CV162" s="4"/>
      <c r="CW162" s="4"/>
      <c r="CX162" s="4"/>
      <c r="CY162" s="4"/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53</v>
      </c>
      <c r="EA162" s="1">
        <v>0</v>
      </c>
      <c r="EB162" s="4">
        <v>27.943396226415093</v>
      </c>
      <c r="EC162" s="4">
        <v>25.660377358490567</v>
      </c>
      <c r="ED162" s="4">
        <v>18.716981132075471</v>
      </c>
      <c r="EE162" s="4"/>
      <c r="EF162" s="4">
        <v>72.320754716981128</v>
      </c>
      <c r="EG162" s="4">
        <v>24.106918238993703</v>
      </c>
      <c r="EH162" s="4">
        <v>24.106918238993703</v>
      </c>
      <c r="EI162" s="1">
        <v>40</v>
      </c>
      <c r="EJ162" s="1">
        <v>10</v>
      </c>
      <c r="EK162" s="1">
        <v>2</v>
      </c>
      <c r="EL162" s="1">
        <v>1</v>
      </c>
      <c r="EM162" s="1">
        <v>1</v>
      </c>
      <c r="EN162" s="1">
        <v>0</v>
      </c>
      <c r="EO162" s="1">
        <v>37</v>
      </c>
      <c r="EP162" s="1">
        <v>15</v>
      </c>
      <c r="EQ162" s="1">
        <v>1</v>
      </c>
      <c r="ER162" s="1">
        <v>0</v>
      </c>
      <c r="ES162" s="1">
        <v>0</v>
      </c>
      <c r="ET162" s="1">
        <v>0</v>
      </c>
      <c r="EU162" s="1">
        <v>49</v>
      </c>
      <c r="EV162" s="1">
        <v>4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309</v>
      </c>
      <c r="FJ162" s="1" t="s">
        <v>375</v>
      </c>
      <c r="FK162" s="1">
        <v>310</v>
      </c>
      <c r="FL162" s="1">
        <v>47</v>
      </c>
      <c r="FM162" s="1" t="s">
        <v>375</v>
      </c>
      <c r="FN162" s="1">
        <v>47</v>
      </c>
      <c r="FO162" s="1">
        <v>47</v>
      </c>
      <c r="FP162" s="1">
        <v>12</v>
      </c>
      <c r="FQ162" s="1">
        <v>47</v>
      </c>
      <c r="FR162" s="1" t="s">
        <v>314</v>
      </c>
      <c r="FS162" s="1">
        <v>313</v>
      </c>
      <c r="FT162" s="1">
        <v>134</v>
      </c>
      <c r="FU162" s="1">
        <v>313</v>
      </c>
    </row>
    <row r="163" spans="63:177">
      <c r="BK163" s="29">
        <v>355739076</v>
      </c>
      <c r="BL163" s="1" t="s">
        <v>91</v>
      </c>
      <c r="BM163" s="1">
        <v>137</v>
      </c>
      <c r="BN163" s="1" t="s">
        <v>289</v>
      </c>
      <c r="BO163" s="1" t="s">
        <v>290</v>
      </c>
      <c r="BP163" s="1">
        <v>137</v>
      </c>
      <c r="BQ163" s="1">
        <v>0</v>
      </c>
      <c r="BR163" s="4">
        <v>39.189781021897808</v>
      </c>
      <c r="BS163" s="4">
        <v>32.43795620437956</v>
      </c>
      <c r="BT163" s="4">
        <v>28.883211678832115</v>
      </c>
      <c r="BU163" s="4">
        <v>100.51094890510949</v>
      </c>
      <c r="BV163" s="4">
        <v>33.503649635036496</v>
      </c>
      <c r="BW163" s="1">
        <v>55</v>
      </c>
      <c r="BX163" s="1">
        <v>62</v>
      </c>
      <c r="BY163" s="1">
        <v>19</v>
      </c>
      <c r="BZ163" s="1">
        <v>1</v>
      </c>
      <c r="CA163" s="1">
        <v>3</v>
      </c>
      <c r="CB163" s="1">
        <v>0</v>
      </c>
      <c r="CC163" s="1">
        <v>81</v>
      </c>
      <c r="CD163" s="1">
        <v>41</v>
      </c>
      <c r="CE163" s="1">
        <v>13</v>
      </c>
      <c r="CF163" s="1">
        <v>2</v>
      </c>
      <c r="CG163" s="1">
        <v>2</v>
      </c>
      <c r="CH163" s="1">
        <v>1</v>
      </c>
      <c r="CI163" s="1">
        <v>94</v>
      </c>
      <c r="CJ163" s="1">
        <v>33</v>
      </c>
      <c r="CK163" s="1">
        <v>8</v>
      </c>
      <c r="CL163" s="1">
        <v>2</v>
      </c>
      <c r="CM163" s="1">
        <v>1</v>
      </c>
      <c r="CN163" s="1">
        <v>0</v>
      </c>
      <c r="CO163" s="1">
        <v>1</v>
      </c>
      <c r="CP163" s="1">
        <v>0</v>
      </c>
      <c r="CQ163" s="1">
        <v>0</v>
      </c>
      <c r="CR163" s="1">
        <v>0</v>
      </c>
      <c r="CS163" s="4"/>
      <c r="CT163" s="4"/>
      <c r="CU163" s="4"/>
      <c r="CV163" s="4"/>
      <c r="CW163" s="4"/>
      <c r="CX163" s="4"/>
      <c r="CY163" s="4"/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137</v>
      </c>
      <c r="EA163" s="1">
        <v>0</v>
      </c>
      <c r="EB163" s="4">
        <v>39.189781021897808</v>
      </c>
      <c r="EC163" s="4">
        <v>32.43795620437956</v>
      </c>
      <c r="ED163" s="4">
        <v>28.883211678832115</v>
      </c>
      <c r="EE163" s="4"/>
      <c r="EF163" s="4">
        <v>100.51094890510949</v>
      </c>
      <c r="EG163" s="4">
        <v>33.503649635036496</v>
      </c>
      <c r="EH163" s="4">
        <v>33.503649635036496</v>
      </c>
      <c r="EI163" s="1">
        <v>55</v>
      </c>
      <c r="EJ163" s="1">
        <v>62</v>
      </c>
      <c r="EK163" s="1">
        <v>19</v>
      </c>
      <c r="EL163" s="1">
        <v>1</v>
      </c>
      <c r="EM163" s="1">
        <v>3</v>
      </c>
      <c r="EN163" s="1">
        <v>0</v>
      </c>
      <c r="EO163" s="1">
        <v>81</v>
      </c>
      <c r="EP163" s="1">
        <v>41</v>
      </c>
      <c r="EQ163" s="1">
        <v>13</v>
      </c>
      <c r="ER163" s="1">
        <v>2</v>
      </c>
      <c r="ES163" s="1">
        <v>2</v>
      </c>
      <c r="ET163" s="1">
        <v>1</v>
      </c>
      <c r="EU163" s="1">
        <v>94</v>
      </c>
      <c r="EV163" s="1">
        <v>33</v>
      </c>
      <c r="EW163" s="1">
        <v>8</v>
      </c>
      <c r="EX163" s="1">
        <v>2</v>
      </c>
      <c r="EY163" s="1">
        <v>1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1</v>
      </c>
      <c r="FH163" s="1">
        <v>0</v>
      </c>
      <c r="FI163" s="1">
        <v>270</v>
      </c>
      <c r="FJ163" s="1" t="s">
        <v>375</v>
      </c>
      <c r="FK163" s="1">
        <v>274</v>
      </c>
      <c r="FL163" s="1">
        <v>34</v>
      </c>
      <c r="FM163" s="1" t="s">
        <v>375</v>
      </c>
      <c r="FN163" s="1">
        <v>35</v>
      </c>
      <c r="FO163" s="1">
        <v>47</v>
      </c>
      <c r="FP163" s="1">
        <v>12</v>
      </c>
      <c r="FQ163" s="1">
        <v>47</v>
      </c>
      <c r="FR163" s="1" t="s">
        <v>314</v>
      </c>
      <c r="FS163" s="1">
        <v>313</v>
      </c>
      <c r="FT163" s="1">
        <v>134</v>
      </c>
      <c r="FU163" s="1">
        <v>313</v>
      </c>
    </row>
    <row r="164" spans="63:177">
      <c r="BK164" s="29">
        <v>634549524</v>
      </c>
      <c r="BL164" s="1" t="s">
        <v>92</v>
      </c>
      <c r="BM164" s="1">
        <v>142</v>
      </c>
      <c r="BN164" s="1" t="s">
        <v>289</v>
      </c>
      <c r="BO164" s="1" t="s">
        <v>290</v>
      </c>
      <c r="BP164" s="1">
        <v>113</v>
      </c>
      <c r="BQ164" s="1">
        <v>0</v>
      </c>
      <c r="BR164" s="4">
        <v>35.451327433628322</v>
      </c>
      <c r="BS164" s="4">
        <v>26.159292035398231</v>
      </c>
      <c r="BT164" s="4">
        <v>23.424778761061948</v>
      </c>
      <c r="BU164" s="4">
        <v>85.035398230088489</v>
      </c>
      <c r="BV164" s="4">
        <v>28.345132743362825</v>
      </c>
      <c r="BW164" s="1">
        <v>56</v>
      </c>
      <c r="BX164" s="1">
        <v>46</v>
      </c>
      <c r="BY164" s="1">
        <v>9</v>
      </c>
      <c r="BZ164" s="1">
        <v>2</v>
      </c>
      <c r="CA164" s="1">
        <v>1</v>
      </c>
      <c r="CB164" s="1">
        <v>0</v>
      </c>
      <c r="CC164" s="1">
        <v>81</v>
      </c>
      <c r="CD164" s="1">
        <v>26</v>
      </c>
      <c r="CE164" s="1">
        <v>3</v>
      </c>
      <c r="CF164" s="1">
        <v>3</v>
      </c>
      <c r="CG164" s="1">
        <v>4</v>
      </c>
      <c r="CH164" s="1">
        <v>0</v>
      </c>
      <c r="CI164" s="1">
        <v>93</v>
      </c>
      <c r="CJ164" s="1">
        <v>16</v>
      </c>
      <c r="CK164" s="1">
        <v>4</v>
      </c>
      <c r="CL164" s="1">
        <v>0</v>
      </c>
      <c r="CM164" s="1">
        <v>2</v>
      </c>
      <c r="CN164" s="1">
        <v>0</v>
      </c>
      <c r="CO164" s="1">
        <v>1</v>
      </c>
      <c r="CP164" s="1">
        <v>0</v>
      </c>
      <c r="CQ164" s="1">
        <v>0</v>
      </c>
      <c r="CR164" s="1">
        <v>0</v>
      </c>
      <c r="CS164" s="4"/>
      <c r="CT164" s="4"/>
      <c r="CU164" s="4"/>
      <c r="CV164" s="4"/>
      <c r="CW164" s="4"/>
      <c r="CX164" s="4"/>
      <c r="CY164" s="4"/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113</v>
      </c>
      <c r="EA164" s="1">
        <v>0</v>
      </c>
      <c r="EB164" s="4">
        <v>35.451327433628322</v>
      </c>
      <c r="EC164" s="4">
        <v>26.159292035398231</v>
      </c>
      <c r="ED164" s="4">
        <v>23.424778761061948</v>
      </c>
      <c r="EE164" s="4"/>
      <c r="EF164" s="4">
        <v>85.035398230088489</v>
      </c>
      <c r="EG164" s="4">
        <v>28.345132743362825</v>
      </c>
      <c r="EH164" s="4">
        <v>28.345132743362825</v>
      </c>
      <c r="EI164" s="1">
        <v>56</v>
      </c>
      <c r="EJ164" s="1">
        <v>46</v>
      </c>
      <c r="EK164" s="1">
        <v>9</v>
      </c>
      <c r="EL164" s="1">
        <v>2</v>
      </c>
      <c r="EM164" s="1">
        <v>1</v>
      </c>
      <c r="EN164" s="1">
        <v>0</v>
      </c>
      <c r="EO164" s="1">
        <v>81</v>
      </c>
      <c r="EP164" s="1">
        <v>26</v>
      </c>
      <c r="EQ164" s="1">
        <v>3</v>
      </c>
      <c r="ER164" s="1">
        <v>3</v>
      </c>
      <c r="ES164" s="1">
        <v>4</v>
      </c>
      <c r="ET164" s="1">
        <v>0</v>
      </c>
      <c r="EU164" s="1">
        <v>93</v>
      </c>
      <c r="EV164" s="1">
        <v>16</v>
      </c>
      <c r="EW164" s="1">
        <v>4</v>
      </c>
      <c r="EX164" s="1">
        <v>0</v>
      </c>
      <c r="EY164" s="1">
        <v>2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1</v>
      </c>
      <c r="FH164" s="1">
        <v>0</v>
      </c>
      <c r="FI164" s="1">
        <v>300</v>
      </c>
      <c r="FJ164" s="1" t="s">
        <v>375</v>
      </c>
      <c r="FK164" s="1">
        <v>300</v>
      </c>
      <c r="FL164" s="1">
        <v>44</v>
      </c>
      <c r="FM164" s="1" t="s">
        <v>375</v>
      </c>
      <c r="FN164" s="1">
        <v>44</v>
      </c>
      <c r="FO164" s="1">
        <v>47</v>
      </c>
      <c r="FP164" s="1">
        <v>12</v>
      </c>
      <c r="FQ164" s="1">
        <v>47</v>
      </c>
      <c r="FR164" s="1" t="s">
        <v>314</v>
      </c>
      <c r="FS164" s="1">
        <v>313</v>
      </c>
      <c r="FT164" s="1">
        <v>134</v>
      </c>
      <c r="FU164" s="1">
        <v>313</v>
      </c>
    </row>
    <row r="165" spans="63:177">
      <c r="BK165" s="29">
        <v>909430583</v>
      </c>
      <c r="BL165" s="1" t="s">
        <v>93</v>
      </c>
      <c r="BM165" s="1">
        <v>148</v>
      </c>
      <c r="BN165" s="1" t="s">
        <v>289</v>
      </c>
      <c r="BO165" s="1" t="s">
        <v>370</v>
      </c>
      <c r="BP165" s="1">
        <v>87</v>
      </c>
      <c r="BQ165" s="1">
        <v>0</v>
      </c>
      <c r="BR165" s="4">
        <v>48.586206896551722</v>
      </c>
      <c r="BS165" s="4">
        <v>38.298850574712645</v>
      </c>
      <c r="BT165" s="4">
        <v>35.701149425287355</v>
      </c>
      <c r="BU165" s="4">
        <v>122.58620689655173</v>
      </c>
      <c r="BV165" s="4">
        <v>40.862068965517238</v>
      </c>
      <c r="BW165" s="1">
        <v>22</v>
      </c>
      <c r="BX165" s="1">
        <v>44</v>
      </c>
      <c r="BY165" s="1">
        <v>17</v>
      </c>
      <c r="BZ165" s="1">
        <v>4</v>
      </c>
      <c r="CA165" s="1">
        <v>0</v>
      </c>
      <c r="CB165" s="1">
        <v>0</v>
      </c>
      <c r="CC165" s="1">
        <v>39</v>
      </c>
      <c r="CD165" s="1">
        <v>37</v>
      </c>
      <c r="CE165" s="1">
        <v>5</v>
      </c>
      <c r="CF165" s="1">
        <v>6</v>
      </c>
      <c r="CG165" s="1">
        <v>0</v>
      </c>
      <c r="CH165" s="1">
        <v>0</v>
      </c>
      <c r="CI165" s="1">
        <v>50</v>
      </c>
      <c r="CJ165" s="1">
        <v>22</v>
      </c>
      <c r="CK165" s="1">
        <v>10</v>
      </c>
      <c r="CL165" s="1">
        <v>5</v>
      </c>
      <c r="CM165" s="1">
        <v>0</v>
      </c>
      <c r="CN165" s="1">
        <v>1</v>
      </c>
      <c r="CO165" s="1">
        <v>0</v>
      </c>
      <c r="CP165" s="1">
        <v>0</v>
      </c>
      <c r="CQ165" s="1">
        <v>0</v>
      </c>
      <c r="CR165" s="1">
        <v>0</v>
      </c>
      <c r="CS165" s="4"/>
      <c r="CT165" s="4"/>
      <c r="CU165" s="4"/>
      <c r="CV165" s="4"/>
      <c r="CW165" s="4"/>
      <c r="CX165" s="4"/>
      <c r="CY165" s="4"/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87</v>
      </c>
      <c r="EA165" s="1">
        <v>0</v>
      </c>
      <c r="EB165" s="4">
        <v>48.586206896551722</v>
      </c>
      <c r="EC165" s="4">
        <v>38.298850574712645</v>
      </c>
      <c r="ED165" s="4">
        <v>35.701149425287355</v>
      </c>
      <c r="EE165" s="4"/>
      <c r="EF165" s="4">
        <v>122.58620689655173</v>
      </c>
      <c r="EG165" s="4">
        <v>40.862068965517238</v>
      </c>
      <c r="EH165" s="4">
        <v>40.862068965517238</v>
      </c>
      <c r="EI165" s="1">
        <v>22</v>
      </c>
      <c r="EJ165" s="1">
        <v>44</v>
      </c>
      <c r="EK165" s="1">
        <v>17</v>
      </c>
      <c r="EL165" s="1">
        <v>4</v>
      </c>
      <c r="EM165" s="1">
        <v>0</v>
      </c>
      <c r="EN165" s="1">
        <v>0</v>
      </c>
      <c r="EO165" s="1">
        <v>39</v>
      </c>
      <c r="EP165" s="1">
        <v>37</v>
      </c>
      <c r="EQ165" s="1">
        <v>5</v>
      </c>
      <c r="ER165" s="1">
        <v>6</v>
      </c>
      <c r="ES165" s="1">
        <v>0</v>
      </c>
      <c r="ET165" s="1">
        <v>0</v>
      </c>
      <c r="EU165" s="1">
        <v>50</v>
      </c>
      <c r="EV165" s="1">
        <v>22</v>
      </c>
      <c r="EW165" s="1">
        <v>10</v>
      </c>
      <c r="EX165" s="1">
        <v>5</v>
      </c>
      <c r="EY165" s="1">
        <v>0</v>
      </c>
      <c r="EZ165" s="1">
        <v>1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177</v>
      </c>
      <c r="FJ165" s="1" t="s">
        <v>375</v>
      </c>
      <c r="FK165" s="1">
        <v>190</v>
      </c>
      <c r="FL165" s="1">
        <v>9</v>
      </c>
      <c r="FM165" s="1" t="s">
        <v>375</v>
      </c>
      <c r="FN165" s="1">
        <v>12</v>
      </c>
      <c r="FO165" s="1">
        <v>47</v>
      </c>
      <c r="FP165" s="1">
        <v>12</v>
      </c>
      <c r="FQ165" s="1">
        <v>47</v>
      </c>
      <c r="FR165" s="1" t="s">
        <v>314</v>
      </c>
      <c r="FS165" s="1">
        <v>313</v>
      </c>
      <c r="FT165" s="1">
        <v>134</v>
      </c>
      <c r="FU165" s="1">
        <v>313</v>
      </c>
    </row>
    <row r="166" spans="63:177">
      <c r="BK166" s="29">
        <v>565886126</v>
      </c>
      <c r="BL166" s="1" t="s">
        <v>94</v>
      </c>
      <c r="BM166" s="1">
        <v>155</v>
      </c>
      <c r="BN166" s="1" t="s">
        <v>289</v>
      </c>
      <c r="BO166" s="1" t="s">
        <v>290</v>
      </c>
      <c r="BP166" s="1">
        <v>74</v>
      </c>
      <c r="BQ166" s="1">
        <v>0</v>
      </c>
      <c r="BR166" s="4">
        <v>40.905405405405403</v>
      </c>
      <c r="BS166" s="4">
        <v>28.864864864864863</v>
      </c>
      <c r="BT166" s="4">
        <v>27.445945945945947</v>
      </c>
      <c r="BU166" s="4">
        <v>97.21621621621621</v>
      </c>
      <c r="BV166" s="4">
        <v>32.405405405405411</v>
      </c>
      <c r="BW166" s="1">
        <v>28</v>
      </c>
      <c r="BX166" s="1">
        <v>34</v>
      </c>
      <c r="BY166" s="1">
        <v>10</v>
      </c>
      <c r="BZ166" s="1">
        <v>2</v>
      </c>
      <c r="CA166" s="1">
        <v>1</v>
      </c>
      <c r="CB166" s="1">
        <v>0</v>
      </c>
      <c r="CC166" s="1">
        <v>48</v>
      </c>
      <c r="CD166" s="1">
        <v>19</v>
      </c>
      <c r="CE166" s="1">
        <v>6</v>
      </c>
      <c r="CF166" s="1">
        <v>1</v>
      </c>
      <c r="CG166" s="1">
        <v>0</v>
      </c>
      <c r="CH166" s="1">
        <v>0</v>
      </c>
      <c r="CI166" s="1">
        <v>53</v>
      </c>
      <c r="CJ166" s="1">
        <v>17</v>
      </c>
      <c r="CK166" s="1">
        <v>2</v>
      </c>
      <c r="CL166" s="1">
        <v>2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4"/>
      <c r="CT166" s="4"/>
      <c r="CU166" s="4"/>
      <c r="CV166" s="4"/>
      <c r="CW166" s="4"/>
      <c r="CX166" s="4"/>
      <c r="CY166" s="4"/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74</v>
      </c>
      <c r="EA166" s="1">
        <v>0</v>
      </c>
      <c r="EB166" s="4">
        <v>40.905405405405403</v>
      </c>
      <c r="EC166" s="4">
        <v>28.864864864864863</v>
      </c>
      <c r="ED166" s="4">
        <v>27.445945945945947</v>
      </c>
      <c r="EE166" s="4"/>
      <c r="EF166" s="4">
        <v>97.21621621621621</v>
      </c>
      <c r="EG166" s="4">
        <v>32.405405405405411</v>
      </c>
      <c r="EH166" s="4">
        <v>32.405405405405411</v>
      </c>
      <c r="EI166" s="1">
        <v>28</v>
      </c>
      <c r="EJ166" s="1">
        <v>34</v>
      </c>
      <c r="EK166" s="1">
        <v>10</v>
      </c>
      <c r="EL166" s="1">
        <v>2</v>
      </c>
      <c r="EM166" s="1">
        <v>1</v>
      </c>
      <c r="EN166" s="1">
        <v>0</v>
      </c>
      <c r="EO166" s="1">
        <v>48</v>
      </c>
      <c r="EP166" s="1">
        <v>19</v>
      </c>
      <c r="EQ166" s="1">
        <v>6</v>
      </c>
      <c r="ER166" s="1">
        <v>1</v>
      </c>
      <c r="ES166" s="1">
        <v>0</v>
      </c>
      <c r="ET166" s="1">
        <v>0</v>
      </c>
      <c r="EU166" s="1">
        <v>53</v>
      </c>
      <c r="EV166" s="1">
        <v>17</v>
      </c>
      <c r="EW166" s="1">
        <v>2</v>
      </c>
      <c r="EX166" s="1">
        <v>2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277</v>
      </c>
      <c r="FJ166" s="1" t="s">
        <v>375</v>
      </c>
      <c r="FK166" s="1">
        <v>281</v>
      </c>
      <c r="FL166" s="1">
        <v>37</v>
      </c>
      <c r="FM166" s="1" t="s">
        <v>375</v>
      </c>
      <c r="FN166" s="1">
        <v>38</v>
      </c>
      <c r="FO166" s="1">
        <v>47</v>
      </c>
      <c r="FP166" s="1">
        <v>12</v>
      </c>
      <c r="FQ166" s="1">
        <v>47</v>
      </c>
      <c r="FR166" s="1" t="s">
        <v>314</v>
      </c>
      <c r="FS166" s="1">
        <v>313</v>
      </c>
      <c r="FT166" s="1">
        <v>134</v>
      </c>
      <c r="FU166" s="1">
        <v>313</v>
      </c>
    </row>
    <row r="167" spans="63:177">
      <c r="BK167" s="29">
        <v>257504809</v>
      </c>
      <c r="BL167" s="1" t="s">
        <v>95</v>
      </c>
      <c r="BM167" s="1">
        <v>169</v>
      </c>
      <c r="BN167" s="1" t="s">
        <v>289</v>
      </c>
      <c r="BO167" s="1" t="s">
        <v>370</v>
      </c>
      <c r="BP167" s="1">
        <v>54</v>
      </c>
      <c r="BQ167" s="1">
        <v>0</v>
      </c>
      <c r="BR167" s="4">
        <v>44.277777777777779</v>
      </c>
      <c r="BS167" s="4">
        <v>38.814814814814817</v>
      </c>
      <c r="BT167" s="4">
        <v>37.962962962962962</v>
      </c>
      <c r="BU167" s="4">
        <v>121.05555555555556</v>
      </c>
      <c r="BV167" s="4">
        <v>40.351851851851862</v>
      </c>
      <c r="BW167" s="1">
        <v>15</v>
      </c>
      <c r="BX167" s="1">
        <v>27</v>
      </c>
      <c r="BY167" s="1">
        <v>11</v>
      </c>
      <c r="BZ167" s="1">
        <v>1</v>
      </c>
      <c r="CA167" s="1">
        <v>0</v>
      </c>
      <c r="CB167" s="1">
        <v>0</v>
      </c>
      <c r="CC167" s="1">
        <v>24</v>
      </c>
      <c r="CD167" s="1">
        <v>19</v>
      </c>
      <c r="CE167" s="1">
        <v>6</v>
      </c>
      <c r="CF167" s="1">
        <v>5</v>
      </c>
      <c r="CG167" s="1">
        <v>0</v>
      </c>
      <c r="CH167" s="1">
        <v>1</v>
      </c>
      <c r="CI167" s="1">
        <v>31</v>
      </c>
      <c r="CJ167" s="1">
        <v>10</v>
      </c>
      <c r="CK167" s="1">
        <v>9</v>
      </c>
      <c r="CL167" s="1">
        <v>4</v>
      </c>
      <c r="CM167" s="1">
        <v>0</v>
      </c>
      <c r="CN167" s="1">
        <v>1</v>
      </c>
      <c r="CO167" s="1">
        <v>0</v>
      </c>
      <c r="CP167" s="1">
        <v>0</v>
      </c>
      <c r="CQ167" s="1">
        <v>90</v>
      </c>
      <c r="CR167" s="1">
        <v>0</v>
      </c>
      <c r="CS167" s="4">
        <v>57.966666666666669</v>
      </c>
      <c r="CT167" s="4">
        <v>42.266666666666666</v>
      </c>
      <c r="CU167" s="4">
        <v>44.455555555555556</v>
      </c>
      <c r="CV167" s="4">
        <v>46.455555555555556</v>
      </c>
      <c r="CW167" s="4">
        <v>144.6888888888889</v>
      </c>
      <c r="CX167" s="4">
        <v>48.229629629629635</v>
      </c>
      <c r="CY167" s="4">
        <v>47.786111111111111</v>
      </c>
      <c r="CZ167" s="1">
        <v>9</v>
      </c>
      <c r="DA167" s="1">
        <v>38</v>
      </c>
      <c r="DB167" s="1">
        <v>31</v>
      </c>
      <c r="DC167" s="1">
        <v>12</v>
      </c>
      <c r="DD167" s="1">
        <v>0</v>
      </c>
      <c r="DE167" s="1">
        <v>0</v>
      </c>
      <c r="DF167" s="1">
        <v>33</v>
      </c>
      <c r="DG167" s="1">
        <v>38</v>
      </c>
      <c r="DH167" s="1">
        <v>12</v>
      </c>
      <c r="DI167" s="1">
        <v>7</v>
      </c>
      <c r="DJ167" s="1">
        <v>0</v>
      </c>
      <c r="DK167" s="1">
        <v>1</v>
      </c>
      <c r="DL167" s="1">
        <v>42</v>
      </c>
      <c r="DM167" s="1">
        <v>23</v>
      </c>
      <c r="DN167" s="1">
        <v>12</v>
      </c>
      <c r="DO167" s="1">
        <v>13</v>
      </c>
      <c r="DP167" s="1">
        <v>0</v>
      </c>
      <c r="DQ167" s="1">
        <v>3</v>
      </c>
      <c r="DR167" s="1">
        <v>25</v>
      </c>
      <c r="DS167" s="1">
        <v>44</v>
      </c>
      <c r="DT167" s="1">
        <v>19</v>
      </c>
      <c r="DU167" s="1">
        <v>2</v>
      </c>
      <c r="DV167" s="1">
        <v>0</v>
      </c>
      <c r="DW167" s="1">
        <v>0</v>
      </c>
      <c r="DX167" s="1">
        <v>0</v>
      </c>
      <c r="DY167" s="1">
        <v>0</v>
      </c>
      <c r="DZ167" s="1">
        <v>144</v>
      </c>
      <c r="EA167" s="1">
        <v>0</v>
      </c>
      <c r="EB167" s="4">
        <v>52.833333333333336</v>
      </c>
      <c r="EC167" s="4">
        <v>40.972222222222221</v>
      </c>
      <c r="ED167" s="4">
        <v>42.020833333333336</v>
      </c>
      <c r="EE167" s="4">
        <v>46.455555555555556</v>
      </c>
      <c r="EF167" s="4">
        <v>135.82638888888889</v>
      </c>
      <c r="EG167" s="4">
        <v>45.275462962962962</v>
      </c>
      <c r="EH167" s="4">
        <v>44.998263888888893</v>
      </c>
      <c r="EI167" s="1">
        <v>24</v>
      </c>
      <c r="EJ167" s="1">
        <v>65</v>
      </c>
      <c r="EK167" s="1">
        <v>42</v>
      </c>
      <c r="EL167" s="1">
        <v>13</v>
      </c>
      <c r="EM167" s="1">
        <v>0</v>
      </c>
      <c r="EN167" s="1">
        <v>0</v>
      </c>
      <c r="EO167" s="1">
        <v>57</v>
      </c>
      <c r="EP167" s="1">
        <v>57</v>
      </c>
      <c r="EQ167" s="1">
        <v>18</v>
      </c>
      <c r="ER167" s="1">
        <v>12</v>
      </c>
      <c r="ES167" s="1">
        <v>0</v>
      </c>
      <c r="ET167" s="1">
        <v>2</v>
      </c>
      <c r="EU167" s="1">
        <v>73</v>
      </c>
      <c r="EV167" s="1">
        <v>33</v>
      </c>
      <c r="EW167" s="1">
        <v>21</v>
      </c>
      <c r="EX167" s="1">
        <v>17</v>
      </c>
      <c r="EY167" s="1">
        <v>0</v>
      </c>
      <c r="EZ167" s="1">
        <v>4</v>
      </c>
      <c r="FA167" s="1">
        <v>25</v>
      </c>
      <c r="FB167" s="1">
        <v>44</v>
      </c>
      <c r="FC167" s="1">
        <v>19</v>
      </c>
      <c r="FD167" s="1">
        <v>2</v>
      </c>
      <c r="FE167" s="1">
        <v>0</v>
      </c>
      <c r="FF167" s="1">
        <v>0</v>
      </c>
      <c r="FG167" s="1">
        <v>0</v>
      </c>
      <c r="FH167" s="1">
        <v>0</v>
      </c>
      <c r="FI167" s="1">
        <v>188</v>
      </c>
      <c r="FJ167" s="1">
        <v>85</v>
      </c>
      <c r="FK167" s="1">
        <v>131</v>
      </c>
      <c r="FL167" s="1">
        <v>11</v>
      </c>
      <c r="FM167" s="1">
        <v>4</v>
      </c>
      <c r="FN167" s="1">
        <v>3</v>
      </c>
      <c r="FO167" s="1">
        <v>47</v>
      </c>
      <c r="FP167" s="1">
        <v>12</v>
      </c>
      <c r="FQ167" s="1">
        <v>47</v>
      </c>
      <c r="FR167" s="1" t="s">
        <v>314</v>
      </c>
      <c r="FS167" s="1">
        <v>313</v>
      </c>
      <c r="FT167" s="1">
        <v>134</v>
      </c>
      <c r="FU167" s="1">
        <v>313</v>
      </c>
    </row>
    <row r="168" spans="63:177">
      <c r="BK168" s="29">
        <v>693137574</v>
      </c>
      <c r="BL168" s="1" t="s">
        <v>96</v>
      </c>
      <c r="BM168" s="1">
        <v>170</v>
      </c>
      <c r="BN168" s="1" t="s">
        <v>289</v>
      </c>
      <c r="BO168" s="1" t="s">
        <v>290</v>
      </c>
      <c r="BP168" s="1">
        <v>88</v>
      </c>
      <c r="BQ168" s="1">
        <v>37</v>
      </c>
      <c r="BR168" s="4">
        <v>50.352941176470587</v>
      </c>
      <c r="BS168" s="4">
        <v>36.627450980392155</v>
      </c>
      <c r="BT168" s="4">
        <v>32.019607843137258</v>
      </c>
      <c r="BU168" s="4">
        <v>119</v>
      </c>
      <c r="BV168" s="4">
        <v>39.666666666666657</v>
      </c>
      <c r="BW168" s="1">
        <v>9</v>
      </c>
      <c r="BX168" s="1">
        <v>25</v>
      </c>
      <c r="BY168" s="1">
        <v>17</v>
      </c>
      <c r="BZ168" s="1">
        <v>0</v>
      </c>
      <c r="CA168" s="1">
        <v>0</v>
      </c>
      <c r="CB168" s="1">
        <v>0</v>
      </c>
      <c r="CC168" s="1">
        <v>23</v>
      </c>
      <c r="CD168" s="1">
        <v>23</v>
      </c>
      <c r="CE168" s="1">
        <v>4</v>
      </c>
      <c r="CF168" s="1">
        <v>1</v>
      </c>
      <c r="CG168" s="1">
        <v>1</v>
      </c>
      <c r="CH168" s="1">
        <v>0</v>
      </c>
      <c r="CI168" s="1">
        <v>30</v>
      </c>
      <c r="CJ168" s="1">
        <v>16</v>
      </c>
      <c r="CK168" s="1">
        <v>3</v>
      </c>
      <c r="CL168" s="1">
        <v>2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4"/>
      <c r="CT168" s="4"/>
      <c r="CU168" s="4"/>
      <c r="CV168" s="4"/>
      <c r="CW168" s="4"/>
      <c r="CX168" s="4"/>
      <c r="CY168" s="4"/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88</v>
      </c>
      <c r="EA168" s="1">
        <v>37</v>
      </c>
      <c r="EB168" s="4">
        <v>50.352941176470587</v>
      </c>
      <c r="EC168" s="4">
        <v>36.627450980392155</v>
      </c>
      <c r="ED168" s="4">
        <v>32.019607843137258</v>
      </c>
      <c r="EE168" s="4"/>
      <c r="EF168" s="4">
        <v>119</v>
      </c>
      <c r="EG168" s="4">
        <v>39.666666666666657</v>
      </c>
      <c r="EH168" s="4">
        <v>39.666666666666657</v>
      </c>
      <c r="EI168" s="1">
        <v>9</v>
      </c>
      <c r="EJ168" s="1">
        <v>25</v>
      </c>
      <c r="EK168" s="1">
        <v>17</v>
      </c>
      <c r="EL168" s="1">
        <v>0</v>
      </c>
      <c r="EM168" s="1">
        <v>0</v>
      </c>
      <c r="EN168" s="1">
        <v>0</v>
      </c>
      <c r="EO168" s="1">
        <v>23</v>
      </c>
      <c r="EP168" s="1">
        <v>23</v>
      </c>
      <c r="EQ168" s="1">
        <v>4</v>
      </c>
      <c r="ER168" s="1">
        <v>1</v>
      </c>
      <c r="ES168" s="1">
        <v>1</v>
      </c>
      <c r="ET168" s="1">
        <v>0</v>
      </c>
      <c r="EU168" s="1">
        <v>30</v>
      </c>
      <c r="EV168" s="1">
        <v>16</v>
      </c>
      <c r="EW168" s="1">
        <v>3</v>
      </c>
      <c r="EX168" s="1">
        <v>2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200</v>
      </c>
      <c r="FJ168" s="1" t="s">
        <v>375</v>
      </c>
      <c r="FK168" s="1">
        <v>206</v>
      </c>
      <c r="FL168" s="1">
        <v>16</v>
      </c>
      <c r="FM168" s="1" t="s">
        <v>375</v>
      </c>
      <c r="FN168" s="1">
        <v>18</v>
      </c>
      <c r="FO168" s="1">
        <v>47</v>
      </c>
      <c r="FP168" s="1">
        <v>12</v>
      </c>
      <c r="FQ168" s="1">
        <v>47</v>
      </c>
      <c r="FR168" s="1" t="s">
        <v>314</v>
      </c>
      <c r="FS168" s="1">
        <v>313</v>
      </c>
      <c r="FT168" s="1">
        <v>134</v>
      </c>
      <c r="FU168" s="1">
        <v>313</v>
      </c>
    </row>
    <row r="169" spans="63:177">
      <c r="BK169" s="29">
        <v>903337368</v>
      </c>
      <c r="BL169" s="1" t="s">
        <v>97</v>
      </c>
      <c r="BM169" s="1">
        <v>187</v>
      </c>
      <c r="BN169" s="1" t="s">
        <v>289</v>
      </c>
      <c r="BO169" s="1" t="s">
        <v>370</v>
      </c>
      <c r="BP169" s="1">
        <v>133</v>
      </c>
      <c r="BQ169" s="1">
        <v>0</v>
      </c>
      <c r="BR169" s="4">
        <v>42.180451127819552</v>
      </c>
      <c r="BS169" s="4">
        <v>33.383458646616539</v>
      </c>
      <c r="BT169" s="4">
        <v>26.218045112781954</v>
      </c>
      <c r="BU169" s="4">
        <v>101.78195488721805</v>
      </c>
      <c r="BV169" s="4">
        <v>33.927318295739362</v>
      </c>
      <c r="BW169" s="1">
        <v>43</v>
      </c>
      <c r="BX169" s="1">
        <v>61</v>
      </c>
      <c r="BY169" s="1">
        <v>27</v>
      </c>
      <c r="BZ169" s="1">
        <v>2</v>
      </c>
      <c r="CA169" s="1">
        <v>1</v>
      </c>
      <c r="CB169" s="1">
        <v>0</v>
      </c>
      <c r="CC169" s="1">
        <v>68</v>
      </c>
      <c r="CD169" s="1">
        <v>53</v>
      </c>
      <c r="CE169" s="1">
        <v>9</v>
      </c>
      <c r="CF169" s="1">
        <v>3</v>
      </c>
      <c r="CG169" s="1">
        <v>1</v>
      </c>
      <c r="CH169" s="1">
        <v>0</v>
      </c>
      <c r="CI169" s="1">
        <v>99</v>
      </c>
      <c r="CJ169" s="1">
        <v>25</v>
      </c>
      <c r="CK169" s="1">
        <v>7</v>
      </c>
      <c r="CL169" s="1">
        <v>2</v>
      </c>
      <c r="CM169" s="1">
        <v>2</v>
      </c>
      <c r="CN169" s="1">
        <v>0</v>
      </c>
      <c r="CO169" s="1">
        <v>1</v>
      </c>
      <c r="CP169" s="1">
        <v>0</v>
      </c>
      <c r="CQ169" s="1">
        <v>33</v>
      </c>
      <c r="CR169" s="1">
        <v>0</v>
      </c>
      <c r="CS169" s="4">
        <v>44.606060606060609</v>
      </c>
      <c r="CT169" s="4">
        <v>31.636363636363637</v>
      </c>
      <c r="CU169" s="4">
        <v>33.969696969696969</v>
      </c>
      <c r="CV169" s="4">
        <v>52.454545454545453</v>
      </c>
      <c r="CW169" s="4">
        <v>110.21212121212122</v>
      </c>
      <c r="CX169" s="4">
        <v>36.737373737373744</v>
      </c>
      <c r="CY169" s="4">
        <v>40.666666666666664</v>
      </c>
      <c r="CZ169" s="1">
        <v>11</v>
      </c>
      <c r="DA169" s="1">
        <v>15</v>
      </c>
      <c r="DB169" s="1">
        <v>7</v>
      </c>
      <c r="DC169" s="1">
        <v>0</v>
      </c>
      <c r="DD169" s="1">
        <v>0</v>
      </c>
      <c r="DE169" s="1">
        <v>0</v>
      </c>
      <c r="DF169" s="1">
        <v>20</v>
      </c>
      <c r="DG169" s="1">
        <v>12</v>
      </c>
      <c r="DH169" s="1">
        <v>0</v>
      </c>
      <c r="DI169" s="1">
        <v>1</v>
      </c>
      <c r="DJ169" s="1">
        <v>0</v>
      </c>
      <c r="DK169" s="1">
        <v>0</v>
      </c>
      <c r="DL169" s="1">
        <v>21</v>
      </c>
      <c r="DM169" s="1">
        <v>4</v>
      </c>
      <c r="DN169" s="1">
        <v>6</v>
      </c>
      <c r="DO169" s="1">
        <v>2</v>
      </c>
      <c r="DP169" s="1">
        <v>0</v>
      </c>
      <c r="DQ169" s="1">
        <v>0</v>
      </c>
      <c r="DR169" s="1">
        <v>5</v>
      </c>
      <c r="DS169" s="1">
        <v>16</v>
      </c>
      <c r="DT169" s="1">
        <v>11</v>
      </c>
      <c r="DU169" s="1">
        <v>1</v>
      </c>
      <c r="DV169" s="1">
        <v>1</v>
      </c>
      <c r="DW169" s="1">
        <v>0</v>
      </c>
      <c r="DX169" s="1">
        <v>0</v>
      </c>
      <c r="DY169" s="1">
        <v>0</v>
      </c>
      <c r="DZ169" s="1">
        <v>166</v>
      </c>
      <c r="EA169" s="1">
        <v>0</v>
      </c>
      <c r="EB169" s="4">
        <v>42.662650602409641</v>
      </c>
      <c r="EC169" s="4">
        <v>33.036144578313255</v>
      </c>
      <c r="ED169" s="4">
        <v>27.759036144578314</v>
      </c>
      <c r="EE169" s="4">
        <v>52.454545454545453</v>
      </c>
      <c r="EF169" s="4">
        <v>103.4578313253012</v>
      </c>
      <c r="EG169" s="4">
        <v>34.485943775100424</v>
      </c>
      <c r="EH169" s="4">
        <v>35.267068273092384</v>
      </c>
      <c r="EI169" s="1">
        <v>54</v>
      </c>
      <c r="EJ169" s="1">
        <v>76</v>
      </c>
      <c r="EK169" s="1">
        <v>34</v>
      </c>
      <c r="EL169" s="1">
        <v>2</v>
      </c>
      <c r="EM169" s="1">
        <v>1</v>
      </c>
      <c r="EN169" s="1">
        <v>0</v>
      </c>
      <c r="EO169" s="1">
        <v>88</v>
      </c>
      <c r="EP169" s="1">
        <v>65</v>
      </c>
      <c r="EQ169" s="1">
        <v>9</v>
      </c>
      <c r="ER169" s="1">
        <v>4</v>
      </c>
      <c r="ES169" s="1">
        <v>1</v>
      </c>
      <c r="ET169" s="1">
        <v>0</v>
      </c>
      <c r="EU169" s="1">
        <v>120</v>
      </c>
      <c r="EV169" s="1">
        <v>29</v>
      </c>
      <c r="EW169" s="1">
        <v>13</v>
      </c>
      <c r="EX169" s="1">
        <v>4</v>
      </c>
      <c r="EY169" s="1">
        <v>2</v>
      </c>
      <c r="EZ169" s="1">
        <v>0</v>
      </c>
      <c r="FA169" s="1">
        <v>5</v>
      </c>
      <c r="FB169" s="1">
        <v>16</v>
      </c>
      <c r="FC169" s="1">
        <v>11</v>
      </c>
      <c r="FD169" s="1">
        <v>1</v>
      </c>
      <c r="FE169" s="1">
        <v>1</v>
      </c>
      <c r="FF169" s="1">
        <v>0</v>
      </c>
      <c r="FG169" s="1">
        <v>1</v>
      </c>
      <c r="FH169" s="1">
        <v>0</v>
      </c>
      <c r="FI169" s="1">
        <v>268</v>
      </c>
      <c r="FJ169" s="1">
        <v>126</v>
      </c>
      <c r="FK169" s="1">
        <v>271</v>
      </c>
      <c r="FL169" s="1">
        <v>33</v>
      </c>
      <c r="FM169" s="1">
        <v>10</v>
      </c>
      <c r="FN169" s="1">
        <v>34</v>
      </c>
      <c r="FO169" s="1">
        <v>47</v>
      </c>
      <c r="FP169" s="1">
        <v>12</v>
      </c>
      <c r="FQ169" s="1">
        <v>47</v>
      </c>
      <c r="FR169" s="1" t="s">
        <v>314</v>
      </c>
      <c r="FS169" s="1">
        <v>313</v>
      </c>
      <c r="FT169" s="1">
        <v>134</v>
      </c>
      <c r="FU169" s="1">
        <v>313</v>
      </c>
    </row>
    <row r="170" spans="63:177">
      <c r="BK170" s="29">
        <v>144679231</v>
      </c>
      <c r="BL170" s="1" t="s">
        <v>98</v>
      </c>
      <c r="BM170" s="1">
        <v>188</v>
      </c>
      <c r="BN170" s="1" t="s">
        <v>289</v>
      </c>
      <c r="BO170" s="1" t="s">
        <v>290</v>
      </c>
      <c r="BP170" s="1">
        <v>90</v>
      </c>
      <c r="BQ170" s="1">
        <v>0</v>
      </c>
      <c r="BR170" s="4">
        <v>37.81111111111111</v>
      </c>
      <c r="BS170" s="4">
        <v>32.266666666666666</v>
      </c>
      <c r="BT170" s="4">
        <v>28.18888888888889</v>
      </c>
      <c r="BU170" s="4">
        <v>98.266666666666666</v>
      </c>
      <c r="BV170" s="4">
        <v>32.755555555555567</v>
      </c>
      <c r="BW170" s="1">
        <v>44</v>
      </c>
      <c r="BX170" s="1">
        <v>32</v>
      </c>
      <c r="BY170" s="1">
        <v>14</v>
      </c>
      <c r="BZ170" s="1">
        <v>0</v>
      </c>
      <c r="CA170" s="1">
        <v>2</v>
      </c>
      <c r="CB170" s="1">
        <v>0</v>
      </c>
      <c r="CC170" s="1">
        <v>49</v>
      </c>
      <c r="CD170" s="1">
        <v>32</v>
      </c>
      <c r="CE170" s="1">
        <v>8</v>
      </c>
      <c r="CF170" s="1">
        <v>1</v>
      </c>
      <c r="CG170" s="1">
        <v>2</v>
      </c>
      <c r="CH170" s="1">
        <v>0</v>
      </c>
      <c r="CI170" s="1">
        <v>64</v>
      </c>
      <c r="CJ170" s="1">
        <v>15</v>
      </c>
      <c r="CK170" s="1">
        <v>9</v>
      </c>
      <c r="CL170" s="1">
        <v>2</v>
      </c>
      <c r="CM170" s="1">
        <v>2</v>
      </c>
      <c r="CN170" s="1">
        <v>0</v>
      </c>
      <c r="CO170" s="1">
        <v>2</v>
      </c>
      <c r="CP170" s="1">
        <v>0</v>
      </c>
      <c r="CQ170" s="1">
        <v>0</v>
      </c>
      <c r="CR170" s="1">
        <v>0</v>
      </c>
      <c r="CS170" s="4"/>
      <c r="CT170" s="4"/>
      <c r="CU170" s="4"/>
      <c r="CV170" s="4"/>
      <c r="CW170" s="4"/>
      <c r="CX170" s="4"/>
      <c r="CY170" s="4"/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90</v>
      </c>
      <c r="EA170" s="1">
        <v>0</v>
      </c>
      <c r="EB170" s="4">
        <v>37.81111111111111</v>
      </c>
      <c r="EC170" s="4">
        <v>32.266666666666666</v>
      </c>
      <c r="ED170" s="4">
        <v>28.18888888888889</v>
      </c>
      <c r="EE170" s="4"/>
      <c r="EF170" s="4">
        <v>98.266666666666666</v>
      </c>
      <c r="EG170" s="4">
        <v>32.755555555555567</v>
      </c>
      <c r="EH170" s="4">
        <v>32.755555555555567</v>
      </c>
      <c r="EI170" s="1">
        <v>44</v>
      </c>
      <c r="EJ170" s="1">
        <v>32</v>
      </c>
      <c r="EK170" s="1">
        <v>14</v>
      </c>
      <c r="EL170" s="1">
        <v>0</v>
      </c>
      <c r="EM170" s="1">
        <v>2</v>
      </c>
      <c r="EN170" s="1">
        <v>0</v>
      </c>
      <c r="EO170" s="1">
        <v>49</v>
      </c>
      <c r="EP170" s="1">
        <v>32</v>
      </c>
      <c r="EQ170" s="1">
        <v>8</v>
      </c>
      <c r="ER170" s="1">
        <v>1</v>
      </c>
      <c r="ES170" s="1">
        <v>2</v>
      </c>
      <c r="ET170" s="1">
        <v>0</v>
      </c>
      <c r="EU170" s="1">
        <v>64</v>
      </c>
      <c r="EV170" s="1">
        <v>15</v>
      </c>
      <c r="EW170" s="1">
        <v>9</v>
      </c>
      <c r="EX170" s="1">
        <v>2</v>
      </c>
      <c r="EY170" s="1">
        <v>2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2</v>
      </c>
      <c r="FH170" s="1">
        <v>0</v>
      </c>
      <c r="FI170" s="1">
        <v>276</v>
      </c>
      <c r="FJ170" s="1" t="s">
        <v>375</v>
      </c>
      <c r="FK170" s="1">
        <v>280</v>
      </c>
      <c r="FL170" s="1">
        <v>36</v>
      </c>
      <c r="FM170" s="1" t="s">
        <v>375</v>
      </c>
      <c r="FN170" s="1">
        <v>37</v>
      </c>
      <c r="FO170" s="1">
        <v>47</v>
      </c>
      <c r="FP170" s="1">
        <v>12</v>
      </c>
      <c r="FQ170" s="1">
        <v>47</v>
      </c>
      <c r="FR170" s="1" t="s">
        <v>314</v>
      </c>
      <c r="FS170" s="1">
        <v>313</v>
      </c>
      <c r="FT170" s="1">
        <v>134</v>
      </c>
      <c r="FU170" s="1">
        <v>313</v>
      </c>
    </row>
    <row r="171" spans="63:177">
      <c r="BK171" s="29">
        <v>800505706</v>
      </c>
      <c r="BL171" s="1" t="s">
        <v>99</v>
      </c>
      <c r="BM171" s="1">
        <v>192</v>
      </c>
      <c r="BN171" s="1" t="s">
        <v>289</v>
      </c>
      <c r="BO171" s="1" t="s">
        <v>290</v>
      </c>
      <c r="BP171" s="1">
        <v>205</v>
      </c>
      <c r="BQ171" s="1">
        <v>0</v>
      </c>
      <c r="BR171" s="4">
        <v>46.2</v>
      </c>
      <c r="BS171" s="4">
        <v>39.024390243902438</v>
      </c>
      <c r="BT171" s="4">
        <v>35.780487804878049</v>
      </c>
      <c r="BU171" s="4">
        <v>121.00487804878048</v>
      </c>
      <c r="BV171" s="4">
        <v>40.334959349593504</v>
      </c>
      <c r="BW171" s="1">
        <v>54</v>
      </c>
      <c r="BX171" s="1">
        <v>103</v>
      </c>
      <c r="BY171" s="1">
        <v>36</v>
      </c>
      <c r="BZ171" s="1">
        <v>12</v>
      </c>
      <c r="CA171" s="1">
        <v>0</v>
      </c>
      <c r="CB171" s="1">
        <v>0</v>
      </c>
      <c r="CC171" s="1">
        <v>88</v>
      </c>
      <c r="CD171" s="1">
        <v>84</v>
      </c>
      <c r="CE171" s="1">
        <v>20</v>
      </c>
      <c r="CF171" s="1">
        <v>13</v>
      </c>
      <c r="CG171" s="1">
        <v>1</v>
      </c>
      <c r="CH171" s="1">
        <v>0</v>
      </c>
      <c r="CI171" s="1">
        <v>113</v>
      </c>
      <c r="CJ171" s="1">
        <v>62</v>
      </c>
      <c r="CK171" s="1">
        <v>18</v>
      </c>
      <c r="CL171" s="1">
        <v>12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4"/>
      <c r="CT171" s="4"/>
      <c r="CU171" s="4"/>
      <c r="CV171" s="4"/>
      <c r="CW171" s="4"/>
      <c r="CX171" s="4"/>
      <c r="CY171" s="4"/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205</v>
      </c>
      <c r="EA171" s="1">
        <v>0</v>
      </c>
      <c r="EB171" s="4">
        <v>46.2</v>
      </c>
      <c r="EC171" s="4">
        <v>39.024390243902438</v>
      </c>
      <c r="ED171" s="4">
        <v>35.780487804878049</v>
      </c>
      <c r="EE171" s="4"/>
      <c r="EF171" s="4">
        <v>121.00487804878048</v>
      </c>
      <c r="EG171" s="4">
        <v>40.334959349593504</v>
      </c>
      <c r="EH171" s="4">
        <v>40.334959349593504</v>
      </c>
      <c r="EI171" s="1">
        <v>54</v>
      </c>
      <c r="EJ171" s="1">
        <v>103</v>
      </c>
      <c r="EK171" s="1">
        <v>36</v>
      </c>
      <c r="EL171" s="1">
        <v>12</v>
      </c>
      <c r="EM171" s="1">
        <v>0</v>
      </c>
      <c r="EN171" s="1">
        <v>0</v>
      </c>
      <c r="EO171" s="1">
        <v>88</v>
      </c>
      <c r="EP171" s="1">
        <v>84</v>
      </c>
      <c r="EQ171" s="1">
        <v>20</v>
      </c>
      <c r="ER171" s="1">
        <v>13</v>
      </c>
      <c r="ES171" s="1">
        <v>1</v>
      </c>
      <c r="ET171" s="1">
        <v>0</v>
      </c>
      <c r="EU171" s="1">
        <v>113</v>
      </c>
      <c r="EV171" s="1">
        <v>62</v>
      </c>
      <c r="EW171" s="1">
        <v>18</v>
      </c>
      <c r="EX171" s="1">
        <v>12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189</v>
      </c>
      <c r="FJ171" s="1" t="s">
        <v>375</v>
      </c>
      <c r="FK171" s="1">
        <v>200</v>
      </c>
      <c r="FL171" s="1">
        <v>12</v>
      </c>
      <c r="FM171" s="1" t="s">
        <v>375</v>
      </c>
      <c r="FN171" s="1">
        <v>15</v>
      </c>
      <c r="FO171" s="1">
        <v>47</v>
      </c>
      <c r="FP171" s="1">
        <v>12</v>
      </c>
      <c r="FQ171" s="1">
        <v>47</v>
      </c>
      <c r="FR171" s="1" t="s">
        <v>314</v>
      </c>
      <c r="FS171" s="1">
        <v>313</v>
      </c>
      <c r="FT171" s="1">
        <v>134</v>
      </c>
      <c r="FU171" s="1">
        <v>313</v>
      </c>
    </row>
    <row r="172" spans="63:177">
      <c r="BK172" s="29">
        <v>235581952</v>
      </c>
      <c r="BL172" s="1" t="s">
        <v>100</v>
      </c>
      <c r="BM172" s="1">
        <v>198</v>
      </c>
      <c r="BN172" s="1" t="s">
        <v>289</v>
      </c>
      <c r="BO172" s="1" t="s">
        <v>290</v>
      </c>
      <c r="BP172" s="1">
        <v>82</v>
      </c>
      <c r="BQ172" s="1">
        <v>0</v>
      </c>
      <c r="BR172" s="4">
        <v>42.951219512195124</v>
      </c>
      <c r="BS172" s="4">
        <v>32.926829268292686</v>
      </c>
      <c r="BT172" s="4">
        <v>29.804878048780488</v>
      </c>
      <c r="BU172" s="4">
        <v>105.6829268292683</v>
      </c>
      <c r="BV172" s="4">
        <v>35.22764227642277</v>
      </c>
      <c r="BW172" s="1">
        <v>29</v>
      </c>
      <c r="BX172" s="1">
        <v>36</v>
      </c>
      <c r="BY172" s="1">
        <v>15</v>
      </c>
      <c r="BZ172" s="1">
        <v>2</v>
      </c>
      <c r="CA172" s="1">
        <v>0</v>
      </c>
      <c r="CB172" s="1">
        <v>0</v>
      </c>
      <c r="CC172" s="1">
        <v>46</v>
      </c>
      <c r="CD172" s="1">
        <v>29</v>
      </c>
      <c r="CE172" s="1">
        <v>5</v>
      </c>
      <c r="CF172" s="1">
        <v>2</v>
      </c>
      <c r="CG172" s="1">
        <v>0</v>
      </c>
      <c r="CH172" s="1">
        <v>0</v>
      </c>
      <c r="CI172" s="1">
        <v>55</v>
      </c>
      <c r="CJ172" s="1">
        <v>19</v>
      </c>
      <c r="CK172" s="1">
        <v>8</v>
      </c>
      <c r="CL172" s="1">
        <v>0</v>
      </c>
      <c r="CM172" s="1">
        <v>1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4"/>
      <c r="CT172" s="4"/>
      <c r="CU172" s="4"/>
      <c r="CV172" s="4"/>
      <c r="CW172" s="4"/>
      <c r="CX172" s="4"/>
      <c r="CY172" s="4"/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82</v>
      </c>
      <c r="EA172" s="1">
        <v>0</v>
      </c>
      <c r="EB172" s="4">
        <v>42.951219512195124</v>
      </c>
      <c r="EC172" s="4">
        <v>32.926829268292686</v>
      </c>
      <c r="ED172" s="4">
        <v>29.804878048780488</v>
      </c>
      <c r="EE172" s="4"/>
      <c r="EF172" s="4">
        <v>105.6829268292683</v>
      </c>
      <c r="EG172" s="4">
        <v>35.22764227642277</v>
      </c>
      <c r="EH172" s="4">
        <v>35.22764227642277</v>
      </c>
      <c r="EI172" s="1">
        <v>29</v>
      </c>
      <c r="EJ172" s="1">
        <v>36</v>
      </c>
      <c r="EK172" s="1">
        <v>15</v>
      </c>
      <c r="EL172" s="1">
        <v>2</v>
      </c>
      <c r="EM172" s="1">
        <v>0</v>
      </c>
      <c r="EN172" s="1">
        <v>0</v>
      </c>
      <c r="EO172" s="1">
        <v>46</v>
      </c>
      <c r="EP172" s="1">
        <v>29</v>
      </c>
      <c r="EQ172" s="1">
        <v>5</v>
      </c>
      <c r="ER172" s="1">
        <v>2</v>
      </c>
      <c r="ES172" s="1">
        <v>0</v>
      </c>
      <c r="ET172" s="1">
        <v>0</v>
      </c>
      <c r="EU172" s="1">
        <v>55</v>
      </c>
      <c r="EV172" s="1">
        <v>19</v>
      </c>
      <c r="EW172" s="1">
        <v>8</v>
      </c>
      <c r="EX172" s="1">
        <v>0</v>
      </c>
      <c r="EY172" s="1">
        <v>1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258</v>
      </c>
      <c r="FJ172" s="1" t="s">
        <v>375</v>
      </c>
      <c r="FK172" s="1">
        <v>265</v>
      </c>
      <c r="FL172" s="1">
        <v>31</v>
      </c>
      <c r="FM172" s="1" t="s">
        <v>375</v>
      </c>
      <c r="FN172" s="1">
        <v>31</v>
      </c>
      <c r="FO172" s="1">
        <v>47</v>
      </c>
      <c r="FP172" s="1">
        <v>12</v>
      </c>
      <c r="FQ172" s="1">
        <v>47</v>
      </c>
      <c r="FR172" s="1" t="s">
        <v>314</v>
      </c>
      <c r="FS172" s="1">
        <v>313</v>
      </c>
      <c r="FT172" s="1">
        <v>134</v>
      </c>
      <c r="FU172" s="1">
        <v>313</v>
      </c>
    </row>
    <row r="173" spans="63:177">
      <c r="BK173" s="29">
        <v>661503501</v>
      </c>
      <c r="BL173" s="1" t="s">
        <v>101</v>
      </c>
      <c r="BM173" s="1">
        <v>209</v>
      </c>
      <c r="BN173" s="1" t="s">
        <v>289</v>
      </c>
      <c r="BO173" s="1" t="s">
        <v>290</v>
      </c>
      <c r="BP173" s="1">
        <v>60</v>
      </c>
      <c r="BQ173" s="1">
        <v>0</v>
      </c>
      <c r="BR173" s="4">
        <v>32.283333333333331</v>
      </c>
      <c r="BS173" s="4">
        <v>25.266666666666666</v>
      </c>
      <c r="BT173" s="4">
        <v>25.383333333333333</v>
      </c>
      <c r="BU173" s="4">
        <v>82.933333333333337</v>
      </c>
      <c r="BV173" s="4">
        <v>27.644444444444453</v>
      </c>
      <c r="BW173" s="1">
        <v>34</v>
      </c>
      <c r="BX173" s="1">
        <v>21</v>
      </c>
      <c r="BY173" s="1">
        <v>4</v>
      </c>
      <c r="BZ173" s="1">
        <v>1</v>
      </c>
      <c r="CA173" s="1">
        <v>1</v>
      </c>
      <c r="CB173" s="1">
        <v>0</v>
      </c>
      <c r="CC173" s="1">
        <v>45</v>
      </c>
      <c r="CD173" s="1">
        <v>11</v>
      </c>
      <c r="CE173" s="1">
        <v>2</v>
      </c>
      <c r="CF173" s="1">
        <v>2</v>
      </c>
      <c r="CG173" s="1">
        <v>2</v>
      </c>
      <c r="CH173" s="1">
        <v>0</v>
      </c>
      <c r="CI173" s="1">
        <v>46</v>
      </c>
      <c r="CJ173" s="1">
        <v>10</v>
      </c>
      <c r="CK173" s="1">
        <v>3</v>
      </c>
      <c r="CL173" s="1">
        <v>1</v>
      </c>
      <c r="CM173" s="1">
        <v>1</v>
      </c>
      <c r="CN173" s="1">
        <v>0</v>
      </c>
      <c r="CO173" s="1">
        <v>1</v>
      </c>
      <c r="CP173" s="1">
        <v>0</v>
      </c>
      <c r="CQ173" s="1">
        <v>0</v>
      </c>
      <c r="CR173" s="1">
        <v>0</v>
      </c>
      <c r="CS173" s="4"/>
      <c r="CT173" s="4"/>
      <c r="CU173" s="4"/>
      <c r="CV173" s="4"/>
      <c r="CW173" s="4"/>
      <c r="CX173" s="4"/>
      <c r="CY173" s="4"/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60</v>
      </c>
      <c r="EA173" s="1">
        <v>0</v>
      </c>
      <c r="EB173" s="4">
        <v>32.283333333333331</v>
      </c>
      <c r="EC173" s="4">
        <v>25.266666666666666</v>
      </c>
      <c r="ED173" s="4">
        <v>25.383333333333333</v>
      </c>
      <c r="EE173" s="4"/>
      <c r="EF173" s="4">
        <v>82.933333333333337</v>
      </c>
      <c r="EG173" s="4">
        <v>27.644444444444453</v>
      </c>
      <c r="EH173" s="4">
        <v>27.644444444444453</v>
      </c>
      <c r="EI173" s="1">
        <v>34</v>
      </c>
      <c r="EJ173" s="1">
        <v>21</v>
      </c>
      <c r="EK173" s="1">
        <v>4</v>
      </c>
      <c r="EL173" s="1">
        <v>1</v>
      </c>
      <c r="EM173" s="1">
        <v>1</v>
      </c>
      <c r="EN173" s="1">
        <v>0</v>
      </c>
      <c r="EO173" s="1">
        <v>45</v>
      </c>
      <c r="EP173" s="1">
        <v>11</v>
      </c>
      <c r="EQ173" s="1">
        <v>2</v>
      </c>
      <c r="ER173" s="1">
        <v>2</v>
      </c>
      <c r="ES173" s="1">
        <v>2</v>
      </c>
      <c r="ET173" s="1">
        <v>0</v>
      </c>
      <c r="EU173" s="1">
        <v>46</v>
      </c>
      <c r="EV173" s="1">
        <v>10</v>
      </c>
      <c r="EW173" s="1">
        <v>3</v>
      </c>
      <c r="EX173" s="1">
        <v>1</v>
      </c>
      <c r="EY173" s="1">
        <v>1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1</v>
      </c>
      <c r="FH173" s="1">
        <v>0</v>
      </c>
      <c r="FI173" s="1">
        <v>302</v>
      </c>
      <c r="FJ173" s="1" t="s">
        <v>375</v>
      </c>
      <c r="FK173" s="1">
        <v>302</v>
      </c>
      <c r="FL173" s="1">
        <v>45</v>
      </c>
      <c r="FM173" s="1" t="s">
        <v>375</v>
      </c>
      <c r="FN173" s="1">
        <v>45</v>
      </c>
      <c r="FO173" s="1">
        <v>47</v>
      </c>
      <c r="FP173" s="1">
        <v>12</v>
      </c>
      <c r="FQ173" s="1">
        <v>47</v>
      </c>
      <c r="FR173" s="1" t="s">
        <v>314</v>
      </c>
      <c r="FS173" s="1">
        <v>313</v>
      </c>
      <c r="FT173" s="1">
        <v>134</v>
      </c>
      <c r="FU173" s="1">
        <v>313</v>
      </c>
    </row>
    <row r="174" spans="63:177">
      <c r="BK174" s="29">
        <v>540977960</v>
      </c>
      <c r="BL174" s="1" t="s">
        <v>102</v>
      </c>
      <c r="BM174" s="1">
        <v>213</v>
      </c>
      <c r="BN174" s="1" t="s">
        <v>292</v>
      </c>
      <c r="BO174" s="1" t="s">
        <v>290</v>
      </c>
      <c r="BP174" s="1">
        <v>65</v>
      </c>
      <c r="BQ174" s="1">
        <v>0</v>
      </c>
      <c r="BR174" s="4">
        <v>44.646153846153844</v>
      </c>
      <c r="BS174" s="4">
        <v>42.030769230769231</v>
      </c>
      <c r="BT174" s="4">
        <v>34.615384615384613</v>
      </c>
      <c r="BU174" s="4">
        <v>121.29230769230769</v>
      </c>
      <c r="BV174" s="4">
        <v>40.430769230769222</v>
      </c>
      <c r="BW174" s="1">
        <v>19</v>
      </c>
      <c r="BX174" s="1">
        <v>32</v>
      </c>
      <c r="BY174" s="1">
        <v>13</v>
      </c>
      <c r="BZ174" s="1">
        <v>1</v>
      </c>
      <c r="CA174" s="1">
        <v>0</v>
      </c>
      <c r="CB174" s="1">
        <v>0</v>
      </c>
      <c r="CC174" s="1">
        <v>30</v>
      </c>
      <c r="CD174" s="1">
        <v>18</v>
      </c>
      <c r="CE174" s="1">
        <v>11</v>
      </c>
      <c r="CF174" s="1">
        <v>6</v>
      </c>
      <c r="CG174" s="1">
        <v>0</v>
      </c>
      <c r="CH174" s="1">
        <v>1</v>
      </c>
      <c r="CI174" s="1">
        <v>41</v>
      </c>
      <c r="CJ174" s="1">
        <v>14</v>
      </c>
      <c r="CK174" s="1">
        <v>3</v>
      </c>
      <c r="CL174" s="1">
        <v>7</v>
      </c>
      <c r="CM174" s="1">
        <v>0</v>
      </c>
      <c r="CN174" s="1">
        <v>1</v>
      </c>
      <c r="CO174" s="1">
        <v>0</v>
      </c>
      <c r="CP174" s="1">
        <v>0</v>
      </c>
      <c r="CQ174" s="1">
        <v>0</v>
      </c>
      <c r="CR174" s="1">
        <v>0</v>
      </c>
      <c r="CS174" s="4"/>
      <c r="CT174" s="4"/>
      <c r="CU174" s="4"/>
      <c r="CV174" s="4"/>
      <c r="CW174" s="4"/>
      <c r="CX174" s="4"/>
      <c r="CY174" s="4"/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65</v>
      </c>
      <c r="EA174" s="1">
        <v>0</v>
      </c>
      <c r="EB174" s="4">
        <v>44.646153846153844</v>
      </c>
      <c r="EC174" s="4">
        <v>42.030769230769231</v>
      </c>
      <c r="ED174" s="4">
        <v>34.615384615384613</v>
      </c>
      <c r="EE174" s="4"/>
      <c r="EF174" s="4">
        <v>121.29230769230769</v>
      </c>
      <c r="EG174" s="4">
        <v>40.430769230769222</v>
      </c>
      <c r="EH174" s="4">
        <v>40.430769230769222</v>
      </c>
      <c r="EI174" s="1">
        <v>19</v>
      </c>
      <c r="EJ174" s="1">
        <v>32</v>
      </c>
      <c r="EK174" s="1">
        <v>13</v>
      </c>
      <c r="EL174" s="1">
        <v>1</v>
      </c>
      <c r="EM174" s="1">
        <v>0</v>
      </c>
      <c r="EN174" s="1">
        <v>0</v>
      </c>
      <c r="EO174" s="1">
        <v>30</v>
      </c>
      <c r="EP174" s="1">
        <v>18</v>
      </c>
      <c r="EQ174" s="1">
        <v>11</v>
      </c>
      <c r="ER174" s="1">
        <v>6</v>
      </c>
      <c r="ES174" s="1">
        <v>0</v>
      </c>
      <c r="ET174" s="1">
        <v>1</v>
      </c>
      <c r="EU174" s="1">
        <v>41</v>
      </c>
      <c r="EV174" s="1">
        <v>14</v>
      </c>
      <c r="EW174" s="1">
        <v>3</v>
      </c>
      <c r="EX174" s="1">
        <v>7</v>
      </c>
      <c r="EY174" s="1">
        <v>0</v>
      </c>
      <c r="EZ174" s="1">
        <v>1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185</v>
      </c>
      <c r="FJ174" s="1" t="s">
        <v>375</v>
      </c>
      <c r="FK174" s="1">
        <v>198</v>
      </c>
      <c r="FL174" s="1">
        <v>10</v>
      </c>
      <c r="FM174" s="1" t="s">
        <v>375</v>
      </c>
      <c r="FN174" s="1">
        <v>13</v>
      </c>
      <c r="FO174" s="1">
        <v>47</v>
      </c>
      <c r="FP174" s="1">
        <v>12</v>
      </c>
      <c r="FQ174" s="1">
        <v>47</v>
      </c>
      <c r="FR174" s="1" t="s">
        <v>314</v>
      </c>
      <c r="FS174" s="1">
        <v>313</v>
      </c>
      <c r="FT174" s="1">
        <v>134</v>
      </c>
      <c r="FU174" s="1">
        <v>313</v>
      </c>
    </row>
    <row r="175" spans="63:177">
      <c r="BK175" s="29">
        <v>469245828</v>
      </c>
      <c r="BL175" s="1" t="s">
        <v>103</v>
      </c>
      <c r="BM175" s="1">
        <v>215</v>
      </c>
      <c r="BN175" s="1" t="s">
        <v>289</v>
      </c>
      <c r="BO175" s="1" t="s">
        <v>290</v>
      </c>
      <c r="BP175" s="1">
        <v>71</v>
      </c>
      <c r="BQ175" s="1">
        <v>0</v>
      </c>
      <c r="BR175" s="4">
        <v>42.802816901408448</v>
      </c>
      <c r="BS175" s="4">
        <v>35.605633802816904</v>
      </c>
      <c r="BT175" s="4">
        <v>32.352112676056336</v>
      </c>
      <c r="BU175" s="4">
        <v>110.7605633802817</v>
      </c>
      <c r="BV175" s="4">
        <v>36.920187793427225</v>
      </c>
      <c r="BW175" s="1">
        <v>27</v>
      </c>
      <c r="BX175" s="1">
        <v>28</v>
      </c>
      <c r="BY175" s="1">
        <v>12</v>
      </c>
      <c r="BZ175" s="1">
        <v>4</v>
      </c>
      <c r="CA175" s="1">
        <v>1</v>
      </c>
      <c r="CB175" s="1">
        <v>0</v>
      </c>
      <c r="CC175" s="1">
        <v>38</v>
      </c>
      <c r="CD175" s="1">
        <v>22</v>
      </c>
      <c r="CE175" s="1">
        <v>8</v>
      </c>
      <c r="CF175" s="1">
        <v>3</v>
      </c>
      <c r="CG175" s="1">
        <v>1</v>
      </c>
      <c r="CH175" s="1">
        <v>0</v>
      </c>
      <c r="CI175" s="1">
        <v>45</v>
      </c>
      <c r="CJ175" s="1">
        <v>18</v>
      </c>
      <c r="CK175" s="1">
        <v>6</v>
      </c>
      <c r="CL175" s="1">
        <v>2</v>
      </c>
      <c r="CM175" s="1">
        <v>2</v>
      </c>
      <c r="CN175" s="1">
        <v>0</v>
      </c>
      <c r="CO175" s="1">
        <v>1</v>
      </c>
      <c r="CP175" s="1">
        <v>0</v>
      </c>
      <c r="CQ175" s="1">
        <v>0</v>
      </c>
      <c r="CR175" s="1">
        <v>0</v>
      </c>
      <c r="CS175" s="4"/>
      <c r="CT175" s="4"/>
      <c r="CU175" s="4"/>
      <c r="CV175" s="4"/>
      <c r="CW175" s="4"/>
      <c r="CX175" s="4"/>
      <c r="CY175" s="4"/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71</v>
      </c>
      <c r="EA175" s="1">
        <v>0</v>
      </c>
      <c r="EB175" s="4">
        <v>42.802816901408448</v>
      </c>
      <c r="EC175" s="4">
        <v>35.605633802816904</v>
      </c>
      <c r="ED175" s="4">
        <v>32.352112676056336</v>
      </c>
      <c r="EE175" s="4"/>
      <c r="EF175" s="4">
        <v>110.7605633802817</v>
      </c>
      <c r="EG175" s="4">
        <v>36.920187793427225</v>
      </c>
      <c r="EH175" s="4">
        <v>36.920187793427225</v>
      </c>
      <c r="EI175" s="1">
        <v>27</v>
      </c>
      <c r="EJ175" s="1">
        <v>28</v>
      </c>
      <c r="EK175" s="1">
        <v>12</v>
      </c>
      <c r="EL175" s="1">
        <v>4</v>
      </c>
      <c r="EM175" s="1">
        <v>1</v>
      </c>
      <c r="EN175" s="1">
        <v>0</v>
      </c>
      <c r="EO175" s="1">
        <v>38</v>
      </c>
      <c r="EP175" s="1">
        <v>22</v>
      </c>
      <c r="EQ175" s="1">
        <v>8</v>
      </c>
      <c r="ER175" s="1">
        <v>3</v>
      </c>
      <c r="ES175" s="1">
        <v>1</v>
      </c>
      <c r="ET175" s="1">
        <v>0</v>
      </c>
      <c r="EU175" s="1">
        <v>45</v>
      </c>
      <c r="EV175" s="1">
        <v>18</v>
      </c>
      <c r="EW175" s="1">
        <v>6</v>
      </c>
      <c r="EX175" s="1">
        <v>2</v>
      </c>
      <c r="EY175" s="1">
        <v>2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1</v>
      </c>
      <c r="FH175" s="1">
        <v>0</v>
      </c>
      <c r="FI175" s="1">
        <v>239</v>
      </c>
      <c r="FJ175" s="1" t="s">
        <v>375</v>
      </c>
      <c r="FK175" s="1">
        <v>244</v>
      </c>
      <c r="FL175" s="1">
        <v>25</v>
      </c>
      <c r="FM175" s="1" t="s">
        <v>375</v>
      </c>
      <c r="FN175" s="1">
        <v>24</v>
      </c>
      <c r="FO175" s="1">
        <v>47</v>
      </c>
      <c r="FP175" s="1">
        <v>12</v>
      </c>
      <c r="FQ175" s="1">
        <v>47</v>
      </c>
      <c r="FR175" s="1" t="s">
        <v>314</v>
      </c>
      <c r="FS175" s="1">
        <v>313</v>
      </c>
      <c r="FT175" s="1">
        <v>134</v>
      </c>
      <c r="FU175" s="1">
        <v>313</v>
      </c>
    </row>
    <row r="176" spans="63:177">
      <c r="BK176" s="29">
        <v>648307818</v>
      </c>
      <c r="BL176" s="1" t="s">
        <v>105</v>
      </c>
      <c r="BM176" s="1">
        <v>252</v>
      </c>
      <c r="BN176" s="1" t="s">
        <v>292</v>
      </c>
      <c r="BO176" s="1" t="s">
        <v>290</v>
      </c>
      <c r="BP176" s="1">
        <v>205</v>
      </c>
      <c r="BQ176" s="1">
        <v>0</v>
      </c>
      <c r="BR176" s="4">
        <v>46.648780487804878</v>
      </c>
      <c r="BS176" s="4">
        <v>38.575609756097563</v>
      </c>
      <c r="BT176" s="4">
        <v>38.117073170731707</v>
      </c>
      <c r="BU176" s="4">
        <v>123.34146341463415</v>
      </c>
      <c r="BV176" s="4">
        <v>41.113821138211385</v>
      </c>
      <c r="BW176" s="1">
        <v>56</v>
      </c>
      <c r="BX176" s="1">
        <v>99</v>
      </c>
      <c r="BY176" s="1">
        <v>40</v>
      </c>
      <c r="BZ176" s="1">
        <v>10</v>
      </c>
      <c r="CA176" s="1">
        <v>4</v>
      </c>
      <c r="CB176" s="1">
        <v>0</v>
      </c>
      <c r="CC176" s="1">
        <v>86</v>
      </c>
      <c r="CD176" s="1">
        <v>83</v>
      </c>
      <c r="CE176" s="1">
        <v>24</v>
      </c>
      <c r="CF176" s="1">
        <v>12</v>
      </c>
      <c r="CG176" s="1">
        <v>4</v>
      </c>
      <c r="CH176" s="1">
        <v>1</v>
      </c>
      <c r="CI176" s="1">
        <v>108</v>
      </c>
      <c r="CJ176" s="1">
        <v>52</v>
      </c>
      <c r="CK176" s="1">
        <v>30</v>
      </c>
      <c r="CL176" s="1">
        <v>15</v>
      </c>
      <c r="CM176" s="1">
        <v>3</v>
      </c>
      <c r="CN176" s="1">
        <v>0</v>
      </c>
      <c r="CO176" s="1">
        <v>3</v>
      </c>
      <c r="CP176" s="1">
        <v>0</v>
      </c>
      <c r="CQ176" s="1">
        <v>0</v>
      </c>
      <c r="CR176" s="1">
        <v>0</v>
      </c>
      <c r="CS176" s="4"/>
      <c r="CT176" s="4"/>
      <c r="CU176" s="4"/>
      <c r="CV176" s="4"/>
      <c r="CW176" s="4"/>
      <c r="CX176" s="4"/>
      <c r="CY176" s="4"/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205</v>
      </c>
      <c r="EA176" s="1">
        <v>0</v>
      </c>
      <c r="EB176" s="4">
        <v>46.648780487804878</v>
      </c>
      <c r="EC176" s="4">
        <v>38.575609756097563</v>
      </c>
      <c r="ED176" s="4">
        <v>38.117073170731707</v>
      </c>
      <c r="EE176" s="4"/>
      <c r="EF176" s="4">
        <v>123.34146341463415</v>
      </c>
      <c r="EG176" s="4">
        <v>41.113821138211385</v>
      </c>
      <c r="EH176" s="4">
        <v>41.113821138211385</v>
      </c>
      <c r="EI176" s="1">
        <v>56</v>
      </c>
      <c r="EJ176" s="1">
        <v>99</v>
      </c>
      <c r="EK176" s="1">
        <v>40</v>
      </c>
      <c r="EL176" s="1">
        <v>10</v>
      </c>
      <c r="EM176" s="1">
        <v>4</v>
      </c>
      <c r="EN176" s="1">
        <v>0</v>
      </c>
      <c r="EO176" s="1">
        <v>86</v>
      </c>
      <c r="EP176" s="1">
        <v>83</v>
      </c>
      <c r="EQ176" s="1">
        <v>24</v>
      </c>
      <c r="ER176" s="1">
        <v>12</v>
      </c>
      <c r="ES176" s="1">
        <v>4</v>
      </c>
      <c r="ET176" s="1">
        <v>1</v>
      </c>
      <c r="EU176" s="1">
        <v>108</v>
      </c>
      <c r="EV176" s="1">
        <v>52</v>
      </c>
      <c r="EW176" s="1">
        <v>30</v>
      </c>
      <c r="EX176" s="1">
        <v>15</v>
      </c>
      <c r="EY176" s="1">
        <v>3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3</v>
      </c>
      <c r="FH176" s="1">
        <v>0</v>
      </c>
      <c r="FI176" s="1">
        <v>169</v>
      </c>
      <c r="FJ176" s="1" t="s">
        <v>375</v>
      </c>
      <c r="FK176" s="1">
        <v>184</v>
      </c>
      <c r="FL176" s="1">
        <v>6</v>
      </c>
      <c r="FM176" s="1" t="s">
        <v>375</v>
      </c>
      <c r="FN176" s="1">
        <v>10</v>
      </c>
      <c r="FO176" s="1">
        <v>47</v>
      </c>
      <c r="FP176" s="1">
        <v>12</v>
      </c>
      <c r="FQ176" s="1">
        <v>47</v>
      </c>
      <c r="FR176" s="1" t="s">
        <v>314</v>
      </c>
      <c r="FS176" s="1">
        <v>313</v>
      </c>
      <c r="FT176" s="1">
        <v>134</v>
      </c>
      <c r="FU176" s="1">
        <v>313</v>
      </c>
    </row>
    <row r="177" spans="63:177">
      <c r="BK177" s="29">
        <v>324967060</v>
      </c>
      <c r="BL177" s="1" t="s">
        <v>106</v>
      </c>
      <c r="BM177" s="1">
        <v>255</v>
      </c>
      <c r="BN177" s="1" t="s">
        <v>289</v>
      </c>
      <c r="BO177" s="1" t="s">
        <v>290</v>
      </c>
      <c r="BP177" s="1">
        <v>142</v>
      </c>
      <c r="BQ177" s="1">
        <v>0</v>
      </c>
      <c r="BR177" s="4">
        <v>42.154929577464792</v>
      </c>
      <c r="BS177" s="4">
        <v>33.04225352112676</v>
      </c>
      <c r="BT177" s="4">
        <v>29.809859154929576</v>
      </c>
      <c r="BU177" s="4">
        <v>105.00704225352112</v>
      </c>
      <c r="BV177" s="4">
        <v>35.002347417840369</v>
      </c>
      <c r="BW177" s="1">
        <v>43</v>
      </c>
      <c r="BX177" s="1">
        <v>76</v>
      </c>
      <c r="BY177" s="1">
        <v>19</v>
      </c>
      <c r="BZ177" s="1">
        <v>4</v>
      </c>
      <c r="CA177" s="1">
        <v>2</v>
      </c>
      <c r="CB177" s="1">
        <v>0</v>
      </c>
      <c r="CC177" s="1">
        <v>74</v>
      </c>
      <c r="CD177" s="1">
        <v>57</v>
      </c>
      <c r="CE177" s="1">
        <v>6</v>
      </c>
      <c r="CF177" s="1">
        <v>5</v>
      </c>
      <c r="CG177" s="1">
        <v>2</v>
      </c>
      <c r="CH177" s="1">
        <v>1</v>
      </c>
      <c r="CI177" s="1">
        <v>99</v>
      </c>
      <c r="CJ177" s="1">
        <v>29</v>
      </c>
      <c r="CK177" s="1">
        <v>7</v>
      </c>
      <c r="CL177" s="1">
        <v>7</v>
      </c>
      <c r="CM177" s="1">
        <v>2</v>
      </c>
      <c r="CN177" s="1">
        <v>1</v>
      </c>
      <c r="CO177" s="1">
        <v>2</v>
      </c>
      <c r="CP177" s="1">
        <v>0</v>
      </c>
      <c r="CQ177" s="1">
        <v>0</v>
      </c>
      <c r="CR177" s="1">
        <v>0</v>
      </c>
      <c r="CS177" s="4"/>
      <c r="CT177" s="4"/>
      <c r="CU177" s="4"/>
      <c r="CV177" s="4"/>
      <c r="CW177" s="4"/>
      <c r="CX177" s="4"/>
      <c r="CY177" s="4"/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142</v>
      </c>
      <c r="EA177" s="1">
        <v>0</v>
      </c>
      <c r="EB177" s="4">
        <v>42.154929577464792</v>
      </c>
      <c r="EC177" s="4">
        <v>33.04225352112676</v>
      </c>
      <c r="ED177" s="4">
        <v>29.809859154929576</v>
      </c>
      <c r="EE177" s="4"/>
      <c r="EF177" s="4">
        <v>105.00704225352112</v>
      </c>
      <c r="EG177" s="4">
        <v>35.002347417840369</v>
      </c>
      <c r="EH177" s="4">
        <v>35.002347417840369</v>
      </c>
      <c r="EI177" s="1">
        <v>43</v>
      </c>
      <c r="EJ177" s="1">
        <v>76</v>
      </c>
      <c r="EK177" s="1">
        <v>19</v>
      </c>
      <c r="EL177" s="1">
        <v>4</v>
      </c>
      <c r="EM177" s="1">
        <v>2</v>
      </c>
      <c r="EN177" s="1">
        <v>0</v>
      </c>
      <c r="EO177" s="1">
        <v>74</v>
      </c>
      <c r="EP177" s="1">
        <v>57</v>
      </c>
      <c r="EQ177" s="1">
        <v>6</v>
      </c>
      <c r="ER177" s="1">
        <v>5</v>
      </c>
      <c r="ES177" s="1">
        <v>2</v>
      </c>
      <c r="ET177" s="1">
        <v>1</v>
      </c>
      <c r="EU177" s="1">
        <v>99</v>
      </c>
      <c r="EV177" s="1">
        <v>29</v>
      </c>
      <c r="EW177" s="1">
        <v>7</v>
      </c>
      <c r="EX177" s="1">
        <v>7</v>
      </c>
      <c r="EY177" s="1">
        <v>2</v>
      </c>
      <c r="EZ177" s="1">
        <v>1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2</v>
      </c>
      <c r="FH177" s="1">
        <v>0</v>
      </c>
      <c r="FI177" s="1">
        <v>262</v>
      </c>
      <c r="FJ177" s="1" t="s">
        <v>375</v>
      </c>
      <c r="FK177" s="1">
        <v>268</v>
      </c>
      <c r="FL177" s="1">
        <v>32</v>
      </c>
      <c r="FM177" s="1" t="s">
        <v>375</v>
      </c>
      <c r="FN177" s="1">
        <v>32</v>
      </c>
      <c r="FO177" s="1">
        <v>47</v>
      </c>
      <c r="FP177" s="1">
        <v>12</v>
      </c>
      <c r="FQ177" s="1">
        <v>47</v>
      </c>
      <c r="FR177" s="1" t="s">
        <v>314</v>
      </c>
      <c r="FS177" s="1">
        <v>313</v>
      </c>
      <c r="FT177" s="1">
        <v>134</v>
      </c>
      <c r="FU177" s="1">
        <v>313</v>
      </c>
    </row>
    <row r="178" spans="63:177">
      <c r="BK178" s="29">
        <v>913092444</v>
      </c>
      <c r="BL178" s="1" t="s">
        <v>107</v>
      </c>
      <c r="BM178" s="1">
        <v>259</v>
      </c>
      <c r="BN178" s="1" t="s">
        <v>289</v>
      </c>
      <c r="BO178" s="1" t="s">
        <v>290</v>
      </c>
      <c r="BP178" s="1">
        <v>83</v>
      </c>
      <c r="BQ178" s="1">
        <v>0</v>
      </c>
      <c r="BR178" s="4">
        <v>37.325301204819276</v>
      </c>
      <c r="BS178" s="4">
        <v>28.481927710843372</v>
      </c>
      <c r="BT178" s="4">
        <v>28.3855421686747</v>
      </c>
      <c r="BU178" s="4">
        <v>94.192771084337352</v>
      </c>
      <c r="BV178" s="4">
        <v>31.397590361445783</v>
      </c>
      <c r="BW178" s="1">
        <v>33</v>
      </c>
      <c r="BX178" s="1">
        <v>40</v>
      </c>
      <c r="BY178" s="1">
        <v>10</v>
      </c>
      <c r="BZ178" s="1">
        <v>0</v>
      </c>
      <c r="CA178" s="1">
        <v>4</v>
      </c>
      <c r="CB178" s="1">
        <v>0</v>
      </c>
      <c r="CC178" s="1">
        <v>50</v>
      </c>
      <c r="CD178" s="1">
        <v>26</v>
      </c>
      <c r="CE178" s="1">
        <v>6</v>
      </c>
      <c r="CF178" s="1">
        <v>1</v>
      </c>
      <c r="CG178" s="1">
        <v>2</v>
      </c>
      <c r="CH178" s="1">
        <v>0</v>
      </c>
      <c r="CI178" s="1">
        <v>56</v>
      </c>
      <c r="CJ178" s="1">
        <v>22</v>
      </c>
      <c r="CK178" s="1">
        <v>4</v>
      </c>
      <c r="CL178" s="1">
        <v>1</v>
      </c>
      <c r="CM178" s="1">
        <v>1</v>
      </c>
      <c r="CN178" s="1">
        <v>0</v>
      </c>
      <c r="CO178" s="1">
        <v>1</v>
      </c>
      <c r="CP178" s="1">
        <v>0</v>
      </c>
      <c r="CQ178" s="1">
        <v>0</v>
      </c>
      <c r="CR178" s="1">
        <v>0</v>
      </c>
      <c r="CS178" s="4"/>
      <c r="CT178" s="4"/>
      <c r="CU178" s="4"/>
      <c r="CV178" s="4"/>
      <c r="CW178" s="4"/>
      <c r="CX178" s="4"/>
      <c r="CY178" s="4"/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83</v>
      </c>
      <c r="EA178" s="1">
        <v>0</v>
      </c>
      <c r="EB178" s="4">
        <v>37.325301204819276</v>
      </c>
      <c r="EC178" s="4">
        <v>28.481927710843372</v>
      </c>
      <c r="ED178" s="4">
        <v>28.3855421686747</v>
      </c>
      <c r="EE178" s="4"/>
      <c r="EF178" s="4">
        <v>94.192771084337352</v>
      </c>
      <c r="EG178" s="4">
        <v>31.397590361445783</v>
      </c>
      <c r="EH178" s="4">
        <v>31.397590361445783</v>
      </c>
      <c r="EI178" s="1">
        <v>33</v>
      </c>
      <c r="EJ178" s="1">
        <v>40</v>
      </c>
      <c r="EK178" s="1">
        <v>10</v>
      </c>
      <c r="EL178" s="1">
        <v>0</v>
      </c>
      <c r="EM178" s="1">
        <v>4</v>
      </c>
      <c r="EN178" s="1">
        <v>0</v>
      </c>
      <c r="EO178" s="1">
        <v>50</v>
      </c>
      <c r="EP178" s="1">
        <v>26</v>
      </c>
      <c r="EQ178" s="1">
        <v>6</v>
      </c>
      <c r="ER178" s="1">
        <v>1</v>
      </c>
      <c r="ES178" s="1">
        <v>2</v>
      </c>
      <c r="ET178" s="1">
        <v>0</v>
      </c>
      <c r="EU178" s="1">
        <v>56</v>
      </c>
      <c r="EV178" s="1">
        <v>22</v>
      </c>
      <c r="EW178" s="1">
        <v>4</v>
      </c>
      <c r="EX178" s="1">
        <v>1</v>
      </c>
      <c r="EY178" s="1">
        <v>1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1</v>
      </c>
      <c r="FH178" s="1">
        <v>0</v>
      </c>
      <c r="FI178" s="1">
        <v>286</v>
      </c>
      <c r="FJ178" s="1" t="s">
        <v>375</v>
      </c>
      <c r="FK178" s="1">
        <v>288</v>
      </c>
      <c r="FL178" s="1">
        <v>38</v>
      </c>
      <c r="FM178" s="1" t="s">
        <v>375</v>
      </c>
      <c r="FN178" s="1">
        <v>39</v>
      </c>
      <c r="FO178" s="1">
        <v>47</v>
      </c>
      <c r="FP178" s="1">
        <v>12</v>
      </c>
      <c r="FQ178" s="1">
        <v>47</v>
      </c>
      <c r="FR178" s="1" t="s">
        <v>314</v>
      </c>
      <c r="FS178" s="1">
        <v>313</v>
      </c>
      <c r="FT178" s="1">
        <v>134</v>
      </c>
      <c r="FU178" s="1">
        <v>313</v>
      </c>
    </row>
    <row r="179" spans="63:177">
      <c r="BK179" s="29">
        <v>953248324</v>
      </c>
      <c r="BL179" s="1" t="s">
        <v>108</v>
      </c>
      <c r="BM179" s="1">
        <v>271</v>
      </c>
      <c r="BN179" s="1" t="s">
        <v>289</v>
      </c>
      <c r="BO179" s="1" t="s">
        <v>370</v>
      </c>
      <c r="BP179" s="1">
        <v>111</v>
      </c>
      <c r="BQ179" s="1">
        <v>0</v>
      </c>
      <c r="BR179" s="4">
        <v>46.684684684684683</v>
      </c>
      <c r="BS179" s="4">
        <v>41.477477477477478</v>
      </c>
      <c r="BT179" s="4">
        <v>34.63963963963964</v>
      </c>
      <c r="BU179" s="4">
        <v>122.8018018018018</v>
      </c>
      <c r="BV179" s="4">
        <v>40.933933933933943</v>
      </c>
      <c r="BW179" s="1">
        <v>31</v>
      </c>
      <c r="BX179" s="1">
        <v>48</v>
      </c>
      <c r="BY179" s="1">
        <v>27</v>
      </c>
      <c r="BZ179" s="1">
        <v>5</v>
      </c>
      <c r="CA179" s="1">
        <v>1</v>
      </c>
      <c r="CB179" s="1">
        <v>0</v>
      </c>
      <c r="CC179" s="1">
        <v>40</v>
      </c>
      <c r="CD179" s="1">
        <v>49</v>
      </c>
      <c r="CE179" s="1">
        <v>12</v>
      </c>
      <c r="CF179" s="1">
        <v>10</v>
      </c>
      <c r="CG179" s="1">
        <v>1</v>
      </c>
      <c r="CH179" s="1">
        <v>1</v>
      </c>
      <c r="CI179" s="1">
        <v>63</v>
      </c>
      <c r="CJ179" s="1">
        <v>29</v>
      </c>
      <c r="CK179" s="1">
        <v>15</v>
      </c>
      <c r="CL179" s="1">
        <v>4</v>
      </c>
      <c r="CM179" s="1">
        <v>3</v>
      </c>
      <c r="CN179" s="1">
        <v>0</v>
      </c>
      <c r="CO179" s="1">
        <v>0</v>
      </c>
      <c r="CP179" s="1">
        <v>0</v>
      </c>
      <c r="CQ179" s="1">
        <v>17</v>
      </c>
      <c r="CR179" s="1">
        <v>0</v>
      </c>
      <c r="CS179" s="4">
        <v>56.882352941176471</v>
      </c>
      <c r="CT179" s="4">
        <v>45.647058823529413</v>
      </c>
      <c r="CU179" s="4">
        <v>47.647058823529413</v>
      </c>
      <c r="CV179" s="4">
        <v>45.411764705882355</v>
      </c>
      <c r="CW179" s="4">
        <v>150.1764705882353</v>
      </c>
      <c r="CX179" s="4">
        <v>50.058823529411768</v>
      </c>
      <c r="CY179" s="4">
        <v>48.897058823529413</v>
      </c>
      <c r="CZ179" s="1">
        <v>2</v>
      </c>
      <c r="DA179" s="1">
        <v>7</v>
      </c>
      <c r="DB179" s="1">
        <v>8</v>
      </c>
      <c r="DC179" s="1">
        <v>0</v>
      </c>
      <c r="DD179" s="1">
        <v>0</v>
      </c>
      <c r="DE179" s="1">
        <v>0</v>
      </c>
      <c r="DF179" s="1">
        <v>8</v>
      </c>
      <c r="DG179" s="1">
        <v>3</v>
      </c>
      <c r="DH179" s="1">
        <v>5</v>
      </c>
      <c r="DI179" s="1">
        <v>1</v>
      </c>
      <c r="DJ179" s="1">
        <v>0</v>
      </c>
      <c r="DK179" s="1">
        <v>0</v>
      </c>
      <c r="DL179" s="1">
        <v>7</v>
      </c>
      <c r="DM179" s="1">
        <v>3</v>
      </c>
      <c r="DN179" s="1">
        <v>5</v>
      </c>
      <c r="DO179" s="1">
        <v>2</v>
      </c>
      <c r="DP179" s="1">
        <v>0</v>
      </c>
      <c r="DQ179" s="1">
        <v>0</v>
      </c>
      <c r="DR179" s="1">
        <v>5</v>
      </c>
      <c r="DS179" s="1">
        <v>8</v>
      </c>
      <c r="DT179" s="1">
        <v>3</v>
      </c>
      <c r="DU179" s="1">
        <v>1</v>
      </c>
      <c r="DV179" s="1">
        <v>0</v>
      </c>
      <c r="DW179" s="1">
        <v>0</v>
      </c>
      <c r="DX179" s="1">
        <v>0</v>
      </c>
      <c r="DY179" s="1">
        <v>0</v>
      </c>
      <c r="DZ179" s="1">
        <v>128</v>
      </c>
      <c r="EA179" s="1">
        <v>0</v>
      </c>
      <c r="EB179" s="4">
        <v>48.0390625</v>
      </c>
      <c r="EC179" s="4">
        <v>42.03125</v>
      </c>
      <c r="ED179" s="4">
        <v>36.3671875</v>
      </c>
      <c r="EE179" s="4">
        <v>45.411764705882355</v>
      </c>
      <c r="EF179" s="4">
        <v>126.4375</v>
      </c>
      <c r="EG179" s="4">
        <v>42.145833333333357</v>
      </c>
      <c r="EH179" s="4">
        <v>41.991536458333357</v>
      </c>
      <c r="EI179" s="1">
        <v>33</v>
      </c>
      <c r="EJ179" s="1">
        <v>55</v>
      </c>
      <c r="EK179" s="1">
        <v>35</v>
      </c>
      <c r="EL179" s="1">
        <v>5</v>
      </c>
      <c r="EM179" s="1">
        <v>1</v>
      </c>
      <c r="EN179" s="1">
        <v>0</v>
      </c>
      <c r="EO179" s="1">
        <v>48</v>
      </c>
      <c r="EP179" s="1">
        <v>52</v>
      </c>
      <c r="EQ179" s="1">
        <v>17</v>
      </c>
      <c r="ER179" s="1">
        <v>11</v>
      </c>
      <c r="ES179" s="1">
        <v>1</v>
      </c>
      <c r="ET179" s="1">
        <v>1</v>
      </c>
      <c r="EU179" s="1">
        <v>70</v>
      </c>
      <c r="EV179" s="1">
        <v>32</v>
      </c>
      <c r="EW179" s="1">
        <v>20</v>
      </c>
      <c r="EX179" s="1">
        <v>6</v>
      </c>
      <c r="EY179" s="1">
        <v>3</v>
      </c>
      <c r="EZ179" s="1">
        <v>0</v>
      </c>
      <c r="FA179" s="1">
        <v>5</v>
      </c>
      <c r="FB179" s="1">
        <v>8</v>
      </c>
      <c r="FC179" s="1">
        <v>3</v>
      </c>
      <c r="FD179" s="1">
        <v>1</v>
      </c>
      <c r="FE179" s="1">
        <v>0</v>
      </c>
      <c r="FF179" s="1">
        <v>0</v>
      </c>
      <c r="FG179" s="1">
        <v>0</v>
      </c>
      <c r="FH179" s="1">
        <v>0</v>
      </c>
      <c r="FI179" s="1">
        <v>172</v>
      </c>
      <c r="FJ179" s="1">
        <v>66</v>
      </c>
      <c r="FK179" s="1">
        <v>172</v>
      </c>
      <c r="FL179" s="1">
        <v>7</v>
      </c>
      <c r="FM179" s="1">
        <v>3</v>
      </c>
      <c r="FN179" s="1">
        <v>6</v>
      </c>
      <c r="FO179" s="1">
        <v>47</v>
      </c>
      <c r="FP179" s="1">
        <v>12</v>
      </c>
      <c r="FQ179" s="1">
        <v>47</v>
      </c>
      <c r="FR179" s="1" t="s">
        <v>314</v>
      </c>
      <c r="FS179" s="1">
        <v>313</v>
      </c>
      <c r="FT179" s="1">
        <v>134</v>
      </c>
      <c r="FU179" s="1">
        <v>313</v>
      </c>
    </row>
    <row r="180" spans="63:177">
      <c r="BK180" s="29">
        <v>976397687</v>
      </c>
      <c r="BL180" s="1" t="s">
        <v>109</v>
      </c>
      <c r="BM180" s="1">
        <v>293</v>
      </c>
      <c r="BN180" s="1" t="s">
        <v>289</v>
      </c>
      <c r="BO180" s="1" t="s">
        <v>290</v>
      </c>
      <c r="BP180" s="1">
        <v>91</v>
      </c>
      <c r="BQ180" s="1">
        <v>0</v>
      </c>
      <c r="BR180" s="4">
        <v>31.032967032967033</v>
      </c>
      <c r="BS180" s="4">
        <v>22.945054945054945</v>
      </c>
      <c r="BT180" s="4">
        <v>23.725274725274726</v>
      </c>
      <c r="BU180" s="4">
        <v>77.703296703296701</v>
      </c>
      <c r="BV180" s="4">
        <v>25.901098901098912</v>
      </c>
      <c r="BW180" s="1">
        <v>51</v>
      </c>
      <c r="BX180" s="1">
        <v>33</v>
      </c>
      <c r="BY180" s="1">
        <v>6</v>
      </c>
      <c r="BZ180" s="1">
        <v>1</v>
      </c>
      <c r="CA180" s="1">
        <v>5</v>
      </c>
      <c r="CB180" s="1">
        <v>0</v>
      </c>
      <c r="CC180" s="1">
        <v>71</v>
      </c>
      <c r="CD180" s="1">
        <v>18</v>
      </c>
      <c r="CE180" s="1">
        <v>2</v>
      </c>
      <c r="CF180" s="1">
        <v>0</v>
      </c>
      <c r="CG180" s="1">
        <v>5</v>
      </c>
      <c r="CH180" s="1">
        <v>0</v>
      </c>
      <c r="CI180" s="1">
        <v>73</v>
      </c>
      <c r="CJ180" s="1">
        <v>16</v>
      </c>
      <c r="CK180" s="1">
        <v>2</v>
      </c>
      <c r="CL180" s="1">
        <v>0</v>
      </c>
      <c r="CM180" s="1">
        <v>3</v>
      </c>
      <c r="CN180" s="1">
        <v>0</v>
      </c>
      <c r="CO180" s="1">
        <v>3</v>
      </c>
      <c r="CP180" s="1">
        <v>0</v>
      </c>
      <c r="CQ180" s="1">
        <v>0</v>
      </c>
      <c r="CR180" s="1">
        <v>0</v>
      </c>
      <c r="CS180" s="4"/>
      <c r="CT180" s="4"/>
      <c r="CU180" s="4"/>
      <c r="CV180" s="4"/>
      <c r="CW180" s="4"/>
      <c r="CX180" s="4"/>
      <c r="CY180" s="4"/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91</v>
      </c>
      <c r="EA180" s="1">
        <v>0</v>
      </c>
      <c r="EB180" s="4">
        <v>31.032967032967033</v>
      </c>
      <c r="EC180" s="4">
        <v>22.945054945054945</v>
      </c>
      <c r="ED180" s="4">
        <v>23.725274725274726</v>
      </c>
      <c r="EE180" s="4"/>
      <c r="EF180" s="4">
        <v>77.703296703296701</v>
      </c>
      <c r="EG180" s="4">
        <v>25.901098901098912</v>
      </c>
      <c r="EH180" s="4">
        <v>25.901098901098912</v>
      </c>
      <c r="EI180" s="1">
        <v>51</v>
      </c>
      <c r="EJ180" s="1">
        <v>33</v>
      </c>
      <c r="EK180" s="1">
        <v>6</v>
      </c>
      <c r="EL180" s="1">
        <v>1</v>
      </c>
      <c r="EM180" s="1">
        <v>5</v>
      </c>
      <c r="EN180" s="1">
        <v>0</v>
      </c>
      <c r="EO180" s="1">
        <v>71</v>
      </c>
      <c r="EP180" s="1">
        <v>18</v>
      </c>
      <c r="EQ180" s="1">
        <v>2</v>
      </c>
      <c r="ER180" s="1">
        <v>0</v>
      </c>
      <c r="ES180" s="1">
        <v>5</v>
      </c>
      <c r="ET180" s="1">
        <v>0</v>
      </c>
      <c r="EU180" s="1">
        <v>73</v>
      </c>
      <c r="EV180" s="1">
        <v>16</v>
      </c>
      <c r="EW180" s="1">
        <v>2</v>
      </c>
      <c r="EX180" s="1">
        <v>0</v>
      </c>
      <c r="EY180" s="1">
        <v>3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3</v>
      </c>
      <c r="FH180" s="1">
        <v>0</v>
      </c>
      <c r="FI180" s="1">
        <v>304</v>
      </c>
      <c r="FJ180" s="1" t="s">
        <v>375</v>
      </c>
      <c r="FK180" s="1">
        <v>304</v>
      </c>
      <c r="FL180" s="1">
        <v>46</v>
      </c>
      <c r="FM180" s="1" t="s">
        <v>375</v>
      </c>
      <c r="FN180" s="1">
        <v>46</v>
      </c>
      <c r="FO180" s="1">
        <v>47</v>
      </c>
      <c r="FP180" s="1">
        <v>12</v>
      </c>
      <c r="FQ180" s="1">
        <v>47</v>
      </c>
      <c r="FR180" s="1" t="s">
        <v>314</v>
      </c>
      <c r="FS180" s="1">
        <v>313</v>
      </c>
      <c r="FT180" s="1">
        <v>134</v>
      </c>
      <c r="FU180" s="1">
        <v>313</v>
      </c>
    </row>
    <row r="181" spans="63:177">
      <c r="BK181" s="29">
        <v>505443946</v>
      </c>
      <c r="BL181" s="1" t="s">
        <v>110</v>
      </c>
      <c r="BM181" s="1">
        <v>295</v>
      </c>
      <c r="BN181" s="1" t="s">
        <v>289</v>
      </c>
      <c r="BO181" s="1" t="s">
        <v>290</v>
      </c>
      <c r="BP181" s="1">
        <v>82</v>
      </c>
      <c r="BQ181" s="1">
        <v>0</v>
      </c>
      <c r="BR181" s="4">
        <v>37.207317073170735</v>
      </c>
      <c r="BS181" s="4">
        <v>24.536585365853657</v>
      </c>
      <c r="BT181" s="4">
        <v>24.548780487804876</v>
      </c>
      <c r="BU181" s="4">
        <v>86.292682926829272</v>
      </c>
      <c r="BV181" s="4">
        <v>28.764227642276417</v>
      </c>
      <c r="BW181" s="1">
        <v>33</v>
      </c>
      <c r="BX181" s="1">
        <v>41</v>
      </c>
      <c r="BY181" s="1">
        <v>7</v>
      </c>
      <c r="BZ181" s="1">
        <v>1</v>
      </c>
      <c r="CA181" s="1">
        <v>0</v>
      </c>
      <c r="CB181" s="1">
        <v>0</v>
      </c>
      <c r="CC181" s="1">
        <v>56</v>
      </c>
      <c r="CD181" s="1">
        <v>23</v>
      </c>
      <c r="CE181" s="1">
        <v>3</v>
      </c>
      <c r="CF181" s="1">
        <v>0</v>
      </c>
      <c r="CG181" s="1">
        <v>2</v>
      </c>
      <c r="CH181" s="1">
        <v>0</v>
      </c>
      <c r="CI181" s="1">
        <v>62</v>
      </c>
      <c r="CJ181" s="1">
        <v>20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4"/>
      <c r="CT181" s="4"/>
      <c r="CU181" s="4"/>
      <c r="CV181" s="4"/>
      <c r="CW181" s="4"/>
      <c r="CX181" s="4"/>
      <c r="CY181" s="4"/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82</v>
      </c>
      <c r="EA181" s="1">
        <v>0</v>
      </c>
      <c r="EB181" s="4">
        <v>37.207317073170735</v>
      </c>
      <c r="EC181" s="4">
        <v>24.536585365853657</v>
      </c>
      <c r="ED181" s="4">
        <v>24.548780487804876</v>
      </c>
      <c r="EE181" s="4"/>
      <c r="EF181" s="4">
        <v>86.292682926829272</v>
      </c>
      <c r="EG181" s="4">
        <v>28.764227642276417</v>
      </c>
      <c r="EH181" s="4">
        <v>28.764227642276417</v>
      </c>
      <c r="EI181" s="1">
        <v>33</v>
      </c>
      <c r="EJ181" s="1">
        <v>41</v>
      </c>
      <c r="EK181" s="1">
        <v>7</v>
      </c>
      <c r="EL181" s="1">
        <v>1</v>
      </c>
      <c r="EM181" s="1">
        <v>0</v>
      </c>
      <c r="EN181" s="1">
        <v>0</v>
      </c>
      <c r="EO181" s="1">
        <v>56</v>
      </c>
      <c r="EP181" s="1">
        <v>23</v>
      </c>
      <c r="EQ181" s="1">
        <v>3</v>
      </c>
      <c r="ER181" s="1">
        <v>0</v>
      </c>
      <c r="ES181" s="1">
        <v>2</v>
      </c>
      <c r="ET181" s="1">
        <v>0</v>
      </c>
      <c r="EU181" s="1">
        <v>62</v>
      </c>
      <c r="EV181" s="1">
        <v>20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298</v>
      </c>
      <c r="FJ181" s="1" t="s">
        <v>375</v>
      </c>
      <c r="FK181" s="1">
        <v>299</v>
      </c>
      <c r="FL181" s="1">
        <v>43</v>
      </c>
      <c r="FM181" s="1" t="s">
        <v>375</v>
      </c>
      <c r="FN181" s="1">
        <v>43</v>
      </c>
      <c r="FO181" s="1">
        <v>47</v>
      </c>
      <c r="FP181" s="1">
        <v>12</v>
      </c>
      <c r="FQ181" s="1">
        <v>47</v>
      </c>
      <c r="FR181" s="1" t="s">
        <v>314</v>
      </c>
      <c r="FS181" s="1">
        <v>313</v>
      </c>
      <c r="FT181" s="1">
        <v>134</v>
      </c>
      <c r="FU181" s="1">
        <v>313</v>
      </c>
    </row>
    <row r="182" spans="63:177">
      <c r="BK182" s="29">
        <v>193102658</v>
      </c>
      <c r="BL182" s="1" t="s">
        <v>111</v>
      </c>
      <c r="BM182" s="1">
        <v>296</v>
      </c>
      <c r="BN182" s="1" t="s">
        <v>289</v>
      </c>
      <c r="BO182" s="1" t="s">
        <v>290</v>
      </c>
      <c r="BP182" s="1">
        <v>100</v>
      </c>
      <c r="BQ182" s="1">
        <v>0</v>
      </c>
      <c r="BR182" s="4">
        <v>46.9</v>
      </c>
      <c r="BS182" s="4">
        <v>38.56</v>
      </c>
      <c r="BT182" s="4">
        <v>33.72</v>
      </c>
      <c r="BU182" s="4">
        <v>119.18</v>
      </c>
      <c r="BV182" s="4">
        <v>39.726666666666667</v>
      </c>
      <c r="BW182" s="1">
        <v>24</v>
      </c>
      <c r="BX182" s="1">
        <v>49</v>
      </c>
      <c r="BY182" s="1">
        <v>26</v>
      </c>
      <c r="BZ182" s="1">
        <v>1</v>
      </c>
      <c r="CA182" s="1">
        <v>1</v>
      </c>
      <c r="CB182" s="1">
        <v>0</v>
      </c>
      <c r="CC182" s="1">
        <v>40</v>
      </c>
      <c r="CD182" s="1">
        <v>44</v>
      </c>
      <c r="CE182" s="1">
        <v>12</v>
      </c>
      <c r="CF182" s="1">
        <v>4</v>
      </c>
      <c r="CG182" s="1">
        <v>2</v>
      </c>
      <c r="CH182" s="1">
        <v>0</v>
      </c>
      <c r="CI182" s="1">
        <v>60</v>
      </c>
      <c r="CJ182" s="1">
        <v>25</v>
      </c>
      <c r="CK182" s="1">
        <v>11</v>
      </c>
      <c r="CL182" s="1">
        <v>4</v>
      </c>
      <c r="CM182" s="1">
        <v>1</v>
      </c>
      <c r="CN182" s="1">
        <v>0</v>
      </c>
      <c r="CO182" s="1">
        <v>1</v>
      </c>
      <c r="CP182" s="1">
        <v>0</v>
      </c>
      <c r="CQ182" s="1">
        <v>0</v>
      </c>
      <c r="CR182" s="1">
        <v>0</v>
      </c>
      <c r="CS182" s="4"/>
      <c r="CT182" s="4"/>
      <c r="CU182" s="4"/>
      <c r="CV182" s="4"/>
      <c r="CW182" s="4"/>
      <c r="CX182" s="4"/>
      <c r="CY182" s="4"/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100</v>
      </c>
      <c r="EA182" s="1">
        <v>0</v>
      </c>
      <c r="EB182" s="4">
        <v>46.9</v>
      </c>
      <c r="EC182" s="4">
        <v>38.56</v>
      </c>
      <c r="ED182" s="4">
        <v>33.72</v>
      </c>
      <c r="EE182" s="4"/>
      <c r="EF182" s="4">
        <v>119.18</v>
      </c>
      <c r="EG182" s="4">
        <v>39.726666666666667</v>
      </c>
      <c r="EH182" s="4">
        <v>39.726666666666667</v>
      </c>
      <c r="EI182" s="1">
        <v>24</v>
      </c>
      <c r="EJ182" s="1">
        <v>49</v>
      </c>
      <c r="EK182" s="1">
        <v>26</v>
      </c>
      <c r="EL182" s="1">
        <v>1</v>
      </c>
      <c r="EM182" s="1">
        <v>1</v>
      </c>
      <c r="EN182" s="1">
        <v>0</v>
      </c>
      <c r="EO182" s="1">
        <v>40</v>
      </c>
      <c r="EP182" s="1">
        <v>44</v>
      </c>
      <c r="EQ182" s="1">
        <v>12</v>
      </c>
      <c r="ER182" s="1">
        <v>4</v>
      </c>
      <c r="ES182" s="1">
        <v>2</v>
      </c>
      <c r="ET182" s="1">
        <v>0</v>
      </c>
      <c r="EU182" s="1">
        <v>60</v>
      </c>
      <c r="EV182" s="1">
        <v>25</v>
      </c>
      <c r="EW182" s="1">
        <v>11</v>
      </c>
      <c r="EX182" s="1">
        <v>4</v>
      </c>
      <c r="EY182" s="1">
        <v>1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1</v>
      </c>
      <c r="FH182" s="1">
        <v>0</v>
      </c>
      <c r="FI182" s="1">
        <v>198</v>
      </c>
      <c r="FJ182" s="1" t="s">
        <v>375</v>
      </c>
      <c r="FK182" s="1">
        <v>205</v>
      </c>
      <c r="FL182" s="1">
        <v>15</v>
      </c>
      <c r="FM182" s="1" t="s">
        <v>375</v>
      </c>
      <c r="FN182" s="1">
        <v>17</v>
      </c>
      <c r="FO182" s="1">
        <v>47</v>
      </c>
      <c r="FP182" s="1">
        <v>12</v>
      </c>
      <c r="FQ182" s="1">
        <v>47</v>
      </c>
      <c r="FR182" s="1" t="s">
        <v>314</v>
      </c>
      <c r="FS182" s="1">
        <v>313</v>
      </c>
      <c r="FT182" s="1">
        <v>134</v>
      </c>
      <c r="FU182" s="1">
        <v>313</v>
      </c>
    </row>
    <row r="183" spans="63:177">
      <c r="BK183" s="29">
        <v>935006897</v>
      </c>
      <c r="BL183" s="1" t="s">
        <v>112</v>
      </c>
      <c r="BM183" s="1">
        <v>305</v>
      </c>
      <c r="BN183" s="1" t="s">
        <v>289</v>
      </c>
      <c r="BO183" s="1" t="s">
        <v>290</v>
      </c>
      <c r="BP183" s="1">
        <v>40</v>
      </c>
      <c r="BQ183" s="1">
        <v>0</v>
      </c>
      <c r="BR183" s="4">
        <v>46.825000000000003</v>
      </c>
      <c r="BS183" s="4">
        <v>31.7</v>
      </c>
      <c r="BT183" s="4">
        <v>34.950000000000003</v>
      </c>
      <c r="BU183" s="4">
        <v>113.47499999999999</v>
      </c>
      <c r="BV183" s="4">
        <v>37.824999999999996</v>
      </c>
      <c r="BW183" s="1">
        <v>8</v>
      </c>
      <c r="BX183" s="1">
        <v>23</v>
      </c>
      <c r="BY183" s="1">
        <v>6</v>
      </c>
      <c r="BZ183" s="1">
        <v>3</v>
      </c>
      <c r="CA183" s="1">
        <v>0</v>
      </c>
      <c r="CB183" s="1">
        <v>0</v>
      </c>
      <c r="CC183" s="1">
        <v>22</v>
      </c>
      <c r="CD183" s="1">
        <v>13</v>
      </c>
      <c r="CE183" s="1">
        <v>4</v>
      </c>
      <c r="CF183" s="1">
        <v>1</v>
      </c>
      <c r="CG183" s="1">
        <v>0</v>
      </c>
      <c r="CH183" s="1">
        <v>0</v>
      </c>
      <c r="CI183" s="1">
        <v>21</v>
      </c>
      <c r="CJ183" s="1">
        <v>15</v>
      </c>
      <c r="CK183" s="1">
        <v>0</v>
      </c>
      <c r="CL183" s="1">
        <v>4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4"/>
      <c r="CT183" s="4"/>
      <c r="CU183" s="4"/>
      <c r="CV183" s="4"/>
      <c r="CW183" s="4"/>
      <c r="CX183" s="4"/>
      <c r="CY183" s="4"/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40</v>
      </c>
      <c r="EA183" s="1">
        <v>0</v>
      </c>
      <c r="EB183" s="4">
        <v>46.825000000000003</v>
      </c>
      <c r="EC183" s="4">
        <v>31.7</v>
      </c>
      <c r="ED183" s="4">
        <v>34.950000000000003</v>
      </c>
      <c r="EE183" s="4"/>
      <c r="EF183" s="4">
        <v>113.47499999999999</v>
      </c>
      <c r="EG183" s="4">
        <v>37.824999999999996</v>
      </c>
      <c r="EH183" s="4">
        <v>37.824999999999996</v>
      </c>
      <c r="EI183" s="1">
        <v>8</v>
      </c>
      <c r="EJ183" s="1">
        <v>23</v>
      </c>
      <c r="EK183" s="1">
        <v>6</v>
      </c>
      <c r="EL183" s="1">
        <v>3</v>
      </c>
      <c r="EM183" s="1">
        <v>0</v>
      </c>
      <c r="EN183" s="1">
        <v>0</v>
      </c>
      <c r="EO183" s="1">
        <v>22</v>
      </c>
      <c r="EP183" s="1">
        <v>13</v>
      </c>
      <c r="EQ183" s="1">
        <v>4</v>
      </c>
      <c r="ER183" s="1">
        <v>1</v>
      </c>
      <c r="ES183" s="1">
        <v>0</v>
      </c>
      <c r="ET183" s="1">
        <v>0</v>
      </c>
      <c r="EU183" s="1">
        <v>21</v>
      </c>
      <c r="EV183" s="1">
        <v>15</v>
      </c>
      <c r="EW183" s="1">
        <v>0</v>
      </c>
      <c r="EX183" s="1">
        <v>4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225</v>
      </c>
      <c r="FJ183" s="1" t="s">
        <v>375</v>
      </c>
      <c r="FK183" s="1">
        <v>231</v>
      </c>
      <c r="FL183" s="1">
        <v>21</v>
      </c>
      <c r="FM183" s="1" t="s">
        <v>375</v>
      </c>
      <c r="FN183" s="1">
        <v>20</v>
      </c>
      <c r="FO183" s="1">
        <v>47</v>
      </c>
      <c r="FP183" s="1">
        <v>12</v>
      </c>
      <c r="FQ183" s="1">
        <v>47</v>
      </c>
      <c r="FR183" s="1" t="s">
        <v>314</v>
      </c>
      <c r="FS183" s="1">
        <v>313</v>
      </c>
      <c r="FT183" s="1">
        <v>134</v>
      </c>
      <c r="FU183" s="1">
        <v>313</v>
      </c>
    </row>
    <row r="184" spans="63:177">
      <c r="BK184" s="29">
        <v>604795422</v>
      </c>
      <c r="BL184" s="1" t="s">
        <v>113</v>
      </c>
      <c r="BM184" s="1">
        <v>307</v>
      </c>
      <c r="BN184" s="1" t="s">
        <v>289</v>
      </c>
      <c r="BO184" s="1" t="s">
        <v>290</v>
      </c>
      <c r="BP184" s="1">
        <v>198</v>
      </c>
      <c r="BQ184" s="1">
        <v>0</v>
      </c>
      <c r="BR184" s="4">
        <v>45.282828282828284</v>
      </c>
      <c r="BS184" s="4">
        <v>36.666666666666664</v>
      </c>
      <c r="BT184" s="4">
        <v>35.095959595959599</v>
      </c>
      <c r="BU184" s="4">
        <v>117.04545454545455</v>
      </c>
      <c r="BV184" s="4">
        <v>39.015151515151501</v>
      </c>
      <c r="BW184" s="1">
        <v>60</v>
      </c>
      <c r="BX184" s="1">
        <v>88</v>
      </c>
      <c r="BY184" s="1">
        <v>44</v>
      </c>
      <c r="BZ184" s="1">
        <v>6</v>
      </c>
      <c r="CA184" s="1">
        <v>1</v>
      </c>
      <c r="CB184" s="1">
        <v>0</v>
      </c>
      <c r="CC184" s="1">
        <v>96</v>
      </c>
      <c r="CD184" s="1">
        <v>76</v>
      </c>
      <c r="CE184" s="1">
        <v>13</v>
      </c>
      <c r="CF184" s="1">
        <v>13</v>
      </c>
      <c r="CG184" s="1">
        <v>4</v>
      </c>
      <c r="CH184" s="1">
        <v>1</v>
      </c>
      <c r="CI184" s="1">
        <v>111</v>
      </c>
      <c r="CJ184" s="1">
        <v>55</v>
      </c>
      <c r="CK184" s="1">
        <v>22</v>
      </c>
      <c r="CL184" s="1">
        <v>10</v>
      </c>
      <c r="CM184" s="1">
        <v>2</v>
      </c>
      <c r="CN184" s="1">
        <v>0</v>
      </c>
      <c r="CO184" s="1">
        <v>1</v>
      </c>
      <c r="CP184" s="1">
        <v>0</v>
      </c>
      <c r="CQ184" s="1">
        <v>0</v>
      </c>
      <c r="CR184" s="1">
        <v>0</v>
      </c>
      <c r="CS184" s="4"/>
      <c r="CT184" s="4"/>
      <c r="CU184" s="4"/>
      <c r="CV184" s="4"/>
      <c r="CW184" s="4"/>
      <c r="CX184" s="4"/>
      <c r="CY184" s="4"/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198</v>
      </c>
      <c r="EA184" s="1">
        <v>0</v>
      </c>
      <c r="EB184" s="4">
        <v>45.282828282828284</v>
      </c>
      <c r="EC184" s="4">
        <v>36.666666666666664</v>
      </c>
      <c r="ED184" s="4">
        <v>35.095959595959599</v>
      </c>
      <c r="EE184" s="4"/>
      <c r="EF184" s="4">
        <v>117.04545454545455</v>
      </c>
      <c r="EG184" s="4">
        <v>39.015151515151501</v>
      </c>
      <c r="EH184" s="4">
        <v>39.015151515151501</v>
      </c>
      <c r="EI184" s="1">
        <v>60</v>
      </c>
      <c r="EJ184" s="1">
        <v>88</v>
      </c>
      <c r="EK184" s="1">
        <v>44</v>
      </c>
      <c r="EL184" s="1">
        <v>6</v>
      </c>
      <c r="EM184" s="1">
        <v>1</v>
      </c>
      <c r="EN184" s="1">
        <v>0</v>
      </c>
      <c r="EO184" s="1">
        <v>96</v>
      </c>
      <c r="EP184" s="1">
        <v>76</v>
      </c>
      <c r="EQ184" s="1">
        <v>13</v>
      </c>
      <c r="ER184" s="1">
        <v>13</v>
      </c>
      <c r="ES184" s="1">
        <v>4</v>
      </c>
      <c r="ET184" s="1">
        <v>1</v>
      </c>
      <c r="EU184" s="1">
        <v>111</v>
      </c>
      <c r="EV184" s="1">
        <v>55</v>
      </c>
      <c r="EW184" s="1">
        <v>22</v>
      </c>
      <c r="EX184" s="1">
        <v>10</v>
      </c>
      <c r="EY184" s="1">
        <v>2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1</v>
      </c>
      <c r="FH184" s="1">
        <v>0</v>
      </c>
      <c r="FI184" s="1">
        <v>209</v>
      </c>
      <c r="FJ184" s="1" t="s">
        <v>375</v>
      </c>
      <c r="FK184" s="1">
        <v>215</v>
      </c>
      <c r="FL184" s="1">
        <v>18</v>
      </c>
      <c r="FM184" s="1" t="s">
        <v>375</v>
      </c>
      <c r="FN184" s="1">
        <v>19</v>
      </c>
      <c r="FO184" s="1">
        <v>47</v>
      </c>
      <c r="FP184" s="1">
        <v>12</v>
      </c>
      <c r="FQ184" s="1">
        <v>47</v>
      </c>
      <c r="FR184" s="1" t="s">
        <v>314</v>
      </c>
      <c r="FS184" s="1">
        <v>313</v>
      </c>
      <c r="FT184" s="1">
        <v>134</v>
      </c>
      <c r="FU184" s="1">
        <v>313</v>
      </c>
    </row>
    <row r="185" spans="63:177">
      <c r="BK185" s="29">
        <v>496994471</v>
      </c>
      <c r="BL185" s="1" t="s">
        <v>114</v>
      </c>
      <c r="BM185" s="1">
        <v>309</v>
      </c>
      <c r="BN185" s="1" t="s">
        <v>289</v>
      </c>
      <c r="BO185" s="1" t="s">
        <v>290</v>
      </c>
      <c r="BP185" s="1">
        <v>75</v>
      </c>
      <c r="BQ185" s="1">
        <v>7</v>
      </c>
      <c r="BR185" s="4">
        <v>53.308823529411768</v>
      </c>
      <c r="BS185" s="4">
        <v>45.882352941176471</v>
      </c>
      <c r="BT185" s="4">
        <v>43.808823529411768</v>
      </c>
      <c r="BU185" s="4">
        <v>143</v>
      </c>
      <c r="BV185" s="4">
        <v>47.666666666666671</v>
      </c>
      <c r="BW185" s="1">
        <v>13</v>
      </c>
      <c r="BX185" s="1">
        <v>24</v>
      </c>
      <c r="BY185" s="1">
        <v>26</v>
      </c>
      <c r="BZ185" s="1">
        <v>5</v>
      </c>
      <c r="CA185" s="1">
        <v>0</v>
      </c>
      <c r="CB185" s="1">
        <v>0</v>
      </c>
      <c r="CC185" s="1">
        <v>23</v>
      </c>
      <c r="CD185" s="1">
        <v>26</v>
      </c>
      <c r="CE185" s="1">
        <v>13</v>
      </c>
      <c r="CF185" s="1">
        <v>6</v>
      </c>
      <c r="CG185" s="1">
        <v>0</v>
      </c>
      <c r="CH185" s="1">
        <v>1</v>
      </c>
      <c r="CI185" s="1">
        <v>28</v>
      </c>
      <c r="CJ185" s="1">
        <v>21</v>
      </c>
      <c r="CK185" s="1">
        <v>11</v>
      </c>
      <c r="CL185" s="1">
        <v>8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4"/>
      <c r="CT185" s="4"/>
      <c r="CU185" s="4"/>
      <c r="CV185" s="4"/>
      <c r="CW185" s="4"/>
      <c r="CX185" s="4"/>
      <c r="CY185" s="4"/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75</v>
      </c>
      <c r="EA185" s="1">
        <v>7</v>
      </c>
      <c r="EB185" s="4">
        <v>53.308823529411768</v>
      </c>
      <c r="EC185" s="4">
        <v>45.882352941176471</v>
      </c>
      <c r="ED185" s="4">
        <v>43.808823529411768</v>
      </c>
      <c r="EE185" s="4"/>
      <c r="EF185" s="4">
        <v>143</v>
      </c>
      <c r="EG185" s="4">
        <v>47.666666666666671</v>
      </c>
      <c r="EH185" s="4">
        <v>47.666666666666671</v>
      </c>
      <c r="EI185" s="1">
        <v>13</v>
      </c>
      <c r="EJ185" s="1">
        <v>24</v>
      </c>
      <c r="EK185" s="1">
        <v>26</v>
      </c>
      <c r="EL185" s="1">
        <v>5</v>
      </c>
      <c r="EM185" s="1">
        <v>0</v>
      </c>
      <c r="EN185" s="1">
        <v>0</v>
      </c>
      <c r="EO185" s="1">
        <v>23</v>
      </c>
      <c r="EP185" s="1">
        <v>26</v>
      </c>
      <c r="EQ185" s="1">
        <v>13</v>
      </c>
      <c r="ER185" s="1">
        <v>6</v>
      </c>
      <c r="ES185" s="1">
        <v>0</v>
      </c>
      <c r="ET185" s="1">
        <v>1</v>
      </c>
      <c r="EU185" s="1">
        <v>28</v>
      </c>
      <c r="EV185" s="1">
        <v>21</v>
      </c>
      <c r="EW185" s="1">
        <v>11</v>
      </c>
      <c r="EX185" s="1">
        <v>8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84</v>
      </c>
      <c r="FJ185" s="1" t="s">
        <v>375</v>
      </c>
      <c r="FK185" s="1">
        <v>96</v>
      </c>
      <c r="FL185" s="1">
        <v>2</v>
      </c>
      <c r="FM185" s="1" t="s">
        <v>375</v>
      </c>
      <c r="FN185" s="1">
        <v>2</v>
      </c>
      <c r="FO185" s="1">
        <v>47</v>
      </c>
      <c r="FP185" s="1">
        <v>12</v>
      </c>
      <c r="FQ185" s="1">
        <v>47</v>
      </c>
      <c r="FR185" s="1" t="s">
        <v>314</v>
      </c>
      <c r="FS185" s="1">
        <v>313</v>
      </c>
      <c r="FT185" s="1">
        <v>134</v>
      </c>
      <c r="FU185" s="1">
        <v>313</v>
      </c>
    </row>
    <row r="186" spans="63:177">
      <c r="BK186" s="29">
        <v>214650278</v>
      </c>
      <c r="BL186" s="1" t="s">
        <v>115</v>
      </c>
      <c r="BM186" s="1">
        <v>310</v>
      </c>
      <c r="BN186" s="1" t="s">
        <v>289</v>
      </c>
      <c r="BO186" s="1" t="s">
        <v>370</v>
      </c>
      <c r="BP186" s="1">
        <v>100</v>
      </c>
      <c r="BQ186" s="1">
        <v>0</v>
      </c>
      <c r="BR186" s="4">
        <v>43.67</v>
      </c>
      <c r="BS186" s="4">
        <v>39.76</v>
      </c>
      <c r="BT186" s="4">
        <v>34.130000000000003</v>
      </c>
      <c r="BU186" s="4">
        <v>117.56</v>
      </c>
      <c r="BV186" s="4">
        <v>39.186666666666675</v>
      </c>
      <c r="BW186" s="1">
        <v>26</v>
      </c>
      <c r="BX186" s="1">
        <v>57</v>
      </c>
      <c r="BY186" s="1">
        <v>16</v>
      </c>
      <c r="BZ186" s="1">
        <v>1</v>
      </c>
      <c r="CA186" s="1">
        <v>1</v>
      </c>
      <c r="CB186" s="1">
        <v>0</v>
      </c>
      <c r="CC186" s="1">
        <v>36</v>
      </c>
      <c r="CD186" s="1">
        <v>46</v>
      </c>
      <c r="CE186" s="1">
        <v>13</v>
      </c>
      <c r="CF186" s="1">
        <v>5</v>
      </c>
      <c r="CG186" s="1">
        <v>1</v>
      </c>
      <c r="CH186" s="1">
        <v>0</v>
      </c>
      <c r="CI186" s="1">
        <v>55</v>
      </c>
      <c r="CJ186" s="1">
        <v>35</v>
      </c>
      <c r="CK186" s="1">
        <v>6</v>
      </c>
      <c r="CL186" s="1">
        <v>4</v>
      </c>
      <c r="CM186" s="1">
        <v>1</v>
      </c>
      <c r="CN186" s="1">
        <v>0</v>
      </c>
      <c r="CO186" s="1">
        <v>1</v>
      </c>
      <c r="CP186" s="1">
        <v>0</v>
      </c>
      <c r="CQ186" s="1">
        <v>32</v>
      </c>
      <c r="CR186" s="1">
        <v>0</v>
      </c>
      <c r="CS186" s="4">
        <v>60.6875</v>
      </c>
      <c r="CT186" s="4">
        <v>40.5</v>
      </c>
      <c r="CU186" s="4">
        <v>51.28125</v>
      </c>
      <c r="CV186" s="4">
        <v>50.1875</v>
      </c>
      <c r="CW186" s="4">
        <v>152.46875</v>
      </c>
      <c r="CX186" s="4">
        <v>50.822916666666657</v>
      </c>
      <c r="CY186" s="4">
        <v>50.6640625</v>
      </c>
      <c r="CZ186" s="1">
        <v>1</v>
      </c>
      <c r="DA186" s="1">
        <v>17</v>
      </c>
      <c r="DB186" s="1">
        <v>9</v>
      </c>
      <c r="DC186" s="1">
        <v>5</v>
      </c>
      <c r="DD186" s="1">
        <v>0</v>
      </c>
      <c r="DE186" s="1">
        <v>0</v>
      </c>
      <c r="DF186" s="1">
        <v>9</v>
      </c>
      <c r="DG186" s="1">
        <v>18</v>
      </c>
      <c r="DH186" s="1">
        <v>5</v>
      </c>
      <c r="DI186" s="1">
        <v>0</v>
      </c>
      <c r="DJ186" s="1">
        <v>0</v>
      </c>
      <c r="DK186" s="1">
        <v>0</v>
      </c>
      <c r="DL186" s="1">
        <v>8</v>
      </c>
      <c r="DM186" s="1">
        <v>10</v>
      </c>
      <c r="DN186" s="1">
        <v>11</v>
      </c>
      <c r="DO186" s="1">
        <v>3</v>
      </c>
      <c r="DP186" s="1">
        <v>0</v>
      </c>
      <c r="DQ186" s="1">
        <v>0</v>
      </c>
      <c r="DR186" s="1">
        <v>3</v>
      </c>
      <c r="DS186" s="1">
        <v>21</v>
      </c>
      <c r="DT186" s="1">
        <v>6</v>
      </c>
      <c r="DU186" s="1">
        <v>2</v>
      </c>
      <c r="DV186" s="1">
        <v>0</v>
      </c>
      <c r="DW186" s="1">
        <v>0</v>
      </c>
      <c r="DX186" s="1">
        <v>0</v>
      </c>
      <c r="DY186" s="1">
        <v>0</v>
      </c>
      <c r="DZ186" s="1">
        <v>132</v>
      </c>
      <c r="EA186" s="1">
        <v>0</v>
      </c>
      <c r="EB186" s="4">
        <v>47.795454545454547</v>
      </c>
      <c r="EC186" s="4">
        <v>39.939393939393938</v>
      </c>
      <c r="ED186" s="4">
        <v>38.287878787878789</v>
      </c>
      <c r="EE186" s="4">
        <v>50.1875</v>
      </c>
      <c r="EF186" s="4">
        <v>126.02272727272727</v>
      </c>
      <c r="EG186" s="4">
        <v>42.007575757575751</v>
      </c>
      <c r="EH186" s="4">
        <v>41.969065656565647</v>
      </c>
      <c r="EI186" s="1">
        <v>27</v>
      </c>
      <c r="EJ186" s="1">
        <v>74</v>
      </c>
      <c r="EK186" s="1">
        <v>25</v>
      </c>
      <c r="EL186" s="1">
        <v>6</v>
      </c>
      <c r="EM186" s="1">
        <v>1</v>
      </c>
      <c r="EN186" s="1">
        <v>0</v>
      </c>
      <c r="EO186" s="1">
        <v>45</v>
      </c>
      <c r="EP186" s="1">
        <v>64</v>
      </c>
      <c r="EQ186" s="1">
        <v>18</v>
      </c>
      <c r="ER186" s="1">
        <v>5</v>
      </c>
      <c r="ES186" s="1">
        <v>1</v>
      </c>
      <c r="ET186" s="1">
        <v>0</v>
      </c>
      <c r="EU186" s="1">
        <v>63</v>
      </c>
      <c r="EV186" s="1">
        <v>45</v>
      </c>
      <c r="EW186" s="1">
        <v>17</v>
      </c>
      <c r="EX186" s="1">
        <v>7</v>
      </c>
      <c r="EY186" s="1">
        <v>1</v>
      </c>
      <c r="EZ186" s="1">
        <v>0</v>
      </c>
      <c r="FA186" s="1">
        <v>3</v>
      </c>
      <c r="FB186" s="1">
        <v>21</v>
      </c>
      <c r="FC186" s="1">
        <v>6</v>
      </c>
      <c r="FD186" s="1">
        <v>2</v>
      </c>
      <c r="FE186" s="1">
        <v>0</v>
      </c>
      <c r="FF186" s="1">
        <v>0</v>
      </c>
      <c r="FG186" s="1">
        <v>1</v>
      </c>
      <c r="FH186" s="1">
        <v>0</v>
      </c>
      <c r="FI186" s="1">
        <v>204</v>
      </c>
      <c r="FJ186" s="1">
        <v>60</v>
      </c>
      <c r="FK186" s="1">
        <v>175</v>
      </c>
      <c r="FL186" s="1">
        <v>17</v>
      </c>
      <c r="FM186" s="1">
        <v>2</v>
      </c>
      <c r="FN186" s="1">
        <v>8</v>
      </c>
      <c r="FO186" s="1">
        <v>47</v>
      </c>
      <c r="FP186" s="1">
        <v>12</v>
      </c>
      <c r="FQ186" s="1">
        <v>47</v>
      </c>
      <c r="FR186" s="1" t="s">
        <v>314</v>
      </c>
      <c r="FS186" s="1">
        <v>313</v>
      </c>
      <c r="FT186" s="1">
        <v>134</v>
      </c>
      <c r="FU186" s="1">
        <v>313</v>
      </c>
    </row>
    <row r="187" spans="63:177">
      <c r="BK187" s="29">
        <v>953169446</v>
      </c>
      <c r="BL187" s="1" t="s">
        <v>116</v>
      </c>
      <c r="BM187" s="1">
        <v>311</v>
      </c>
      <c r="BN187" s="1" t="s">
        <v>289</v>
      </c>
      <c r="BO187" s="1" t="s">
        <v>290</v>
      </c>
      <c r="BP187" s="1">
        <v>172</v>
      </c>
      <c r="BQ187" s="1">
        <v>0</v>
      </c>
      <c r="BR187" s="4">
        <v>47.517441860465119</v>
      </c>
      <c r="BS187" s="4">
        <v>45.162790697674417</v>
      </c>
      <c r="BT187" s="4">
        <v>35.860465116279073</v>
      </c>
      <c r="BU187" s="4">
        <v>128.5406976744186</v>
      </c>
      <c r="BV187" s="4">
        <v>42.846899224806201</v>
      </c>
      <c r="BW187" s="1">
        <v>44</v>
      </c>
      <c r="BX187" s="1">
        <v>80</v>
      </c>
      <c r="BY187" s="1">
        <v>40</v>
      </c>
      <c r="BZ187" s="1">
        <v>8</v>
      </c>
      <c r="CA187" s="1">
        <v>0</v>
      </c>
      <c r="CB187" s="1">
        <v>0</v>
      </c>
      <c r="CC187" s="1">
        <v>64</v>
      </c>
      <c r="CD187" s="1">
        <v>62</v>
      </c>
      <c r="CE187" s="1">
        <v>26</v>
      </c>
      <c r="CF187" s="1">
        <v>20</v>
      </c>
      <c r="CG187" s="1">
        <v>0</v>
      </c>
      <c r="CH187" s="1">
        <v>3</v>
      </c>
      <c r="CI187" s="1">
        <v>98</v>
      </c>
      <c r="CJ187" s="1">
        <v>45</v>
      </c>
      <c r="CK187" s="1">
        <v>19</v>
      </c>
      <c r="CL187" s="1">
        <v>10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4"/>
      <c r="CT187" s="4"/>
      <c r="CU187" s="4"/>
      <c r="CV187" s="4"/>
      <c r="CW187" s="4"/>
      <c r="CX187" s="4"/>
      <c r="CY187" s="4"/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172</v>
      </c>
      <c r="EA187" s="1">
        <v>0</v>
      </c>
      <c r="EB187" s="4">
        <v>47.517441860465119</v>
      </c>
      <c r="EC187" s="4">
        <v>45.162790697674417</v>
      </c>
      <c r="ED187" s="4">
        <v>35.860465116279073</v>
      </c>
      <c r="EE187" s="4"/>
      <c r="EF187" s="4">
        <v>128.5406976744186</v>
      </c>
      <c r="EG187" s="4">
        <v>42.846899224806201</v>
      </c>
      <c r="EH187" s="4">
        <v>42.846899224806201</v>
      </c>
      <c r="EI187" s="1">
        <v>44</v>
      </c>
      <c r="EJ187" s="1">
        <v>80</v>
      </c>
      <c r="EK187" s="1">
        <v>40</v>
      </c>
      <c r="EL187" s="1">
        <v>8</v>
      </c>
      <c r="EM187" s="1">
        <v>0</v>
      </c>
      <c r="EN187" s="1">
        <v>0</v>
      </c>
      <c r="EO187" s="1">
        <v>64</v>
      </c>
      <c r="EP187" s="1">
        <v>62</v>
      </c>
      <c r="EQ187" s="1">
        <v>26</v>
      </c>
      <c r="ER187" s="1">
        <v>20</v>
      </c>
      <c r="ES187" s="1">
        <v>0</v>
      </c>
      <c r="ET187" s="1">
        <v>3</v>
      </c>
      <c r="EU187" s="1">
        <v>98</v>
      </c>
      <c r="EV187" s="1">
        <v>45</v>
      </c>
      <c r="EW187" s="1">
        <v>19</v>
      </c>
      <c r="EX187" s="1">
        <v>10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143</v>
      </c>
      <c r="FJ187" s="1" t="s">
        <v>375</v>
      </c>
      <c r="FK187" s="1">
        <v>159</v>
      </c>
      <c r="FL187" s="1">
        <v>3</v>
      </c>
      <c r="FM187" s="1" t="s">
        <v>375</v>
      </c>
      <c r="FN187" s="1">
        <v>4</v>
      </c>
      <c r="FO187" s="1">
        <v>47</v>
      </c>
      <c r="FP187" s="1">
        <v>12</v>
      </c>
      <c r="FQ187" s="1">
        <v>47</v>
      </c>
      <c r="FR187" s="1" t="s">
        <v>314</v>
      </c>
      <c r="FS187" s="1">
        <v>313</v>
      </c>
      <c r="FT187" s="1">
        <v>134</v>
      </c>
      <c r="FU187" s="1">
        <v>313</v>
      </c>
    </row>
    <row r="188" spans="63:177">
      <c r="BK188" s="29">
        <v>512444395</v>
      </c>
      <c r="BL188" s="1" t="s">
        <v>374</v>
      </c>
      <c r="BM188" s="1">
        <v>2</v>
      </c>
      <c r="BN188" s="1" t="s">
        <v>305</v>
      </c>
      <c r="BO188" s="1" t="s">
        <v>370</v>
      </c>
      <c r="BP188" s="1">
        <v>47</v>
      </c>
      <c r="BQ188" s="1">
        <v>0</v>
      </c>
      <c r="BR188" s="4">
        <v>75.297872340425528</v>
      </c>
      <c r="BS188" s="4">
        <v>63.574468085106382</v>
      </c>
      <c r="BT188" s="4">
        <v>61.574468085106382</v>
      </c>
      <c r="BU188" s="4">
        <v>200.44680851063831</v>
      </c>
      <c r="BV188" s="4">
        <v>66.815602836879449</v>
      </c>
      <c r="BW188" s="1">
        <v>0</v>
      </c>
      <c r="BX188" s="1">
        <v>10</v>
      </c>
      <c r="BY188" s="1">
        <v>18</v>
      </c>
      <c r="BZ188" s="1">
        <v>19</v>
      </c>
      <c r="CA188" s="1">
        <v>0</v>
      </c>
      <c r="CB188" s="1">
        <v>2</v>
      </c>
      <c r="CC188" s="1">
        <v>6</v>
      </c>
      <c r="CD188" s="1">
        <v>13</v>
      </c>
      <c r="CE188" s="1">
        <v>17</v>
      </c>
      <c r="CF188" s="1">
        <v>11</v>
      </c>
      <c r="CG188" s="1">
        <v>0</v>
      </c>
      <c r="CH188" s="1">
        <v>2</v>
      </c>
      <c r="CI188" s="1">
        <v>5</v>
      </c>
      <c r="CJ188" s="1">
        <v>18</v>
      </c>
      <c r="CK188" s="1">
        <v>12</v>
      </c>
      <c r="CL188" s="1">
        <v>12</v>
      </c>
      <c r="CM188" s="1">
        <v>0</v>
      </c>
      <c r="CN188" s="1">
        <v>0</v>
      </c>
      <c r="CO188" s="1">
        <v>0</v>
      </c>
      <c r="CP188" s="1">
        <v>0</v>
      </c>
      <c r="CQ188" s="1">
        <v>22</v>
      </c>
      <c r="CR188" s="1">
        <v>0</v>
      </c>
      <c r="CS188" s="4">
        <v>57.772727272727273</v>
      </c>
      <c r="CT188" s="4">
        <v>49.81818181818182</v>
      </c>
      <c r="CU188" s="4">
        <v>59</v>
      </c>
      <c r="CV188" s="4">
        <v>50.227272727272727</v>
      </c>
      <c r="CW188" s="4">
        <v>166.59090909090909</v>
      </c>
      <c r="CX188" s="4">
        <v>55.53030303030301</v>
      </c>
      <c r="CY188" s="4">
        <v>54.204545454545453</v>
      </c>
      <c r="CZ188" s="1">
        <v>1</v>
      </c>
      <c r="DA188" s="1">
        <v>13</v>
      </c>
      <c r="DB188" s="1">
        <v>6</v>
      </c>
      <c r="DC188" s="1">
        <v>2</v>
      </c>
      <c r="DD188" s="1">
        <v>0</v>
      </c>
      <c r="DE188" s="1">
        <v>0</v>
      </c>
      <c r="DF188" s="1">
        <v>4</v>
      </c>
      <c r="DG188" s="1">
        <v>13</v>
      </c>
      <c r="DH188" s="1">
        <v>3</v>
      </c>
      <c r="DI188" s="1">
        <v>2</v>
      </c>
      <c r="DJ188" s="1">
        <v>0</v>
      </c>
      <c r="DK188" s="1">
        <v>1</v>
      </c>
      <c r="DL188" s="1">
        <v>1</v>
      </c>
      <c r="DM188" s="1">
        <v>11</v>
      </c>
      <c r="DN188" s="1">
        <v>6</v>
      </c>
      <c r="DO188" s="1">
        <v>4</v>
      </c>
      <c r="DP188" s="1">
        <v>0</v>
      </c>
      <c r="DQ188" s="1">
        <v>0</v>
      </c>
      <c r="DR188" s="1">
        <v>6</v>
      </c>
      <c r="DS188" s="1">
        <v>9</v>
      </c>
      <c r="DT188" s="1">
        <v>6</v>
      </c>
      <c r="DU188" s="1">
        <v>1</v>
      </c>
      <c r="DV188" s="1">
        <v>0</v>
      </c>
      <c r="DW188" s="1">
        <v>0</v>
      </c>
      <c r="DX188" s="1">
        <v>0</v>
      </c>
      <c r="DY188" s="1">
        <v>0</v>
      </c>
      <c r="DZ188" s="1">
        <v>69</v>
      </c>
      <c r="EA188" s="1">
        <v>0</v>
      </c>
      <c r="EB188" s="4">
        <v>69.710144927536234</v>
      </c>
      <c r="EC188" s="4">
        <v>59.188405797101453</v>
      </c>
      <c r="ED188" s="4">
        <v>60.753623188405797</v>
      </c>
      <c r="EE188" s="4">
        <v>50.227272727272727</v>
      </c>
      <c r="EF188" s="4">
        <v>189.65217391304347</v>
      </c>
      <c r="EG188" s="4">
        <v>63.217391304347828</v>
      </c>
      <c r="EH188" s="4">
        <v>62.794685990338174</v>
      </c>
      <c r="EI188" s="1">
        <v>1</v>
      </c>
      <c r="EJ188" s="1">
        <v>23</v>
      </c>
      <c r="EK188" s="1">
        <v>24</v>
      </c>
      <c r="EL188" s="1">
        <v>21</v>
      </c>
      <c r="EM188" s="1">
        <v>0</v>
      </c>
      <c r="EN188" s="1">
        <v>2</v>
      </c>
      <c r="EO188" s="1">
        <v>10</v>
      </c>
      <c r="EP188" s="1">
        <v>26</v>
      </c>
      <c r="EQ188" s="1">
        <v>20</v>
      </c>
      <c r="ER188" s="1">
        <v>13</v>
      </c>
      <c r="ES188" s="1">
        <v>0</v>
      </c>
      <c r="ET188" s="1">
        <v>3</v>
      </c>
      <c r="EU188" s="1">
        <v>6</v>
      </c>
      <c r="EV188" s="1">
        <v>29</v>
      </c>
      <c r="EW188" s="1">
        <v>18</v>
      </c>
      <c r="EX188" s="1">
        <v>16</v>
      </c>
      <c r="EY188" s="1">
        <v>0</v>
      </c>
      <c r="EZ188" s="1">
        <v>0</v>
      </c>
      <c r="FA188" s="1">
        <v>6</v>
      </c>
      <c r="FB188" s="1">
        <v>9</v>
      </c>
      <c r="FC188" s="1">
        <v>6</v>
      </c>
      <c r="FD188" s="1">
        <v>1</v>
      </c>
      <c r="FE188" s="1">
        <v>0</v>
      </c>
      <c r="FF188" s="1">
        <v>0</v>
      </c>
      <c r="FG188" s="1">
        <v>0</v>
      </c>
      <c r="FH188" s="1">
        <v>0</v>
      </c>
      <c r="FI188" s="1">
        <v>6</v>
      </c>
      <c r="FJ188" s="1">
        <v>32</v>
      </c>
      <c r="FK188" s="1">
        <v>8</v>
      </c>
      <c r="FL188" s="1">
        <v>2</v>
      </c>
      <c r="FM188" s="1">
        <v>4</v>
      </c>
      <c r="FN188" s="1">
        <v>3</v>
      </c>
      <c r="FO188" s="1">
        <v>15</v>
      </c>
      <c r="FP188" s="1">
        <v>9</v>
      </c>
      <c r="FQ188" s="1">
        <v>15</v>
      </c>
      <c r="FR188" s="1" t="s">
        <v>316</v>
      </c>
      <c r="FS188" s="1">
        <v>313</v>
      </c>
      <c r="FT188" s="1">
        <v>134</v>
      </c>
      <c r="FU188" s="1">
        <v>313</v>
      </c>
    </row>
    <row r="189" spans="63:177">
      <c r="BK189" s="29">
        <v>219452977</v>
      </c>
      <c r="BL189" s="1" t="s">
        <v>338</v>
      </c>
      <c r="BM189" s="1">
        <v>7</v>
      </c>
      <c r="BN189" s="1" t="s">
        <v>289</v>
      </c>
      <c r="BO189" s="1" t="s">
        <v>370</v>
      </c>
      <c r="BP189" s="1">
        <v>41</v>
      </c>
      <c r="BQ189" s="1">
        <v>0</v>
      </c>
      <c r="BR189" s="4">
        <v>57.195121951219512</v>
      </c>
      <c r="BS189" s="4">
        <v>47.414634146341463</v>
      </c>
      <c r="BT189" s="4">
        <v>46.487804878048777</v>
      </c>
      <c r="BU189" s="4">
        <v>151.09756097560975</v>
      </c>
      <c r="BV189" s="4">
        <v>50.365853658536587</v>
      </c>
      <c r="BW189" s="1">
        <v>6</v>
      </c>
      <c r="BX189" s="1">
        <v>18</v>
      </c>
      <c r="BY189" s="1">
        <v>10</v>
      </c>
      <c r="BZ189" s="1">
        <v>7</v>
      </c>
      <c r="CA189" s="1">
        <v>1</v>
      </c>
      <c r="CB189" s="1">
        <v>0</v>
      </c>
      <c r="CC189" s="1">
        <v>14</v>
      </c>
      <c r="CD189" s="1">
        <v>13</v>
      </c>
      <c r="CE189" s="1">
        <v>5</v>
      </c>
      <c r="CF189" s="1">
        <v>9</v>
      </c>
      <c r="CG189" s="1">
        <v>2</v>
      </c>
      <c r="CH189" s="1">
        <v>0</v>
      </c>
      <c r="CI189" s="1">
        <v>14</v>
      </c>
      <c r="CJ189" s="1">
        <v>12</v>
      </c>
      <c r="CK189" s="1">
        <v>11</v>
      </c>
      <c r="CL189" s="1">
        <v>4</v>
      </c>
      <c r="CM189" s="1">
        <v>1</v>
      </c>
      <c r="CN189" s="1">
        <v>0</v>
      </c>
      <c r="CO189" s="1">
        <v>1</v>
      </c>
      <c r="CP189" s="1">
        <v>0</v>
      </c>
      <c r="CQ189" s="1">
        <v>39</v>
      </c>
      <c r="CR189" s="1">
        <v>0</v>
      </c>
      <c r="CS189" s="4">
        <v>54.410256410256409</v>
      </c>
      <c r="CT189" s="4">
        <v>43.897435897435898</v>
      </c>
      <c r="CU189" s="4">
        <v>56.333333333333336</v>
      </c>
      <c r="CV189" s="4">
        <v>51.230769230769234</v>
      </c>
      <c r="CW189" s="4">
        <v>154.64102564102564</v>
      </c>
      <c r="CX189" s="4">
        <v>51.547008547008545</v>
      </c>
      <c r="CY189" s="4">
        <v>51.467948717948715</v>
      </c>
      <c r="CZ189" s="1">
        <v>7</v>
      </c>
      <c r="DA189" s="1">
        <v>14</v>
      </c>
      <c r="DB189" s="1">
        <v>16</v>
      </c>
      <c r="DC189" s="1">
        <v>2</v>
      </c>
      <c r="DD189" s="1">
        <v>0</v>
      </c>
      <c r="DE189" s="1">
        <v>0</v>
      </c>
      <c r="DF189" s="1">
        <v>12</v>
      </c>
      <c r="DG189" s="1">
        <v>18</v>
      </c>
      <c r="DH189" s="1">
        <v>6</v>
      </c>
      <c r="DI189" s="1">
        <v>3</v>
      </c>
      <c r="DJ189" s="1">
        <v>1</v>
      </c>
      <c r="DK189" s="1">
        <v>1</v>
      </c>
      <c r="DL189" s="1">
        <v>9</v>
      </c>
      <c r="DM189" s="1">
        <v>11</v>
      </c>
      <c r="DN189" s="1">
        <v>12</v>
      </c>
      <c r="DO189" s="1">
        <v>7</v>
      </c>
      <c r="DP189" s="1">
        <v>0</v>
      </c>
      <c r="DQ189" s="1">
        <v>1</v>
      </c>
      <c r="DR189" s="1">
        <v>10</v>
      </c>
      <c r="DS189" s="1">
        <v>10</v>
      </c>
      <c r="DT189" s="1">
        <v>16</v>
      </c>
      <c r="DU189" s="1">
        <v>3</v>
      </c>
      <c r="DV189" s="1">
        <v>0</v>
      </c>
      <c r="DW189" s="1">
        <v>0</v>
      </c>
      <c r="DX189" s="1">
        <v>0</v>
      </c>
      <c r="DY189" s="1">
        <v>0</v>
      </c>
      <c r="DZ189" s="1">
        <v>80</v>
      </c>
      <c r="EA189" s="1">
        <v>0</v>
      </c>
      <c r="EB189" s="4">
        <v>55.837499999999999</v>
      </c>
      <c r="EC189" s="4">
        <v>45.7</v>
      </c>
      <c r="ED189" s="4">
        <v>51.287500000000001</v>
      </c>
      <c r="EE189" s="4">
        <v>51.230769230769234</v>
      </c>
      <c r="EF189" s="4">
        <v>152.82499999999999</v>
      </c>
      <c r="EG189" s="4">
        <v>50.941666666666677</v>
      </c>
      <c r="EH189" s="4">
        <v>50.903125000000003</v>
      </c>
      <c r="EI189" s="1">
        <v>13</v>
      </c>
      <c r="EJ189" s="1">
        <v>32</v>
      </c>
      <c r="EK189" s="1">
        <v>26</v>
      </c>
      <c r="EL189" s="1">
        <v>9</v>
      </c>
      <c r="EM189" s="1">
        <v>1</v>
      </c>
      <c r="EN189" s="1">
        <v>0</v>
      </c>
      <c r="EO189" s="1">
        <v>26</v>
      </c>
      <c r="EP189" s="1">
        <v>31</v>
      </c>
      <c r="EQ189" s="1">
        <v>11</v>
      </c>
      <c r="ER189" s="1">
        <v>12</v>
      </c>
      <c r="ES189" s="1">
        <v>3</v>
      </c>
      <c r="ET189" s="1">
        <v>1</v>
      </c>
      <c r="EU189" s="1">
        <v>23</v>
      </c>
      <c r="EV189" s="1">
        <v>23</v>
      </c>
      <c r="EW189" s="1">
        <v>23</v>
      </c>
      <c r="EX189" s="1">
        <v>11</v>
      </c>
      <c r="EY189" s="1">
        <v>1</v>
      </c>
      <c r="EZ189" s="1">
        <v>1</v>
      </c>
      <c r="FA189" s="1">
        <v>10</v>
      </c>
      <c r="FB189" s="1">
        <v>10</v>
      </c>
      <c r="FC189" s="1">
        <v>16</v>
      </c>
      <c r="FD189" s="1">
        <v>3</v>
      </c>
      <c r="FE189" s="1">
        <v>0</v>
      </c>
      <c r="FF189" s="1">
        <v>0</v>
      </c>
      <c r="FG189" s="1">
        <v>1</v>
      </c>
      <c r="FH189" s="1">
        <v>0</v>
      </c>
      <c r="FI189" s="1">
        <v>51</v>
      </c>
      <c r="FJ189" s="1">
        <v>57</v>
      </c>
      <c r="FK189" s="1">
        <v>57</v>
      </c>
      <c r="FL189" s="1">
        <v>4</v>
      </c>
      <c r="FM189" s="1">
        <v>6</v>
      </c>
      <c r="FN189" s="1">
        <v>5</v>
      </c>
      <c r="FO189" s="1">
        <v>15</v>
      </c>
      <c r="FP189" s="1">
        <v>9</v>
      </c>
      <c r="FQ189" s="1">
        <v>15</v>
      </c>
      <c r="FR189" s="1" t="s">
        <v>316</v>
      </c>
      <c r="FS189" s="1">
        <v>313</v>
      </c>
      <c r="FT189" s="1">
        <v>134</v>
      </c>
      <c r="FU189" s="1">
        <v>313</v>
      </c>
    </row>
    <row r="190" spans="63:177">
      <c r="BK190" s="29">
        <v>640014125</v>
      </c>
      <c r="BL190" s="1" t="s">
        <v>337</v>
      </c>
      <c r="BM190" s="1">
        <v>49</v>
      </c>
      <c r="BN190" s="1" t="s">
        <v>292</v>
      </c>
      <c r="BO190" s="1" t="s">
        <v>290</v>
      </c>
      <c r="BP190" s="1">
        <v>125</v>
      </c>
      <c r="BQ190" s="1">
        <v>0</v>
      </c>
      <c r="BR190" s="4">
        <v>56.591999999999999</v>
      </c>
      <c r="BS190" s="4">
        <v>43.392000000000003</v>
      </c>
      <c r="BT190" s="4">
        <v>41.576000000000001</v>
      </c>
      <c r="BU190" s="4">
        <v>141.56</v>
      </c>
      <c r="BV190" s="4">
        <v>47.186666666666639</v>
      </c>
      <c r="BW190" s="1">
        <v>17</v>
      </c>
      <c r="BX190" s="1">
        <v>52</v>
      </c>
      <c r="BY190" s="1">
        <v>46</v>
      </c>
      <c r="BZ190" s="1">
        <v>10</v>
      </c>
      <c r="CA190" s="1">
        <v>2</v>
      </c>
      <c r="CB190" s="1">
        <v>2</v>
      </c>
      <c r="CC190" s="1">
        <v>47</v>
      </c>
      <c r="CD190" s="1">
        <v>46</v>
      </c>
      <c r="CE190" s="1">
        <v>23</v>
      </c>
      <c r="CF190" s="1">
        <v>9</v>
      </c>
      <c r="CG190" s="1">
        <v>2</v>
      </c>
      <c r="CH190" s="1">
        <v>3</v>
      </c>
      <c r="CI190" s="1">
        <v>52</v>
      </c>
      <c r="CJ190" s="1">
        <v>44</v>
      </c>
      <c r="CK190" s="1">
        <v>21</v>
      </c>
      <c r="CL190" s="1">
        <v>8</v>
      </c>
      <c r="CM190" s="1">
        <v>1</v>
      </c>
      <c r="CN190" s="1">
        <v>0</v>
      </c>
      <c r="CO190" s="1">
        <v>1</v>
      </c>
      <c r="CP190" s="1">
        <v>0</v>
      </c>
      <c r="CQ190" s="1">
        <v>0</v>
      </c>
      <c r="CR190" s="1">
        <v>0</v>
      </c>
      <c r="CS190" s="4"/>
      <c r="CT190" s="4"/>
      <c r="CU190" s="4"/>
      <c r="CV190" s="4"/>
      <c r="CW190" s="4"/>
      <c r="CX190" s="4"/>
      <c r="CY190" s="4"/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125</v>
      </c>
      <c r="EA190" s="1">
        <v>0</v>
      </c>
      <c r="EB190" s="4">
        <v>56.591999999999999</v>
      </c>
      <c r="EC190" s="4">
        <v>43.392000000000003</v>
      </c>
      <c r="ED190" s="4">
        <v>41.576000000000001</v>
      </c>
      <c r="EE190" s="4"/>
      <c r="EF190" s="4">
        <v>141.56</v>
      </c>
      <c r="EG190" s="4">
        <v>47.186666666666639</v>
      </c>
      <c r="EH190" s="4">
        <v>47.186666666666639</v>
      </c>
      <c r="EI190" s="1">
        <v>17</v>
      </c>
      <c r="EJ190" s="1">
        <v>52</v>
      </c>
      <c r="EK190" s="1">
        <v>46</v>
      </c>
      <c r="EL190" s="1">
        <v>10</v>
      </c>
      <c r="EM190" s="1">
        <v>2</v>
      </c>
      <c r="EN190" s="1">
        <v>2</v>
      </c>
      <c r="EO190" s="1">
        <v>47</v>
      </c>
      <c r="EP190" s="1">
        <v>46</v>
      </c>
      <c r="EQ190" s="1">
        <v>23</v>
      </c>
      <c r="ER190" s="1">
        <v>9</v>
      </c>
      <c r="ES190" s="1">
        <v>2</v>
      </c>
      <c r="ET190" s="1">
        <v>3</v>
      </c>
      <c r="EU190" s="1">
        <v>52</v>
      </c>
      <c r="EV190" s="1">
        <v>44</v>
      </c>
      <c r="EW190" s="1">
        <v>21</v>
      </c>
      <c r="EX190" s="1">
        <v>8</v>
      </c>
      <c r="EY190" s="1">
        <v>1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1</v>
      </c>
      <c r="FH190" s="1">
        <v>0</v>
      </c>
      <c r="FI190" s="1">
        <v>92</v>
      </c>
      <c r="FJ190" s="1" t="s">
        <v>375</v>
      </c>
      <c r="FK190" s="1">
        <v>104</v>
      </c>
      <c r="FL190" s="1">
        <v>8</v>
      </c>
      <c r="FM190" s="1" t="s">
        <v>375</v>
      </c>
      <c r="FN190" s="1">
        <v>9</v>
      </c>
      <c r="FO190" s="1">
        <v>15</v>
      </c>
      <c r="FP190" s="1">
        <v>9</v>
      </c>
      <c r="FQ190" s="1">
        <v>15</v>
      </c>
      <c r="FR190" s="1" t="s">
        <v>316</v>
      </c>
      <c r="FS190" s="1">
        <v>313</v>
      </c>
      <c r="FT190" s="1">
        <v>134</v>
      </c>
      <c r="FU190" s="1">
        <v>313</v>
      </c>
    </row>
    <row r="191" spans="63:177">
      <c r="BK191" s="29">
        <v>675859776</v>
      </c>
      <c r="BL191" s="1" t="s">
        <v>165</v>
      </c>
      <c r="BM191" s="1">
        <v>50</v>
      </c>
      <c r="BN191" s="1" t="s">
        <v>289</v>
      </c>
      <c r="BO191" s="1" t="s">
        <v>290</v>
      </c>
      <c r="BP191" s="1">
        <v>27</v>
      </c>
      <c r="BQ191" s="1">
        <v>0</v>
      </c>
      <c r="BR191" s="4">
        <v>45.592592592592595</v>
      </c>
      <c r="BS191" s="4">
        <v>24.296296296296298</v>
      </c>
      <c r="BT191" s="4">
        <v>30.37037037037037</v>
      </c>
      <c r="BU191" s="4">
        <v>100.25925925925925</v>
      </c>
      <c r="BV191" s="4">
        <v>33.419753086419753</v>
      </c>
      <c r="BW191" s="1">
        <v>4</v>
      </c>
      <c r="BX191" s="1">
        <v>20</v>
      </c>
      <c r="BY191" s="1">
        <v>3</v>
      </c>
      <c r="BZ191" s="1">
        <v>0</v>
      </c>
      <c r="CA191" s="1">
        <v>0</v>
      </c>
      <c r="CB191" s="1">
        <v>0</v>
      </c>
      <c r="CC191" s="1">
        <v>20</v>
      </c>
      <c r="CD191" s="1">
        <v>7</v>
      </c>
      <c r="CE191" s="1">
        <v>0</v>
      </c>
      <c r="CF191" s="1">
        <v>0</v>
      </c>
      <c r="CG191" s="1">
        <v>0</v>
      </c>
      <c r="CH191" s="1">
        <v>0</v>
      </c>
      <c r="CI191" s="1">
        <v>17</v>
      </c>
      <c r="CJ191" s="1">
        <v>9</v>
      </c>
      <c r="CK191" s="1">
        <v>1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4"/>
      <c r="CT191" s="4"/>
      <c r="CU191" s="4"/>
      <c r="CV191" s="4"/>
      <c r="CW191" s="4"/>
      <c r="CX191" s="4"/>
      <c r="CY191" s="4"/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27</v>
      </c>
      <c r="EA191" s="1">
        <v>0</v>
      </c>
      <c r="EB191" s="4">
        <v>45.592592592592595</v>
      </c>
      <c r="EC191" s="4">
        <v>24.296296296296298</v>
      </c>
      <c r="ED191" s="4">
        <v>30.37037037037037</v>
      </c>
      <c r="EE191" s="4"/>
      <c r="EF191" s="4">
        <v>100.25925925925925</v>
      </c>
      <c r="EG191" s="4">
        <v>33.419753086419753</v>
      </c>
      <c r="EH191" s="4">
        <v>33.419753086419753</v>
      </c>
      <c r="EI191" s="1">
        <v>4</v>
      </c>
      <c r="EJ191" s="1">
        <v>20</v>
      </c>
      <c r="EK191" s="1">
        <v>3</v>
      </c>
      <c r="EL191" s="1">
        <v>0</v>
      </c>
      <c r="EM191" s="1">
        <v>0</v>
      </c>
      <c r="EN191" s="1">
        <v>0</v>
      </c>
      <c r="EO191" s="1">
        <v>20</v>
      </c>
      <c r="EP191" s="1">
        <v>7</v>
      </c>
      <c r="EQ191" s="1">
        <v>0</v>
      </c>
      <c r="ER191" s="1">
        <v>0</v>
      </c>
      <c r="ES191" s="1">
        <v>0</v>
      </c>
      <c r="ET191" s="1">
        <v>0</v>
      </c>
      <c r="EU191" s="1">
        <v>17</v>
      </c>
      <c r="EV191" s="1">
        <v>9</v>
      </c>
      <c r="EW191" s="1">
        <v>1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271</v>
      </c>
      <c r="FJ191" s="1" t="s">
        <v>375</v>
      </c>
      <c r="FK191" s="1">
        <v>275</v>
      </c>
      <c r="FL191" s="1">
        <v>15</v>
      </c>
      <c r="FM191" s="1" t="s">
        <v>375</v>
      </c>
      <c r="FN191" s="1">
        <v>15</v>
      </c>
      <c r="FO191" s="1">
        <v>15</v>
      </c>
      <c r="FP191" s="1">
        <v>9</v>
      </c>
      <c r="FQ191" s="1">
        <v>15</v>
      </c>
      <c r="FR191" s="1" t="s">
        <v>316</v>
      </c>
      <c r="FS191" s="1">
        <v>313</v>
      </c>
      <c r="FT191" s="1">
        <v>134</v>
      </c>
      <c r="FU191" s="1">
        <v>313</v>
      </c>
    </row>
    <row r="192" spans="63:177">
      <c r="BK192" s="29">
        <v>441060119</v>
      </c>
      <c r="BL192" s="1" t="s">
        <v>166</v>
      </c>
      <c r="BM192" s="1">
        <v>51</v>
      </c>
      <c r="BN192" s="1" t="s">
        <v>289</v>
      </c>
      <c r="BO192" s="1" t="s">
        <v>290</v>
      </c>
      <c r="BP192" s="1">
        <v>138</v>
      </c>
      <c r="BQ192" s="1">
        <v>0</v>
      </c>
      <c r="BR192" s="4">
        <v>48.94202898550725</v>
      </c>
      <c r="BS192" s="4">
        <v>35.014492753623188</v>
      </c>
      <c r="BT192" s="4">
        <v>31.920289855072465</v>
      </c>
      <c r="BU192" s="4">
        <v>115.87681159420291</v>
      </c>
      <c r="BV192" s="4">
        <v>38.625603864734309</v>
      </c>
      <c r="BW192" s="1">
        <v>33</v>
      </c>
      <c r="BX192" s="1">
        <v>65</v>
      </c>
      <c r="BY192" s="1">
        <v>29</v>
      </c>
      <c r="BZ192" s="1">
        <v>11</v>
      </c>
      <c r="CA192" s="1">
        <v>2</v>
      </c>
      <c r="CB192" s="1">
        <v>0</v>
      </c>
      <c r="CC192" s="1">
        <v>74</v>
      </c>
      <c r="CD192" s="1">
        <v>45</v>
      </c>
      <c r="CE192" s="1">
        <v>14</v>
      </c>
      <c r="CF192" s="1">
        <v>5</v>
      </c>
      <c r="CG192" s="1">
        <v>3</v>
      </c>
      <c r="CH192" s="1">
        <v>0</v>
      </c>
      <c r="CI192" s="1">
        <v>91</v>
      </c>
      <c r="CJ192" s="1">
        <v>29</v>
      </c>
      <c r="CK192" s="1">
        <v>12</v>
      </c>
      <c r="CL192" s="1">
        <v>6</v>
      </c>
      <c r="CM192" s="1">
        <v>4</v>
      </c>
      <c r="CN192" s="1">
        <v>0</v>
      </c>
      <c r="CO192" s="1">
        <v>2</v>
      </c>
      <c r="CP192" s="1">
        <v>0</v>
      </c>
      <c r="CQ192" s="1">
        <v>0</v>
      </c>
      <c r="CR192" s="1">
        <v>0</v>
      </c>
      <c r="CS192" s="4"/>
      <c r="CT192" s="4"/>
      <c r="CU192" s="4"/>
      <c r="CV192" s="4"/>
      <c r="CW192" s="4"/>
      <c r="CX192" s="4"/>
      <c r="CY192" s="4"/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138</v>
      </c>
      <c r="EA192" s="1">
        <v>0</v>
      </c>
      <c r="EB192" s="4">
        <v>48.94202898550725</v>
      </c>
      <c r="EC192" s="4">
        <v>35.014492753623188</v>
      </c>
      <c r="ED192" s="4">
        <v>31.920289855072465</v>
      </c>
      <c r="EE192" s="4"/>
      <c r="EF192" s="4">
        <v>115.87681159420291</v>
      </c>
      <c r="EG192" s="4">
        <v>38.625603864734309</v>
      </c>
      <c r="EH192" s="4">
        <v>38.625603864734309</v>
      </c>
      <c r="EI192" s="1">
        <v>33</v>
      </c>
      <c r="EJ192" s="1">
        <v>65</v>
      </c>
      <c r="EK192" s="1">
        <v>29</v>
      </c>
      <c r="EL192" s="1">
        <v>11</v>
      </c>
      <c r="EM192" s="1">
        <v>2</v>
      </c>
      <c r="EN192" s="1">
        <v>0</v>
      </c>
      <c r="EO192" s="1">
        <v>74</v>
      </c>
      <c r="EP192" s="1">
        <v>45</v>
      </c>
      <c r="EQ192" s="1">
        <v>14</v>
      </c>
      <c r="ER192" s="1">
        <v>5</v>
      </c>
      <c r="ES192" s="1">
        <v>3</v>
      </c>
      <c r="ET192" s="1">
        <v>0</v>
      </c>
      <c r="EU192" s="1">
        <v>91</v>
      </c>
      <c r="EV192" s="1">
        <v>29</v>
      </c>
      <c r="EW192" s="1">
        <v>12</v>
      </c>
      <c r="EX192" s="1">
        <v>6</v>
      </c>
      <c r="EY192" s="1">
        <v>4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2</v>
      </c>
      <c r="FH192" s="1">
        <v>0</v>
      </c>
      <c r="FI192" s="1">
        <v>213</v>
      </c>
      <c r="FJ192" s="1" t="s">
        <v>375</v>
      </c>
      <c r="FK192" s="1">
        <v>222</v>
      </c>
      <c r="FL192" s="1">
        <v>14</v>
      </c>
      <c r="FM192" s="1" t="s">
        <v>375</v>
      </c>
      <c r="FN192" s="1">
        <v>13</v>
      </c>
      <c r="FO192" s="1">
        <v>15</v>
      </c>
      <c r="FP192" s="1">
        <v>9</v>
      </c>
      <c r="FQ192" s="1">
        <v>15</v>
      </c>
      <c r="FR192" s="1" t="s">
        <v>316</v>
      </c>
      <c r="FS192" s="1">
        <v>313</v>
      </c>
      <c r="FT192" s="1">
        <v>134</v>
      </c>
      <c r="FU192" s="1">
        <v>313</v>
      </c>
    </row>
    <row r="193" spans="63:177">
      <c r="BK193" s="29">
        <v>582254050</v>
      </c>
      <c r="BL193" s="1" t="s">
        <v>167</v>
      </c>
      <c r="BM193" s="1">
        <v>91</v>
      </c>
      <c r="BN193" s="1" t="s">
        <v>289</v>
      </c>
      <c r="BO193" s="1" t="s">
        <v>370</v>
      </c>
      <c r="BP193" s="1">
        <v>60</v>
      </c>
      <c r="BQ193" s="1">
        <v>0</v>
      </c>
      <c r="BR193" s="4">
        <v>49.366666666666667</v>
      </c>
      <c r="BS193" s="4">
        <v>39.466666666666669</v>
      </c>
      <c r="BT193" s="4">
        <v>32.416666666666664</v>
      </c>
      <c r="BU193" s="4">
        <v>121.25</v>
      </c>
      <c r="BV193" s="4">
        <v>40.416666666666657</v>
      </c>
      <c r="BW193" s="1">
        <v>15</v>
      </c>
      <c r="BX193" s="1">
        <v>24</v>
      </c>
      <c r="BY193" s="1">
        <v>18</v>
      </c>
      <c r="BZ193" s="1">
        <v>3</v>
      </c>
      <c r="CA193" s="1">
        <v>0</v>
      </c>
      <c r="CB193" s="1">
        <v>0</v>
      </c>
      <c r="CC193" s="1">
        <v>28</v>
      </c>
      <c r="CD193" s="1">
        <v>17</v>
      </c>
      <c r="CE193" s="1">
        <v>12</v>
      </c>
      <c r="CF193" s="1">
        <v>3</v>
      </c>
      <c r="CG193" s="1">
        <v>0</v>
      </c>
      <c r="CH193" s="1">
        <v>0</v>
      </c>
      <c r="CI193" s="1">
        <v>40</v>
      </c>
      <c r="CJ193" s="1">
        <v>12</v>
      </c>
      <c r="CK193" s="1">
        <v>8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28</v>
      </c>
      <c r="CR193" s="1">
        <v>0</v>
      </c>
      <c r="CS193" s="4">
        <v>52.428571428571431</v>
      </c>
      <c r="CT193" s="4">
        <v>35.285714285714285</v>
      </c>
      <c r="CU193" s="4">
        <v>46.285714285714285</v>
      </c>
      <c r="CV193" s="4">
        <v>42.714285714285715</v>
      </c>
      <c r="CW193" s="4">
        <v>134</v>
      </c>
      <c r="CX193" s="4">
        <v>44.666666666666671</v>
      </c>
      <c r="CY193" s="4">
        <v>44.178571428571431</v>
      </c>
      <c r="CZ193" s="1">
        <v>5</v>
      </c>
      <c r="DA193" s="1">
        <v>14</v>
      </c>
      <c r="DB193" s="1">
        <v>7</v>
      </c>
      <c r="DC193" s="1">
        <v>2</v>
      </c>
      <c r="DD193" s="1">
        <v>0</v>
      </c>
      <c r="DE193" s="1">
        <v>0</v>
      </c>
      <c r="DF193" s="1">
        <v>14</v>
      </c>
      <c r="DG193" s="1">
        <v>10</v>
      </c>
      <c r="DH193" s="1">
        <v>3</v>
      </c>
      <c r="DI193" s="1">
        <v>1</v>
      </c>
      <c r="DJ193" s="1">
        <v>0</v>
      </c>
      <c r="DK193" s="1">
        <v>0</v>
      </c>
      <c r="DL193" s="1">
        <v>9</v>
      </c>
      <c r="DM193" s="1">
        <v>9</v>
      </c>
      <c r="DN193" s="1">
        <v>10</v>
      </c>
      <c r="DO193" s="1">
        <v>0</v>
      </c>
      <c r="DP193" s="1">
        <v>0</v>
      </c>
      <c r="DQ193" s="1">
        <v>0</v>
      </c>
      <c r="DR193" s="1">
        <v>11</v>
      </c>
      <c r="DS193" s="1">
        <v>9</v>
      </c>
      <c r="DT193" s="1">
        <v>8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88</v>
      </c>
      <c r="EA193" s="1">
        <v>0</v>
      </c>
      <c r="EB193" s="4">
        <v>50.340909090909093</v>
      </c>
      <c r="EC193" s="4">
        <v>38.136363636363633</v>
      </c>
      <c r="ED193" s="4">
        <v>36.829545454545453</v>
      </c>
      <c r="EE193" s="4">
        <v>42.714285714285715</v>
      </c>
      <c r="EF193" s="4">
        <v>125.30681818181819</v>
      </c>
      <c r="EG193" s="4">
        <v>41.768939393939405</v>
      </c>
      <c r="EH193" s="4">
        <v>41.613636363636374</v>
      </c>
      <c r="EI193" s="1">
        <v>20</v>
      </c>
      <c r="EJ193" s="1">
        <v>38</v>
      </c>
      <c r="EK193" s="1">
        <v>25</v>
      </c>
      <c r="EL193" s="1">
        <v>5</v>
      </c>
      <c r="EM193" s="1">
        <v>0</v>
      </c>
      <c r="EN193" s="1">
        <v>0</v>
      </c>
      <c r="EO193" s="1">
        <v>42</v>
      </c>
      <c r="EP193" s="1">
        <v>27</v>
      </c>
      <c r="EQ193" s="1">
        <v>15</v>
      </c>
      <c r="ER193" s="1">
        <v>4</v>
      </c>
      <c r="ES193" s="1">
        <v>0</v>
      </c>
      <c r="ET193" s="1">
        <v>0</v>
      </c>
      <c r="EU193" s="1">
        <v>49</v>
      </c>
      <c r="EV193" s="1">
        <v>21</v>
      </c>
      <c r="EW193" s="1">
        <v>18</v>
      </c>
      <c r="EX193" s="1">
        <v>0</v>
      </c>
      <c r="EY193" s="1">
        <v>0</v>
      </c>
      <c r="EZ193" s="1">
        <v>0</v>
      </c>
      <c r="FA193" s="1">
        <v>11</v>
      </c>
      <c r="FB193" s="1">
        <v>9</v>
      </c>
      <c r="FC193" s="1">
        <v>8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186</v>
      </c>
      <c r="FJ193" s="1">
        <v>104</v>
      </c>
      <c r="FK193" s="1">
        <v>177</v>
      </c>
      <c r="FL193" s="1">
        <v>11</v>
      </c>
      <c r="FM193" s="1">
        <v>7</v>
      </c>
      <c r="FN193" s="1">
        <v>12</v>
      </c>
      <c r="FO193" s="1">
        <v>15</v>
      </c>
      <c r="FP193" s="1">
        <v>9</v>
      </c>
      <c r="FQ193" s="1">
        <v>15</v>
      </c>
      <c r="FR193" s="1" t="s">
        <v>316</v>
      </c>
      <c r="FS193" s="1">
        <v>313</v>
      </c>
      <c r="FT193" s="1">
        <v>134</v>
      </c>
      <c r="FU193" s="1">
        <v>313</v>
      </c>
    </row>
    <row r="194" spans="63:177">
      <c r="BK194" s="29">
        <v>476244899</v>
      </c>
      <c r="BL194" s="1" t="s">
        <v>317</v>
      </c>
      <c r="BM194" s="1">
        <v>160</v>
      </c>
      <c r="BN194" s="1" t="s">
        <v>318</v>
      </c>
      <c r="BO194" s="1" t="s">
        <v>370</v>
      </c>
      <c r="BP194" s="1">
        <v>41</v>
      </c>
      <c r="BQ194" s="1">
        <v>0</v>
      </c>
      <c r="BR194" s="4">
        <v>76.073170731707322</v>
      </c>
      <c r="BS194" s="4">
        <v>71.219512195121951</v>
      </c>
      <c r="BT194" s="4">
        <v>68.390243902439025</v>
      </c>
      <c r="BU194" s="4">
        <v>215.6829268292683</v>
      </c>
      <c r="BV194" s="4">
        <v>71.894308943089399</v>
      </c>
      <c r="BW194" s="1">
        <v>0</v>
      </c>
      <c r="BX194" s="1">
        <v>3</v>
      </c>
      <c r="BY194" s="1">
        <v>22</v>
      </c>
      <c r="BZ194" s="1">
        <v>16</v>
      </c>
      <c r="CA194" s="1">
        <v>0</v>
      </c>
      <c r="CB194" s="1">
        <v>1</v>
      </c>
      <c r="CC194" s="1">
        <v>1</v>
      </c>
      <c r="CD194" s="1">
        <v>13</v>
      </c>
      <c r="CE194" s="1">
        <v>8</v>
      </c>
      <c r="CF194" s="1">
        <v>19</v>
      </c>
      <c r="CG194" s="1">
        <v>0</v>
      </c>
      <c r="CH194" s="1">
        <v>3</v>
      </c>
      <c r="CI194" s="1">
        <v>3</v>
      </c>
      <c r="CJ194" s="1">
        <v>12</v>
      </c>
      <c r="CK194" s="1">
        <v>14</v>
      </c>
      <c r="CL194" s="1">
        <v>12</v>
      </c>
      <c r="CM194" s="1">
        <v>0</v>
      </c>
      <c r="CN194" s="1">
        <v>2</v>
      </c>
      <c r="CO194" s="1">
        <v>0</v>
      </c>
      <c r="CP194" s="1">
        <v>0</v>
      </c>
      <c r="CQ194" s="1">
        <v>150</v>
      </c>
      <c r="CR194" s="1">
        <v>0</v>
      </c>
      <c r="CS194" s="4">
        <v>73.25333333333333</v>
      </c>
      <c r="CT194" s="4">
        <v>71.413333333333327</v>
      </c>
      <c r="CU194" s="4">
        <v>74.38666666666667</v>
      </c>
      <c r="CV194" s="4">
        <v>57.286666666666669</v>
      </c>
      <c r="CW194" s="4">
        <v>219.05333333333334</v>
      </c>
      <c r="CX194" s="4">
        <v>73.017777777777837</v>
      </c>
      <c r="CY194" s="4">
        <v>69.084999999999994</v>
      </c>
      <c r="CZ194" s="1">
        <v>1</v>
      </c>
      <c r="DA194" s="1">
        <v>23</v>
      </c>
      <c r="DB194" s="1">
        <v>85</v>
      </c>
      <c r="DC194" s="1">
        <v>41</v>
      </c>
      <c r="DD194" s="1">
        <v>0</v>
      </c>
      <c r="DE194" s="1">
        <v>0</v>
      </c>
      <c r="DF194" s="1">
        <v>4</v>
      </c>
      <c r="DG194" s="1">
        <v>41</v>
      </c>
      <c r="DH194" s="1">
        <v>48</v>
      </c>
      <c r="DI194" s="1">
        <v>57</v>
      </c>
      <c r="DJ194" s="1">
        <v>0</v>
      </c>
      <c r="DK194" s="1">
        <v>6</v>
      </c>
      <c r="DL194" s="1">
        <v>0</v>
      </c>
      <c r="DM194" s="1">
        <v>36</v>
      </c>
      <c r="DN194" s="1">
        <v>52</v>
      </c>
      <c r="DO194" s="1">
        <v>62</v>
      </c>
      <c r="DP194" s="1">
        <v>0</v>
      </c>
      <c r="DQ194" s="1">
        <v>4</v>
      </c>
      <c r="DR194" s="1">
        <v>16</v>
      </c>
      <c r="DS194" s="1">
        <v>66</v>
      </c>
      <c r="DT194" s="1">
        <v>50</v>
      </c>
      <c r="DU194" s="1">
        <v>18</v>
      </c>
      <c r="DV194" s="1">
        <v>0</v>
      </c>
      <c r="DW194" s="1">
        <v>0</v>
      </c>
      <c r="DX194" s="1">
        <v>0</v>
      </c>
      <c r="DY194" s="1">
        <v>0</v>
      </c>
      <c r="DZ194" s="1">
        <v>191</v>
      </c>
      <c r="EA194" s="1">
        <v>0</v>
      </c>
      <c r="EB194" s="4">
        <v>73.858638743455501</v>
      </c>
      <c r="EC194" s="4">
        <v>71.3717277486911</v>
      </c>
      <c r="ED194" s="4">
        <v>73.099476439790578</v>
      </c>
      <c r="EE194" s="4">
        <v>57.286666666666669</v>
      </c>
      <c r="EF194" s="4">
        <v>218.32984293193718</v>
      </c>
      <c r="EG194" s="4">
        <v>72.776614310645726</v>
      </c>
      <c r="EH194" s="4">
        <v>69.688045375218124</v>
      </c>
      <c r="EI194" s="1">
        <v>1</v>
      </c>
      <c r="EJ194" s="1">
        <v>26</v>
      </c>
      <c r="EK194" s="1">
        <v>107</v>
      </c>
      <c r="EL194" s="1">
        <v>57</v>
      </c>
      <c r="EM194" s="1">
        <v>0</v>
      </c>
      <c r="EN194" s="1">
        <v>1</v>
      </c>
      <c r="EO194" s="1">
        <v>5</v>
      </c>
      <c r="EP194" s="1">
        <v>54</v>
      </c>
      <c r="EQ194" s="1">
        <v>56</v>
      </c>
      <c r="ER194" s="1">
        <v>76</v>
      </c>
      <c r="ES194" s="1">
        <v>0</v>
      </c>
      <c r="ET194" s="1">
        <v>9</v>
      </c>
      <c r="EU194" s="1">
        <v>3</v>
      </c>
      <c r="EV194" s="1">
        <v>48</v>
      </c>
      <c r="EW194" s="1">
        <v>66</v>
      </c>
      <c r="EX194" s="1">
        <v>74</v>
      </c>
      <c r="EY194" s="1">
        <v>0</v>
      </c>
      <c r="EZ194" s="1">
        <v>6</v>
      </c>
      <c r="FA194" s="1">
        <v>16</v>
      </c>
      <c r="FB194" s="1">
        <v>66</v>
      </c>
      <c r="FC194" s="1">
        <v>50</v>
      </c>
      <c r="FD194" s="1">
        <v>18</v>
      </c>
      <c r="FE194" s="1">
        <v>0</v>
      </c>
      <c r="FF194" s="1">
        <v>0</v>
      </c>
      <c r="FG194" s="1">
        <v>0</v>
      </c>
      <c r="FH194" s="1">
        <v>0</v>
      </c>
      <c r="FI194" s="1">
        <v>4</v>
      </c>
      <c r="FJ194" s="1">
        <v>3</v>
      </c>
      <c r="FK194" s="1">
        <v>4</v>
      </c>
      <c r="FL194" s="1">
        <v>1</v>
      </c>
      <c r="FM194" s="1">
        <v>1</v>
      </c>
      <c r="FN194" s="1">
        <v>1</v>
      </c>
      <c r="FO194" s="1">
        <v>15</v>
      </c>
      <c r="FP194" s="1">
        <v>9</v>
      </c>
      <c r="FQ194" s="1">
        <v>15</v>
      </c>
      <c r="FR194" s="1" t="s">
        <v>316</v>
      </c>
      <c r="FS194" s="1">
        <v>313</v>
      </c>
      <c r="FT194" s="1">
        <v>134</v>
      </c>
      <c r="FU194" s="1">
        <v>313</v>
      </c>
    </row>
    <row r="195" spans="63:177">
      <c r="BK195" s="29">
        <v>492622444</v>
      </c>
      <c r="BL195" s="1" t="s">
        <v>159</v>
      </c>
      <c r="BM195" s="1">
        <v>162</v>
      </c>
      <c r="BN195" s="1" t="s">
        <v>289</v>
      </c>
      <c r="BO195" s="1" t="s">
        <v>370</v>
      </c>
      <c r="BP195" s="1">
        <v>121</v>
      </c>
      <c r="BQ195" s="1">
        <v>0</v>
      </c>
      <c r="BR195" s="4">
        <v>49.190082644628099</v>
      </c>
      <c r="BS195" s="4">
        <v>35.933884297520663</v>
      </c>
      <c r="BT195" s="4">
        <v>34.206611570247937</v>
      </c>
      <c r="BU195" s="4">
        <v>119.3305785123967</v>
      </c>
      <c r="BV195" s="4">
        <v>39.776859504132204</v>
      </c>
      <c r="BW195" s="1">
        <v>27</v>
      </c>
      <c r="BX195" s="1">
        <v>60</v>
      </c>
      <c r="BY195" s="1">
        <v>24</v>
      </c>
      <c r="BZ195" s="1">
        <v>10</v>
      </c>
      <c r="CA195" s="1">
        <v>0</v>
      </c>
      <c r="CB195" s="1">
        <v>1</v>
      </c>
      <c r="CC195" s="1">
        <v>65</v>
      </c>
      <c r="CD195" s="1">
        <v>35</v>
      </c>
      <c r="CE195" s="1">
        <v>14</v>
      </c>
      <c r="CF195" s="1">
        <v>7</v>
      </c>
      <c r="CG195" s="1">
        <v>0</v>
      </c>
      <c r="CH195" s="1">
        <v>0</v>
      </c>
      <c r="CI195" s="1">
        <v>65</v>
      </c>
      <c r="CJ195" s="1">
        <v>40</v>
      </c>
      <c r="CK195" s="1">
        <v>11</v>
      </c>
      <c r="CL195" s="1">
        <v>5</v>
      </c>
      <c r="CM195" s="1">
        <v>0</v>
      </c>
      <c r="CN195" s="1">
        <v>0</v>
      </c>
      <c r="CO195" s="1">
        <v>0</v>
      </c>
      <c r="CP195" s="1">
        <v>0</v>
      </c>
      <c r="CQ195" s="1">
        <v>26</v>
      </c>
      <c r="CR195" s="1">
        <v>0</v>
      </c>
      <c r="CS195" s="4">
        <v>33.42307692307692</v>
      </c>
      <c r="CT195" s="4">
        <v>24.307692307692307</v>
      </c>
      <c r="CU195" s="4">
        <v>30.653846153846153</v>
      </c>
      <c r="CV195" s="4">
        <v>38.5</v>
      </c>
      <c r="CW195" s="4">
        <v>88.384615384615387</v>
      </c>
      <c r="CX195" s="4">
        <v>29.46153846153846</v>
      </c>
      <c r="CY195" s="4">
        <v>31.721153846153847</v>
      </c>
      <c r="CZ195" s="1">
        <v>12</v>
      </c>
      <c r="DA195" s="1">
        <v>11</v>
      </c>
      <c r="DB195" s="1">
        <v>3</v>
      </c>
      <c r="DC195" s="1">
        <v>0</v>
      </c>
      <c r="DD195" s="1">
        <v>0</v>
      </c>
      <c r="DE195" s="1">
        <v>0</v>
      </c>
      <c r="DF195" s="1">
        <v>18</v>
      </c>
      <c r="DG195" s="1">
        <v>7</v>
      </c>
      <c r="DH195" s="1">
        <v>1</v>
      </c>
      <c r="DI195" s="1">
        <v>0</v>
      </c>
      <c r="DJ195" s="1">
        <v>1</v>
      </c>
      <c r="DK195" s="1">
        <v>0</v>
      </c>
      <c r="DL195" s="1">
        <v>18</v>
      </c>
      <c r="DM195" s="1">
        <v>5</v>
      </c>
      <c r="DN195" s="1">
        <v>2</v>
      </c>
      <c r="DO195" s="1">
        <v>1</v>
      </c>
      <c r="DP195" s="1">
        <v>0</v>
      </c>
      <c r="DQ195" s="1">
        <v>0</v>
      </c>
      <c r="DR195" s="1">
        <v>9</v>
      </c>
      <c r="DS195" s="1">
        <v>13</v>
      </c>
      <c r="DT195" s="1">
        <v>4</v>
      </c>
      <c r="DU195" s="1">
        <v>0</v>
      </c>
      <c r="DV195" s="1">
        <v>1</v>
      </c>
      <c r="DW195" s="1">
        <v>0</v>
      </c>
      <c r="DX195" s="1">
        <v>0</v>
      </c>
      <c r="DY195" s="1">
        <v>0</v>
      </c>
      <c r="DZ195" s="1">
        <v>147</v>
      </c>
      <c r="EA195" s="1">
        <v>0</v>
      </c>
      <c r="EB195" s="4">
        <v>46.401360544217688</v>
      </c>
      <c r="EC195" s="4">
        <v>33.877551020408163</v>
      </c>
      <c r="ED195" s="4">
        <v>33.57823129251701</v>
      </c>
      <c r="EE195" s="4">
        <v>38.5</v>
      </c>
      <c r="EF195" s="4">
        <v>113.85714285714286</v>
      </c>
      <c r="EG195" s="4">
        <v>37.952380952380935</v>
      </c>
      <c r="EH195" s="4">
        <v>38.352040816326507</v>
      </c>
      <c r="EI195" s="1">
        <v>39</v>
      </c>
      <c r="EJ195" s="1">
        <v>71</v>
      </c>
      <c r="EK195" s="1">
        <v>27</v>
      </c>
      <c r="EL195" s="1">
        <v>10</v>
      </c>
      <c r="EM195" s="1">
        <v>0</v>
      </c>
      <c r="EN195" s="1">
        <v>1</v>
      </c>
      <c r="EO195" s="1">
        <v>83</v>
      </c>
      <c r="EP195" s="1">
        <v>42</v>
      </c>
      <c r="EQ195" s="1">
        <v>15</v>
      </c>
      <c r="ER195" s="1">
        <v>7</v>
      </c>
      <c r="ES195" s="1">
        <v>1</v>
      </c>
      <c r="ET195" s="1">
        <v>0</v>
      </c>
      <c r="EU195" s="1">
        <v>83</v>
      </c>
      <c r="EV195" s="1">
        <v>45</v>
      </c>
      <c r="EW195" s="1">
        <v>13</v>
      </c>
      <c r="EX195" s="1">
        <v>6</v>
      </c>
      <c r="EY195" s="1">
        <v>0</v>
      </c>
      <c r="EZ195" s="1">
        <v>0</v>
      </c>
      <c r="FA195" s="1">
        <v>9</v>
      </c>
      <c r="FB195" s="1">
        <v>13</v>
      </c>
      <c r="FC195" s="1">
        <v>4</v>
      </c>
      <c r="FD195" s="1">
        <v>0</v>
      </c>
      <c r="FE195" s="1">
        <v>1</v>
      </c>
      <c r="FF195" s="1">
        <v>0</v>
      </c>
      <c r="FG195" s="1">
        <v>0</v>
      </c>
      <c r="FH195" s="1">
        <v>0</v>
      </c>
      <c r="FI195" s="1">
        <v>197</v>
      </c>
      <c r="FJ195" s="1">
        <v>130</v>
      </c>
      <c r="FK195" s="1">
        <v>229</v>
      </c>
      <c r="FL195" s="1">
        <v>13</v>
      </c>
      <c r="FM195" s="1">
        <v>9</v>
      </c>
      <c r="FN195" s="1">
        <v>14</v>
      </c>
      <c r="FO195" s="1">
        <v>15</v>
      </c>
      <c r="FP195" s="1">
        <v>9</v>
      </c>
      <c r="FQ195" s="1">
        <v>15</v>
      </c>
      <c r="FR195" s="1" t="s">
        <v>316</v>
      </c>
      <c r="FS195" s="1">
        <v>313</v>
      </c>
      <c r="FT195" s="1">
        <v>134</v>
      </c>
      <c r="FU195" s="1">
        <v>313</v>
      </c>
    </row>
    <row r="196" spans="63:177">
      <c r="BK196" s="29">
        <v>378109694</v>
      </c>
      <c r="BL196" s="1" t="s">
        <v>160</v>
      </c>
      <c r="BM196" s="1">
        <v>163</v>
      </c>
      <c r="BN196" s="1" t="s">
        <v>289</v>
      </c>
      <c r="BO196" s="1" t="s">
        <v>290</v>
      </c>
      <c r="BP196" s="1">
        <v>74</v>
      </c>
      <c r="BQ196" s="1">
        <v>0</v>
      </c>
      <c r="BR196" s="4">
        <v>52.189189189189186</v>
      </c>
      <c r="BS196" s="4">
        <v>39.675675675675677</v>
      </c>
      <c r="BT196" s="4">
        <v>35.216216216216218</v>
      </c>
      <c r="BU196" s="4">
        <v>127.08108108108108</v>
      </c>
      <c r="BV196" s="4">
        <v>42.360360360360353</v>
      </c>
      <c r="BW196" s="1">
        <v>20</v>
      </c>
      <c r="BX196" s="1">
        <v>24</v>
      </c>
      <c r="BY196" s="1">
        <v>21</v>
      </c>
      <c r="BZ196" s="1">
        <v>9</v>
      </c>
      <c r="CA196" s="1">
        <v>0</v>
      </c>
      <c r="CB196" s="1">
        <v>0</v>
      </c>
      <c r="CC196" s="1">
        <v>33</v>
      </c>
      <c r="CD196" s="1">
        <v>26</v>
      </c>
      <c r="CE196" s="1">
        <v>9</v>
      </c>
      <c r="CF196" s="1">
        <v>6</v>
      </c>
      <c r="CG196" s="1">
        <v>1</v>
      </c>
      <c r="CH196" s="1">
        <v>2</v>
      </c>
      <c r="CI196" s="1">
        <v>39</v>
      </c>
      <c r="CJ196" s="1">
        <v>25</v>
      </c>
      <c r="CK196" s="1">
        <v>7</v>
      </c>
      <c r="CL196" s="1">
        <v>3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4"/>
      <c r="CT196" s="4"/>
      <c r="CU196" s="4"/>
      <c r="CV196" s="4"/>
      <c r="CW196" s="4"/>
      <c r="CX196" s="4"/>
      <c r="CY196" s="4"/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74</v>
      </c>
      <c r="EA196" s="1">
        <v>0</v>
      </c>
      <c r="EB196" s="4">
        <v>52.189189189189186</v>
      </c>
      <c r="EC196" s="4">
        <v>39.675675675675677</v>
      </c>
      <c r="ED196" s="4">
        <v>35.216216216216218</v>
      </c>
      <c r="EE196" s="4"/>
      <c r="EF196" s="4">
        <v>127.08108108108108</v>
      </c>
      <c r="EG196" s="4">
        <v>42.360360360360353</v>
      </c>
      <c r="EH196" s="4">
        <v>42.360360360360353</v>
      </c>
      <c r="EI196" s="1">
        <v>20</v>
      </c>
      <c r="EJ196" s="1">
        <v>24</v>
      </c>
      <c r="EK196" s="1">
        <v>21</v>
      </c>
      <c r="EL196" s="1">
        <v>9</v>
      </c>
      <c r="EM196" s="1">
        <v>0</v>
      </c>
      <c r="EN196" s="1">
        <v>0</v>
      </c>
      <c r="EO196" s="1">
        <v>33</v>
      </c>
      <c r="EP196" s="1">
        <v>26</v>
      </c>
      <c r="EQ196" s="1">
        <v>9</v>
      </c>
      <c r="ER196" s="1">
        <v>6</v>
      </c>
      <c r="ES196" s="1">
        <v>1</v>
      </c>
      <c r="ET196" s="1">
        <v>2</v>
      </c>
      <c r="EU196" s="1">
        <v>39</v>
      </c>
      <c r="EV196" s="1">
        <v>25</v>
      </c>
      <c r="EW196" s="1">
        <v>7</v>
      </c>
      <c r="EX196" s="1">
        <v>3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155</v>
      </c>
      <c r="FJ196" s="1" t="s">
        <v>375</v>
      </c>
      <c r="FK196" s="1">
        <v>167</v>
      </c>
      <c r="FL196" s="1">
        <v>9</v>
      </c>
      <c r="FM196" s="1" t="s">
        <v>375</v>
      </c>
      <c r="FN196" s="1">
        <v>11</v>
      </c>
      <c r="FO196" s="1">
        <v>15</v>
      </c>
      <c r="FP196" s="1">
        <v>9</v>
      </c>
      <c r="FQ196" s="1">
        <v>15</v>
      </c>
      <c r="FR196" s="1" t="s">
        <v>316</v>
      </c>
      <c r="FS196" s="1">
        <v>313</v>
      </c>
      <c r="FT196" s="1">
        <v>134</v>
      </c>
      <c r="FU196" s="1">
        <v>313</v>
      </c>
    </row>
    <row r="197" spans="63:177">
      <c r="BK197" s="29">
        <v>753008102</v>
      </c>
      <c r="BL197" s="1" t="s">
        <v>161</v>
      </c>
      <c r="BM197" s="1">
        <v>203</v>
      </c>
      <c r="BN197" s="1" t="s">
        <v>289</v>
      </c>
      <c r="BO197" s="1" t="s">
        <v>370</v>
      </c>
      <c r="BP197" s="1">
        <v>12</v>
      </c>
      <c r="BQ197" s="1">
        <v>0</v>
      </c>
      <c r="BR197" s="4">
        <v>52</v>
      </c>
      <c r="BS197" s="4">
        <v>33.666666666666664</v>
      </c>
      <c r="BT197" s="4">
        <v>36.333333333333336</v>
      </c>
      <c r="BU197" s="4">
        <v>122</v>
      </c>
      <c r="BV197" s="4">
        <v>40.666666666666664</v>
      </c>
      <c r="BW197" s="1">
        <v>2</v>
      </c>
      <c r="BX197" s="1">
        <v>6</v>
      </c>
      <c r="BY197" s="1">
        <v>3</v>
      </c>
      <c r="BZ197" s="1">
        <v>1</v>
      </c>
      <c r="CA197" s="1">
        <v>0</v>
      </c>
      <c r="CB197" s="1">
        <v>0</v>
      </c>
      <c r="CC197" s="1">
        <v>8</v>
      </c>
      <c r="CD197" s="1">
        <v>1</v>
      </c>
      <c r="CE197" s="1">
        <v>3</v>
      </c>
      <c r="CF197" s="1">
        <v>0</v>
      </c>
      <c r="CG197" s="1">
        <v>0</v>
      </c>
      <c r="CH197" s="1">
        <v>0</v>
      </c>
      <c r="CI197" s="1">
        <v>7</v>
      </c>
      <c r="CJ197" s="1">
        <v>2</v>
      </c>
      <c r="CK197" s="1">
        <v>3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30</v>
      </c>
      <c r="CR197" s="1">
        <v>1</v>
      </c>
      <c r="CS197" s="4">
        <v>51.724137931034484</v>
      </c>
      <c r="CT197" s="4">
        <v>35.862068965517238</v>
      </c>
      <c r="CU197" s="4">
        <v>44.620689655172413</v>
      </c>
      <c r="CV197" s="4">
        <v>44.482758620689658</v>
      </c>
      <c r="CW197" s="4">
        <v>132.20689655172413</v>
      </c>
      <c r="CX197" s="4">
        <v>44.068965517241374</v>
      </c>
      <c r="CY197" s="4">
        <v>44.172413793103445</v>
      </c>
      <c r="CZ197" s="1">
        <v>4</v>
      </c>
      <c r="DA197" s="1">
        <v>19</v>
      </c>
      <c r="DB197" s="1">
        <v>4</v>
      </c>
      <c r="DC197" s="1">
        <v>2</v>
      </c>
      <c r="DD197" s="1">
        <v>0</v>
      </c>
      <c r="DE197" s="1">
        <v>0</v>
      </c>
      <c r="DF197" s="1">
        <v>13</v>
      </c>
      <c r="DG197" s="1">
        <v>13</v>
      </c>
      <c r="DH197" s="1">
        <v>3</v>
      </c>
      <c r="DI197" s="1">
        <v>0</v>
      </c>
      <c r="DJ197" s="1">
        <v>0</v>
      </c>
      <c r="DK197" s="1">
        <v>0</v>
      </c>
      <c r="DL197" s="1">
        <v>11</v>
      </c>
      <c r="DM197" s="1">
        <v>11</v>
      </c>
      <c r="DN197" s="1">
        <v>4</v>
      </c>
      <c r="DO197" s="1">
        <v>3</v>
      </c>
      <c r="DP197" s="1">
        <v>0</v>
      </c>
      <c r="DQ197" s="1">
        <v>0</v>
      </c>
      <c r="DR197" s="1">
        <v>6</v>
      </c>
      <c r="DS197" s="1">
        <v>18</v>
      </c>
      <c r="DT197" s="1">
        <v>5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42</v>
      </c>
      <c r="EA197" s="1">
        <v>1</v>
      </c>
      <c r="EB197" s="4">
        <v>51.804878048780488</v>
      </c>
      <c r="EC197" s="4">
        <v>35.219512195121951</v>
      </c>
      <c r="ED197" s="4">
        <v>42.195121951219512</v>
      </c>
      <c r="EE197" s="4">
        <v>44.482758620689658</v>
      </c>
      <c r="EF197" s="4">
        <v>129.21951219512195</v>
      </c>
      <c r="EG197" s="4">
        <v>43.073170731707322</v>
      </c>
      <c r="EH197" s="4">
        <v>43.146341463414643</v>
      </c>
      <c r="EI197" s="1">
        <v>6</v>
      </c>
      <c r="EJ197" s="1">
        <v>25</v>
      </c>
      <c r="EK197" s="1">
        <v>7</v>
      </c>
      <c r="EL197" s="1">
        <v>3</v>
      </c>
      <c r="EM197" s="1">
        <v>0</v>
      </c>
      <c r="EN197" s="1">
        <v>0</v>
      </c>
      <c r="EO197" s="1">
        <v>21</v>
      </c>
      <c r="EP197" s="1">
        <v>14</v>
      </c>
      <c r="EQ197" s="1">
        <v>6</v>
      </c>
      <c r="ER197" s="1">
        <v>0</v>
      </c>
      <c r="ES197" s="1">
        <v>0</v>
      </c>
      <c r="ET197" s="1">
        <v>0</v>
      </c>
      <c r="EU197" s="1">
        <v>18</v>
      </c>
      <c r="EV197" s="1">
        <v>13</v>
      </c>
      <c r="EW197" s="1">
        <v>7</v>
      </c>
      <c r="EX197" s="1">
        <v>3</v>
      </c>
      <c r="EY197" s="1">
        <v>0</v>
      </c>
      <c r="EZ197" s="1">
        <v>0</v>
      </c>
      <c r="FA197" s="1">
        <v>6</v>
      </c>
      <c r="FB197" s="1">
        <v>18</v>
      </c>
      <c r="FC197" s="1">
        <v>5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180</v>
      </c>
      <c r="FJ197" s="1">
        <v>107</v>
      </c>
      <c r="FK197" s="1">
        <v>156</v>
      </c>
      <c r="FL197" s="1">
        <v>10</v>
      </c>
      <c r="FM197" s="1">
        <v>8</v>
      </c>
      <c r="FN197" s="1">
        <v>10</v>
      </c>
      <c r="FO197" s="1">
        <v>15</v>
      </c>
      <c r="FP197" s="1">
        <v>9</v>
      </c>
      <c r="FQ197" s="1">
        <v>15</v>
      </c>
      <c r="FR197" s="1" t="s">
        <v>316</v>
      </c>
      <c r="FS197" s="1">
        <v>313</v>
      </c>
      <c r="FT197" s="1">
        <v>134</v>
      </c>
      <c r="FU197" s="1">
        <v>313</v>
      </c>
    </row>
    <row r="198" spans="63:177">
      <c r="BK198" s="29">
        <v>384004460</v>
      </c>
      <c r="BL198" s="1" t="s">
        <v>336</v>
      </c>
      <c r="BM198" s="1">
        <v>219</v>
      </c>
      <c r="BN198" s="1" t="s">
        <v>319</v>
      </c>
      <c r="BO198" s="1" t="s">
        <v>370</v>
      </c>
      <c r="BP198" s="1">
        <v>25</v>
      </c>
      <c r="BQ198" s="1">
        <v>19</v>
      </c>
      <c r="BR198" s="4">
        <v>52.166666666666664</v>
      </c>
      <c r="BS198" s="4">
        <v>33.333333333333336</v>
      </c>
      <c r="BT198" s="4">
        <v>34.833333333333336</v>
      </c>
      <c r="BU198" s="4">
        <v>120.33333333333333</v>
      </c>
      <c r="BV198" s="4">
        <v>40.111111111111121</v>
      </c>
      <c r="BW198" s="1">
        <v>1</v>
      </c>
      <c r="BX198" s="1">
        <v>2</v>
      </c>
      <c r="BY198" s="1">
        <v>3</v>
      </c>
      <c r="BZ198" s="1">
        <v>0</v>
      </c>
      <c r="CA198" s="1">
        <v>0</v>
      </c>
      <c r="CB198" s="1">
        <v>0</v>
      </c>
      <c r="CC198" s="1">
        <v>3</v>
      </c>
      <c r="CD198" s="1">
        <v>2</v>
      </c>
      <c r="CE198" s="1">
        <v>0</v>
      </c>
      <c r="CF198" s="1">
        <v>1</v>
      </c>
      <c r="CG198" s="1">
        <v>0</v>
      </c>
      <c r="CH198" s="1">
        <v>0</v>
      </c>
      <c r="CI198" s="1">
        <v>3</v>
      </c>
      <c r="CJ198" s="1">
        <v>2</v>
      </c>
      <c r="CK198" s="1">
        <v>1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35</v>
      </c>
      <c r="CR198" s="1">
        <v>22</v>
      </c>
      <c r="CS198" s="4">
        <v>64.692307692307693</v>
      </c>
      <c r="CT198" s="4">
        <v>46.153846153846153</v>
      </c>
      <c r="CU198" s="4">
        <v>67.230769230769226</v>
      </c>
      <c r="CV198" s="4">
        <v>52.153846153846153</v>
      </c>
      <c r="CW198" s="4">
        <v>178.07692307692307</v>
      </c>
      <c r="CX198" s="4">
        <v>59.358974358974365</v>
      </c>
      <c r="CY198" s="4">
        <v>57.557692307692307</v>
      </c>
      <c r="CZ198" s="1">
        <v>0</v>
      </c>
      <c r="DA198" s="1">
        <v>6</v>
      </c>
      <c r="DB198" s="1">
        <v>5</v>
      </c>
      <c r="DC198" s="1">
        <v>2</v>
      </c>
      <c r="DD198" s="1">
        <v>0</v>
      </c>
      <c r="DE198" s="1">
        <v>0</v>
      </c>
      <c r="DF198" s="1">
        <v>3</v>
      </c>
      <c r="DG198" s="1">
        <v>8</v>
      </c>
      <c r="DH198" s="1">
        <v>1</v>
      </c>
      <c r="DI198" s="1">
        <v>1</v>
      </c>
      <c r="DJ198" s="1">
        <v>0</v>
      </c>
      <c r="DK198" s="1">
        <v>0</v>
      </c>
      <c r="DL198" s="1">
        <v>1</v>
      </c>
      <c r="DM198" s="1">
        <v>3</v>
      </c>
      <c r="DN198" s="1">
        <v>6</v>
      </c>
      <c r="DO198" s="1">
        <v>3</v>
      </c>
      <c r="DP198" s="1">
        <v>1</v>
      </c>
      <c r="DQ198" s="1">
        <v>0</v>
      </c>
      <c r="DR198" s="1">
        <v>2</v>
      </c>
      <c r="DS198" s="1">
        <v>6</v>
      </c>
      <c r="DT198" s="1">
        <v>4</v>
      </c>
      <c r="DU198" s="1">
        <v>1</v>
      </c>
      <c r="DV198" s="1">
        <v>0</v>
      </c>
      <c r="DW198" s="1">
        <v>0</v>
      </c>
      <c r="DX198" s="1">
        <v>0</v>
      </c>
      <c r="DY198" s="1">
        <v>0</v>
      </c>
      <c r="DZ198" s="1">
        <v>60</v>
      </c>
      <c r="EA198" s="1">
        <v>41</v>
      </c>
      <c r="EB198" s="4">
        <v>60.736842105263158</v>
      </c>
      <c r="EC198" s="4">
        <v>42.10526315789474</v>
      </c>
      <c r="ED198" s="4">
        <v>57</v>
      </c>
      <c r="EE198" s="4">
        <v>52.153846153846153</v>
      </c>
      <c r="EF198" s="4">
        <v>159.84210526315789</v>
      </c>
      <c r="EG198" s="4">
        <v>53.280701754385973</v>
      </c>
      <c r="EH198" s="4">
        <v>52.048245614035096</v>
      </c>
      <c r="EI198" s="1">
        <v>1</v>
      </c>
      <c r="EJ198" s="1">
        <v>8</v>
      </c>
      <c r="EK198" s="1">
        <v>8</v>
      </c>
      <c r="EL198" s="1">
        <v>2</v>
      </c>
      <c r="EM198" s="1">
        <v>0</v>
      </c>
      <c r="EN198" s="1">
        <v>0</v>
      </c>
      <c r="EO198" s="1">
        <v>6</v>
      </c>
      <c r="EP198" s="1">
        <v>10</v>
      </c>
      <c r="EQ198" s="1">
        <v>1</v>
      </c>
      <c r="ER198" s="1">
        <v>2</v>
      </c>
      <c r="ES198" s="1">
        <v>0</v>
      </c>
      <c r="ET198" s="1">
        <v>0</v>
      </c>
      <c r="EU198" s="1">
        <v>4</v>
      </c>
      <c r="EV198" s="1">
        <v>5</v>
      </c>
      <c r="EW198" s="1">
        <v>7</v>
      </c>
      <c r="EX198" s="1">
        <v>3</v>
      </c>
      <c r="EY198" s="1">
        <v>1</v>
      </c>
      <c r="EZ198" s="1">
        <v>0</v>
      </c>
      <c r="FA198" s="1">
        <v>2</v>
      </c>
      <c r="FB198" s="1">
        <v>6</v>
      </c>
      <c r="FC198" s="1">
        <v>4</v>
      </c>
      <c r="FD198" s="1">
        <v>1</v>
      </c>
      <c r="FE198" s="1">
        <v>0</v>
      </c>
      <c r="FF198" s="1">
        <v>0</v>
      </c>
      <c r="FG198" s="1">
        <v>0</v>
      </c>
      <c r="FH198" s="1">
        <v>0</v>
      </c>
      <c r="FI198" s="1">
        <v>191</v>
      </c>
      <c r="FJ198" s="1">
        <v>11</v>
      </c>
      <c r="FK198" s="1">
        <v>39</v>
      </c>
      <c r="FL198" s="1">
        <v>12</v>
      </c>
      <c r="FM198" s="1">
        <v>3</v>
      </c>
      <c r="FN198" s="1">
        <v>4</v>
      </c>
      <c r="FO198" s="1">
        <v>15</v>
      </c>
      <c r="FP198" s="1">
        <v>9</v>
      </c>
      <c r="FQ198" s="1">
        <v>15</v>
      </c>
      <c r="FR198" s="1" t="s">
        <v>316</v>
      </c>
      <c r="FS198" s="1">
        <v>313</v>
      </c>
      <c r="FT198" s="1">
        <v>134</v>
      </c>
      <c r="FU198" s="1">
        <v>313</v>
      </c>
    </row>
    <row r="199" spans="63:177">
      <c r="BK199" s="29">
        <v>112928894</v>
      </c>
      <c r="BL199" s="1" t="s">
        <v>162</v>
      </c>
      <c r="BM199" s="1">
        <v>236</v>
      </c>
      <c r="BN199" s="1" t="s">
        <v>289</v>
      </c>
      <c r="BO199" s="1" t="s">
        <v>370</v>
      </c>
      <c r="BP199" s="1">
        <v>129</v>
      </c>
      <c r="BQ199" s="1">
        <v>0</v>
      </c>
      <c r="BR199" s="4">
        <v>55.736434108527135</v>
      </c>
      <c r="BS199" s="4">
        <v>46.697674418604649</v>
      </c>
      <c r="BT199" s="4">
        <v>41.899224806201552</v>
      </c>
      <c r="BU199" s="4">
        <v>144.33333333333334</v>
      </c>
      <c r="BV199" s="4">
        <v>48.111111111111114</v>
      </c>
      <c r="BW199" s="1">
        <v>20</v>
      </c>
      <c r="BX199" s="1">
        <v>62</v>
      </c>
      <c r="BY199" s="1">
        <v>29</v>
      </c>
      <c r="BZ199" s="1">
        <v>18</v>
      </c>
      <c r="CA199" s="1">
        <v>0</v>
      </c>
      <c r="CB199" s="1">
        <v>0</v>
      </c>
      <c r="CC199" s="1">
        <v>48</v>
      </c>
      <c r="CD199" s="1">
        <v>43</v>
      </c>
      <c r="CE199" s="1">
        <v>18</v>
      </c>
      <c r="CF199" s="1">
        <v>20</v>
      </c>
      <c r="CG199" s="1">
        <v>1</v>
      </c>
      <c r="CH199" s="1">
        <v>2</v>
      </c>
      <c r="CI199" s="1">
        <v>59</v>
      </c>
      <c r="CJ199" s="1">
        <v>37</v>
      </c>
      <c r="CK199" s="1">
        <v>20</v>
      </c>
      <c r="CL199" s="1">
        <v>13</v>
      </c>
      <c r="CM199" s="1">
        <v>0</v>
      </c>
      <c r="CN199" s="1">
        <v>0</v>
      </c>
      <c r="CO199" s="1">
        <v>0</v>
      </c>
      <c r="CP199" s="1">
        <v>0</v>
      </c>
      <c r="CQ199" s="1">
        <v>63</v>
      </c>
      <c r="CR199" s="1">
        <v>0</v>
      </c>
      <c r="CS199" s="4">
        <v>54.539682539682538</v>
      </c>
      <c r="CT199" s="4">
        <v>49.460317460317462</v>
      </c>
      <c r="CU199" s="4">
        <v>56.063492063492063</v>
      </c>
      <c r="CV199" s="4">
        <v>56.857142857142854</v>
      </c>
      <c r="CW199" s="4">
        <v>160.06349206349208</v>
      </c>
      <c r="CX199" s="4">
        <v>53.354497354497362</v>
      </c>
      <c r="CY199" s="4">
        <v>54.230158730158728</v>
      </c>
      <c r="CZ199" s="1">
        <v>10</v>
      </c>
      <c r="DA199" s="1">
        <v>28</v>
      </c>
      <c r="DB199" s="1">
        <v>21</v>
      </c>
      <c r="DC199" s="1">
        <v>4</v>
      </c>
      <c r="DD199" s="1">
        <v>0</v>
      </c>
      <c r="DE199" s="1">
        <v>0</v>
      </c>
      <c r="DF199" s="1">
        <v>18</v>
      </c>
      <c r="DG199" s="1">
        <v>22</v>
      </c>
      <c r="DH199" s="1">
        <v>13</v>
      </c>
      <c r="DI199" s="1">
        <v>10</v>
      </c>
      <c r="DJ199" s="1">
        <v>0</v>
      </c>
      <c r="DK199" s="1">
        <v>0</v>
      </c>
      <c r="DL199" s="1">
        <v>17</v>
      </c>
      <c r="DM199" s="1">
        <v>17</v>
      </c>
      <c r="DN199" s="1">
        <v>16</v>
      </c>
      <c r="DO199" s="1">
        <v>13</v>
      </c>
      <c r="DP199" s="1">
        <v>0</v>
      </c>
      <c r="DQ199" s="1">
        <v>0</v>
      </c>
      <c r="DR199" s="1">
        <v>11</v>
      </c>
      <c r="DS199" s="1">
        <v>20</v>
      </c>
      <c r="DT199" s="1">
        <v>24</v>
      </c>
      <c r="DU199" s="1">
        <v>8</v>
      </c>
      <c r="DV199" s="1">
        <v>0</v>
      </c>
      <c r="DW199" s="1">
        <v>0</v>
      </c>
      <c r="DX199" s="1">
        <v>0</v>
      </c>
      <c r="DY199" s="1">
        <v>0</v>
      </c>
      <c r="DZ199" s="1">
        <v>192</v>
      </c>
      <c r="EA199" s="1">
        <v>0</v>
      </c>
      <c r="EB199" s="4">
        <v>55.34375</v>
      </c>
      <c r="EC199" s="4">
        <v>47.604166666666664</v>
      </c>
      <c r="ED199" s="4">
        <v>46.546875</v>
      </c>
      <c r="EE199" s="4">
        <v>56.857142857142854</v>
      </c>
      <c r="EF199" s="4">
        <v>149.49479166666666</v>
      </c>
      <c r="EG199" s="4">
        <v>49.831597222222229</v>
      </c>
      <c r="EH199" s="4">
        <v>50.118923611111107</v>
      </c>
      <c r="EI199" s="1">
        <v>30</v>
      </c>
      <c r="EJ199" s="1">
        <v>90</v>
      </c>
      <c r="EK199" s="1">
        <v>50</v>
      </c>
      <c r="EL199" s="1">
        <v>22</v>
      </c>
      <c r="EM199" s="1">
        <v>0</v>
      </c>
      <c r="EN199" s="1">
        <v>0</v>
      </c>
      <c r="EO199" s="1">
        <v>66</v>
      </c>
      <c r="EP199" s="1">
        <v>65</v>
      </c>
      <c r="EQ199" s="1">
        <v>31</v>
      </c>
      <c r="ER199" s="1">
        <v>30</v>
      </c>
      <c r="ES199" s="1">
        <v>1</v>
      </c>
      <c r="ET199" s="1">
        <v>2</v>
      </c>
      <c r="EU199" s="1">
        <v>76</v>
      </c>
      <c r="EV199" s="1">
        <v>54</v>
      </c>
      <c r="EW199" s="1">
        <v>36</v>
      </c>
      <c r="EX199" s="1">
        <v>26</v>
      </c>
      <c r="EY199" s="1">
        <v>0</v>
      </c>
      <c r="EZ199" s="1">
        <v>0</v>
      </c>
      <c r="FA199" s="1">
        <v>11</v>
      </c>
      <c r="FB199" s="1">
        <v>20</v>
      </c>
      <c r="FC199" s="1">
        <v>24</v>
      </c>
      <c r="FD199" s="1">
        <v>8</v>
      </c>
      <c r="FE199" s="1">
        <v>0</v>
      </c>
      <c r="FF199" s="1">
        <v>0</v>
      </c>
      <c r="FG199" s="1">
        <v>0</v>
      </c>
      <c r="FH199" s="1">
        <v>0</v>
      </c>
      <c r="FI199" s="1">
        <v>75</v>
      </c>
      <c r="FJ199" s="1">
        <v>40</v>
      </c>
      <c r="FK199" s="1">
        <v>67</v>
      </c>
      <c r="FL199" s="1">
        <v>6</v>
      </c>
      <c r="FM199" s="1">
        <v>5</v>
      </c>
      <c r="FN199" s="1">
        <v>6</v>
      </c>
      <c r="FO199" s="1">
        <v>15</v>
      </c>
      <c r="FP199" s="1">
        <v>9</v>
      </c>
      <c r="FQ199" s="1">
        <v>15</v>
      </c>
      <c r="FR199" s="1" t="s">
        <v>316</v>
      </c>
      <c r="FS199" s="1">
        <v>313</v>
      </c>
      <c r="FT199" s="1">
        <v>134</v>
      </c>
      <c r="FU199" s="1">
        <v>313</v>
      </c>
    </row>
    <row r="200" spans="63:177">
      <c r="BK200" s="29">
        <v>967187213</v>
      </c>
      <c r="BL200" s="1" t="s">
        <v>163</v>
      </c>
      <c r="BM200" s="1">
        <v>239</v>
      </c>
      <c r="BN200" s="1" t="s">
        <v>289</v>
      </c>
      <c r="BO200" s="1" t="s">
        <v>290</v>
      </c>
      <c r="BP200" s="1">
        <v>81</v>
      </c>
      <c r="BQ200" s="1">
        <v>0</v>
      </c>
      <c r="BR200" s="4">
        <v>57.382716049382715</v>
      </c>
      <c r="BS200" s="4">
        <v>46.469135802469133</v>
      </c>
      <c r="BT200" s="4">
        <v>43.395061728395063</v>
      </c>
      <c r="BU200" s="4">
        <v>147.24691358024691</v>
      </c>
      <c r="BV200" s="4">
        <v>49.082304526748949</v>
      </c>
      <c r="BW200" s="1">
        <v>8</v>
      </c>
      <c r="BX200" s="1">
        <v>36</v>
      </c>
      <c r="BY200" s="1">
        <v>27</v>
      </c>
      <c r="BZ200" s="1">
        <v>10</v>
      </c>
      <c r="CA200" s="1">
        <v>0</v>
      </c>
      <c r="CB200" s="1">
        <v>0</v>
      </c>
      <c r="CC200" s="1">
        <v>29</v>
      </c>
      <c r="CD200" s="1">
        <v>25</v>
      </c>
      <c r="CE200" s="1">
        <v>15</v>
      </c>
      <c r="CF200" s="1">
        <v>12</v>
      </c>
      <c r="CG200" s="1">
        <v>1</v>
      </c>
      <c r="CH200" s="1">
        <v>1</v>
      </c>
      <c r="CI200" s="1">
        <v>31</v>
      </c>
      <c r="CJ200" s="1">
        <v>30</v>
      </c>
      <c r="CK200" s="1">
        <v>14</v>
      </c>
      <c r="CL200" s="1">
        <v>6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4"/>
      <c r="CT200" s="4"/>
      <c r="CU200" s="4"/>
      <c r="CV200" s="4"/>
      <c r="CW200" s="4"/>
      <c r="CX200" s="4"/>
      <c r="CY200" s="4"/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81</v>
      </c>
      <c r="EA200" s="1">
        <v>0</v>
      </c>
      <c r="EB200" s="4">
        <v>57.382716049382715</v>
      </c>
      <c r="EC200" s="4">
        <v>46.469135802469133</v>
      </c>
      <c r="ED200" s="4">
        <v>43.395061728395063</v>
      </c>
      <c r="EE200" s="4"/>
      <c r="EF200" s="4">
        <v>147.24691358024691</v>
      </c>
      <c r="EG200" s="4">
        <v>49.082304526748949</v>
      </c>
      <c r="EH200" s="4">
        <v>49.082304526748949</v>
      </c>
      <c r="EI200" s="1">
        <v>8</v>
      </c>
      <c r="EJ200" s="1">
        <v>36</v>
      </c>
      <c r="EK200" s="1">
        <v>27</v>
      </c>
      <c r="EL200" s="1">
        <v>10</v>
      </c>
      <c r="EM200" s="1">
        <v>0</v>
      </c>
      <c r="EN200" s="1">
        <v>0</v>
      </c>
      <c r="EO200" s="1">
        <v>29</v>
      </c>
      <c r="EP200" s="1">
        <v>25</v>
      </c>
      <c r="EQ200" s="1">
        <v>15</v>
      </c>
      <c r="ER200" s="1">
        <v>12</v>
      </c>
      <c r="ES200" s="1">
        <v>1</v>
      </c>
      <c r="ET200" s="1">
        <v>1</v>
      </c>
      <c r="EU200" s="1">
        <v>31</v>
      </c>
      <c r="EV200" s="1">
        <v>30</v>
      </c>
      <c r="EW200" s="1">
        <v>14</v>
      </c>
      <c r="EX200" s="1">
        <v>6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64</v>
      </c>
      <c r="FJ200" s="1" t="s">
        <v>375</v>
      </c>
      <c r="FK200" s="1">
        <v>70</v>
      </c>
      <c r="FL200" s="1">
        <v>5</v>
      </c>
      <c r="FM200" s="1" t="s">
        <v>375</v>
      </c>
      <c r="FN200" s="1">
        <v>7</v>
      </c>
      <c r="FO200" s="1">
        <v>15</v>
      </c>
      <c r="FP200" s="1">
        <v>9</v>
      </c>
      <c r="FQ200" s="1">
        <v>15</v>
      </c>
      <c r="FR200" s="1" t="s">
        <v>316</v>
      </c>
      <c r="FS200" s="1">
        <v>313</v>
      </c>
      <c r="FT200" s="1">
        <v>134</v>
      </c>
      <c r="FU200" s="1">
        <v>313</v>
      </c>
    </row>
    <row r="201" spans="63:177">
      <c r="BK201" s="29">
        <v>202300243</v>
      </c>
      <c r="BL201" s="1" t="s">
        <v>164</v>
      </c>
      <c r="BM201" s="1">
        <v>329</v>
      </c>
      <c r="BN201" s="1" t="s">
        <v>289</v>
      </c>
      <c r="BO201" s="1" t="s">
        <v>290</v>
      </c>
      <c r="BP201" s="1">
        <v>34</v>
      </c>
      <c r="BQ201" s="1">
        <v>0</v>
      </c>
      <c r="BR201" s="4">
        <v>57.176470588235297</v>
      </c>
      <c r="BS201" s="4">
        <v>46</v>
      </c>
      <c r="BT201" s="4">
        <v>39.117647058823529</v>
      </c>
      <c r="BU201" s="4">
        <v>142.29411764705881</v>
      </c>
      <c r="BV201" s="4">
        <v>47.431372549019613</v>
      </c>
      <c r="BW201" s="1">
        <v>3</v>
      </c>
      <c r="BX201" s="1">
        <v>16</v>
      </c>
      <c r="BY201" s="1">
        <v>11</v>
      </c>
      <c r="BZ201" s="1">
        <v>4</v>
      </c>
      <c r="CA201" s="1">
        <v>1</v>
      </c>
      <c r="CB201" s="1">
        <v>0</v>
      </c>
      <c r="CC201" s="1">
        <v>9</v>
      </c>
      <c r="CD201" s="1">
        <v>17</v>
      </c>
      <c r="CE201" s="1">
        <v>4</v>
      </c>
      <c r="CF201" s="1">
        <v>4</v>
      </c>
      <c r="CG201" s="1">
        <v>0</v>
      </c>
      <c r="CH201" s="1">
        <v>1</v>
      </c>
      <c r="CI201" s="1">
        <v>16</v>
      </c>
      <c r="CJ201" s="1">
        <v>12</v>
      </c>
      <c r="CK201" s="1">
        <v>2</v>
      </c>
      <c r="CL201" s="1">
        <v>4</v>
      </c>
      <c r="CM201" s="1">
        <v>1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4"/>
      <c r="CT201" s="4"/>
      <c r="CU201" s="4"/>
      <c r="CV201" s="4"/>
      <c r="CW201" s="4"/>
      <c r="CX201" s="4"/>
      <c r="CY201" s="4"/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34</v>
      </c>
      <c r="EA201" s="1">
        <v>0</v>
      </c>
      <c r="EB201" s="4">
        <v>57.176470588235297</v>
      </c>
      <c r="EC201" s="4">
        <v>46</v>
      </c>
      <c r="ED201" s="4">
        <v>39.117647058823529</v>
      </c>
      <c r="EE201" s="4"/>
      <c r="EF201" s="4">
        <v>142.29411764705881</v>
      </c>
      <c r="EG201" s="4">
        <v>47.431372549019613</v>
      </c>
      <c r="EH201" s="4">
        <v>47.431372549019613</v>
      </c>
      <c r="EI201" s="1">
        <v>3</v>
      </c>
      <c r="EJ201" s="1">
        <v>16</v>
      </c>
      <c r="EK201" s="1">
        <v>11</v>
      </c>
      <c r="EL201" s="1">
        <v>4</v>
      </c>
      <c r="EM201" s="1">
        <v>1</v>
      </c>
      <c r="EN201" s="1">
        <v>0</v>
      </c>
      <c r="EO201" s="1">
        <v>9</v>
      </c>
      <c r="EP201" s="1">
        <v>17</v>
      </c>
      <c r="EQ201" s="1">
        <v>4</v>
      </c>
      <c r="ER201" s="1">
        <v>4</v>
      </c>
      <c r="ES201" s="1">
        <v>0</v>
      </c>
      <c r="ET201" s="1">
        <v>1</v>
      </c>
      <c r="EU201" s="1">
        <v>16</v>
      </c>
      <c r="EV201" s="1">
        <v>12</v>
      </c>
      <c r="EW201" s="1">
        <v>2</v>
      </c>
      <c r="EX201" s="1">
        <v>4</v>
      </c>
      <c r="EY201" s="1">
        <v>1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88</v>
      </c>
      <c r="FJ201" s="1" t="s">
        <v>375</v>
      </c>
      <c r="FK201" s="1">
        <v>100</v>
      </c>
      <c r="FL201" s="1">
        <v>7</v>
      </c>
      <c r="FM201" s="1" t="s">
        <v>375</v>
      </c>
      <c r="FN201" s="1">
        <v>8</v>
      </c>
      <c r="FO201" s="1">
        <v>15</v>
      </c>
      <c r="FP201" s="1">
        <v>9</v>
      </c>
      <c r="FQ201" s="1">
        <v>15</v>
      </c>
      <c r="FR201" s="1" t="s">
        <v>316</v>
      </c>
      <c r="FS201" s="1">
        <v>313</v>
      </c>
      <c r="FT201" s="1">
        <v>134</v>
      </c>
      <c r="FU201" s="1">
        <v>313</v>
      </c>
    </row>
    <row r="202" spans="63:177">
      <c r="BK202" s="29">
        <v>492053572</v>
      </c>
      <c r="BL202" s="1" t="s">
        <v>320</v>
      </c>
      <c r="BM202" s="1" t="s">
        <v>321</v>
      </c>
      <c r="BN202" s="1" t="s">
        <v>289</v>
      </c>
      <c r="BO202" s="1" t="s">
        <v>370</v>
      </c>
      <c r="BP202" s="1">
        <v>53</v>
      </c>
      <c r="BQ202" s="1">
        <v>0</v>
      </c>
      <c r="BR202" s="4">
        <v>71.528301886792448</v>
      </c>
      <c r="BS202" s="4">
        <v>65.584905660377359</v>
      </c>
      <c r="BT202" s="4">
        <v>58.905660377358494</v>
      </c>
      <c r="BU202" s="4">
        <v>196.01886792452831</v>
      </c>
      <c r="BV202" s="4">
        <v>65.339622641509408</v>
      </c>
      <c r="BW202" s="1">
        <v>0</v>
      </c>
      <c r="BX202" s="1">
        <v>13</v>
      </c>
      <c r="BY202" s="1">
        <v>30</v>
      </c>
      <c r="BZ202" s="1">
        <v>10</v>
      </c>
      <c r="CA202" s="1">
        <v>0</v>
      </c>
      <c r="CB202" s="1">
        <v>2</v>
      </c>
      <c r="CC202" s="1">
        <v>4</v>
      </c>
      <c r="CD202" s="1">
        <v>16</v>
      </c>
      <c r="CE202" s="1">
        <v>19</v>
      </c>
      <c r="CF202" s="1">
        <v>14</v>
      </c>
      <c r="CG202" s="1">
        <v>0</v>
      </c>
      <c r="CH202" s="1">
        <v>2</v>
      </c>
      <c r="CI202" s="1">
        <v>9</v>
      </c>
      <c r="CJ202" s="1">
        <v>15</v>
      </c>
      <c r="CK202" s="1">
        <v>19</v>
      </c>
      <c r="CL202" s="1">
        <v>10</v>
      </c>
      <c r="CM202" s="1">
        <v>0</v>
      </c>
      <c r="CN202" s="1">
        <v>0</v>
      </c>
      <c r="CO202" s="1">
        <v>0</v>
      </c>
      <c r="CP202" s="1">
        <v>0</v>
      </c>
      <c r="CQ202" s="1">
        <v>52</v>
      </c>
      <c r="CR202" s="1">
        <v>0</v>
      </c>
      <c r="CS202" s="4">
        <v>65.807692307692307</v>
      </c>
      <c r="CT202" s="4">
        <v>53.92307692307692</v>
      </c>
      <c r="CU202" s="4">
        <v>67.90384615384616</v>
      </c>
      <c r="CV202" s="4">
        <v>49.557692307692307</v>
      </c>
      <c r="CW202" s="4">
        <v>187.63461538461539</v>
      </c>
      <c r="CX202" s="4">
        <v>62.544871794871796</v>
      </c>
      <c r="CY202" s="4">
        <v>59.29807692307692</v>
      </c>
      <c r="CZ202" s="1">
        <v>1</v>
      </c>
      <c r="DA202" s="1">
        <v>21</v>
      </c>
      <c r="DB202" s="1">
        <v>22</v>
      </c>
      <c r="DC202" s="1">
        <v>8</v>
      </c>
      <c r="DD202" s="1">
        <v>0</v>
      </c>
      <c r="DE202" s="1">
        <v>0</v>
      </c>
      <c r="DF202" s="1">
        <v>8</v>
      </c>
      <c r="DG202" s="1">
        <v>26</v>
      </c>
      <c r="DH202" s="1">
        <v>11</v>
      </c>
      <c r="DI202" s="1">
        <v>7</v>
      </c>
      <c r="DJ202" s="1">
        <v>0</v>
      </c>
      <c r="DK202" s="1">
        <v>0</v>
      </c>
      <c r="DL202" s="1">
        <v>5</v>
      </c>
      <c r="DM202" s="1">
        <v>11</v>
      </c>
      <c r="DN202" s="1">
        <v>20</v>
      </c>
      <c r="DO202" s="1">
        <v>16</v>
      </c>
      <c r="DP202" s="1">
        <v>0</v>
      </c>
      <c r="DQ202" s="1">
        <v>1</v>
      </c>
      <c r="DR202" s="1">
        <v>12</v>
      </c>
      <c r="DS202" s="1">
        <v>24</v>
      </c>
      <c r="DT202" s="1">
        <v>15</v>
      </c>
      <c r="DU202" s="1">
        <v>1</v>
      </c>
      <c r="DV202" s="1">
        <v>0</v>
      </c>
      <c r="DW202" s="1">
        <v>0</v>
      </c>
      <c r="DX202" s="1">
        <v>0</v>
      </c>
      <c r="DY202" s="1">
        <v>0</v>
      </c>
      <c r="DZ202" s="1">
        <v>105</v>
      </c>
      <c r="EA202" s="1">
        <v>0</v>
      </c>
      <c r="EB202" s="4">
        <v>68.695238095238096</v>
      </c>
      <c r="EC202" s="4">
        <v>59.80952380952381</v>
      </c>
      <c r="ED202" s="4">
        <v>63.361904761904761</v>
      </c>
      <c r="EE202" s="4">
        <v>49.557692307692307</v>
      </c>
      <c r="EF202" s="4">
        <v>191.86666666666667</v>
      </c>
      <c r="EG202" s="4">
        <v>63.95555555555557</v>
      </c>
      <c r="EH202" s="4">
        <v>62.347619047619062</v>
      </c>
      <c r="EI202" s="1">
        <v>1</v>
      </c>
      <c r="EJ202" s="1">
        <v>34</v>
      </c>
      <c r="EK202" s="1">
        <v>52</v>
      </c>
      <c r="EL202" s="1">
        <v>18</v>
      </c>
      <c r="EM202" s="1">
        <v>0</v>
      </c>
      <c r="EN202" s="1">
        <v>2</v>
      </c>
      <c r="EO202" s="1">
        <v>12</v>
      </c>
      <c r="EP202" s="1">
        <v>42</v>
      </c>
      <c r="EQ202" s="1">
        <v>30</v>
      </c>
      <c r="ER202" s="1">
        <v>21</v>
      </c>
      <c r="ES202" s="1">
        <v>0</v>
      </c>
      <c r="ET202" s="1">
        <v>2</v>
      </c>
      <c r="EU202" s="1">
        <v>14</v>
      </c>
      <c r="EV202" s="1">
        <v>26</v>
      </c>
      <c r="EW202" s="1">
        <v>39</v>
      </c>
      <c r="EX202" s="1">
        <v>26</v>
      </c>
      <c r="EY202" s="1">
        <v>0</v>
      </c>
      <c r="EZ202" s="1">
        <v>1</v>
      </c>
      <c r="FA202" s="1">
        <v>12</v>
      </c>
      <c r="FB202" s="1">
        <v>24</v>
      </c>
      <c r="FC202" s="1">
        <v>15</v>
      </c>
      <c r="FD202" s="1">
        <v>1</v>
      </c>
      <c r="FE202" s="1">
        <v>0</v>
      </c>
      <c r="FF202" s="1">
        <v>0</v>
      </c>
      <c r="FG202" s="1">
        <v>0</v>
      </c>
      <c r="FH202" s="1">
        <v>0</v>
      </c>
      <c r="FI202" s="1">
        <v>8</v>
      </c>
      <c r="FJ202" s="1">
        <v>7</v>
      </c>
      <c r="FK202" s="1">
        <v>7</v>
      </c>
      <c r="FL202" s="1">
        <v>3</v>
      </c>
      <c r="FM202" s="1">
        <v>2</v>
      </c>
      <c r="FN202" s="1">
        <v>2</v>
      </c>
      <c r="FO202" s="1">
        <v>15</v>
      </c>
      <c r="FP202" s="1">
        <v>9</v>
      </c>
      <c r="FQ202" s="1">
        <v>15</v>
      </c>
      <c r="FR202" s="1" t="s">
        <v>316</v>
      </c>
      <c r="FS202" s="1">
        <v>313</v>
      </c>
      <c r="FT202" s="1">
        <v>134</v>
      </c>
      <c r="FU202" s="1">
        <v>313</v>
      </c>
    </row>
    <row r="203" spans="63:177">
      <c r="BK203" s="29">
        <v>450450842</v>
      </c>
      <c r="BL203" s="1" t="s">
        <v>195</v>
      </c>
      <c r="BM203" s="1">
        <v>65</v>
      </c>
      <c r="BN203" s="1" t="s">
        <v>289</v>
      </c>
      <c r="BO203" s="1" t="s">
        <v>290</v>
      </c>
      <c r="BP203" s="1">
        <v>79</v>
      </c>
      <c r="BQ203" s="1">
        <v>0</v>
      </c>
      <c r="BR203" s="4">
        <v>49.12658227848101</v>
      </c>
      <c r="BS203" s="4">
        <v>37.77215189873418</v>
      </c>
      <c r="BT203" s="4">
        <v>35.493670886075947</v>
      </c>
      <c r="BU203" s="4">
        <v>122.39240506329114</v>
      </c>
      <c r="BV203" s="4">
        <v>40.797468354430372</v>
      </c>
      <c r="BW203" s="1">
        <v>20</v>
      </c>
      <c r="BX203" s="1">
        <v>30</v>
      </c>
      <c r="BY203" s="1">
        <v>22</v>
      </c>
      <c r="BZ203" s="1">
        <v>7</v>
      </c>
      <c r="CA203" s="1">
        <v>0</v>
      </c>
      <c r="CB203" s="1">
        <v>1</v>
      </c>
      <c r="CC203" s="1">
        <v>38</v>
      </c>
      <c r="CD203" s="1">
        <v>26</v>
      </c>
      <c r="CE203" s="1">
        <v>8</v>
      </c>
      <c r="CF203" s="1">
        <v>7</v>
      </c>
      <c r="CG203" s="1">
        <v>0</v>
      </c>
      <c r="CH203" s="1">
        <v>0</v>
      </c>
      <c r="CI203" s="1">
        <v>41</v>
      </c>
      <c r="CJ203" s="1">
        <v>27</v>
      </c>
      <c r="CK203" s="1">
        <v>6</v>
      </c>
      <c r="CL203" s="1">
        <v>5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4"/>
      <c r="CT203" s="4"/>
      <c r="CU203" s="4"/>
      <c r="CV203" s="4"/>
      <c r="CW203" s="4"/>
      <c r="CX203" s="4"/>
      <c r="CY203" s="4"/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79</v>
      </c>
      <c r="EA203" s="1">
        <v>0</v>
      </c>
      <c r="EB203" s="4">
        <v>49.12658227848101</v>
      </c>
      <c r="EC203" s="4">
        <v>37.77215189873418</v>
      </c>
      <c r="ED203" s="4">
        <v>35.493670886075947</v>
      </c>
      <c r="EE203" s="4"/>
      <c r="EF203" s="4">
        <v>122.39240506329114</v>
      </c>
      <c r="EG203" s="4">
        <v>40.797468354430372</v>
      </c>
      <c r="EH203" s="4">
        <v>40.797468354430372</v>
      </c>
      <c r="EI203" s="1">
        <v>20</v>
      </c>
      <c r="EJ203" s="1">
        <v>30</v>
      </c>
      <c r="EK203" s="1">
        <v>22</v>
      </c>
      <c r="EL203" s="1">
        <v>7</v>
      </c>
      <c r="EM203" s="1">
        <v>0</v>
      </c>
      <c r="EN203" s="1">
        <v>1</v>
      </c>
      <c r="EO203" s="1">
        <v>38</v>
      </c>
      <c r="EP203" s="1">
        <v>26</v>
      </c>
      <c r="EQ203" s="1">
        <v>8</v>
      </c>
      <c r="ER203" s="1">
        <v>7</v>
      </c>
      <c r="ES203" s="1">
        <v>0</v>
      </c>
      <c r="ET203" s="1">
        <v>0</v>
      </c>
      <c r="EU203" s="1">
        <v>41</v>
      </c>
      <c r="EV203" s="1">
        <v>27</v>
      </c>
      <c r="EW203" s="1">
        <v>6</v>
      </c>
      <c r="EX203" s="1">
        <v>5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179</v>
      </c>
      <c r="FJ203" s="1" t="s">
        <v>375</v>
      </c>
      <c r="FK203" s="1">
        <v>192</v>
      </c>
      <c r="FL203" s="1">
        <v>27</v>
      </c>
      <c r="FM203" s="1" t="s">
        <v>375</v>
      </c>
      <c r="FN203" s="1">
        <v>27</v>
      </c>
      <c r="FO203" s="1">
        <v>35</v>
      </c>
      <c r="FP203" s="1">
        <v>9</v>
      </c>
      <c r="FQ203" s="1">
        <v>35</v>
      </c>
      <c r="FR203" s="1" t="s">
        <v>322</v>
      </c>
      <c r="FS203" s="1">
        <v>313</v>
      </c>
      <c r="FT203" s="1">
        <v>134</v>
      </c>
      <c r="FU203" s="1">
        <v>313</v>
      </c>
    </row>
    <row r="204" spans="63:177">
      <c r="BK204" s="29">
        <v>556563125</v>
      </c>
      <c r="BL204" s="1" t="s">
        <v>323</v>
      </c>
      <c r="BM204" s="1">
        <v>76</v>
      </c>
      <c r="BN204" s="1" t="s">
        <v>289</v>
      </c>
      <c r="BO204" s="1" t="s">
        <v>370</v>
      </c>
      <c r="BP204" s="1">
        <v>65</v>
      </c>
      <c r="BQ204" s="1">
        <v>1</v>
      </c>
      <c r="BR204" s="4">
        <v>50</v>
      </c>
      <c r="BS204" s="4">
        <v>39.5625</v>
      </c>
      <c r="BT204" s="4">
        <v>38.515625</v>
      </c>
      <c r="BU204" s="4">
        <v>128.078125</v>
      </c>
      <c r="BV204" s="4">
        <v>42.692708333333336</v>
      </c>
      <c r="BW204" s="1">
        <v>14</v>
      </c>
      <c r="BX204" s="1">
        <v>29</v>
      </c>
      <c r="BY204" s="1">
        <v>16</v>
      </c>
      <c r="BZ204" s="1">
        <v>5</v>
      </c>
      <c r="CA204" s="1">
        <v>1</v>
      </c>
      <c r="CB204" s="1">
        <v>0</v>
      </c>
      <c r="CC204" s="1">
        <v>29</v>
      </c>
      <c r="CD204" s="1">
        <v>23</v>
      </c>
      <c r="CE204" s="1">
        <v>7</v>
      </c>
      <c r="CF204" s="1">
        <v>5</v>
      </c>
      <c r="CG204" s="1">
        <v>1</v>
      </c>
      <c r="CH204" s="1">
        <v>2</v>
      </c>
      <c r="CI204" s="1">
        <v>31</v>
      </c>
      <c r="CJ204" s="1">
        <v>21</v>
      </c>
      <c r="CK204" s="1">
        <v>6</v>
      </c>
      <c r="CL204" s="1">
        <v>6</v>
      </c>
      <c r="CM204" s="1">
        <v>1</v>
      </c>
      <c r="CN204" s="1">
        <v>0</v>
      </c>
      <c r="CO204" s="1">
        <v>0</v>
      </c>
      <c r="CP204" s="1">
        <v>0</v>
      </c>
      <c r="CQ204" s="1">
        <v>75</v>
      </c>
      <c r="CR204" s="1">
        <v>0</v>
      </c>
      <c r="CS204" s="4">
        <v>53.133333333333333</v>
      </c>
      <c r="CT204" s="4">
        <v>39.520000000000003</v>
      </c>
      <c r="CU204" s="4">
        <v>41.773333333333333</v>
      </c>
      <c r="CV204" s="4">
        <v>49.906666666666666</v>
      </c>
      <c r="CW204" s="4">
        <v>134.42666666666668</v>
      </c>
      <c r="CX204" s="4">
        <v>44.808888888888902</v>
      </c>
      <c r="CY204" s="4">
        <v>46.083333333333336</v>
      </c>
      <c r="CZ204" s="1">
        <v>12</v>
      </c>
      <c r="DA204" s="1">
        <v>38</v>
      </c>
      <c r="DB204" s="1">
        <v>17</v>
      </c>
      <c r="DC204" s="1">
        <v>8</v>
      </c>
      <c r="DD204" s="1">
        <v>0</v>
      </c>
      <c r="DE204" s="1">
        <v>0</v>
      </c>
      <c r="DF204" s="1">
        <v>40</v>
      </c>
      <c r="DG204" s="1">
        <v>19</v>
      </c>
      <c r="DH204" s="1">
        <v>11</v>
      </c>
      <c r="DI204" s="1">
        <v>5</v>
      </c>
      <c r="DJ204" s="1">
        <v>0</v>
      </c>
      <c r="DK204" s="1">
        <v>0</v>
      </c>
      <c r="DL204" s="1">
        <v>34</v>
      </c>
      <c r="DM204" s="1">
        <v>24</v>
      </c>
      <c r="DN204" s="1">
        <v>9</v>
      </c>
      <c r="DO204" s="1">
        <v>8</v>
      </c>
      <c r="DP204" s="1">
        <v>0</v>
      </c>
      <c r="DQ204" s="1">
        <v>1</v>
      </c>
      <c r="DR204" s="1">
        <v>17</v>
      </c>
      <c r="DS204" s="1">
        <v>29</v>
      </c>
      <c r="DT204" s="1">
        <v>25</v>
      </c>
      <c r="DU204" s="1">
        <v>4</v>
      </c>
      <c r="DV204" s="1">
        <v>0</v>
      </c>
      <c r="DW204" s="1">
        <v>0</v>
      </c>
      <c r="DX204" s="1">
        <v>0</v>
      </c>
      <c r="DY204" s="1">
        <v>0</v>
      </c>
      <c r="DZ204" s="1">
        <v>140</v>
      </c>
      <c r="EA204" s="1">
        <v>1</v>
      </c>
      <c r="EB204" s="4">
        <v>51.690647482014391</v>
      </c>
      <c r="EC204" s="4">
        <v>39.539568345323744</v>
      </c>
      <c r="ED204" s="4">
        <v>40.273381294964025</v>
      </c>
      <c r="EE204" s="4">
        <v>49.906666666666666</v>
      </c>
      <c r="EF204" s="4">
        <v>131.50359712230215</v>
      </c>
      <c r="EG204" s="4">
        <v>43.834532374100704</v>
      </c>
      <c r="EH204" s="4">
        <v>44.522182254196643</v>
      </c>
      <c r="EI204" s="1">
        <v>26</v>
      </c>
      <c r="EJ204" s="1">
        <v>67</v>
      </c>
      <c r="EK204" s="1">
        <v>33</v>
      </c>
      <c r="EL204" s="1">
        <v>13</v>
      </c>
      <c r="EM204" s="1">
        <v>1</v>
      </c>
      <c r="EN204" s="1">
        <v>0</v>
      </c>
      <c r="EO204" s="1">
        <v>69</v>
      </c>
      <c r="EP204" s="1">
        <v>42</v>
      </c>
      <c r="EQ204" s="1">
        <v>18</v>
      </c>
      <c r="ER204" s="1">
        <v>10</v>
      </c>
      <c r="ES204" s="1">
        <v>1</v>
      </c>
      <c r="ET204" s="1">
        <v>2</v>
      </c>
      <c r="EU204" s="1">
        <v>65</v>
      </c>
      <c r="EV204" s="1">
        <v>45</v>
      </c>
      <c r="EW204" s="1">
        <v>15</v>
      </c>
      <c r="EX204" s="1">
        <v>14</v>
      </c>
      <c r="EY204" s="1">
        <v>1</v>
      </c>
      <c r="EZ204" s="1">
        <v>1</v>
      </c>
      <c r="FA204" s="1">
        <v>17</v>
      </c>
      <c r="FB204" s="1">
        <v>29</v>
      </c>
      <c r="FC204" s="1">
        <v>25</v>
      </c>
      <c r="FD204" s="1">
        <v>4</v>
      </c>
      <c r="FE204" s="1">
        <v>0</v>
      </c>
      <c r="FF204" s="1">
        <v>0</v>
      </c>
      <c r="FG204" s="1">
        <v>0</v>
      </c>
      <c r="FH204" s="1">
        <v>0</v>
      </c>
      <c r="FI204" s="1">
        <v>149</v>
      </c>
      <c r="FJ204" s="1">
        <v>103</v>
      </c>
      <c r="FK204" s="1">
        <v>145</v>
      </c>
      <c r="FL204" s="1">
        <v>21</v>
      </c>
      <c r="FM204" s="1">
        <v>6</v>
      </c>
      <c r="FN204" s="1">
        <v>18</v>
      </c>
      <c r="FO204" s="1">
        <v>35</v>
      </c>
      <c r="FP204" s="1">
        <v>9</v>
      </c>
      <c r="FQ204" s="1">
        <v>35</v>
      </c>
      <c r="FR204" s="1" t="s">
        <v>322</v>
      </c>
      <c r="FS204" s="1">
        <v>313</v>
      </c>
      <c r="FT204" s="1">
        <v>134</v>
      </c>
      <c r="FU204" s="1">
        <v>313</v>
      </c>
    </row>
    <row r="205" spans="63:177">
      <c r="BK205" s="29">
        <v>280390667</v>
      </c>
      <c r="BL205" s="1" t="s">
        <v>196</v>
      </c>
      <c r="BM205" s="1">
        <v>79</v>
      </c>
      <c r="BN205" s="1" t="s">
        <v>289</v>
      </c>
      <c r="BO205" s="1" t="s">
        <v>290</v>
      </c>
      <c r="BP205" s="1">
        <v>14</v>
      </c>
      <c r="BQ205" s="1">
        <v>0</v>
      </c>
      <c r="BR205" s="4">
        <v>61.285714285714285</v>
      </c>
      <c r="BS205" s="4">
        <v>48.857142857142854</v>
      </c>
      <c r="BT205" s="4">
        <v>53.071428571428569</v>
      </c>
      <c r="BU205" s="4">
        <v>163.21428571428572</v>
      </c>
      <c r="BV205" s="4">
        <v>54.404761904761912</v>
      </c>
      <c r="BW205" s="1">
        <v>1</v>
      </c>
      <c r="BX205" s="1">
        <v>7</v>
      </c>
      <c r="BY205" s="1">
        <v>3</v>
      </c>
      <c r="BZ205" s="1">
        <v>3</v>
      </c>
      <c r="CA205" s="1">
        <v>0</v>
      </c>
      <c r="CB205" s="1">
        <v>2</v>
      </c>
      <c r="CC205" s="1">
        <v>7</v>
      </c>
      <c r="CD205" s="1">
        <v>2</v>
      </c>
      <c r="CE205" s="1">
        <v>0</v>
      </c>
      <c r="CF205" s="1">
        <v>5</v>
      </c>
      <c r="CG205" s="1">
        <v>0</v>
      </c>
      <c r="CH205" s="1">
        <v>1</v>
      </c>
      <c r="CI205" s="1">
        <v>5</v>
      </c>
      <c r="CJ205" s="1">
        <v>3</v>
      </c>
      <c r="CK205" s="1">
        <v>3</v>
      </c>
      <c r="CL205" s="1">
        <v>3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4"/>
      <c r="CT205" s="4"/>
      <c r="CU205" s="4"/>
      <c r="CV205" s="4"/>
      <c r="CW205" s="4"/>
      <c r="CX205" s="4"/>
      <c r="CY205" s="4"/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14</v>
      </c>
      <c r="EA205" s="1">
        <v>0</v>
      </c>
      <c r="EB205" s="4">
        <v>61.285714285714285</v>
      </c>
      <c r="EC205" s="4">
        <v>48.857142857142854</v>
      </c>
      <c r="ED205" s="4">
        <v>53.071428571428569</v>
      </c>
      <c r="EE205" s="4"/>
      <c r="EF205" s="4">
        <v>163.21428571428572</v>
      </c>
      <c r="EG205" s="4">
        <v>54.404761904761912</v>
      </c>
      <c r="EH205" s="4">
        <v>54.404761904761912</v>
      </c>
      <c r="EI205" s="1">
        <v>1</v>
      </c>
      <c r="EJ205" s="1">
        <v>7</v>
      </c>
      <c r="EK205" s="1">
        <v>3</v>
      </c>
      <c r="EL205" s="1">
        <v>3</v>
      </c>
      <c r="EM205" s="1">
        <v>0</v>
      </c>
      <c r="EN205" s="1">
        <v>2</v>
      </c>
      <c r="EO205" s="1">
        <v>7</v>
      </c>
      <c r="EP205" s="1">
        <v>2</v>
      </c>
      <c r="EQ205" s="1">
        <v>0</v>
      </c>
      <c r="ER205" s="1">
        <v>5</v>
      </c>
      <c r="ES205" s="1">
        <v>0</v>
      </c>
      <c r="ET205" s="1">
        <v>1</v>
      </c>
      <c r="EU205" s="1">
        <v>5</v>
      </c>
      <c r="EV205" s="1">
        <v>3</v>
      </c>
      <c r="EW205" s="1">
        <v>3</v>
      </c>
      <c r="EX205" s="1">
        <v>3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30</v>
      </c>
      <c r="FJ205" s="1" t="s">
        <v>375</v>
      </c>
      <c r="FK205" s="1">
        <v>33</v>
      </c>
      <c r="FL205" s="1">
        <v>1</v>
      </c>
      <c r="FM205" s="1" t="s">
        <v>375</v>
      </c>
      <c r="FN205" s="1">
        <v>1</v>
      </c>
      <c r="FO205" s="1">
        <v>35</v>
      </c>
      <c r="FP205" s="1">
        <v>9</v>
      </c>
      <c r="FQ205" s="1">
        <v>35</v>
      </c>
      <c r="FR205" s="1" t="s">
        <v>322</v>
      </c>
      <c r="FS205" s="1">
        <v>313</v>
      </c>
      <c r="FT205" s="1">
        <v>134</v>
      </c>
      <c r="FU205" s="1">
        <v>313</v>
      </c>
    </row>
    <row r="206" spans="63:177">
      <c r="BK206" s="29">
        <v>248911689</v>
      </c>
      <c r="BL206" s="1" t="s">
        <v>197</v>
      </c>
      <c r="BM206" s="1">
        <v>84</v>
      </c>
      <c r="BN206" s="1" t="s">
        <v>289</v>
      </c>
      <c r="BO206" s="1" t="s">
        <v>290</v>
      </c>
      <c r="BP206" s="1">
        <v>33</v>
      </c>
      <c r="BQ206" s="1">
        <v>0</v>
      </c>
      <c r="BR206" s="4">
        <v>52.212121212121211</v>
      </c>
      <c r="BS206" s="4">
        <v>47.272727272727273</v>
      </c>
      <c r="BT206" s="4">
        <v>43.969696969696969</v>
      </c>
      <c r="BU206" s="4">
        <v>143.45454545454547</v>
      </c>
      <c r="BV206" s="4">
        <v>47.818181818181827</v>
      </c>
      <c r="BW206" s="1">
        <v>7</v>
      </c>
      <c r="BX206" s="1">
        <v>15</v>
      </c>
      <c r="BY206" s="1">
        <v>5</v>
      </c>
      <c r="BZ206" s="1">
        <v>6</v>
      </c>
      <c r="CA206" s="1">
        <v>0</v>
      </c>
      <c r="CB206" s="1">
        <v>0</v>
      </c>
      <c r="CC206" s="1">
        <v>11</v>
      </c>
      <c r="CD206" s="1">
        <v>12</v>
      </c>
      <c r="CE206" s="1">
        <v>5</v>
      </c>
      <c r="CF206" s="1">
        <v>5</v>
      </c>
      <c r="CG206" s="1">
        <v>0</v>
      </c>
      <c r="CH206" s="1">
        <v>0</v>
      </c>
      <c r="CI206" s="1">
        <v>14</v>
      </c>
      <c r="CJ206" s="1">
        <v>10</v>
      </c>
      <c r="CK206" s="1">
        <v>5</v>
      </c>
      <c r="CL206" s="1">
        <v>4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4"/>
      <c r="CT206" s="4"/>
      <c r="CU206" s="4"/>
      <c r="CV206" s="4"/>
      <c r="CW206" s="4"/>
      <c r="CX206" s="4"/>
      <c r="CY206" s="4"/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33</v>
      </c>
      <c r="EA206" s="1">
        <v>0</v>
      </c>
      <c r="EB206" s="4">
        <v>52.212121212121211</v>
      </c>
      <c r="EC206" s="4">
        <v>47.272727272727273</v>
      </c>
      <c r="ED206" s="4">
        <v>43.969696969696969</v>
      </c>
      <c r="EE206" s="4"/>
      <c r="EF206" s="4">
        <v>143.45454545454547</v>
      </c>
      <c r="EG206" s="4">
        <v>47.818181818181827</v>
      </c>
      <c r="EH206" s="4">
        <v>47.818181818181827</v>
      </c>
      <c r="EI206" s="1">
        <v>7</v>
      </c>
      <c r="EJ206" s="1">
        <v>15</v>
      </c>
      <c r="EK206" s="1">
        <v>5</v>
      </c>
      <c r="EL206" s="1">
        <v>6</v>
      </c>
      <c r="EM206" s="1">
        <v>0</v>
      </c>
      <c r="EN206" s="1">
        <v>0</v>
      </c>
      <c r="EO206" s="1">
        <v>11</v>
      </c>
      <c r="EP206" s="1">
        <v>12</v>
      </c>
      <c r="EQ206" s="1">
        <v>5</v>
      </c>
      <c r="ER206" s="1">
        <v>5</v>
      </c>
      <c r="ES206" s="1">
        <v>0</v>
      </c>
      <c r="ET206" s="1">
        <v>0</v>
      </c>
      <c r="EU206" s="1">
        <v>14</v>
      </c>
      <c r="EV206" s="1">
        <v>10</v>
      </c>
      <c r="EW206" s="1">
        <v>5</v>
      </c>
      <c r="EX206" s="1">
        <v>4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82</v>
      </c>
      <c r="FJ206" s="1" t="s">
        <v>375</v>
      </c>
      <c r="FK206" s="1">
        <v>94</v>
      </c>
      <c r="FL206" s="1">
        <v>10</v>
      </c>
      <c r="FM206" s="1" t="s">
        <v>375</v>
      </c>
      <c r="FN206" s="1">
        <v>9</v>
      </c>
      <c r="FO206" s="1">
        <v>35</v>
      </c>
      <c r="FP206" s="1">
        <v>9</v>
      </c>
      <c r="FQ206" s="1">
        <v>35</v>
      </c>
      <c r="FR206" s="1" t="s">
        <v>322</v>
      </c>
      <c r="FS206" s="1">
        <v>313</v>
      </c>
      <c r="FT206" s="1">
        <v>134</v>
      </c>
      <c r="FU206" s="1">
        <v>313</v>
      </c>
    </row>
    <row r="207" spans="63:177">
      <c r="BK207" s="29">
        <v>697294218</v>
      </c>
      <c r="BL207" s="1" t="s">
        <v>198</v>
      </c>
      <c r="BM207" s="1">
        <v>85</v>
      </c>
      <c r="BN207" s="1" t="s">
        <v>289</v>
      </c>
      <c r="BO207" s="1" t="s">
        <v>290</v>
      </c>
      <c r="BP207" s="1">
        <v>81</v>
      </c>
      <c r="BQ207" s="1">
        <v>0</v>
      </c>
      <c r="BR207" s="4">
        <v>54.123456790123456</v>
      </c>
      <c r="BS207" s="4">
        <v>44.74074074074074</v>
      </c>
      <c r="BT207" s="4">
        <v>40.209876543209873</v>
      </c>
      <c r="BU207" s="4">
        <v>139.07407407407408</v>
      </c>
      <c r="BV207" s="4">
        <v>46.358024691358032</v>
      </c>
      <c r="BW207" s="1">
        <v>17</v>
      </c>
      <c r="BX207" s="1">
        <v>32</v>
      </c>
      <c r="BY207" s="1">
        <v>19</v>
      </c>
      <c r="BZ207" s="1">
        <v>13</v>
      </c>
      <c r="CA207" s="1">
        <v>0</v>
      </c>
      <c r="CB207" s="1">
        <v>0</v>
      </c>
      <c r="CC207" s="1">
        <v>32</v>
      </c>
      <c r="CD207" s="1">
        <v>28</v>
      </c>
      <c r="CE207" s="1">
        <v>11</v>
      </c>
      <c r="CF207" s="1">
        <v>10</v>
      </c>
      <c r="CG207" s="1">
        <v>1</v>
      </c>
      <c r="CH207" s="1">
        <v>2</v>
      </c>
      <c r="CI207" s="1">
        <v>38</v>
      </c>
      <c r="CJ207" s="1">
        <v>20</v>
      </c>
      <c r="CK207" s="1">
        <v>21</v>
      </c>
      <c r="CL207" s="1">
        <v>2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4"/>
      <c r="CT207" s="4"/>
      <c r="CU207" s="4"/>
      <c r="CV207" s="4"/>
      <c r="CW207" s="4"/>
      <c r="CX207" s="4"/>
      <c r="CY207" s="4"/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81</v>
      </c>
      <c r="EA207" s="1">
        <v>0</v>
      </c>
      <c r="EB207" s="4">
        <v>54.123456790123456</v>
      </c>
      <c r="EC207" s="4">
        <v>44.74074074074074</v>
      </c>
      <c r="ED207" s="4">
        <v>40.209876543209873</v>
      </c>
      <c r="EE207" s="4"/>
      <c r="EF207" s="4">
        <v>139.07407407407408</v>
      </c>
      <c r="EG207" s="4">
        <v>46.358024691358032</v>
      </c>
      <c r="EH207" s="4">
        <v>46.358024691358032</v>
      </c>
      <c r="EI207" s="1">
        <v>17</v>
      </c>
      <c r="EJ207" s="1">
        <v>32</v>
      </c>
      <c r="EK207" s="1">
        <v>19</v>
      </c>
      <c r="EL207" s="1">
        <v>13</v>
      </c>
      <c r="EM207" s="1">
        <v>0</v>
      </c>
      <c r="EN207" s="1">
        <v>0</v>
      </c>
      <c r="EO207" s="1">
        <v>32</v>
      </c>
      <c r="EP207" s="1">
        <v>28</v>
      </c>
      <c r="EQ207" s="1">
        <v>11</v>
      </c>
      <c r="ER207" s="1">
        <v>10</v>
      </c>
      <c r="ES207" s="1">
        <v>1</v>
      </c>
      <c r="ET207" s="1">
        <v>2</v>
      </c>
      <c r="EU207" s="1">
        <v>38</v>
      </c>
      <c r="EV207" s="1">
        <v>20</v>
      </c>
      <c r="EW207" s="1">
        <v>21</v>
      </c>
      <c r="EX207" s="1">
        <v>2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103</v>
      </c>
      <c r="FJ207" s="1" t="s">
        <v>375</v>
      </c>
      <c r="FK207" s="1">
        <v>115</v>
      </c>
      <c r="FL207" s="1">
        <v>14</v>
      </c>
      <c r="FM207" s="1" t="s">
        <v>375</v>
      </c>
      <c r="FN207" s="1">
        <v>14</v>
      </c>
      <c r="FO207" s="1">
        <v>35</v>
      </c>
      <c r="FP207" s="1">
        <v>9</v>
      </c>
      <c r="FQ207" s="1">
        <v>35</v>
      </c>
      <c r="FR207" s="1" t="s">
        <v>322</v>
      </c>
      <c r="FS207" s="1">
        <v>313</v>
      </c>
      <c r="FT207" s="1">
        <v>134</v>
      </c>
      <c r="FU207" s="1">
        <v>313</v>
      </c>
    </row>
    <row r="208" spans="63:177">
      <c r="BK208" s="29">
        <v>935131955</v>
      </c>
      <c r="BL208" s="1" t="s">
        <v>199</v>
      </c>
      <c r="BM208" s="1">
        <v>87</v>
      </c>
      <c r="BN208" s="1" t="s">
        <v>289</v>
      </c>
      <c r="BO208" s="1" t="s">
        <v>370</v>
      </c>
      <c r="BP208" s="1">
        <v>75</v>
      </c>
      <c r="BQ208" s="1">
        <v>0</v>
      </c>
      <c r="BR208" s="4">
        <v>57.72</v>
      </c>
      <c r="BS208" s="4">
        <v>44.586666666666666</v>
      </c>
      <c r="BT208" s="4">
        <v>41.986666666666665</v>
      </c>
      <c r="BU208" s="4">
        <v>144.29333333333332</v>
      </c>
      <c r="BV208" s="4">
        <v>48.097777777777779</v>
      </c>
      <c r="BW208" s="1">
        <v>4</v>
      </c>
      <c r="BX208" s="1">
        <v>39</v>
      </c>
      <c r="BY208" s="1">
        <v>26</v>
      </c>
      <c r="BZ208" s="1">
        <v>6</v>
      </c>
      <c r="CA208" s="1">
        <v>0</v>
      </c>
      <c r="CB208" s="1">
        <v>0</v>
      </c>
      <c r="CC208" s="1">
        <v>30</v>
      </c>
      <c r="CD208" s="1">
        <v>22</v>
      </c>
      <c r="CE208" s="1">
        <v>15</v>
      </c>
      <c r="CF208" s="1">
        <v>8</v>
      </c>
      <c r="CG208" s="1">
        <v>0</v>
      </c>
      <c r="CH208" s="1">
        <v>2</v>
      </c>
      <c r="CI208" s="1">
        <v>33</v>
      </c>
      <c r="CJ208" s="1">
        <v>25</v>
      </c>
      <c r="CK208" s="1">
        <v>10</v>
      </c>
      <c r="CL208" s="1">
        <v>7</v>
      </c>
      <c r="CM208" s="1">
        <v>0</v>
      </c>
      <c r="CN208" s="1">
        <v>0</v>
      </c>
      <c r="CO208" s="1">
        <v>0</v>
      </c>
      <c r="CP208" s="1">
        <v>0</v>
      </c>
      <c r="CQ208" s="1">
        <v>71</v>
      </c>
      <c r="CR208" s="1">
        <v>0</v>
      </c>
      <c r="CS208" s="4">
        <v>54.985915492957744</v>
      </c>
      <c r="CT208" s="4">
        <v>47.098591549295776</v>
      </c>
      <c r="CU208" s="4">
        <v>47.661971830985912</v>
      </c>
      <c r="CV208" s="4">
        <v>52.309859154929576</v>
      </c>
      <c r="CW208" s="4">
        <v>149.74647887323943</v>
      </c>
      <c r="CX208" s="4">
        <v>49.915492957746501</v>
      </c>
      <c r="CY208" s="4">
        <v>50.514084507042256</v>
      </c>
      <c r="CZ208" s="1">
        <v>7</v>
      </c>
      <c r="DA208" s="1">
        <v>39</v>
      </c>
      <c r="DB208" s="1">
        <v>15</v>
      </c>
      <c r="DC208" s="1">
        <v>10</v>
      </c>
      <c r="DD208" s="1">
        <v>0</v>
      </c>
      <c r="DE208" s="1">
        <v>0</v>
      </c>
      <c r="DF208" s="1">
        <v>26</v>
      </c>
      <c r="DG208" s="1">
        <v>20</v>
      </c>
      <c r="DH208" s="1">
        <v>17</v>
      </c>
      <c r="DI208" s="1">
        <v>8</v>
      </c>
      <c r="DJ208" s="1">
        <v>0</v>
      </c>
      <c r="DK208" s="1">
        <v>2</v>
      </c>
      <c r="DL208" s="1">
        <v>23</v>
      </c>
      <c r="DM208" s="1">
        <v>24</v>
      </c>
      <c r="DN208" s="1">
        <v>16</v>
      </c>
      <c r="DO208" s="1">
        <v>8</v>
      </c>
      <c r="DP208" s="1">
        <v>0</v>
      </c>
      <c r="DQ208" s="1">
        <v>1</v>
      </c>
      <c r="DR208" s="1">
        <v>12</v>
      </c>
      <c r="DS208" s="1">
        <v>39</v>
      </c>
      <c r="DT208" s="1">
        <v>13</v>
      </c>
      <c r="DU208" s="1">
        <v>7</v>
      </c>
      <c r="DV208" s="1">
        <v>0</v>
      </c>
      <c r="DW208" s="1">
        <v>0</v>
      </c>
      <c r="DX208" s="1">
        <v>0</v>
      </c>
      <c r="DY208" s="1">
        <v>0</v>
      </c>
      <c r="DZ208" s="1">
        <v>146</v>
      </c>
      <c r="EA208" s="1">
        <v>0</v>
      </c>
      <c r="EB208" s="4">
        <v>56.390410958904113</v>
      </c>
      <c r="EC208" s="4">
        <v>45.80821917808219</v>
      </c>
      <c r="ED208" s="4">
        <v>44.746575342465754</v>
      </c>
      <c r="EE208" s="4">
        <v>52.309859154929576</v>
      </c>
      <c r="EF208" s="4">
        <v>146.94520547945206</v>
      </c>
      <c r="EG208" s="4">
        <v>48.981735159817333</v>
      </c>
      <c r="EH208" s="4">
        <v>49.272831050228305</v>
      </c>
      <c r="EI208" s="1">
        <v>11</v>
      </c>
      <c r="EJ208" s="1">
        <v>78</v>
      </c>
      <c r="EK208" s="1">
        <v>41</v>
      </c>
      <c r="EL208" s="1">
        <v>16</v>
      </c>
      <c r="EM208" s="1">
        <v>0</v>
      </c>
      <c r="EN208" s="1">
        <v>0</v>
      </c>
      <c r="EO208" s="1">
        <v>56</v>
      </c>
      <c r="EP208" s="1">
        <v>42</v>
      </c>
      <c r="EQ208" s="1">
        <v>32</v>
      </c>
      <c r="ER208" s="1">
        <v>16</v>
      </c>
      <c r="ES208" s="1">
        <v>0</v>
      </c>
      <c r="ET208" s="1">
        <v>4</v>
      </c>
      <c r="EU208" s="1">
        <v>56</v>
      </c>
      <c r="EV208" s="1">
        <v>49</v>
      </c>
      <c r="EW208" s="1">
        <v>26</v>
      </c>
      <c r="EX208" s="1">
        <v>15</v>
      </c>
      <c r="EY208" s="1">
        <v>0</v>
      </c>
      <c r="EZ208" s="1">
        <v>1</v>
      </c>
      <c r="FA208" s="1">
        <v>12</v>
      </c>
      <c r="FB208" s="1">
        <v>39</v>
      </c>
      <c r="FC208" s="1">
        <v>13</v>
      </c>
      <c r="FD208" s="1">
        <v>7</v>
      </c>
      <c r="FE208" s="1">
        <v>0</v>
      </c>
      <c r="FF208" s="1">
        <v>0</v>
      </c>
      <c r="FG208" s="1">
        <v>0</v>
      </c>
      <c r="FH208" s="1">
        <v>0</v>
      </c>
      <c r="FI208" s="1">
        <v>76</v>
      </c>
      <c r="FJ208" s="1">
        <v>68</v>
      </c>
      <c r="FK208" s="1">
        <v>74</v>
      </c>
      <c r="FL208" s="1">
        <v>6</v>
      </c>
      <c r="FM208" s="1">
        <v>3</v>
      </c>
      <c r="FN208" s="1">
        <v>5</v>
      </c>
      <c r="FO208" s="1">
        <v>35</v>
      </c>
      <c r="FP208" s="1">
        <v>9</v>
      </c>
      <c r="FQ208" s="1">
        <v>35</v>
      </c>
      <c r="FR208" s="1" t="s">
        <v>322</v>
      </c>
      <c r="FS208" s="1">
        <v>313</v>
      </c>
      <c r="FT208" s="1">
        <v>134</v>
      </c>
      <c r="FU208" s="1">
        <v>313</v>
      </c>
    </row>
    <row r="209" spans="63:177">
      <c r="BK209" s="29">
        <v>490004865</v>
      </c>
      <c r="BL209" s="1" t="s">
        <v>200</v>
      </c>
      <c r="BM209" s="1">
        <v>89</v>
      </c>
      <c r="BN209" s="1" t="s">
        <v>289</v>
      </c>
      <c r="BO209" s="1" t="s">
        <v>370</v>
      </c>
      <c r="BP209" s="1">
        <v>115</v>
      </c>
      <c r="BQ209" s="1">
        <v>0</v>
      </c>
      <c r="BR209" s="4">
        <v>53.2</v>
      </c>
      <c r="BS209" s="4">
        <v>41.77391304347826</v>
      </c>
      <c r="BT209" s="4">
        <v>37.669565217391302</v>
      </c>
      <c r="BU209" s="4">
        <v>132.64347826086956</v>
      </c>
      <c r="BV209" s="4">
        <v>44.214492753623183</v>
      </c>
      <c r="BW209" s="1">
        <v>20</v>
      </c>
      <c r="BX209" s="1">
        <v>52</v>
      </c>
      <c r="BY209" s="1">
        <v>32</v>
      </c>
      <c r="BZ209" s="1">
        <v>11</v>
      </c>
      <c r="CA209" s="1">
        <v>0</v>
      </c>
      <c r="CB209" s="1">
        <v>1</v>
      </c>
      <c r="CC209" s="1">
        <v>46</v>
      </c>
      <c r="CD209" s="1">
        <v>43</v>
      </c>
      <c r="CE209" s="1">
        <v>18</v>
      </c>
      <c r="CF209" s="1">
        <v>8</v>
      </c>
      <c r="CG209" s="1">
        <v>1</v>
      </c>
      <c r="CH209" s="1">
        <v>1</v>
      </c>
      <c r="CI209" s="1">
        <v>56</v>
      </c>
      <c r="CJ209" s="1">
        <v>42</v>
      </c>
      <c r="CK209" s="1">
        <v>12</v>
      </c>
      <c r="CL209" s="1">
        <v>5</v>
      </c>
      <c r="CM209" s="1">
        <v>0</v>
      </c>
      <c r="CN209" s="1">
        <v>1</v>
      </c>
      <c r="CO209" s="1">
        <v>0</v>
      </c>
      <c r="CP209" s="1">
        <v>0</v>
      </c>
      <c r="CQ209" s="1">
        <v>13</v>
      </c>
      <c r="CR209" s="1">
        <v>0</v>
      </c>
      <c r="CS209" s="4">
        <v>53.846153846153847</v>
      </c>
      <c r="CT209" s="4">
        <v>48.615384615384613</v>
      </c>
      <c r="CU209" s="4">
        <v>40.769230769230766</v>
      </c>
      <c r="CV209" s="4">
        <v>59.153846153846153</v>
      </c>
      <c r="CW209" s="4">
        <v>143.23076923076923</v>
      </c>
      <c r="CX209" s="4">
        <v>47.743589743589737</v>
      </c>
      <c r="CY209" s="4">
        <v>50.596153846153847</v>
      </c>
      <c r="CZ209" s="1">
        <v>2</v>
      </c>
      <c r="DA209" s="1">
        <v>6</v>
      </c>
      <c r="DB209" s="1">
        <v>5</v>
      </c>
      <c r="DC209" s="1">
        <v>0</v>
      </c>
      <c r="DD209" s="1">
        <v>0</v>
      </c>
      <c r="DE209" s="1">
        <v>0</v>
      </c>
      <c r="DF209" s="1">
        <v>3</v>
      </c>
      <c r="DG209" s="1">
        <v>4</v>
      </c>
      <c r="DH209" s="1">
        <v>6</v>
      </c>
      <c r="DI209" s="1">
        <v>0</v>
      </c>
      <c r="DJ209" s="1">
        <v>0</v>
      </c>
      <c r="DK209" s="1">
        <v>0</v>
      </c>
      <c r="DL209" s="1">
        <v>4</v>
      </c>
      <c r="DM209" s="1">
        <v>7</v>
      </c>
      <c r="DN209" s="1">
        <v>2</v>
      </c>
      <c r="DO209" s="1">
        <v>0</v>
      </c>
      <c r="DP209" s="1">
        <v>0</v>
      </c>
      <c r="DQ209" s="1">
        <v>0</v>
      </c>
      <c r="DR209" s="1">
        <v>0</v>
      </c>
      <c r="DS209" s="1">
        <v>7</v>
      </c>
      <c r="DT209" s="1">
        <v>4</v>
      </c>
      <c r="DU209" s="1">
        <v>2</v>
      </c>
      <c r="DV209" s="1">
        <v>0</v>
      </c>
      <c r="DW209" s="1">
        <v>0</v>
      </c>
      <c r="DX209" s="1">
        <v>0</v>
      </c>
      <c r="DY209" s="1">
        <v>0</v>
      </c>
      <c r="DZ209" s="1">
        <v>128</v>
      </c>
      <c r="EA209" s="1">
        <v>0</v>
      </c>
      <c r="EB209" s="4">
        <v>53.265625</v>
      </c>
      <c r="EC209" s="4">
        <v>42.46875</v>
      </c>
      <c r="ED209" s="4">
        <v>37.984375</v>
      </c>
      <c r="EE209" s="4">
        <v>59.153846153846153</v>
      </c>
      <c r="EF209" s="4">
        <v>133.71875</v>
      </c>
      <c r="EG209" s="4">
        <v>44.572916666666664</v>
      </c>
      <c r="EH209" s="4">
        <v>44.862630208333329</v>
      </c>
      <c r="EI209" s="1">
        <v>22</v>
      </c>
      <c r="EJ209" s="1">
        <v>58</v>
      </c>
      <c r="EK209" s="1">
        <v>37</v>
      </c>
      <c r="EL209" s="1">
        <v>11</v>
      </c>
      <c r="EM209" s="1">
        <v>0</v>
      </c>
      <c r="EN209" s="1">
        <v>1</v>
      </c>
      <c r="EO209" s="1">
        <v>49</v>
      </c>
      <c r="EP209" s="1">
        <v>47</v>
      </c>
      <c r="EQ209" s="1">
        <v>24</v>
      </c>
      <c r="ER209" s="1">
        <v>8</v>
      </c>
      <c r="ES209" s="1">
        <v>1</v>
      </c>
      <c r="ET209" s="1">
        <v>1</v>
      </c>
      <c r="EU209" s="1">
        <v>60</v>
      </c>
      <c r="EV209" s="1">
        <v>49</v>
      </c>
      <c r="EW209" s="1">
        <v>14</v>
      </c>
      <c r="EX209" s="1">
        <v>5</v>
      </c>
      <c r="EY209" s="1">
        <v>0</v>
      </c>
      <c r="EZ209" s="1">
        <v>1</v>
      </c>
      <c r="FA209" s="1">
        <v>0</v>
      </c>
      <c r="FB209" s="1">
        <v>7</v>
      </c>
      <c r="FC209" s="1">
        <v>4</v>
      </c>
      <c r="FD209" s="1">
        <v>2</v>
      </c>
      <c r="FE209" s="1">
        <v>0</v>
      </c>
      <c r="FF209" s="1">
        <v>0</v>
      </c>
      <c r="FG209" s="1">
        <v>0</v>
      </c>
      <c r="FH209" s="1">
        <v>0</v>
      </c>
      <c r="FI209" s="1">
        <v>128</v>
      </c>
      <c r="FJ209" s="1">
        <v>91</v>
      </c>
      <c r="FK209" s="1">
        <v>137</v>
      </c>
      <c r="FL209" s="1">
        <v>17</v>
      </c>
      <c r="FM209" s="1">
        <v>4</v>
      </c>
      <c r="FN209" s="1">
        <v>17</v>
      </c>
      <c r="FO209" s="1">
        <v>35</v>
      </c>
      <c r="FP209" s="1">
        <v>9</v>
      </c>
      <c r="FQ209" s="1">
        <v>35</v>
      </c>
      <c r="FR209" s="1" t="s">
        <v>322</v>
      </c>
      <c r="FS209" s="1">
        <v>313</v>
      </c>
      <c r="FT209" s="1">
        <v>134</v>
      </c>
      <c r="FU209" s="1">
        <v>313</v>
      </c>
    </row>
    <row r="210" spans="63:177">
      <c r="BK210" s="29">
        <v>527233349</v>
      </c>
      <c r="BL210" s="1" t="s">
        <v>201</v>
      </c>
      <c r="BM210" s="1">
        <v>97</v>
      </c>
      <c r="BN210" s="1" t="s">
        <v>289</v>
      </c>
      <c r="BO210" s="1" t="s">
        <v>290</v>
      </c>
      <c r="BP210" s="1">
        <v>37</v>
      </c>
      <c r="BQ210" s="1">
        <v>0</v>
      </c>
      <c r="BR210" s="4">
        <v>41.027027027027025</v>
      </c>
      <c r="BS210" s="4">
        <v>32</v>
      </c>
      <c r="BT210" s="4">
        <v>26.513513513513512</v>
      </c>
      <c r="BU210" s="4">
        <v>99.540540540540547</v>
      </c>
      <c r="BV210" s="4">
        <v>33.18018018018018</v>
      </c>
      <c r="BW210" s="1">
        <v>15</v>
      </c>
      <c r="BX210" s="1">
        <v>15</v>
      </c>
      <c r="BY210" s="1">
        <v>6</v>
      </c>
      <c r="BZ210" s="1">
        <v>1</v>
      </c>
      <c r="CA210" s="1">
        <v>1</v>
      </c>
      <c r="CB210" s="1">
        <v>0</v>
      </c>
      <c r="CC210" s="1">
        <v>22</v>
      </c>
      <c r="CD210" s="1">
        <v>11</v>
      </c>
      <c r="CE210" s="1">
        <v>3</v>
      </c>
      <c r="CF210" s="1">
        <v>1</v>
      </c>
      <c r="CG210" s="1">
        <v>1</v>
      </c>
      <c r="CH210" s="1">
        <v>0</v>
      </c>
      <c r="CI210" s="1">
        <v>27</v>
      </c>
      <c r="CJ210" s="1">
        <v>10</v>
      </c>
      <c r="CK210" s="1">
        <v>0</v>
      </c>
      <c r="CL210" s="1">
        <v>0</v>
      </c>
      <c r="CM210" s="1">
        <v>1</v>
      </c>
      <c r="CN210" s="1">
        <v>0</v>
      </c>
      <c r="CO210" s="1">
        <v>1</v>
      </c>
      <c r="CP210" s="1">
        <v>0</v>
      </c>
      <c r="CQ210" s="1">
        <v>0</v>
      </c>
      <c r="CR210" s="1">
        <v>0</v>
      </c>
      <c r="CS210" s="4"/>
      <c r="CT210" s="4"/>
      <c r="CU210" s="4"/>
      <c r="CV210" s="4"/>
      <c r="CW210" s="4"/>
      <c r="CX210" s="4"/>
      <c r="CY210" s="4"/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37</v>
      </c>
      <c r="EA210" s="1">
        <v>0</v>
      </c>
      <c r="EB210" s="4">
        <v>41.027027027027025</v>
      </c>
      <c r="EC210" s="4">
        <v>32</v>
      </c>
      <c r="ED210" s="4">
        <v>26.513513513513512</v>
      </c>
      <c r="EE210" s="4"/>
      <c r="EF210" s="4">
        <v>99.540540540540547</v>
      </c>
      <c r="EG210" s="4">
        <v>33.18018018018018</v>
      </c>
      <c r="EH210" s="4">
        <v>33.18018018018018</v>
      </c>
      <c r="EI210" s="1">
        <v>15</v>
      </c>
      <c r="EJ210" s="1">
        <v>15</v>
      </c>
      <c r="EK210" s="1">
        <v>6</v>
      </c>
      <c r="EL210" s="1">
        <v>1</v>
      </c>
      <c r="EM210" s="1">
        <v>1</v>
      </c>
      <c r="EN210" s="1">
        <v>0</v>
      </c>
      <c r="EO210" s="1">
        <v>22</v>
      </c>
      <c r="EP210" s="1">
        <v>11</v>
      </c>
      <c r="EQ210" s="1">
        <v>3</v>
      </c>
      <c r="ER210" s="1">
        <v>1</v>
      </c>
      <c r="ES210" s="1">
        <v>1</v>
      </c>
      <c r="ET210" s="1">
        <v>0</v>
      </c>
      <c r="EU210" s="1">
        <v>27</v>
      </c>
      <c r="EV210" s="1">
        <v>10</v>
      </c>
      <c r="EW210" s="1">
        <v>0</v>
      </c>
      <c r="EX210" s="1">
        <v>0</v>
      </c>
      <c r="EY210" s="1">
        <v>1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1</v>
      </c>
      <c r="FH210" s="1">
        <v>0</v>
      </c>
      <c r="FI210" s="1">
        <v>272</v>
      </c>
      <c r="FJ210" s="1" t="s">
        <v>375</v>
      </c>
      <c r="FK210" s="1">
        <v>277</v>
      </c>
      <c r="FL210" s="1">
        <v>33</v>
      </c>
      <c r="FM210" s="1" t="s">
        <v>375</v>
      </c>
      <c r="FN210" s="1">
        <v>33</v>
      </c>
      <c r="FO210" s="1">
        <v>35</v>
      </c>
      <c r="FP210" s="1">
        <v>9</v>
      </c>
      <c r="FQ210" s="1">
        <v>35</v>
      </c>
      <c r="FR210" s="1" t="s">
        <v>322</v>
      </c>
      <c r="FS210" s="1">
        <v>313</v>
      </c>
      <c r="FT210" s="1">
        <v>134</v>
      </c>
      <c r="FU210" s="1">
        <v>313</v>
      </c>
    </row>
    <row r="211" spans="63:177">
      <c r="BK211" s="29">
        <v>288215384</v>
      </c>
      <c r="BL211" s="1" t="s">
        <v>168</v>
      </c>
      <c r="BM211" s="1">
        <v>101</v>
      </c>
      <c r="BN211" s="1" t="s">
        <v>289</v>
      </c>
      <c r="BO211" s="1" t="s">
        <v>290</v>
      </c>
      <c r="BP211" s="1">
        <v>69</v>
      </c>
      <c r="BQ211" s="1">
        <v>0</v>
      </c>
      <c r="BR211" s="4">
        <v>48.289855072463766</v>
      </c>
      <c r="BS211" s="4">
        <v>38.956521739130437</v>
      </c>
      <c r="BT211" s="4">
        <v>37.275362318840578</v>
      </c>
      <c r="BU211" s="4">
        <v>124.52173913043478</v>
      </c>
      <c r="BV211" s="4">
        <v>41.507246376811601</v>
      </c>
      <c r="BW211" s="1">
        <v>19</v>
      </c>
      <c r="BX211" s="1">
        <v>31</v>
      </c>
      <c r="BY211" s="1">
        <v>12</v>
      </c>
      <c r="BZ211" s="1">
        <v>7</v>
      </c>
      <c r="CA211" s="1">
        <v>1</v>
      </c>
      <c r="CB211" s="1">
        <v>0</v>
      </c>
      <c r="CC211" s="1">
        <v>42</v>
      </c>
      <c r="CD211" s="1">
        <v>9</v>
      </c>
      <c r="CE211" s="1">
        <v>8</v>
      </c>
      <c r="CF211" s="1">
        <v>10</v>
      </c>
      <c r="CG211" s="1">
        <v>2</v>
      </c>
      <c r="CH211" s="1">
        <v>2</v>
      </c>
      <c r="CI211" s="1">
        <v>39</v>
      </c>
      <c r="CJ211" s="1">
        <v>17</v>
      </c>
      <c r="CK211" s="1">
        <v>6</v>
      </c>
      <c r="CL211" s="1">
        <v>7</v>
      </c>
      <c r="CM211" s="1">
        <v>2</v>
      </c>
      <c r="CN211" s="1">
        <v>0</v>
      </c>
      <c r="CO211" s="1">
        <v>1</v>
      </c>
      <c r="CP211" s="1">
        <v>0</v>
      </c>
      <c r="CQ211" s="1">
        <v>0</v>
      </c>
      <c r="CR211" s="1">
        <v>0</v>
      </c>
      <c r="CS211" s="4"/>
      <c r="CT211" s="4"/>
      <c r="CU211" s="4"/>
      <c r="CV211" s="4"/>
      <c r="CW211" s="4"/>
      <c r="CX211" s="4"/>
      <c r="CY211" s="4"/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69</v>
      </c>
      <c r="EA211" s="1">
        <v>0</v>
      </c>
      <c r="EB211" s="4">
        <v>48.289855072463766</v>
      </c>
      <c r="EC211" s="4">
        <v>38.956521739130437</v>
      </c>
      <c r="ED211" s="4">
        <v>37.275362318840578</v>
      </c>
      <c r="EE211" s="4"/>
      <c r="EF211" s="4">
        <v>124.52173913043478</v>
      </c>
      <c r="EG211" s="4">
        <v>41.507246376811601</v>
      </c>
      <c r="EH211" s="4">
        <v>41.507246376811601</v>
      </c>
      <c r="EI211" s="1">
        <v>19</v>
      </c>
      <c r="EJ211" s="1">
        <v>31</v>
      </c>
      <c r="EK211" s="1">
        <v>12</v>
      </c>
      <c r="EL211" s="1">
        <v>7</v>
      </c>
      <c r="EM211" s="1">
        <v>1</v>
      </c>
      <c r="EN211" s="1">
        <v>0</v>
      </c>
      <c r="EO211" s="1">
        <v>42</v>
      </c>
      <c r="EP211" s="1">
        <v>9</v>
      </c>
      <c r="EQ211" s="1">
        <v>8</v>
      </c>
      <c r="ER211" s="1">
        <v>10</v>
      </c>
      <c r="ES211" s="1">
        <v>2</v>
      </c>
      <c r="ET211" s="1">
        <v>2</v>
      </c>
      <c r="EU211" s="1">
        <v>39</v>
      </c>
      <c r="EV211" s="1">
        <v>17</v>
      </c>
      <c r="EW211" s="1">
        <v>6</v>
      </c>
      <c r="EX211" s="1">
        <v>7</v>
      </c>
      <c r="EY211" s="1">
        <v>2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1</v>
      </c>
      <c r="FH211" s="1">
        <v>0</v>
      </c>
      <c r="FI211" s="1">
        <v>166</v>
      </c>
      <c r="FJ211" s="1" t="s">
        <v>375</v>
      </c>
      <c r="FK211" s="1">
        <v>181</v>
      </c>
      <c r="FL211" s="1">
        <v>24</v>
      </c>
      <c r="FM211" s="1" t="s">
        <v>375</v>
      </c>
      <c r="FN211" s="1">
        <v>24</v>
      </c>
      <c r="FO211" s="1">
        <v>35</v>
      </c>
      <c r="FP211" s="1">
        <v>9</v>
      </c>
      <c r="FQ211" s="1">
        <v>35</v>
      </c>
      <c r="FR211" s="1" t="s">
        <v>322</v>
      </c>
      <c r="FS211" s="1">
        <v>313</v>
      </c>
      <c r="FT211" s="1">
        <v>134</v>
      </c>
      <c r="FU211" s="1">
        <v>313</v>
      </c>
    </row>
    <row r="212" spans="63:177">
      <c r="BK212" s="29">
        <v>399376199</v>
      </c>
      <c r="BL212" s="1" t="s">
        <v>169</v>
      </c>
      <c r="BM212" s="1">
        <v>104</v>
      </c>
      <c r="BN212" s="1" t="s">
        <v>289</v>
      </c>
      <c r="BO212" s="1" t="s">
        <v>290</v>
      </c>
      <c r="BP212" s="1">
        <v>179</v>
      </c>
      <c r="BQ212" s="1">
        <v>0</v>
      </c>
      <c r="BR212" s="4">
        <v>55.486033519553075</v>
      </c>
      <c r="BS212" s="4">
        <v>43.351955307262571</v>
      </c>
      <c r="BT212" s="4">
        <v>40.351955307262571</v>
      </c>
      <c r="BU212" s="4">
        <v>139.18994413407822</v>
      </c>
      <c r="BV212" s="4">
        <v>46.396648044692725</v>
      </c>
      <c r="BW212" s="1">
        <v>24</v>
      </c>
      <c r="BX212" s="1">
        <v>97</v>
      </c>
      <c r="BY212" s="1">
        <v>35</v>
      </c>
      <c r="BZ212" s="1">
        <v>23</v>
      </c>
      <c r="CA212" s="1">
        <v>0</v>
      </c>
      <c r="CB212" s="1">
        <v>4</v>
      </c>
      <c r="CC212" s="1">
        <v>72</v>
      </c>
      <c r="CD212" s="1">
        <v>59</v>
      </c>
      <c r="CE212" s="1">
        <v>36</v>
      </c>
      <c r="CF212" s="1">
        <v>12</v>
      </c>
      <c r="CG212" s="1">
        <v>2</v>
      </c>
      <c r="CH212" s="1">
        <v>3</v>
      </c>
      <c r="CI212" s="1">
        <v>81</v>
      </c>
      <c r="CJ212" s="1">
        <v>62</v>
      </c>
      <c r="CK212" s="1">
        <v>25</v>
      </c>
      <c r="CL212" s="1">
        <v>11</v>
      </c>
      <c r="CM212" s="1">
        <v>0</v>
      </c>
      <c r="CN212" s="1">
        <v>1</v>
      </c>
      <c r="CO212" s="1">
        <v>0</v>
      </c>
      <c r="CP212" s="1">
        <v>0</v>
      </c>
      <c r="CQ212" s="1">
        <v>0</v>
      </c>
      <c r="CR212" s="1">
        <v>0</v>
      </c>
      <c r="CS212" s="4"/>
      <c r="CT212" s="4"/>
      <c r="CU212" s="4"/>
      <c r="CV212" s="4"/>
      <c r="CW212" s="4"/>
      <c r="CX212" s="4"/>
      <c r="CY212" s="4"/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179</v>
      </c>
      <c r="EA212" s="1">
        <v>0</v>
      </c>
      <c r="EB212" s="4">
        <v>55.486033519553075</v>
      </c>
      <c r="EC212" s="4">
        <v>43.351955307262571</v>
      </c>
      <c r="ED212" s="4">
        <v>40.351955307262571</v>
      </c>
      <c r="EE212" s="4"/>
      <c r="EF212" s="4">
        <v>139.18994413407822</v>
      </c>
      <c r="EG212" s="4">
        <v>46.396648044692725</v>
      </c>
      <c r="EH212" s="4">
        <v>46.396648044692725</v>
      </c>
      <c r="EI212" s="1">
        <v>24</v>
      </c>
      <c r="EJ212" s="1">
        <v>97</v>
      </c>
      <c r="EK212" s="1">
        <v>35</v>
      </c>
      <c r="EL212" s="1">
        <v>23</v>
      </c>
      <c r="EM212" s="1">
        <v>0</v>
      </c>
      <c r="EN212" s="1">
        <v>4</v>
      </c>
      <c r="EO212" s="1">
        <v>72</v>
      </c>
      <c r="EP212" s="1">
        <v>59</v>
      </c>
      <c r="EQ212" s="1">
        <v>36</v>
      </c>
      <c r="ER212" s="1">
        <v>12</v>
      </c>
      <c r="ES212" s="1">
        <v>2</v>
      </c>
      <c r="ET212" s="1">
        <v>3</v>
      </c>
      <c r="EU212" s="1">
        <v>81</v>
      </c>
      <c r="EV212" s="1">
        <v>62</v>
      </c>
      <c r="EW212" s="1">
        <v>25</v>
      </c>
      <c r="EX212" s="1">
        <v>11</v>
      </c>
      <c r="EY212" s="1">
        <v>0</v>
      </c>
      <c r="EZ212" s="1">
        <v>1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102</v>
      </c>
      <c r="FJ212" s="1" t="s">
        <v>375</v>
      </c>
      <c r="FK212" s="1">
        <v>114</v>
      </c>
      <c r="FL212" s="1">
        <v>13</v>
      </c>
      <c r="FM212" s="1" t="s">
        <v>375</v>
      </c>
      <c r="FN212" s="1">
        <v>13</v>
      </c>
      <c r="FO212" s="1">
        <v>35</v>
      </c>
      <c r="FP212" s="1">
        <v>9</v>
      </c>
      <c r="FQ212" s="1">
        <v>35</v>
      </c>
      <c r="FR212" s="1" t="s">
        <v>322</v>
      </c>
      <c r="FS212" s="1">
        <v>313</v>
      </c>
      <c r="FT212" s="1">
        <v>134</v>
      </c>
      <c r="FU212" s="1">
        <v>313</v>
      </c>
    </row>
    <row r="213" spans="63:177">
      <c r="BK213" s="29">
        <v>342136762</v>
      </c>
      <c r="BL213" s="1" t="s">
        <v>170</v>
      </c>
      <c r="BM213" s="1">
        <v>114</v>
      </c>
      <c r="BN213" s="1" t="s">
        <v>289</v>
      </c>
      <c r="BO213" s="1" t="s">
        <v>290</v>
      </c>
      <c r="BP213" s="1">
        <v>205</v>
      </c>
      <c r="BQ213" s="1">
        <v>0</v>
      </c>
      <c r="BR213" s="4">
        <v>51.165853658536584</v>
      </c>
      <c r="BS213" s="4">
        <v>38.458536585365856</v>
      </c>
      <c r="BT213" s="4">
        <v>34.512195121951223</v>
      </c>
      <c r="BU213" s="4">
        <v>124.13658536585366</v>
      </c>
      <c r="BV213" s="4">
        <v>41.378861788617876</v>
      </c>
      <c r="BW213" s="1">
        <v>50</v>
      </c>
      <c r="BX213" s="1">
        <v>86</v>
      </c>
      <c r="BY213" s="1">
        <v>45</v>
      </c>
      <c r="BZ213" s="1">
        <v>24</v>
      </c>
      <c r="CA213" s="1">
        <v>1</v>
      </c>
      <c r="CB213" s="1">
        <v>2</v>
      </c>
      <c r="CC213" s="1">
        <v>102</v>
      </c>
      <c r="CD213" s="1">
        <v>61</v>
      </c>
      <c r="CE213" s="1">
        <v>22</v>
      </c>
      <c r="CF213" s="1">
        <v>20</v>
      </c>
      <c r="CG213" s="1">
        <v>3</v>
      </c>
      <c r="CH213" s="1">
        <v>5</v>
      </c>
      <c r="CI213" s="1">
        <v>121</v>
      </c>
      <c r="CJ213" s="1">
        <v>56</v>
      </c>
      <c r="CK213" s="1">
        <v>19</v>
      </c>
      <c r="CL213" s="1">
        <v>9</v>
      </c>
      <c r="CM213" s="1">
        <v>1</v>
      </c>
      <c r="CN213" s="1">
        <v>0</v>
      </c>
      <c r="CO213" s="1">
        <v>1</v>
      </c>
      <c r="CP213" s="1">
        <v>0</v>
      </c>
      <c r="CQ213" s="1">
        <v>0</v>
      </c>
      <c r="CR213" s="1">
        <v>0</v>
      </c>
      <c r="CS213" s="4"/>
      <c r="CT213" s="4"/>
      <c r="CU213" s="4"/>
      <c r="CV213" s="4"/>
      <c r="CW213" s="4"/>
      <c r="CX213" s="4"/>
      <c r="CY213" s="4"/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U213" s="1">
        <v>0</v>
      </c>
      <c r="DV213" s="1">
        <v>0</v>
      </c>
      <c r="DW213" s="1">
        <v>0</v>
      </c>
      <c r="DX213" s="1">
        <v>0</v>
      </c>
      <c r="DY213" s="1">
        <v>0</v>
      </c>
      <c r="DZ213" s="1">
        <v>205</v>
      </c>
      <c r="EA213" s="1">
        <v>0</v>
      </c>
      <c r="EB213" s="4">
        <v>51.165853658536584</v>
      </c>
      <c r="EC213" s="4">
        <v>38.458536585365856</v>
      </c>
      <c r="ED213" s="4">
        <v>34.512195121951223</v>
      </c>
      <c r="EE213" s="4"/>
      <c r="EF213" s="4">
        <v>124.13658536585366</v>
      </c>
      <c r="EG213" s="4">
        <v>41.378861788617876</v>
      </c>
      <c r="EH213" s="4">
        <v>41.378861788617876</v>
      </c>
      <c r="EI213" s="1">
        <v>50</v>
      </c>
      <c r="EJ213" s="1">
        <v>86</v>
      </c>
      <c r="EK213" s="1">
        <v>45</v>
      </c>
      <c r="EL213" s="1">
        <v>24</v>
      </c>
      <c r="EM213" s="1">
        <v>1</v>
      </c>
      <c r="EN213" s="1">
        <v>2</v>
      </c>
      <c r="EO213" s="1">
        <v>102</v>
      </c>
      <c r="EP213" s="1">
        <v>61</v>
      </c>
      <c r="EQ213" s="1">
        <v>22</v>
      </c>
      <c r="ER213" s="1">
        <v>20</v>
      </c>
      <c r="ES213" s="1">
        <v>3</v>
      </c>
      <c r="ET213" s="1">
        <v>5</v>
      </c>
      <c r="EU213" s="1">
        <v>121</v>
      </c>
      <c r="EV213" s="1">
        <v>56</v>
      </c>
      <c r="EW213" s="1">
        <v>19</v>
      </c>
      <c r="EX213" s="1">
        <v>9</v>
      </c>
      <c r="EY213" s="1">
        <v>1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1</v>
      </c>
      <c r="FH213" s="1">
        <v>0</v>
      </c>
      <c r="FI213" s="1">
        <v>168</v>
      </c>
      <c r="FJ213" s="1" t="s">
        <v>375</v>
      </c>
      <c r="FK213" s="1">
        <v>183</v>
      </c>
      <c r="FL213" s="1">
        <v>25</v>
      </c>
      <c r="FM213" s="1" t="s">
        <v>375</v>
      </c>
      <c r="FN213" s="1">
        <v>25</v>
      </c>
      <c r="FO213" s="1">
        <v>35</v>
      </c>
      <c r="FP213" s="1">
        <v>9</v>
      </c>
      <c r="FQ213" s="1">
        <v>35</v>
      </c>
      <c r="FR213" s="1" t="s">
        <v>322</v>
      </c>
      <c r="FS213" s="1">
        <v>313</v>
      </c>
      <c r="FT213" s="1">
        <v>134</v>
      </c>
      <c r="FU213" s="1">
        <v>313</v>
      </c>
    </row>
    <row r="214" spans="63:177">
      <c r="BK214" s="29">
        <v>271948086</v>
      </c>
      <c r="BL214" s="1" t="s">
        <v>171</v>
      </c>
      <c r="BM214" s="1">
        <v>118</v>
      </c>
      <c r="BN214" s="1" t="s">
        <v>289</v>
      </c>
      <c r="BO214" s="1" t="s">
        <v>290</v>
      </c>
      <c r="BP214" s="1">
        <v>115</v>
      </c>
      <c r="BQ214" s="1">
        <v>0</v>
      </c>
      <c r="BR214" s="4">
        <v>40.92173913043478</v>
      </c>
      <c r="BS214" s="4">
        <v>29.530434782608694</v>
      </c>
      <c r="BT214" s="4">
        <v>25.521739130434781</v>
      </c>
      <c r="BU214" s="4">
        <v>95.973913043478262</v>
      </c>
      <c r="BV214" s="4">
        <v>31.991304347826091</v>
      </c>
      <c r="BW214" s="1">
        <v>36</v>
      </c>
      <c r="BX214" s="1">
        <v>65</v>
      </c>
      <c r="BY214" s="1">
        <v>8</v>
      </c>
      <c r="BZ214" s="1">
        <v>6</v>
      </c>
      <c r="CA214" s="1">
        <v>0</v>
      </c>
      <c r="CB214" s="1">
        <v>0</v>
      </c>
      <c r="CC214" s="1">
        <v>82</v>
      </c>
      <c r="CD214" s="1">
        <v>19</v>
      </c>
      <c r="CE214" s="1">
        <v>9</v>
      </c>
      <c r="CF214" s="1">
        <v>5</v>
      </c>
      <c r="CG214" s="1">
        <v>1</v>
      </c>
      <c r="CH214" s="1">
        <v>2</v>
      </c>
      <c r="CI214" s="1">
        <v>92</v>
      </c>
      <c r="CJ214" s="1">
        <v>20</v>
      </c>
      <c r="CK214" s="1">
        <v>2</v>
      </c>
      <c r="CL214" s="1">
        <v>1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4"/>
      <c r="CT214" s="4"/>
      <c r="CU214" s="4"/>
      <c r="CV214" s="4"/>
      <c r="CW214" s="4"/>
      <c r="CX214" s="4"/>
      <c r="CY214" s="4"/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U214" s="1">
        <v>0</v>
      </c>
      <c r="DV214" s="1">
        <v>0</v>
      </c>
      <c r="DW214" s="1">
        <v>0</v>
      </c>
      <c r="DX214" s="1">
        <v>0</v>
      </c>
      <c r="DY214" s="1">
        <v>0</v>
      </c>
      <c r="DZ214" s="1">
        <v>115</v>
      </c>
      <c r="EA214" s="1">
        <v>0</v>
      </c>
      <c r="EB214" s="4">
        <v>40.92173913043478</v>
      </c>
      <c r="EC214" s="4">
        <v>29.530434782608694</v>
      </c>
      <c r="ED214" s="4">
        <v>25.521739130434781</v>
      </c>
      <c r="EE214" s="4"/>
      <c r="EF214" s="4">
        <v>95.973913043478262</v>
      </c>
      <c r="EG214" s="4">
        <v>31.991304347826091</v>
      </c>
      <c r="EH214" s="4">
        <v>31.991304347826091</v>
      </c>
      <c r="EI214" s="1">
        <v>36</v>
      </c>
      <c r="EJ214" s="1">
        <v>65</v>
      </c>
      <c r="EK214" s="1">
        <v>8</v>
      </c>
      <c r="EL214" s="1">
        <v>6</v>
      </c>
      <c r="EM214" s="1">
        <v>0</v>
      </c>
      <c r="EN214" s="1">
        <v>0</v>
      </c>
      <c r="EO214" s="1">
        <v>82</v>
      </c>
      <c r="EP214" s="1">
        <v>19</v>
      </c>
      <c r="EQ214" s="1">
        <v>9</v>
      </c>
      <c r="ER214" s="1">
        <v>5</v>
      </c>
      <c r="ES214" s="1">
        <v>1</v>
      </c>
      <c r="ET214" s="1">
        <v>2</v>
      </c>
      <c r="EU214" s="1">
        <v>92</v>
      </c>
      <c r="EV214" s="1">
        <v>20</v>
      </c>
      <c r="EW214" s="1">
        <v>2</v>
      </c>
      <c r="EX214" s="1">
        <v>1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281</v>
      </c>
      <c r="FJ214" s="1" t="s">
        <v>375</v>
      </c>
      <c r="FK214" s="1">
        <v>284</v>
      </c>
      <c r="FL214" s="1">
        <v>34</v>
      </c>
      <c r="FM214" s="1" t="s">
        <v>375</v>
      </c>
      <c r="FN214" s="1">
        <v>34</v>
      </c>
      <c r="FO214" s="1">
        <v>35</v>
      </c>
      <c r="FP214" s="1">
        <v>9</v>
      </c>
      <c r="FQ214" s="1">
        <v>35</v>
      </c>
      <c r="FR214" s="1" t="s">
        <v>322</v>
      </c>
      <c r="FS214" s="1">
        <v>313</v>
      </c>
      <c r="FT214" s="1">
        <v>134</v>
      </c>
      <c r="FU214" s="1">
        <v>313</v>
      </c>
    </row>
    <row r="215" spans="63:177">
      <c r="BK215" s="29">
        <v>326238619</v>
      </c>
      <c r="BL215" s="1" t="s">
        <v>172</v>
      </c>
      <c r="BM215" s="1">
        <v>140</v>
      </c>
      <c r="BN215" s="1" t="s">
        <v>289</v>
      </c>
      <c r="BO215" s="1" t="s">
        <v>290</v>
      </c>
      <c r="BP215" s="1">
        <v>26</v>
      </c>
      <c r="BQ215" s="1">
        <v>0</v>
      </c>
      <c r="BR215" s="4">
        <v>51.57692307692308</v>
      </c>
      <c r="BS215" s="4">
        <v>34.615384615384613</v>
      </c>
      <c r="BT215" s="4">
        <v>33.615384615384613</v>
      </c>
      <c r="BU215" s="4">
        <v>119.80769230769231</v>
      </c>
      <c r="BV215" s="4">
        <v>39.935897435897431</v>
      </c>
      <c r="BW215" s="1">
        <v>7</v>
      </c>
      <c r="BX215" s="1">
        <v>9</v>
      </c>
      <c r="BY215" s="1">
        <v>7</v>
      </c>
      <c r="BZ215" s="1">
        <v>3</v>
      </c>
      <c r="CA215" s="1">
        <v>0</v>
      </c>
      <c r="CB215" s="1">
        <v>0</v>
      </c>
      <c r="CC215" s="1">
        <v>13</v>
      </c>
      <c r="CD215" s="1">
        <v>10</v>
      </c>
      <c r="CE215" s="1">
        <v>2</v>
      </c>
      <c r="CF215" s="1">
        <v>1</v>
      </c>
      <c r="CG215" s="1">
        <v>0</v>
      </c>
      <c r="CH215" s="1">
        <v>0</v>
      </c>
      <c r="CI215" s="1">
        <v>16</v>
      </c>
      <c r="CJ215" s="1">
        <v>7</v>
      </c>
      <c r="CK215" s="1">
        <v>3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4"/>
      <c r="CT215" s="4"/>
      <c r="CU215" s="4"/>
      <c r="CV215" s="4"/>
      <c r="CW215" s="4"/>
      <c r="CX215" s="4"/>
      <c r="CY215" s="4"/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U215" s="1">
        <v>0</v>
      </c>
      <c r="DV215" s="1">
        <v>0</v>
      </c>
      <c r="DW215" s="1">
        <v>0</v>
      </c>
      <c r="DX215" s="1">
        <v>0</v>
      </c>
      <c r="DY215" s="1">
        <v>0</v>
      </c>
      <c r="DZ215" s="1">
        <v>26</v>
      </c>
      <c r="EA215" s="1">
        <v>0</v>
      </c>
      <c r="EB215" s="4">
        <v>51.57692307692308</v>
      </c>
      <c r="EC215" s="4">
        <v>34.615384615384613</v>
      </c>
      <c r="ED215" s="4">
        <v>33.615384615384613</v>
      </c>
      <c r="EE215" s="4"/>
      <c r="EF215" s="4">
        <v>119.80769230769231</v>
      </c>
      <c r="EG215" s="4">
        <v>39.935897435897431</v>
      </c>
      <c r="EH215" s="4">
        <v>39.935897435897431</v>
      </c>
      <c r="EI215" s="1">
        <v>7</v>
      </c>
      <c r="EJ215" s="1">
        <v>9</v>
      </c>
      <c r="EK215" s="1">
        <v>7</v>
      </c>
      <c r="EL215" s="1">
        <v>3</v>
      </c>
      <c r="EM215" s="1">
        <v>0</v>
      </c>
      <c r="EN215" s="1">
        <v>0</v>
      </c>
      <c r="EO215" s="1">
        <v>13</v>
      </c>
      <c r="EP215" s="1">
        <v>10</v>
      </c>
      <c r="EQ215" s="1">
        <v>2</v>
      </c>
      <c r="ER215" s="1">
        <v>1</v>
      </c>
      <c r="ES215" s="1">
        <v>0</v>
      </c>
      <c r="ET215" s="1">
        <v>0</v>
      </c>
      <c r="EU215" s="1">
        <v>16</v>
      </c>
      <c r="EV215" s="1">
        <v>7</v>
      </c>
      <c r="EW215" s="1">
        <v>3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195</v>
      </c>
      <c r="FJ215" s="1" t="s">
        <v>375</v>
      </c>
      <c r="FK215" s="1">
        <v>204</v>
      </c>
      <c r="FL215" s="1">
        <v>28</v>
      </c>
      <c r="FM215" s="1" t="s">
        <v>375</v>
      </c>
      <c r="FN215" s="1">
        <v>28</v>
      </c>
      <c r="FO215" s="1">
        <v>35</v>
      </c>
      <c r="FP215" s="1">
        <v>9</v>
      </c>
      <c r="FQ215" s="1">
        <v>35</v>
      </c>
      <c r="FR215" s="1" t="s">
        <v>322</v>
      </c>
      <c r="FS215" s="1">
        <v>313</v>
      </c>
      <c r="FT215" s="1">
        <v>134</v>
      </c>
      <c r="FU215" s="1">
        <v>313</v>
      </c>
    </row>
    <row r="216" spans="63:177">
      <c r="BK216" s="29">
        <v>636935197</v>
      </c>
      <c r="BL216" s="1" t="s">
        <v>173</v>
      </c>
      <c r="BM216" s="1">
        <v>141</v>
      </c>
      <c r="BN216" s="1" t="s">
        <v>289</v>
      </c>
      <c r="BO216" s="1" t="s">
        <v>370</v>
      </c>
      <c r="BP216" s="1">
        <v>61</v>
      </c>
      <c r="BQ216" s="1">
        <v>0</v>
      </c>
      <c r="BR216" s="4">
        <v>51.360655737704917</v>
      </c>
      <c r="BS216" s="4">
        <v>41.114754098360656</v>
      </c>
      <c r="BT216" s="4">
        <v>35.393442622950822</v>
      </c>
      <c r="BU216" s="4">
        <v>127.8688524590164</v>
      </c>
      <c r="BV216" s="4">
        <v>42.622950819672134</v>
      </c>
      <c r="BW216" s="1">
        <v>15</v>
      </c>
      <c r="BX216" s="1">
        <v>24</v>
      </c>
      <c r="BY216" s="1">
        <v>15</v>
      </c>
      <c r="BZ216" s="1">
        <v>7</v>
      </c>
      <c r="CA216" s="1">
        <v>0</v>
      </c>
      <c r="CB216" s="1">
        <v>1</v>
      </c>
      <c r="CC216" s="1">
        <v>22</v>
      </c>
      <c r="CD216" s="1">
        <v>28</v>
      </c>
      <c r="CE216" s="1">
        <v>5</v>
      </c>
      <c r="CF216" s="1">
        <v>6</v>
      </c>
      <c r="CG216" s="1">
        <v>0</v>
      </c>
      <c r="CH216" s="1">
        <v>2</v>
      </c>
      <c r="CI216" s="1">
        <v>33</v>
      </c>
      <c r="CJ216" s="1">
        <v>18</v>
      </c>
      <c r="CK216" s="1">
        <v>5</v>
      </c>
      <c r="CL216" s="1">
        <v>5</v>
      </c>
      <c r="CM216" s="1">
        <v>1</v>
      </c>
      <c r="CN216" s="1">
        <v>0</v>
      </c>
      <c r="CO216" s="1">
        <v>0</v>
      </c>
      <c r="CP216" s="1">
        <v>0</v>
      </c>
      <c r="CQ216" s="1">
        <v>60</v>
      </c>
      <c r="CR216" s="1">
        <v>1</v>
      </c>
      <c r="CS216" s="4">
        <v>51.66101694915254</v>
      </c>
      <c r="CT216" s="4">
        <v>35.864406779661017</v>
      </c>
      <c r="CU216" s="4">
        <v>40.644067796610166</v>
      </c>
      <c r="CV216" s="4">
        <v>46.983050847457626</v>
      </c>
      <c r="CW216" s="4">
        <v>128.16949152542372</v>
      </c>
      <c r="CX216" s="4">
        <v>42.723163841807924</v>
      </c>
      <c r="CY216" s="4">
        <v>43.788135593220339</v>
      </c>
      <c r="CZ216" s="1">
        <v>10</v>
      </c>
      <c r="DA216" s="1">
        <v>29</v>
      </c>
      <c r="DB216" s="1">
        <v>15</v>
      </c>
      <c r="DC216" s="1">
        <v>5</v>
      </c>
      <c r="DD216" s="1">
        <v>0</v>
      </c>
      <c r="DE216" s="1">
        <v>0</v>
      </c>
      <c r="DF216" s="1">
        <v>28</v>
      </c>
      <c r="DG216" s="1">
        <v>23</v>
      </c>
      <c r="DH216" s="1">
        <v>6</v>
      </c>
      <c r="DI216" s="1">
        <v>2</v>
      </c>
      <c r="DJ216" s="1">
        <v>0</v>
      </c>
      <c r="DK216" s="1">
        <v>0</v>
      </c>
      <c r="DL216" s="1">
        <v>25</v>
      </c>
      <c r="DM216" s="1">
        <v>19</v>
      </c>
      <c r="DN216" s="1">
        <v>12</v>
      </c>
      <c r="DO216" s="1">
        <v>3</v>
      </c>
      <c r="DP216" s="1">
        <v>0</v>
      </c>
      <c r="DQ216" s="1">
        <v>0</v>
      </c>
      <c r="DR216" s="1">
        <v>16</v>
      </c>
      <c r="DS216" s="1">
        <v>28</v>
      </c>
      <c r="DT216" s="1">
        <v>14</v>
      </c>
      <c r="DU216" s="1">
        <v>1</v>
      </c>
      <c r="DV216" s="1">
        <v>0</v>
      </c>
      <c r="DW216" s="1">
        <v>0</v>
      </c>
      <c r="DX216" s="1">
        <v>0</v>
      </c>
      <c r="DY216" s="1">
        <v>0</v>
      </c>
      <c r="DZ216" s="1">
        <v>121</v>
      </c>
      <c r="EA216" s="1">
        <v>1</v>
      </c>
      <c r="EB216" s="4">
        <v>51.508333333333333</v>
      </c>
      <c r="EC216" s="4">
        <v>38.533333333333331</v>
      </c>
      <c r="ED216" s="4">
        <v>37.975000000000001</v>
      </c>
      <c r="EE216" s="4">
        <v>46.983050847457626</v>
      </c>
      <c r="EF216" s="4">
        <v>128.01666666666668</v>
      </c>
      <c r="EG216" s="4">
        <v>42.67222222222221</v>
      </c>
      <c r="EH216" s="4">
        <v>43.195833333333326</v>
      </c>
      <c r="EI216" s="1">
        <v>25</v>
      </c>
      <c r="EJ216" s="1">
        <v>53</v>
      </c>
      <c r="EK216" s="1">
        <v>30</v>
      </c>
      <c r="EL216" s="1">
        <v>12</v>
      </c>
      <c r="EM216" s="1">
        <v>0</v>
      </c>
      <c r="EN216" s="1">
        <v>1</v>
      </c>
      <c r="EO216" s="1">
        <v>50</v>
      </c>
      <c r="EP216" s="1">
        <v>51</v>
      </c>
      <c r="EQ216" s="1">
        <v>11</v>
      </c>
      <c r="ER216" s="1">
        <v>8</v>
      </c>
      <c r="ES216" s="1">
        <v>0</v>
      </c>
      <c r="ET216" s="1">
        <v>2</v>
      </c>
      <c r="EU216" s="1">
        <v>58</v>
      </c>
      <c r="EV216" s="1">
        <v>37</v>
      </c>
      <c r="EW216" s="1">
        <v>17</v>
      </c>
      <c r="EX216" s="1">
        <v>8</v>
      </c>
      <c r="EY216" s="1">
        <v>1</v>
      </c>
      <c r="EZ216" s="1">
        <v>0</v>
      </c>
      <c r="FA216" s="1">
        <v>16</v>
      </c>
      <c r="FB216" s="1">
        <v>28</v>
      </c>
      <c r="FC216" s="1">
        <v>14</v>
      </c>
      <c r="FD216" s="1">
        <v>1</v>
      </c>
      <c r="FE216" s="1">
        <v>0</v>
      </c>
      <c r="FF216" s="1">
        <v>0</v>
      </c>
      <c r="FG216" s="1">
        <v>0</v>
      </c>
      <c r="FH216" s="1">
        <v>0</v>
      </c>
      <c r="FI216" s="1">
        <v>151</v>
      </c>
      <c r="FJ216" s="1">
        <v>113</v>
      </c>
      <c r="FK216" s="1">
        <v>162</v>
      </c>
      <c r="FL216" s="1">
        <v>22</v>
      </c>
      <c r="FM216" s="1">
        <v>8</v>
      </c>
      <c r="FN216" s="1">
        <v>22</v>
      </c>
      <c r="FO216" s="1">
        <v>35</v>
      </c>
      <c r="FP216" s="1">
        <v>9</v>
      </c>
      <c r="FQ216" s="1">
        <v>35</v>
      </c>
      <c r="FR216" s="1" t="s">
        <v>322</v>
      </c>
      <c r="FS216" s="1">
        <v>313</v>
      </c>
      <c r="FT216" s="1">
        <v>134</v>
      </c>
      <c r="FU216" s="1">
        <v>313</v>
      </c>
    </row>
    <row r="217" spans="63:177">
      <c r="BK217" s="29">
        <v>663931258</v>
      </c>
      <c r="BL217" s="1" t="s">
        <v>174</v>
      </c>
      <c r="BM217" s="1">
        <v>146</v>
      </c>
      <c r="BN217" s="1" t="s">
        <v>289</v>
      </c>
      <c r="BO217" s="1" t="s">
        <v>290</v>
      </c>
      <c r="BP217" s="1">
        <v>96</v>
      </c>
      <c r="BQ217" s="1">
        <v>0</v>
      </c>
      <c r="BR217" s="4">
        <v>43.822916666666664</v>
      </c>
      <c r="BS217" s="4">
        <v>30.458333333333332</v>
      </c>
      <c r="BT217" s="4">
        <v>32.947916666666664</v>
      </c>
      <c r="BU217" s="4">
        <v>107.22916666666667</v>
      </c>
      <c r="BV217" s="4">
        <v>35.743055555555564</v>
      </c>
      <c r="BW217" s="1">
        <v>23</v>
      </c>
      <c r="BX217" s="1">
        <v>55</v>
      </c>
      <c r="BY217" s="1">
        <v>14</v>
      </c>
      <c r="BZ217" s="1">
        <v>4</v>
      </c>
      <c r="CA217" s="1">
        <v>0</v>
      </c>
      <c r="CB217" s="1">
        <v>0</v>
      </c>
      <c r="CC217" s="1">
        <v>60</v>
      </c>
      <c r="CD217" s="1">
        <v>27</v>
      </c>
      <c r="CE217" s="1">
        <v>6</v>
      </c>
      <c r="CF217" s="1">
        <v>3</v>
      </c>
      <c r="CG217" s="1">
        <v>1</v>
      </c>
      <c r="CH217" s="1">
        <v>0</v>
      </c>
      <c r="CI217" s="1">
        <v>55</v>
      </c>
      <c r="CJ217" s="1">
        <v>29</v>
      </c>
      <c r="CK217" s="1">
        <v>9</v>
      </c>
      <c r="CL217" s="1">
        <v>3</v>
      </c>
      <c r="CM217" s="1">
        <v>2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4"/>
      <c r="CT217" s="4"/>
      <c r="CU217" s="4"/>
      <c r="CV217" s="4"/>
      <c r="CW217" s="4"/>
      <c r="CX217" s="4"/>
      <c r="CY217" s="4"/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U217" s="1">
        <v>0</v>
      </c>
      <c r="DV217" s="1">
        <v>0</v>
      </c>
      <c r="DW217" s="1">
        <v>0</v>
      </c>
      <c r="DX217" s="1">
        <v>0</v>
      </c>
      <c r="DY217" s="1">
        <v>0</v>
      </c>
      <c r="DZ217" s="1">
        <v>96</v>
      </c>
      <c r="EA217" s="1">
        <v>0</v>
      </c>
      <c r="EB217" s="4">
        <v>43.822916666666664</v>
      </c>
      <c r="EC217" s="4">
        <v>30.458333333333332</v>
      </c>
      <c r="ED217" s="4">
        <v>32.947916666666664</v>
      </c>
      <c r="EE217" s="4"/>
      <c r="EF217" s="4">
        <v>107.22916666666667</v>
      </c>
      <c r="EG217" s="4">
        <v>35.743055555555564</v>
      </c>
      <c r="EH217" s="4">
        <v>35.743055555555564</v>
      </c>
      <c r="EI217" s="1">
        <v>23</v>
      </c>
      <c r="EJ217" s="1">
        <v>55</v>
      </c>
      <c r="EK217" s="1">
        <v>14</v>
      </c>
      <c r="EL217" s="1">
        <v>4</v>
      </c>
      <c r="EM217" s="1">
        <v>0</v>
      </c>
      <c r="EN217" s="1">
        <v>0</v>
      </c>
      <c r="EO217" s="1">
        <v>60</v>
      </c>
      <c r="EP217" s="1">
        <v>27</v>
      </c>
      <c r="EQ217" s="1">
        <v>6</v>
      </c>
      <c r="ER217" s="1">
        <v>3</v>
      </c>
      <c r="ES217" s="1">
        <v>1</v>
      </c>
      <c r="ET217" s="1">
        <v>0</v>
      </c>
      <c r="EU217" s="1">
        <v>55</v>
      </c>
      <c r="EV217" s="1">
        <v>29</v>
      </c>
      <c r="EW217" s="1">
        <v>9</v>
      </c>
      <c r="EX217" s="1">
        <v>3</v>
      </c>
      <c r="EY217" s="1">
        <v>2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253</v>
      </c>
      <c r="FJ217" s="1" t="s">
        <v>375</v>
      </c>
      <c r="FK217" s="1">
        <v>256</v>
      </c>
      <c r="FL217" s="1">
        <v>32</v>
      </c>
      <c r="FM217" s="1" t="s">
        <v>375</v>
      </c>
      <c r="FN217" s="1">
        <v>32</v>
      </c>
      <c r="FO217" s="1">
        <v>35</v>
      </c>
      <c r="FP217" s="1">
        <v>9</v>
      </c>
      <c r="FQ217" s="1">
        <v>35</v>
      </c>
      <c r="FR217" s="1" t="s">
        <v>322</v>
      </c>
      <c r="FS217" s="1">
        <v>313</v>
      </c>
      <c r="FT217" s="1">
        <v>134</v>
      </c>
      <c r="FU217" s="1">
        <v>313</v>
      </c>
    </row>
    <row r="218" spans="63:177">
      <c r="BK218" s="29">
        <v>161071653</v>
      </c>
      <c r="BL218" s="1" t="s">
        <v>175</v>
      </c>
      <c r="BM218" s="1">
        <v>154</v>
      </c>
      <c r="BN218" s="1" t="s">
        <v>289</v>
      </c>
      <c r="BO218" s="1" t="s">
        <v>370</v>
      </c>
      <c r="BP218" s="1">
        <v>29</v>
      </c>
      <c r="BQ218" s="1">
        <v>0</v>
      </c>
      <c r="BR218" s="4">
        <v>47.689655172413794</v>
      </c>
      <c r="BS218" s="4">
        <v>32.551724137931032</v>
      </c>
      <c r="BT218" s="4">
        <v>34.689655172413794</v>
      </c>
      <c r="BU218" s="4">
        <v>114.93103448275862</v>
      </c>
      <c r="BV218" s="4">
        <v>38.310344827586199</v>
      </c>
      <c r="BW218" s="1">
        <v>7</v>
      </c>
      <c r="BX218" s="1">
        <v>12</v>
      </c>
      <c r="BY218" s="1">
        <v>8</v>
      </c>
      <c r="BZ218" s="1">
        <v>2</v>
      </c>
      <c r="CA218" s="1">
        <v>1</v>
      </c>
      <c r="CB218" s="1">
        <v>0</v>
      </c>
      <c r="CC218" s="1">
        <v>17</v>
      </c>
      <c r="CD218" s="1">
        <v>7</v>
      </c>
      <c r="CE218" s="1">
        <v>2</v>
      </c>
      <c r="CF218" s="1">
        <v>3</v>
      </c>
      <c r="CG218" s="1">
        <v>1</v>
      </c>
      <c r="CH218" s="1">
        <v>0</v>
      </c>
      <c r="CI218" s="1">
        <v>19</v>
      </c>
      <c r="CJ218" s="1">
        <v>3</v>
      </c>
      <c r="CK218" s="1">
        <v>5</v>
      </c>
      <c r="CL218" s="1">
        <v>2</v>
      </c>
      <c r="CM218" s="1">
        <v>1</v>
      </c>
      <c r="CN218" s="1">
        <v>0</v>
      </c>
      <c r="CO218" s="1">
        <v>1</v>
      </c>
      <c r="CP218" s="1">
        <v>0</v>
      </c>
      <c r="CQ218" s="1">
        <v>30</v>
      </c>
      <c r="CR218" s="1">
        <v>0</v>
      </c>
      <c r="CS218" s="4">
        <v>44.6</v>
      </c>
      <c r="CT218" s="4">
        <v>33.06666666666667</v>
      </c>
      <c r="CU218" s="4">
        <v>36.733333333333334</v>
      </c>
      <c r="CV218" s="4">
        <v>48.466666666666669</v>
      </c>
      <c r="CW218" s="4">
        <v>114.4</v>
      </c>
      <c r="CX218" s="4">
        <v>38.133333333333333</v>
      </c>
      <c r="CY218" s="4">
        <v>40.716666666666669</v>
      </c>
      <c r="CZ218" s="1">
        <v>10</v>
      </c>
      <c r="DA218" s="1">
        <v>15</v>
      </c>
      <c r="DB218" s="1">
        <v>4</v>
      </c>
      <c r="DC218" s="1">
        <v>1</v>
      </c>
      <c r="DD218" s="1">
        <v>0</v>
      </c>
      <c r="DE218" s="1">
        <v>0</v>
      </c>
      <c r="DF218" s="1">
        <v>17</v>
      </c>
      <c r="DG218" s="1">
        <v>10</v>
      </c>
      <c r="DH218" s="1">
        <v>2</v>
      </c>
      <c r="DI218" s="1">
        <v>1</v>
      </c>
      <c r="DJ218" s="1">
        <v>0</v>
      </c>
      <c r="DK218" s="1">
        <v>0</v>
      </c>
      <c r="DL218" s="1">
        <v>14</v>
      </c>
      <c r="DM218" s="1">
        <v>11</v>
      </c>
      <c r="DN218" s="1">
        <v>4</v>
      </c>
      <c r="DO218" s="1">
        <v>1</v>
      </c>
      <c r="DP218" s="1">
        <v>0</v>
      </c>
      <c r="DQ218" s="1">
        <v>1</v>
      </c>
      <c r="DR218" s="1">
        <v>6</v>
      </c>
      <c r="DS218" s="1">
        <v>14</v>
      </c>
      <c r="DT218" s="1">
        <v>9</v>
      </c>
      <c r="DU218" s="1">
        <v>1</v>
      </c>
      <c r="DV218" s="1">
        <v>0</v>
      </c>
      <c r="DW218" s="1">
        <v>0</v>
      </c>
      <c r="DX218" s="1">
        <v>0</v>
      </c>
      <c r="DY218" s="1">
        <v>0</v>
      </c>
      <c r="DZ218" s="1">
        <v>59</v>
      </c>
      <c r="EA218" s="1">
        <v>0</v>
      </c>
      <c r="EB218" s="4">
        <v>46.118644067796609</v>
      </c>
      <c r="EC218" s="4">
        <v>32.813559322033896</v>
      </c>
      <c r="ED218" s="4">
        <v>35.728813559322035</v>
      </c>
      <c r="EE218" s="4">
        <v>48.466666666666669</v>
      </c>
      <c r="EF218" s="4">
        <v>114.66101694915254</v>
      </c>
      <c r="EG218" s="4">
        <v>38.220338983050844</v>
      </c>
      <c r="EH218" s="4">
        <v>39.533898305084755</v>
      </c>
      <c r="EI218" s="1">
        <v>17</v>
      </c>
      <c r="EJ218" s="1">
        <v>27</v>
      </c>
      <c r="EK218" s="1">
        <v>12</v>
      </c>
      <c r="EL218" s="1">
        <v>3</v>
      </c>
      <c r="EM218" s="1">
        <v>1</v>
      </c>
      <c r="EN218" s="1">
        <v>0</v>
      </c>
      <c r="EO218" s="1">
        <v>34</v>
      </c>
      <c r="EP218" s="1">
        <v>17</v>
      </c>
      <c r="EQ218" s="1">
        <v>4</v>
      </c>
      <c r="ER218" s="1">
        <v>4</v>
      </c>
      <c r="ES218" s="1">
        <v>1</v>
      </c>
      <c r="ET218" s="1">
        <v>0</v>
      </c>
      <c r="EU218" s="1">
        <v>33</v>
      </c>
      <c r="EV218" s="1">
        <v>14</v>
      </c>
      <c r="EW218" s="1">
        <v>9</v>
      </c>
      <c r="EX218" s="1">
        <v>3</v>
      </c>
      <c r="EY218" s="1">
        <v>1</v>
      </c>
      <c r="EZ218" s="1">
        <v>1</v>
      </c>
      <c r="FA218" s="1">
        <v>6</v>
      </c>
      <c r="FB218" s="1">
        <v>14</v>
      </c>
      <c r="FC218" s="1">
        <v>9</v>
      </c>
      <c r="FD218" s="1">
        <v>1</v>
      </c>
      <c r="FE218" s="1">
        <v>0</v>
      </c>
      <c r="FF218" s="1">
        <v>0</v>
      </c>
      <c r="FG218" s="1">
        <v>1</v>
      </c>
      <c r="FH218" s="1">
        <v>0</v>
      </c>
      <c r="FI218" s="1">
        <v>221</v>
      </c>
      <c r="FJ218" s="1">
        <v>125</v>
      </c>
      <c r="FK218" s="1">
        <v>227</v>
      </c>
      <c r="FL218" s="1">
        <v>30</v>
      </c>
      <c r="FM218" s="1">
        <v>9</v>
      </c>
      <c r="FN218" s="1">
        <v>30</v>
      </c>
      <c r="FO218" s="1">
        <v>35</v>
      </c>
      <c r="FP218" s="1">
        <v>9</v>
      </c>
      <c r="FQ218" s="1">
        <v>35</v>
      </c>
      <c r="FR218" s="1" t="s">
        <v>322</v>
      </c>
      <c r="FS218" s="1">
        <v>313</v>
      </c>
      <c r="FT218" s="1">
        <v>134</v>
      </c>
      <c r="FU218" s="1">
        <v>313</v>
      </c>
    </row>
    <row r="219" spans="63:177">
      <c r="BK219" s="29">
        <v>280546060</v>
      </c>
      <c r="BL219" s="1" t="s">
        <v>176</v>
      </c>
      <c r="BM219" s="1">
        <v>172</v>
      </c>
      <c r="BN219" s="1" t="s">
        <v>289</v>
      </c>
      <c r="BO219" s="1" t="s">
        <v>290</v>
      </c>
      <c r="BP219" s="1">
        <v>0</v>
      </c>
      <c r="BQ219" s="1">
        <v>0</v>
      </c>
      <c r="BR219" s="4"/>
      <c r="BS219" s="4"/>
      <c r="BT219" s="4"/>
      <c r="BU219" s="4"/>
      <c r="BV219" s="4"/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4"/>
      <c r="CT219" s="4"/>
      <c r="CU219" s="4"/>
      <c r="CV219" s="4"/>
      <c r="CW219" s="4"/>
      <c r="CX219" s="4"/>
      <c r="CY219" s="4"/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U219" s="1">
        <v>0</v>
      </c>
      <c r="DV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4"/>
      <c r="EC219" s="4"/>
      <c r="ED219" s="4"/>
      <c r="EE219" s="4"/>
      <c r="EF219" s="4"/>
      <c r="EG219" s="4"/>
      <c r="EH219" s="4"/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 t="s">
        <v>375</v>
      </c>
      <c r="FJ219" s="1" t="s">
        <v>375</v>
      </c>
      <c r="FK219" s="1" t="s">
        <v>375</v>
      </c>
      <c r="FL219" s="1" t="s">
        <v>375</v>
      </c>
      <c r="FM219" s="1" t="s">
        <v>375</v>
      </c>
      <c r="FN219" s="1" t="s">
        <v>375</v>
      </c>
      <c r="FO219" s="1">
        <v>35</v>
      </c>
      <c r="FP219" s="1">
        <v>9</v>
      </c>
      <c r="FQ219" s="1">
        <v>35</v>
      </c>
      <c r="FR219" s="1" t="s">
        <v>322</v>
      </c>
      <c r="FS219" s="1">
        <v>313</v>
      </c>
      <c r="FT219" s="1">
        <v>134</v>
      </c>
      <c r="FU219" s="1">
        <v>313</v>
      </c>
    </row>
    <row r="220" spans="63:177">
      <c r="BK220" s="29">
        <v>120179195</v>
      </c>
      <c r="BL220" s="1" t="s">
        <v>177</v>
      </c>
      <c r="BM220" s="1">
        <v>196</v>
      </c>
      <c r="BN220" s="1" t="s">
        <v>289</v>
      </c>
      <c r="BO220" s="1" t="s">
        <v>290</v>
      </c>
      <c r="BP220" s="1">
        <v>67</v>
      </c>
      <c r="BQ220" s="1">
        <v>0</v>
      </c>
      <c r="BR220" s="4">
        <v>49.343283582089555</v>
      </c>
      <c r="BS220" s="4">
        <v>34.805970149253731</v>
      </c>
      <c r="BT220" s="4">
        <v>32.835820895522389</v>
      </c>
      <c r="BU220" s="4">
        <v>116.98507462686567</v>
      </c>
      <c r="BV220" s="4">
        <v>38.995024875621901</v>
      </c>
      <c r="BW220" s="1">
        <v>12</v>
      </c>
      <c r="BX220" s="1">
        <v>34</v>
      </c>
      <c r="BY220" s="1">
        <v>17</v>
      </c>
      <c r="BZ220" s="1">
        <v>4</v>
      </c>
      <c r="CA220" s="1">
        <v>0</v>
      </c>
      <c r="CB220" s="1">
        <v>0</v>
      </c>
      <c r="CC220" s="1">
        <v>35</v>
      </c>
      <c r="CD220" s="1">
        <v>25</v>
      </c>
      <c r="CE220" s="1">
        <v>5</v>
      </c>
      <c r="CF220" s="1">
        <v>2</v>
      </c>
      <c r="CG220" s="1">
        <v>1</v>
      </c>
      <c r="CH220" s="1">
        <v>1</v>
      </c>
      <c r="CI220" s="1">
        <v>40</v>
      </c>
      <c r="CJ220" s="1">
        <v>18</v>
      </c>
      <c r="CK220" s="1">
        <v>6</v>
      </c>
      <c r="CL220" s="1">
        <v>3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4"/>
      <c r="CT220" s="4"/>
      <c r="CU220" s="4"/>
      <c r="CV220" s="4"/>
      <c r="CW220" s="4"/>
      <c r="CX220" s="4"/>
      <c r="CY220" s="4"/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U220" s="1">
        <v>0</v>
      </c>
      <c r="DV220" s="1">
        <v>0</v>
      </c>
      <c r="DW220" s="1">
        <v>0</v>
      </c>
      <c r="DX220" s="1">
        <v>0</v>
      </c>
      <c r="DY220" s="1">
        <v>0</v>
      </c>
      <c r="DZ220" s="1">
        <v>67</v>
      </c>
      <c r="EA220" s="1">
        <v>0</v>
      </c>
      <c r="EB220" s="4">
        <v>49.343283582089555</v>
      </c>
      <c r="EC220" s="4">
        <v>34.805970149253731</v>
      </c>
      <c r="ED220" s="4">
        <v>32.835820895522389</v>
      </c>
      <c r="EE220" s="4"/>
      <c r="EF220" s="4">
        <v>116.98507462686567</v>
      </c>
      <c r="EG220" s="4">
        <v>38.995024875621901</v>
      </c>
      <c r="EH220" s="4">
        <v>38.995024875621901</v>
      </c>
      <c r="EI220" s="1">
        <v>12</v>
      </c>
      <c r="EJ220" s="1">
        <v>34</v>
      </c>
      <c r="EK220" s="1">
        <v>17</v>
      </c>
      <c r="EL220" s="1">
        <v>4</v>
      </c>
      <c r="EM220" s="1">
        <v>0</v>
      </c>
      <c r="EN220" s="1">
        <v>0</v>
      </c>
      <c r="EO220" s="1">
        <v>35</v>
      </c>
      <c r="EP220" s="1">
        <v>25</v>
      </c>
      <c r="EQ220" s="1">
        <v>5</v>
      </c>
      <c r="ER220" s="1">
        <v>2</v>
      </c>
      <c r="ES220" s="1">
        <v>1</v>
      </c>
      <c r="ET220" s="1">
        <v>1</v>
      </c>
      <c r="EU220" s="1">
        <v>40</v>
      </c>
      <c r="EV220" s="1">
        <v>18</v>
      </c>
      <c r="EW220" s="1">
        <v>6</v>
      </c>
      <c r="EX220" s="1">
        <v>3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210</v>
      </c>
      <c r="FJ220" s="1" t="s">
        <v>375</v>
      </c>
      <c r="FK220" s="1">
        <v>216</v>
      </c>
      <c r="FL220" s="1">
        <v>29</v>
      </c>
      <c r="FM220" s="1" t="s">
        <v>375</v>
      </c>
      <c r="FN220" s="1">
        <v>29</v>
      </c>
      <c r="FO220" s="1">
        <v>35</v>
      </c>
      <c r="FP220" s="1">
        <v>9</v>
      </c>
      <c r="FQ220" s="1">
        <v>35</v>
      </c>
      <c r="FR220" s="1" t="s">
        <v>322</v>
      </c>
      <c r="FS220" s="1">
        <v>313</v>
      </c>
      <c r="FT220" s="1">
        <v>134</v>
      </c>
      <c r="FU220" s="1">
        <v>313</v>
      </c>
    </row>
    <row r="221" spans="63:177">
      <c r="BK221" s="29">
        <v>262556401</v>
      </c>
      <c r="BL221" s="1" t="s">
        <v>178</v>
      </c>
      <c r="BM221" s="1">
        <v>208</v>
      </c>
      <c r="BN221" s="1" t="s">
        <v>289</v>
      </c>
      <c r="BO221" s="1" t="s">
        <v>290</v>
      </c>
      <c r="BP221" s="1">
        <v>24</v>
      </c>
      <c r="BQ221" s="1">
        <v>1</v>
      </c>
      <c r="BR221" s="4">
        <v>44.391304347826086</v>
      </c>
      <c r="BS221" s="4">
        <v>34.260869565217391</v>
      </c>
      <c r="BT221" s="4">
        <v>31.869565217391305</v>
      </c>
      <c r="BU221" s="4">
        <v>110.52173913043478</v>
      </c>
      <c r="BV221" s="4">
        <v>36.840579710144922</v>
      </c>
      <c r="BW221" s="1">
        <v>5</v>
      </c>
      <c r="BX221" s="1">
        <v>14</v>
      </c>
      <c r="BY221" s="1">
        <v>3</v>
      </c>
      <c r="BZ221" s="1">
        <v>1</v>
      </c>
      <c r="CA221" s="1">
        <v>1</v>
      </c>
      <c r="CB221" s="1">
        <v>0</v>
      </c>
      <c r="CC221" s="1">
        <v>12</v>
      </c>
      <c r="CD221" s="1">
        <v>8</v>
      </c>
      <c r="CE221" s="1">
        <v>3</v>
      </c>
      <c r="CF221" s="1">
        <v>0</v>
      </c>
      <c r="CG221" s="1">
        <v>2</v>
      </c>
      <c r="CH221" s="1">
        <v>0</v>
      </c>
      <c r="CI221" s="1">
        <v>14</v>
      </c>
      <c r="CJ221" s="1">
        <v>6</v>
      </c>
      <c r="CK221" s="1">
        <v>3</v>
      </c>
      <c r="CL221" s="1">
        <v>0</v>
      </c>
      <c r="CM221" s="1">
        <v>2</v>
      </c>
      <c r="CN221" s="1">
        <v>0</v>
      </c>
      <c r="CO221" s="1">
        <v>1</v>
      </c>
      <c r="CP221" s="1">
        <v>0</v>
      </c>
      <c r="CQ221" s="1">
        <v>0</v>
      </c>
      <c r="CR221" s="1">
        <v>0</v>
      </c>
      <c r="CS221" s="4"/>
      <c r="CT221" s="4"/>
      <c r="CU221" s="4"/>
      <c r="CV221" s="4"/>
      <c r="CW221" s="4"/>
      <c r="CX221" s="4"/>
      <c r="CY221" s="4"/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U221" s="1">
        <v>0</v>
      </c>
      <c r="DV221" s="1">
        <v>0</v>
      </c>
      <c r="DW221" s="1">
        <v>0</v>
      </c>
      <c r="DX221" s="1">
        <v>0</v>
      </c>
      <c r="DY221" s="1">
        <v>0</v>
      </c>
      <c r="DZ221" s="1">
        <v>24</v>
      </c>
      <c r="EA221" s="1">
        <v>1</v>
      </c>
      <c r="EB221" s="4">
        <v>44.391304347826086</v>
      </c>
      <c r="EC221" s="4">
        <v>34.260869565217391</v>
      </c>
      <c r="ED221" s="4">
        <v>31.869565217391305</v>
      </c>
      <c r="EE221" s="4"/>
      <c r="EF221" s="4">
        <v>110.52173913043478</v>
      </c>
      <c r="EG221" s="4">
        <v>36.840579710144922</v>
      </c>
      <c r="EH221" s="4">
        <v>36.840579710144922</v>
      </c>
      <c r="EI221" s="1">
        <v>5</v>
      </c>
      <c r="EJ221" s="1">
        <v>14</v>
      </c>
      <c r="EK221" s="1">
        <v>3</v>
      </c>
      <c r="EL221" s="1">
        <v>1</v>
      </c>
      <c r="EM221" s="1">
        <v>1</v>
      </c>
      <c r="EN221" s="1">
        <v>0</v>
      </c>
      <c r="EO221" s="1">
        <v>12</v>
      </c>
      <c r="EP221" s="1">
        <v>8</v>
      </c>
      <c r="EQ221" s="1">
        <v>3</v>
      </c>
      <c r="ER221" s="1">
        <v>0</v>
      </c>
      <c r="ES221" s="1">
        <v>2</v>
      </c>
      <c r="ET221" s="1">
        <v>0</v>
      </c>
      <c r="EU221" s="1">
        <v>14</v>
      </c>
      <c r="EV221" s="1">
        <v>6</v>
      </c>
      <c r="EW221" s="1">
        <v>3</v>
      </c>
      <c r="EX221" s="1">
        <v>0</v>
      </c>
      <c r="EY221" s="1">
        <v>2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1</v>
      </c>
      <c r="FH221" s="1">
        <v>0</v>
      </c>
      <c r="FI221" s="1">
        <v>240</v>
      </c>
      <c r="FJ221" s="1" t="s">
        <v>375</v>
      </c>
      <c r="FK221" s="1">
        <v>245</v>
      </c>
      <c r="FL221" s="1">
        <v>31</v>
      </c>
      <c r="FM221" s="1" t="s">
        <v>375</v>
      </c>
      <c r="FN221" s="1">
        <v>31</v>
      </c>
      <c r="FO221" s="1">
        <v>35</v>
      </c>
      <c r="FP221" s="1">
        <v>9</v>
      </c>
      <c r="FQ221" s="1">
        <v>35</v>
      </c>
      <c r="FR221" s="1" t="s">
        <v>322</v>
      </c>
      <c r="FS221" s="1">
        <v>313</v>
      </c>
      <c r="FT221" s="1">
        <v>134</v>
      </c>
      <c r="FU221" s="1">
        <v>313</v>
      </c>
    </row>
    <row r="222" spans="63:177">
      <c r="BK222" s="29">
        <v>804820145</v>
      </c>
      <c r="BL222" s="1" t="s">
        <v>179</v>
      </c>
      <c r="BM222" s="1">
        <v>226</v>
      </c>
      <c r="BN222" s="1" t="s">
        <v>289</v>
      </c>
      <c r="BO222" s="1" t="s">
        <v>290</v>
      </c>
      <c r="BP222" s="1">
        <v>72</v>
      </c>
      <c r="BQ222" s="1">
        <v>0</v>
      </c>
      <c r="BR222" s="4">
        <v>53.166666666666664</v>
      </c>
      <c r="BS222" s="4">
        <v>36</v>
      </c>
      <c r="BT222" s="4">
        <v>38.388888888888886</v>
      </c>
      <c r="BU222" s="4">
        <v>127.55555555555556</v>
      </c>
      <c r="BV222" s="4">
        <v>42.518518518518512</v>
      </c>
      <c r="BW222" s="1">
        <v>14</v>
      </c>
      <c r="BX222" s="1">
        <v>34</v>
      </c>
      <c r="BY222" s="1">
        <v>15</v>
      </c>
      <c r="BZ222" s="1">
        <v>9</v>
      </c>
      <c r="CA222" s="1">
        <v>0</v>
      </c>
      <c r="CB222" s="1">
        <v>1</v>
      </c>
      <c r="CC222" s="1">
        <v>37</v>
      </c>
      <c r="CD222" s="1">
        <v>26</v>
      </c>
      <c r="CE222" s="1">
        <v>4</v>
      </c>
      <c r="CF222" s="1">
        <v>5</v>
      </c>
      <c r="CG222" s="1">
        <v>3</v>
      </c>
      <c r="CH222" s="1">
        <v>1</v>
      </c>
      <c r="CI222" s="1">
        <v>44</v>
      </c>
      <c r="CJ222" s="1">
        <v>9</v>
      </c>
      <c r="CK222" s="1">
        <v>13</v>
      </c>
      <c r="CL222" s="1">
        <v>6</v>
      </c>
      <c r="CM222" s="1">
        <v>0</v>
      </c>
      <c r="CN222" s="1">
        <v>1</v>
      </c>
      <c r="CO222" s="1">
        <v>0</v>
      </c>
      <c r="CP222" s="1">
        <v>0</v>
      </c>
      <c r="CQ222" s="1">
        <v>0</v>
      </c>
      <c r="CR222" s="1">
        <v>0</v>
      </c>
      <c r="CS222" s="4"/>
      <c r="CT222" s="4"/>
      <c r="CU222" s="4"/>
      <c r="CV222" s="4"/>
      <c r="CW222" s="4"/>
      <c r="CX222" s="4"/>
      <c r="CY222" s="4"/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U222" s="1">
        <v>0</v>
      </c>
      <c r="DV222" s="1">
        <v>0</v>
      </c>
      <c r="DW222" s="1">
        <v>0</v>
      </c>
      <c r="DX222" s="1">
        <v>0</v>
      </c>
      <c r="DY222" s="1">
        <v>0</v>
      </c>
      <c r="DZ222" s="1">
        <v>72</v>
      </c>
      <c r="EA222" s="1">
        <v>0</v>
      </c>
      <c r="EB222" s="4">
        <v>53.166666666666664</v>
      </c>
      <c r="EC222" s="4">
        <v>36</v>
      </c>
      <c r="ED222" s="4">
        <v>38.388888888888886</v>
      </c>
      <c r="EE222" s="4"/>
      <c r="EF222" s="4">
        <v>127.55555555555556</v>
      </c>
      <c r="EG222" s="4">
        <v>42.518518518518512</v>
      </c>
      <c r="EH222" s="4">
        <v>42.518518518518512</v>
      </c>
      <c r="EI222" s="1">
        <v>14</v>
      </c>
      <c r="EJ222" s="1">
        <v>34</v>
      </c>
      <c r="EK222" s="1">
        <v>15</v>
      </c>
      <c r="EL222" s="1">
        <v>9</v>
      </c>
      <c r="EM222" s="1">
        <v>0</v>
      </c>
      <c r="EN222" s="1">
        <v>1</v>
      </c>
      <c r="EO222" s="1">
        <v>37</v>
      </c>
      <c r="EP222" s="1">
        <v>26</v>
      </c>
      <c r="EQ222" s="1">
        <v>4</v>
      </c>
      <c r="ER222" s="1">
        <v>5</v>
      </c>
      <c r="ES222" s="1">
        <v>3</v>
      </c>
      <c r="ET222" s="1">
        <v>1</v>
      </c>
      <c r="EU222" s="1">
        <v>44</v>
      </c>
      <c r="EV222" s="1">
        <v>9</v>
      </c>
      <c r="EW222" s="1">
        <v>13</v>
      </c>
      <c r="EX222" s="1">
        <v>6</v>
      </c>
      <c r="EY222" s="1">
        <v>0</v>
      </c>
      <c r="EZ222" s="1">
        <v>1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153</v>
      </c>
      <c r="FJ222" s="1" t="s">
        <v>375</v>
      </c>
      <c r="FK222" s="1">
        <v>163</v>
      </c>
      <c r="FL222" s="1">
        <v>23</v>
      </c>
      <c r="FM222" s="1" t="s">
        <v>375</v>
      </c>
      <c r="FN222" s="1">
        <v>23</v>
      </c>
      <c r="FO222" s="1">
        <v>35</v>
      </c>
      <c r="FP222" s="1">
        <v>9</v>
      </c>
      <c r="FQ222" s="1">
        <v>35</v>
      </c>
      <c r="FR222" s="1" t="s">
        <v>322</v>
      </c>
      <c r="FS222" s="1">
        <v>313</v>
      </c>
      <c r="FT222" s="1">
        <v>134</v>
      </c>
      <c r="FU222" s="1">
        <v>313</v>
      </c>
    </row>
    <row r="223" spans="63:177">
      <c r="BK223" s="29">
        <v>264794103</v>
      </c>
      <c r="BL223" s="1" t="s">
        <v>180</v>
      </c>
      <c r="BM223" s="1">
        <v>232</v>
      </c>
      <c r="BN223" s="1" t="s">
        <v>289</v>
      </c>
      <c r="BO223" s="1" t="s">
        <v>290</v>
      </c>
      <c r="BP223" s="1">
        <v>62</v>
      </c>
      <c r="BQ223" s="1">
        <v>0</v>
      </c>
      <c r="BR223" s="4">
        <v>57.112903225806448</v>
      </c>
      <c r="BS223" s="4">
        <v>46.967741935483872</v>
      </c>
      <c r="BT223" s="4">
        <v>39.838709677419352</v>
      </c>
      <c r="BU223" s="4">
        <v>143.91935483870967</v>
      </c>
      <c r="BV223" s="4">
        <v>47.973118279569881</v>
      </c>
      <c r="BW223" s="1">
        <v>14</v>
      </c>
      <c r="BX223" s="1">
        <v>19</v>
      </c>
      <c r="BY223" s="1">
        <v>18</v>
      </c>
      <c r="BZ223" s="1">
        <v>11</v>
      </c>
      <c r="CA223" s="1">
        <v>0</v>
      </c>
      <c r="CB223" s="1">
        <v>0</v>
      </c>
      <c r="CC223" s="1">
        <v>26</v>
      </c>
      <c r="CD223" s="1">
        <v>15</v>
      </c>
      <c r="CE223" s="1">
        <v>10</v>
      </c>
      <c r="CF223" s="1">
        <v>11</v>
      </c>
      <c r="CG223" s="1">
        <v>0</v>
      </c>
      <c r="CH223" s="1">
        <v>2</v>
      </c>
      <c r="CI223" s="1">
        <v>29</v>
      </c>
      <c r="CJ223" s="1">
        <v>19</v>
      </c>
      <c r="CK223" s="1">
        <v>10</v>
      </c>
      <c r="CL223" s="1">
        <v>4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4"/>
      <c r="CT223" s="4"/>
      <c r="CU223" s="4"/>
      <c r="CV223" s="4"/>
      <c r="CW223" s="4"/>
      <c r="CX223" s="4"/>
      <c r="CY223" s="4"/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U223" s="1">
        <v>0</v>
      </c>
      <c r="DV223" s="1">
        <v>0</v>
      </c>
      <c r="DW223" s="1">
        <v>0</v>
      </c>
      <c r="DX223" s="1">
        <v>0</v>
      </c>
      <c r="DY223" s="1">
        <v>0</v>
      </c>
      <c r="DZ223" s="1">
        <v>62</v>
      </c>
      <c r="EA223" s="1">
        <v>0</v>
      </c>
      <c r="EB223" s="4">
        <v>57.112903225806448</v>
      </c>
      <c r="EC223" s="4">
        <v>46.967741935483872</v>
      </c>
      <c r="ED223" s="4">
        <v>39.838709677419352</v>
      </c>
      <c r="EE223" s="4"/>
      <c r="EF223" s="4">
        <v>143.91935483870967</v>
      </c>
      <c r="EG223" s="4">
        <v>47.973118279569881</v>
      </c>
      <c r="EH223" s="4">
        <v>47.973118279569881</v>
      </c>
      <c r="EI223" s="1">
        <v>14</v>
      </c>
      <c r="EJ223" s="1">
        <v>19</v>
      </c>
      <c r="EK223" s="1">
        <v>18</v>
      </c>
      <c r="EL223" s="1">
        <v>11</v>
      </c>
      <c r="EM223" s="1">
        <v>0</v>
      </c>
      <c r="EN223" s="1">
        <v>0</v>
      </c>
      <c r="EO223" s="1">
        <v>26</v>
      </c>
      <c r="EP223" s="1">
        <v>15</v>
      </c>
      <c r="EQ223" s="1">
        <v>10</v>
      </c>
      <c r="ER223" s="1">
        <v>11</v>
      </c>
      <c r="ES223" s="1">
        <v>0</v>
      </c>
      <c r="ET223" s="1">
        <v>2</v>
      </c>
      <c r="EU223" s="1">
        <v>29</v>
      </c>
      <c r="EV223" s="1">
        <v>19</v>
      </c>
      <c r="EW223" s="1">
        <v>10</v>
      </c>
      <c r="EX223" s="1">
        <v>4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78</v>
      </c>
      <c r="FJ223" s="1" t="s">
        <v>375</v>
      </c>
      <c r="FK223" s="1">
        <v>91</v>
      </c>
      <c r="FL223" s="1">
        <v>7</v>
      </c>
      <c r="FM223" s="1" t="s">
        <v>375</v>
      </c>
      <c r="FN223" s="1">
        <v>7</v>
      </c>
      <c r="FO223" s="1">
        <v>35</v>
      </c>
      <c r="FP223" s="1">
        <v>9</v>
      </c>
      <c r="FQ223" s="1">
        <v>35</v>
      </c>
      <c r="FR223" s="1" t="s">
        <v>322</v>
      </c>
      <c r="FS223" s="1">
        <v>313</v>
      </c>
      <c r="FT223" s="1">
        <v>134</v>
      </c>
      <c r="FU223" s="1">
        <v>313</v>
      </c>
    </row>
    <row r="224" spans="63:177">
      <c r="BK224" s="29">
        <v>593669838</v>
      </c>
      <c r="BL224" s="1" t="s">
        <v>181</v>
      </c>
      <c r="BM224" s="1">
        <v>270</v>
      </c>
      <c r="BN224" s="1" t="s">
        <v>289</v>
      </c>
      <c r="BO224" s="1" t="s">
        <v>290</v>
      </c>
      <c r="BP224" s="1">
        <v>138</v>
      </c>
      <c r="BQ224" s="1">
        <v>3</v>
      </c>
      <c r="BR224" s="4">
        <v>57.496296296296293</v>
      </c>
      <c r="BS224" s="4">
        <v>47.170370370370371</v>
      </c>
      <c r="BT224" s="4">
        <v>39.014814814814812</v>
      </c>
      <c r="BU224" s="4">
        <v>143.68148148148148</v>
      </c>
      <c r="BV224" s="4">
        <v>47.893827160493821</v>
      </c>
      <c r="BW224" s="1">
        <v>10</v>
      </c>
      <c r="BX224" s="1">
        <v>71</v>
      </c>
      <c r="BY224" s="1">
        <v>33</v>
      </c>
      <c r="BZ224" s="1">
        <v>21</v>
      </c>
      <c r="CA224" s="1">
        <v>1</v>
      </c>
      <c r="CB224" s="1">
        <v>0</v>
      </c>
      <c r="CC224" s="1">
        <v>46</v>
      </c>
      <c r="CD224" s="1">
        <v>43</v>
      </c>
      <c r="CE224" s="1">
        <v>32</v>
      </c>
      <c r="CF224" s="1">
        <v>14</v>
      </c>
      <c r="CG224" s="1">
        <v>0</v>
      </c>
      <c r="CH224" s="1">
        <v>2</v>
      </c>
      <c r="CI224" s="1">
        <v>69</v>
      </c>
      <c r="CJ224" s="1">
        <v>40</v>
      </c>
      <c r="CK224" s="1">
        <v>20</v>
      </c>
      <c r="CL224" s="1">
        <v>6</v>
      </c>
      <c r="CM224" s="1">
        <v>0</v>
      </c>
      <c r="CN224" s="1">
        <v>1</v>
      </c>
      <c r="CO224" s="1">
        <v>0</v>
      </c>
      <c r="CP224" s="1">
        <v>0</v>
      </c>
      <c r="CQ224" s="1">
        <v>0</v>
      </c>
      <c r="CR224" s="1">
        <v>0</v>
      </c>
      <c r="CS224" s="4"/>
      <c r="CT224" s="4"/>
      <c r="CU224" s="4"/>
      <c r="CV224" s="4"/>
      <c r="CW224" s="4"/>
      <c r="CX224" s="4"/>
      <c r="CY224" s="4"/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U224" s="1">
        <v>0</v>
      </c>
      <c r="DV224" s="1">
        <v>0</v>
      </c>
      <c r="DW224" s="1">
        <v>0</v>
      </c>
      <c r="DX224" s="1">
        <v>0</v>
      </c>
      <c r="DY224" s="1">
        <v>0</v>
      </c>
      <c r="DZ224" s="1">
        <v>138</v>
      </c>
      <c r="EA224" s="1">
        <v>3</v>
      </c>
      <c r="EB224" s="4">
        <v>57.496296296296293</v>
      </c>
      <c r="EC224" s="4">
        <v>47.170370370370371</v>
      </c>
      <c r="ED224" s="4">
        <v>39.014814814814812</v>
      </c>
      <c r="EE224" s="4"/>
      <c r="EF224" s="4">
        <v>143.68148148148148</v>
      </c>
      <c r="EG224" s="4">
        <v>47.893827160493821</v>
      </c>
      <c r="EH224" s="4">
        <v>47.893827160493821</v>
      </c>
      <c r="EI224" s="1">
        <v>10</v>
      </c>
      <c r="EJ224" s="1">
        <v>71</v>
      </c>
      <c r="EK224" s="1">
        <v>33</v>
      </c>
      <c r="EL224" s="1">
        <v>21</v>
      </c>
      <c r="EM224" s="1">
        <v>1</v>
      </c>
      <c r="EN224" s="1">
        <v>0</v>
      </c>
      <c r="EO224" s="1">
        <v>46</v>
      </c>
      <c r="EP224" s="1">
        <v>43</v>
      </c>
      <c r="EQ224" s="1">
        <v>32</v>
      </c>
      <c r="ER224" s="1">
        <v>14</v>
      </c>
      <c r="ES224" s="1">
        <v>0</v>
      </c>
      <c r="ET224" s="1">
        <v>2</v>
      </c>
      <c r="EU224" s="1">
        <v>69</v>
      </c>
      <c r="EV224" s="1">
        <v>40</v>
      </c>
      <c r="EW224" s="1">
        <v>20</v>
      </c>
      <c r="EX224" s="1">
        <v>6</v>
      </c>
      <c r="EY224" s="1">
        <v>0</v>
      </c>
      <c r="EZ224" s="1">
        <v>1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81</v>
      </c>
      <c r="FJ224" s="1" t="s">
        <v>375</v>
      </c>
      <c r="FK224" s="1">
        <v>93</v>
      </c>
      <c r="FL224" s="1">
        <v>9</v>
      </c>
      <c r="FM224" s="1" t="s">
        <v>375</v>
      </c>
      <c r="FN224" s="1">
        <v>8</v>
      </c>
      <c r="FO224" s="1">
        <v>35</v>
      </c>
      <c r="FP224" s="1">
        <v>9</v>
      </c>
      <c r="FQ224" s="1">
        <v>35</v>
      </c>
      <c r="FR224" s="1" t="s">
        <v>322</v>
      </c>
      <c r="FS224" s="1">
        <v>313</v>
      </c>
      <c r="FT224" s="1">
        <v>134</v>
      </c>
      <c r="FU224" s="1">
        <v>313</v>
      </c>
    </row>
    <row r="225" spans="63:177">
      <c r="BK225" s="29">
        <v>478842697</v>
      </c>
      <c r="BL225" s="1" t="s">
        <v>182</v>
      </c>
      <c r="BM225" s="1">
        <v>275</v>
      </c>
      <c r="BN225" s="1" t="s">
        <v>289</v>
      </c>
      <c r="BO225" s="1" t="s">
        <v>370</v>
      </c>
      <c r="BP225" s="1">
        <v>97</v>
      </c>
      <c r="BQ225" s="1">
        <v>0</v>
      </c>
      <c r="BR225" s="4">
        <v>61.381443298969074</v>
      </c>
      <c r="BS225" s="4">
        <v>49.484536082474229</v>
      </c>
      <c r="BT225" s="4">
        <v>51.453608247422679</v>
      </c>
      <c r="BU225" s="4">
        <v>162.31958762886597</v>
      </c>
      <c r="BV225" s="4">
        <v>54.106529209621968</v>
      </c>
      <c r="BW225" s="1">
        <v>9</v>
      </c>
      <c r="BX225" s="1">
        <v>38</v>
      </c>
      <c r="BY225" s="1">
        <v>31</v>
      </c>
      <c r="BZ225" s="1">
        <v>19</v>
      </c>
      <c r="CA225" s="1">
        <v>1</v>
      </c>
      <c r="CB225" s="1">
        <v>0</v>
      </c>
      <c r="CC225" s="1">
        <v>31</v>
      </c>
      <c r="CD225" s="1">
        <v>34</v>
      </c>
      <c r="CE225" s="1">
        <v>16</v>
      </c>
      <c r="CF225" s="1">
        <v>16</v>
      </c>
      <c r="CG225" s="1">
        <v>1</v>
      </c>
      <c r="CH225" s="1">
        <v>4</v>
      </c>
      <c r="CI225" s="1">
        <v>27</v>
      </c>
      <c r="CJ225" s="1">
        <v>33</v>
      </c>
      <c r="CK225" s="1">
        <v>21</v>
      </c>
      <c r="CL225" s="1">
        <v>16</v>
      </c>
      <c r="CM225" s="1">
        <v>0</v>
      </c>
      <c r="CN225" s="1">
        <v>0</v>
      </c>
      <c r="CO225" s="1">
        <v>0</v>
      </c>
      <c r="CP225" s="1">
        <v>0</v>
      </c>
      <c r="CQ225" s="1">
        <v>29</v>
      </c>
      <c r="CR225" s="1">
        <v>0</v>
      </c>
      <c r="CS225" s="4">
        <v>57.172413793103445</v>
      </c>
      <c r="CT225" s="4">
        <v>44.413793103448278</v>
      </c>
      <c r="CU225" s="4">
        <v>57.137931034482762</v>
      </c>
      <c r="CV225" s="4">
        <v>58.758620689655174</v>
      </c>
      <c r="CW225" s="4">
        <v>158.72413793103448</v>
      </c>
      <c r="CX225" s="4">
        <v>52.90804597701149</v>
      </c>
      <c r="CY225" s="4">
        <v>54.370689655172413</v>
      </c>
      <c r="CZ225" s="1">
        <v>2</v>
      </c>
      <c r="DA225" s="1">
        <v>14</v>
      </c>
      <c r="DB225" s="1">
        <v>12</v>
      </c>
      <c r="DC225" s="1">
        <v>1</v>
      </c>
      <c r="DD225" s="1">
        <v>0</v>
      </c>
      <c r="DE225" s="1">
        <v>0</v>
      </c>
      <c r="DF225" s="1">
        <v>11</v>
      </c>
      <c r="DG225" s="1">
        <v>9</v>
      </c>
      <c r="DH225" s="1">
        <v>6</v>
      </c>
      <c r="DI225" s="1">
        <v>3</v>
      </c>
      <c r="DJ225" s="1">
        <v>0</v>
      </c>
      <c r="DK225" s="1">
        <v>0</v>
      </c>
      <c r="DL225" s="1">
        <v>8</v>
      </c>
      <c r="DM225" s="1">
        <v>7</v>
      </c>
      <c r="DN225" s="1">
        <v>7</v>
      </c>
      <c r="DO225" s="1">
        <v>7</v>
      </c>
      <c r="DP225" s="1">
        <v>0</v>
      </c>
      <c r="DQ225" s="1">
        <v>0</v>
      </c>
      <c r="DR225" s="1">
        <v>2</v>
      </c>
      <c r="DS225" s="1">
        <v>11</v>
      </c>
      <c r="DT225" s="1">
        <v>14</v>
      </c>
      <c r="DU225" s="1">
        <v>2</v>
      </c>
      <c r="DV225" s="1">
        <v>0</v>
      </c>
      <c r="DW225" s="1">
        <v>0</v>
      </c>
      <c r="DX225" s="1">
        <v>0</v>
      </c>
      <c r="DY225" s="1">
        <v>0</v>
      </c>
      <c r="DZ225" s="1">
        <v>126</v>
      </c>
      <c r="EA225" s="1">
        <v>0</v>
      </c>
      <c r="EB225" s="4">
        <v>60.412698412698411</v>
      </c>
      <c r="EC225" s="4">
        <v>48.317460317460316</v>
      </c>
      <c r="ED225" s="4">
        <v>52.761904761904759</v>
      </c>
      <c r="EE225" s="4">
        <v>58.758620689655174</v>
      </c>
      <c r="EF225" s="4">
        <v>161.49206349206349</v>
      </c>
      <c r="EG225" s="4">
        <v>53.830687830687829</v>
      </c>
      <c r="EH225" s="4">
        <v>54.167328042328037</v>
      </c>
      <c r="EI225" s="1">
        <v>11</v>
      </c>
      <c r="EJ225" s="1">
        <v>52</v>
      </c>
      <c r="EK225" s="1">
        <v>43</v>
      </c>
      <c r="EL225" s="1">
        <v>20</v>
      </c>
      <c r="EM225" s="1">
        <v>1</v>
      </c>
      <c r="EN225" s="1">
        <v>0</v>
      </c>
      <c r="EO225" s="1">
        <v>42</v>
      </c>
      <c r="EP225" s="1">
        <v>43</v>
      </c>
      <c r="EQ225" s="1">
        <v>22</v>
      </c>
      <c r="ER225" s="1">
        <v>19</v>
      </c>
      <c r="ES225" s="1">
        <v>1</v>
      </c>
      <c r="ET225" s="1">
        <v>4</v>
      </c>
      <c r="EU225" s="1">
        <v>35</v>
      </c>
      <c r="EV225" s="1">
        <v>40</v>
      </c>
      <c r="EW225" s="1">
        <v>28</v>
      </c>
      <c r="EX225" s="1">
        <v>23</v>
      </c>
      <c r="EY225" s="1">
        <v>0</v>
      </c>
      <c r="EZ225" s="1">
        <v>0</v>
      </c>
      <c r="FA225" s="1">
        <v>2</v>
      </c>
      <c r="FB225" s="1">
        <v>11</v>
      </c>
      <c r="FC225" s="1">
        <v>14</v>
      </c>
      <c r="FD225" s="1">
        <v>2</v>
      </c>
      <c r="FE225" s="1">
        <v>0</v>
      </c>
      <c r="FF225" s="1">
        <v>0</v>
      </c>
      <c r="FG225" s="1">
        <v>0</v>
      </c>
      <c r="FH225" s="1">
        <v>0</v>
      </c>
      <c r="FI225" s="1">
        <v>33</v>
      </c>
      <c r="FJ225" s="1">
        <v>43</v>
      </c>
      <c r="FK225" s="1">
        <v>37</v>
      </c>
      <c r="FL225" s="1">
        <v>2</v>
      </c>
      <c r="FM225" s="1">
        <v>1</v>
      </c>
      <c r="FN225" s="1">
        <v>2</v>
      </c>
      <c r="FO225" s="1">
        <v>35</v>
      </c>
      <c r="FP225" s="1">
        <v>9</v>
      </c>
      <c r="FQ225" s="1">
        <v>35</v>
      </c>
      <c r="FR225" s="1" t="s">
        <v>322</v>
      </c>
      <c r="FS225" s="1">
        <v>313</v>
      </c>
      <c r="FT225" s="1">
        <v>134</v>
      </c>
      <c r="FU225" s="1">
        <v>313</v>
      </c>
    </row>
    <row r="226" spans="63:177">
      <c r="BK226" s="29">
        <v>358194559</v>
      </c>
      <c r="BL226" s="1" t="s">
        <v>183</v>
      </c>
      <c r="BM226" s="1">
        <v>278</v>
      </c>
      <c r="BN226" s="1" t="s">
        <v>289</v>
      </c>
      <c r="BO226" s="1" t="s">
        <v>370</v>
      </c>
      <c r="BP226" s="1">
        <v>114</v>
      </c>
      <c r="BQ226" s="1">
        <v>0</v>
      </c>
      <c r="BR226" s="4">
        <v>58.60526315789474</v>
      </c>
      <c r="BS226" s="4">
        <v>46.94736842105263</v>
      </c>
      <c r="BT226" s="4">
        <v>45.833333333333336</v>
      </c>
      <c r="BU226" s="4">
        <v>151.38596491228071</v>
      </c>
      <c r="BV226" s="4">
        <v>50.461988304093587</v>
      </c>
      <c r="BW226" s="1">
        <v>13</v>
      </c>
      <c r="BX226" s="1">
        <v>50</v>
      </c>
      <c r="BY226" s="1">
        <v>32</v>
      </c>
      <c r="BZ226" s="1">
        <v>19</v>
      </c>
      <c r="CA226" s="1">
        <v>1</v>
      </c>
      <c r="CB226" s="1">
        <v>0</v>
      </c>
      <c r="CC226" s="1">
        <v>43</v>
      </c>
      <c r="CD226" s="1">
        <v>33</v>
      </c>
      <c r="CE226" s="1">
        <v>21</v>
      </c>
      <c r="CF226" s="1">
        <v>17</v>
      </c>
      <c r="CG226" s="1">
        <v>2</v>
      </c>
      <c r="CH226" s="1">
        <v>1</v>
      </c>
      <c r="CI226" s="1">
        <v>45</v>
      </c>
      <c r="CJ226" s="1">
        <v>30</v>
      </c>
      <c r="CK226" s="1">
        <v>27</v>
      </c>
      <c r="CL226" s="1">
        <v>12</v>
      </c>
      <c r="CM226" s="1">
        <v>1</v>
      </c>
      <c r="CN226" s="1">
        <v>0</v>
      </c>
      <c r="CO226" s="1">
        <v>1</v>
      </c>
      <c r="CP226" s="1">
        <v>0</v>
      </c>
      <c r="CQ226" s="1">
        <v>31</v>
      </c>
      <c r="CR226" s="1">
        <v>0</v>
      </c>
      <c r="CS226" s="4">
        <v>49.193548387096776</v>
      </c>
      <c r="CT226" s="4">
        <v>34.838709677419352</v>
      </c>
      <c r="CU226" s="4">
        <v>47.451612903225808</v>
      </c>
      <c r="CV226" s="4">
        <v>43.806451612903224</v>
      </c>
      <c r="CW226" s="4">
        <v>131.48387096774192</v>
      </c>
      <c r="CX226" s="4">
        <v>43.827956989247298</v>
      </c>
      <c r="CY226" s="4">
        <v>43.822580645161288</v>
      </c>
      <c r="CZ226" s="1">
        <v>6</v>
      </c>
      <c r="DA226" s="1">
        <v>16</v>
      </c>
      <c r="DB226" s="1">
        <v>9</v>
      </c>
      <c r="DC226" s="1">
        <v>0</v>
      </c>
      <c r="DD226" s="1">
        <v>0</v>
      </c>
      <c r="DE226" s="1">
        <v>0</v>
      </c>
      <c r="DF226" s="1">
        <v>15</v>
      </c>
      <c r="DG226" s="1">
        <v>13</v>
      </c>
      <c r="DH226" s="1">
        <v>2</v>
      </c>
      <c r="DI226" s="1">
        <v>1</v>
      </c>
      <c r="DJ226" s="1">
        <v>0</v>
      </c>
      <c r="DK226" s="1">
        <v>0</v>
      </c>
      <c r="DL226" s="1">
        <v>10</v>
      </c>
      <c r="DM226" s="1">
        <v>10</v>
      </c>
      <c r="DN226" s="1">
        <v>7</v>
      </c>
      <c r="DO226" s="1">
        <v>4</v>
      </c>
      <c r="DP226" s="1">
        <v>0</v>
      </c>
      <c r="DQ226" s="1">
        <v>0</v>
      </c>
      <c r="DR226" s="1">
        <v>8</v>
      </c>
      <c r="DS226" s="1">
        <v>19</v>
      </c>
      <c r="DT226" s="1">
        <v>3</v>
      </c>
      <c r="DU226" s="1">
        <v>1</v>
      </c>
      <c r="DV226" s="1">
        <v>0</v>
      </c>
      <c r="DW226" s="1">
        <v>0</v>
      </c>
      <c r="DX226" s="1">
        <v>0</v>
      </c>
      <c r="DY226" s="1">
        <v>0</v>
      </c>
      <c r="DZ226" s="1">
        <v>145</v>
      </c>
      <c r="EA226" s="1">
        <v>0</v>
      </c>
      <c r="EB226" s="4">
        <v>56.593103448275862</v>
      </c>
      <c r="EC226" s="4">
        <v>44.358620689655176</v>
      </c>
      <c r="ED226" s="4">
        <v>46.179310344827584</v>
      </c>
      <c r="EE226" s="4">
        <v>43.806451612903224</v>
      </c>
      <c r="EF226" s="4">
        <v>147.13103448275862</v>
      </c>
      <c r="EG226" s="4">
        <v>49.043678160919541</v>
      </c>
      <c r="EH226" s="4">
        <v>49.042528735632189</v>
      </c>
      <c r="EI226" s="1">
        <v>19</v>
      </c>
      <c r="EJ226" s="1">
        <v>66</v>
      </c>
      <c r="EK226" s="1">
        <v>41</v>
      </c>
      <c r="EL226" s="1">
        <v>19</v>
      </c>
      <c r="EM226" s="1">
        <v>1</v>
      </c>
      <c r="EN226" s="1">
        <v>0</v>
      </c>
      <c r="EO226" s="1">
        <v>58</v>
      </c>
      <c r="EP226" s="1">
        <v>46</v>
      </c>
      <c r="EQ226" s="1">
        <v>23</v>
      </c>
      <c r="ER226" s="1">
        <v>18</v>
      </c>
      <c r="ES226" s="1">
        <v>2</v>
      </c>
      <c r="ET226" s="1">
        <v>1</v>
      </c>
      <c r="EU226" s="1">
        <v>55</v>
      </c>
      <c r="EV226" s="1">
        <v>40</v>
      </c>
      <c r="EW226" s="1">
        <v>34</v>
      </c>
      <c r="EX226" s="1">
        <v>16</v>
      </c>
      <c r="EY226" s="1">
        <v>1</v>
      </c>
      <c r="EZ226" s="1">
        <v>0</v>
      </c>
      <c r="FA226" s="1">
        <v>8</v>
      </c>
      <c r="FB226" s="1">
        <v>19</v>
      </c>
      <c r="FC226" s="1">
        <v>3</v>
      </c>
      <c r="FD226" s="1">
        <v>1</v>
      </c>
      <c r="FE226" s="1">
        <v>0</v>
      </c>
      <c r="FF226" s="1">
        <v>0</v>
      </c>
      <c r="FG226" s="1">
        <v>1</v>
      </c>
      <c r="FH226" s="1">
        <v>0</v>
      </c>
      <c r="FI226" s="1">
        <v>49</v>
      </c>
      <c r="FJ226" s="1">
        <v>108</v>
      </c>
      <c r="FK226" s="1">
        <v>71</v>
      </c>
      <c r="FL226" s="1">
        <v>4</v>
      </c>
      <c r="FM226" s="1">
        <v>7</v>
      </c>
      <c r="FN226" s="1">
        <v>4</v>
      </c>
      <c r="FO226" s="1">
        <v>35</v>
      </c>
      <c r="FP226" s="1">
        <v>9</v>
      </c>
      <c r="FQ226" s="1">
        <v>35</v>
      </c>
      <c r="FR226" s="1" t="s">
        <v>322</v>
      </c>
      <c r="FS226" s="1">
        <v>313</v>
      </c>
      <c r="FT226" s="1">
        <v>134</v>
      </c>
      <c r="FU226" s="1">
        <v>313</v>
      </c>
    </row>
    <row r="227" spans="63:177">
      <c r="BK227" s="29">
        <v>422639433</v>
      </c>
      <c r="BL227" s="1" t="s">
        <v>184</v>
      </c>
      <c r="BM227" s="1">
        <v>279</v>
      </c>
      <c r="BN227" s="1" t="s">
        <v>289</v>
      </c>
      <c r="BO227" s="1" t="s">
        <v>370</v>
      </c>
      <c r="BP227" s="1">
        <v>75</v>
      </c>
      <c r="BQ227" s="1">
        <v>2</v>
      </c>
      <c r="BR227" s="4">
        <v>58.095890410958901</v>
      </c>
      <c r="BS227" s="4">
        <v>47.835616438356162</v>
      </c>
      <c r="BT227" s="4">
        <v>48.287671232876711</v>
      </c>
      <c r="BU227" s="4">
        <v>154.21917808219177</v>
      </c>
      <c r="BV227" s="4">
        <v>51.406392694063939</v>
      </c>
      <c r="BW227" s="1">
        <v>5</v>
      </c>
      <c r="BX227" s="1">
        <v>35</v>
      </c>
      <c r="BY227" s="1">
        <v>23</v>
      </c>
      <c r="BZ227" s="1">
        <v>10</v>
      </c>
      <c r="CA227" s="1">
        <v>1</v>
      </c>
      <c r="CB227" s="1">
        <v>1</v>
      </c>
      <c r="CC227" s="1">
        <v>23</v>
      </c>
      <c r="CD227" s="1">
        <v>25</v>
      </c>
      <c r="CE227" s="1">
        <v>13</v>
      </c>
      <c r="CF227" s="1">
        <v>12</v>
      </c>
      <c r="CG227" s="1">
        <v>0</v>
      </c>
      <c r="CH227" s="1">
        <v>2</v>
      </c>
      <c r="CI227" s="1">
        <v>25</v>
      </c>
      <c r="CJ227" s="1">
        <v>24</v>
      </c>
      <c r="CK227" s="1">
        <v>17</v>
      </c>
      <c r="CL227" s="1">
        <v>7</v>
      </c>
      <c r="CM227" s="1">
        <v>0</v>
      </c>
      <c r="CN227" s="1">
        <v>0</v>
      </c>
      <c r="CO227" s="1">
        <v>0</v>
      </c>
      <c r="CP227" s="1">
        <v>0</v>
      </c>
      <c r="CQ227" s="1">
        <v>19</v>
      </c>
      <c r="CR227" s="1">
        <v>1</v>
      </c>
      <c r="CS227" s="4">
        <v>52.833333333333336</v>
      </c>
      <c r="CT227" s="4">
        <v>43.777777777777779</v>
      </c>
      <c r="CU227" s="4">
        <v>56.5</v>
      </c>
      <c r="CV227" s="4">
        <v>50.777777777777779</v>
      </c>
      <c r="CW227" s="4">
        <v>153.11111111111111</v>
      </c>
      <c r="CX227" s="4">
        <v>51.037037037037038</v>
      </c>
      <c r="CY227" s="4">
        <v>50.972222222222221</v>
      </c>
      <c r="CZ227" s="1">
        <v>3</v>
      </c>
      <c r="DA227" s="1">
        <v>7</v>
      </c>
      <c r="DB227" s="1">
        <v>8</v>
      </c>
      <c r="DC227" s="1">
        <v>0</v>
      </c>
      <c r="DD227" s="1">
        <v>0</v>
      </c>
      <c r="DE227" s="1">
        <v>0</v>
      </c>
      <c r="DF227" s="1">
        <v>6</v>
      </c>
      <c r="DG227" s="1">
        <v>7</v>
      </c>
      <c r="DH227" s="1">
        <v>3</v>
      </c>
      <c r="DI227" s="1">
        <v>2</v>
      </c>
      <c r="DJ227" s="1">
        <v>0</v>
      </c>
      <c r="DK227" s="1">
        <v>1</v>
      </c>
      <c r="DL227" s="1">
        <v>4</v>
      </c>
      <c r="DM227" s="1">
        <v>5</v>
      </c>
      <c r="DN227" s="1">
        <v>8</v>
      </c>
      <c r="DO227" s="1">
        <v>1</v>
      </c>
      <c r="DP227" s="1">
        <v>0</v>
      </c>
      <c r="DQ227" s="1">
        <v>0</v>
      </c>
      <c r="DR227" s="1">
        <v>5</v>
      </c>
      <c r="DS227" s="1">
        <v>5</v>
      </c>
      <c r="DT227" s="1">
        <v>7</v>
      </c>
      <c r="DU227" s="1">
        <v>1</v>
      </c>
      <c r="DV227" s="1">
        <v>0</v>
      </c>
      <c r="DW227" s="1">
        <v>0</v>
      </c>
      <c r="DX227" s="1">
        <v>0</v>
      </c>
      <c r="DY227" s="1">
        <v>0</v>
      </c>
      <c r="DZ227" s="1">
        <v>94</v>
      </c>
      <c r="EA227" s="1">
        <v>3</v>
      </c>
      <c r="EB227" s="4">
        <v>57.054945054945058</v>
      </c>
      <c r="EC227" s="4">
        <v>47.032967032967036</v>
      </c>
      <c r="ED227" s="4">
        <v>49.912087912087912</v>
      </c>
      <c r="EE227" s="4">
        <v>50.777777777777779</v>
      </c>
      <c r="EF227" s="4">
        <v>154</v>
      </c>
      <c r="EG227" s="4">
        <v>51.333333333333329</v>
      </c>
      <c r="EH227" s="4">
        <v>51.320512820512825</v>
      </c>
      <c r="EI227" s="1">
        <v>8</v>
      </c>
      <c r="EJ227" s="1">
        <v>42</v>
      </c>
      <c r="EK227" s="1">
        <v>31</v>
      </c>
      <c r="EL227" s="1">
        <v>10</v>
      </c>
      <c r="EM227" s="1">
        <v>1</v>
      </c>
      <c r="EN227" s="1">
        <v>1</v>
      </c>
      <c r="EO227" s="1">
        <v>29</v>
      </c>
      <c r="EP227" s="1">
        <v>32</v>
      </c>
      <c r="EQ227" s="1">
        <v>16</v>
      </c>
      <c r="ER227" s="1">
        <v>14</v>
      </c>
      <c r="ES227" s="1">
        <v>0</v>
      </c>
      <c r="ET227" s="1">
        <v>3</v>
      </c>
      <c r="EU227" s="1">
        <v>29</v>
      </c>
      <c r="EV227" s="1">
        <v>29</v>
      </c>
      <c r="EW227" s="1">
        <v>25</v>
      </c>
      <c r="EX227" s="1">
        <v>8</v>
      </c>
      <c r="EY227" s="1">
        <v>0</v>
      </c>
      <c r="EZ227" s="1">
        <v>0</v>
      </c>
      <c r="FA227" s="1">
        <v>5</v>
      </c>
      <c r="FB227" s="1">
        <v>5</v>
      </c>
      <c r="FC227" s="1">
        <v>7</v>
      </c>
      <c r="FD227" s="1">
        <v>1</v>
      </c>
      <c r="FE227" s="1">
        <v>0</v>
      </c>
      <c r="FF227" s="1">
        <v>0</v>
      </c>
      <c r="FG227" s="1">
        <v>0</v>
      </c>
      <c r="FH227" s="1">
        <v>0</v>
      </c>
      <c r="FI227" s="1">
        <v>45</v>
      </c>
      <c r="FJ227" s="1">
        <v>59</v>
      </c>
      <c r="FK227" s="1">
        <v>53</v>
      </c>
      <c r="FL227" s="1">
        <v>3</v>
      </c>
      <c r="FM227" s="1">
        <v>2</v>
      </c>
      <c r="FN227" s="1">
        <v>3</v>
      </c>
      <c r="FO227" s="1">
        <v>35</v>
      </c>
      <c r="FP227" s="1">
        <v>9</v>
      </c>
      <c r="FQ227" s="1">
        <v>35</v>
      </c>
      <c r="FR227" s="1" t="s">
        <v>322</v>
      </c>
      <c r="FS227" s="1">
        <v>313</v>
      </c>
      <c r="FT227" s="1">
        <v>134</v>
      </c>
      <c r="FU227" s="1">
        <v>313</v>
      </c>
    </row>
    <row r="228" spans="63:177">
      <c r="BK228" s="29">
        <v>567320615</v>
      </c>
      <c r="BL228" s="1" t="s">
        <v>185</v>
      </c>
      <c r="BM228" s="1">
        <v>280</v>
      </c>
      <c r="BN228" s="1" t="s">
        <v>289</v>
      </c>
      <c r="BO228" s="1" t="s">
        <v>290</v>
      </c>
      <c r="BP228" s="1">
        <v>168</v>
      </c>
      <c r="BQ228" s="1">
        <v>0</v>
      </c>
      <c r="BR228" s="4">
        <v>51.386904761904759</v>
      </c>
      <c r="BS228" s="4">
        <v>37.976190476190474</v>
      </c>
      <c r="BT228" s="4">
        <v>33.416666666666664</v>
      </c>
      <c r="BU228" s="4">
        <v>122.7797619047619</v>
      </c>
      <c r="BV228" s="4">
        <v>40.926587301587318</v>
      </c>
      <c r="BW228" s="1">
        <v>36</v>
      </c>
      <c r="BX228" s="1">
        <v>73</v>
      </c>
      <c r="BY228" s="1">
        <v>42</v>
      </c>
      <c r="BZ228" s="1">
        <v>17</v>
      </c>
      <c r="CA228" s="1">
        <v>0</v>
      </c>
      <c r="CB228" s="1">
        <v>0</v>
      </c>
      <c r="CC228" s="1">
        <v>86</v>
      </c>
      <c r="CD228" s="1">
        <v>51</v>
      </c>
      <c r="CE228" s="1">
        <v>17</v>
      </c>
      <c r="CF228" s="1">
        <v>14</v>
      </c>
      <c r="CG228" s="1">
        <v>1</v>
      </c>
      <c r="CH228" s="1">
        <v>2</v>
      </c>
      <c r="CI228" s="1">
        <v>99</v>
      </c>
      <c r="CJ228" s="1">
        <v>41</v>
      </c>
      <c r="CK228" s="1">
        <v>24</v>
      </c>
      <c r="CL228" s="1">
        <v>4</v>
      </c>
      <c r="CM228" s="1">
        <v>2</v>
      </c>
      <c r="CN228" s="1">
        <v>1</v>
      </c>
      <c r="CO228" s="1">
        <v>0</v>
      </c>
      <c r="CP228" s="1">
        <v>0</v>
      </c>
      <c r="CQ228" s="1">
        <v>0</v>
      </c>
      <c r="CR228" s="1">
        <v>0</v>
      </c>
      <c r="CS228" s="4"/>
      <c r="CT228" s="4"/>
      <c r="CU228" s="4"/>
      <c r="CV228" s="4"/>
      <c r="CW228" s="4"/>
      <c r="CX228" s="4"/>
      <c r="CY228" s="4"/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U228" s="1">
        <v>0</v>
      </c>
      <c r="DV228" s="1">
        <v>0</v>
      </c>
      <c r="DW228" s="1">
        <v>0</v>
      </c>
      <c r="DX228" s="1">
        <v>0</v>
      </c>
      <c r="DY228" s="1">
        <v>0</v>
      </c>
      <c r="DZ228" s="1">
        <v>168</v>
      </c>
      <c r="EA228" s="1">
        <v>0</v>
      </c>
      <c r="EB228" s="4">
        <v>51.386904761904759</v>
      </c>
      <c r="EC228" s="4">
        <v>37.976190476190474</v>
      </c>
      <c r="ED228" s="4">
        <v>33.416666666666664</v>
      </c>
      <c r="EE228" s="4"/>
      <c r="EF228" s="4">
        <v>122.7797619047619</v>
      </c>
      <c r="EG228" s="4">
        <v>40.926587301587318</v>
      </c>
      <c r="EH228" s="4">
        <v>40.926587301587318</v>
      </c>
      <c r="EI228" s="1">
        <v>36</v>
      </c>
      <c r="EJ228" s="1">
        <v>73</v>
      </c>
      <c r="EK228" s="1">
        <v>42</v>
      </c>
      <c r="EL228" s="1">
        <v>17</v>
      </c>
      <c r="EM228" s="1">
        <v>0</v>
      </c>
      <c r="EN228" s="1">
        <v>0</v>
      </c>
      <c r="EO228" s="1">
        <v>86</v>
      </c>
      <c r="EP228" s="1">
        <v>51</v>
      </c>
      <c r="EQ228" s="1">
        <v>17</v>
      </c>
      <c r="ER228" s="1">
        <v>14</v>
      </c>
      <c r="ES228" s="1">
        <v>1</v>
      </c>
      <c r="ET228" s="1">
        <v>2</v>
      </c>
      <c r="EU228" s="1">
        <v>99</v>
      </c>
      <c r="EV228" s="1">
        <v>41</v>
      </c>
      <c r="EW228" s="1">
        <v>24</v>
      </c>
      <c r="EX228" s="1">
        <v>4</v>
      </c>
      <c r="EY228" s="1">
        <v>2</v>
      </c>
      <c r="EZ228" s="1">
        <v>1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173</v>
      </c>
      <c r="FJ228" s="1" t="s">
        <v>375</v>
      </c>
      <c r="FK228" s="1">
        <v>187</v>
      </c>
      <c r="FL228" s="1">
        <v>26</v>
      </c>
      <c r="FM228" s="1" t="s">
        <v>375</v>
      </c>
      <c r="FN228" s="1">
        <v>26</v>
      </c>
      <c r="FO228" s="1">
        <v>35</v>
      </c>
      <c r="FP228" s="1">
        <v>9</v>
      </c>
      <c r="FQ228" s="1">
        <v>35</v>
      </c>
      <c r="FR228" s="1" t="s">
        <v>322</v>
      </c>
      <c r="FS228" s="1">
        <v>313</v>
      </c>
      <c r="FT228" s="1">
        <v>134</v>
      </c>
      <c r="FU228" s="1">
        <v>313</v>
      </c>
    </row>
    <row r="229" spans="63:177">
      <c r="BK229" s="29">
        <v>901573112</v>
      </c>
      <c r="BL229" s="1" t="s">
        <v>186</v>
      </c>
      <c r="BM229" s="1">
        <v>281</v>
      </c>
      <c r="BN229" s="1" t="s">
        <v>289</v>
      </c>
      <c r="BO229" s="1" t="s">
        <v>290</v>
      </c>
      <c r="BP229" s="1">
        <v>229</v>
      </c>
      <c r="BQ229" s="1">
        <v>0</v>
      </c>
      <c r="BR229" s="4">
        <v>56.663755458515283</v>
      </c>
      <c r="BS229" s="4">
        <v>45.082969432314414</v>
      </c>
      <c r="BT229" s="4">
        <v>40.248908296943235</v>
      </c>
      <c r="BU229" s="4">
        <v>141.99563318777294</v>
      </c>
      <c r="BV229" s="4">
        <v>47.331877729257634</v>
      </c>
      <c r="BW229" s="1">
        <v>36</v>
      </c>
      <c r="BX229" s="1">
        <v>95</v>
      </c>
      <c r="BY229" s="1">
        <v>56</v>
      </c>
      <c r="BZ229" s="1">
        <v>42</v>
      </c>
      <c r="CA229" s="1">
        <v>1</v>
      </c>
      <c r="CB229" s="1">
        <v>3</v>
      </c>
      <c r="CC229" s="1">
        <v>85</v>
      </c>
      <c r="CD229" s="1">
        <v>76</v>
      </c>
      <c r="CE229" s="1">
        <v>39</v>
      </c>
      <c r="CF229" s="1">
        <v>29</v>
      </c>
      <c r="CG229" s="1">
        <v>2</v>
      </c>
      <c r="CH229" s="1">
        <v>3</v>
      </c>
      <c r="CI229" s="1">
        <v>107</v>
      </c>
      <c r="CJ229" s="1">
        <v>68</v>
      </c>
      <c r="CK229" s="1">
        <v>36</v>
      </c>
      <c r="CL229" s="1">
        <v>18</v>
      </c>
      <c r="CM229" s="1">
        <v>2</v>
      </c>
      <c r="CN229" s="1">
        <v>2</v>
      </c>
      <c r="CO229" s="1">
        <v>1</v>
      </c>
      <c r="CP229" s="1">
        <v>0</v>
      </c>
      <c r="CQ229" s="1">
        <v>0</v>
      </c>
      <c r="CR229" s="1">
        <v>0</v>
      </c>
      <c r="CS229" s="4"/>
      <c r="CT229" s="4"/>
      <c r="CU229" s="4"/>
      <c r="CV229" s="4"/>
      <c r="CW229" s="4"/>
      <c r="CX229" s="4"/>
      <c r="CY229" s="4"/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U229" s="1">
        <v>0</v>
      </c>
      <c r="DV229" s="1">
        <v>0</v>
      </c>
      <c r="DW229" s="1">
        <v>0</v>
      </c>
      <c r="DX229" s="1">
        <v>0</v>
      </c>
      <c r="DY229" s="1">
        <v>0</v>
      </c>
      <c r="DZ229" s="1">
        <v>229</v>
      </c>
      <c r="EA229" s="1">
        <v>0</v>
      </c>
      <c r="EB229" s="4">
        <v>56.663755458515283</v>
      </c>
      <c r="EC229" s="4">
        <v>45.082969432314414</v>
      </c>
      <c r="ED229" s="4">
        <v>40.248908296943235</v>
      </c>
      <c r="EE229" s="4"/>
      <c r="EF229" s="4">
        <v>141.99563318777294</v>
      </c>
      <c r="EG229" s="4">
        <v>47.331877729257634</v>
      </c>
      <c r="EH229" s="4">
        <v>47.331877729257634</v>
      </c>
      <c r="EI229" s="1">
        <v>36</v>
      </c>
      <c r="EJ229" s="1">
        <v>95</v>
      </c>
      <c r="EK229" s="1">
        <v>56</v>
      </c>
      <c r="EL229" s="1">
        <v>42</v>
      </c>
      <c r="EM229" s="1">
        <v>1</v>
      </c>
      <c r="EN229" s="1">
        <v>3</v>
      </c>
      <c r="EO229" s="1">
        <v>85</v>
      </c>
      <c r="EP229" s="1">
        <v>76</v>
      </c>
      <c r="EQ229" s="1">
        <v>39</v>
      </c>
      <c r="ER229" s="1">
        <v>29</v>
      </c>
      <c r="ES229" s="1">
        <v>2</v>
      </c>
      <c r="ET229" s="1">
        <v>3</v>
      </c>
      <c r="EU229" s="1">
        <v>107</v>
      </c>
      <c r="EV229" s="1">
        <v>68</v>
      </c>
      <c r="EW229" s="1">
        <v>36</v>
      </c>
      <c r="EX229" s="1">
        <v>18</v>
      </c>
      <c r="EY229" s="1">
        <v>2</v>
      </c>
      <c r="EZ229" s="1">
        <v>2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1</v>
      </c>
      <c r="FH229" s="1">
        <v>0</v>
      </c>
      <c r="FI229" s="1">
        <v>89</v>
      </c>
      <c r="FJ229" s="1" t="s">
        <v>375</v>
      </c>
      <c r="FK229" s="1">
        <v>102</v>
      </c>
      <c r="FL229" s="1">
        <v>11</v>
      </c>
      <c r="FM229" s="1" t="s">
        <v>375</v>
      </c>
      <c r="FN229" s="1">
        <v>11</v>
      </c>
      <c r="FO229" s="1">
        <v>35</v>
      </c>
      <c r="FP229" s="1">
        <v>9</v>
      </c>
      <c r="FQ229" s="1">
        <v>35</v>
      </c>
      <c r="FR229" s="1" t="s">
        <v>322</v>
      </c>
      <c r="FS229" s="1">
        <v>313</v>
      </c>
      <c r="FT229" s="1">
        <v>134</v>
      </c>
      <c r="FU229" s="1">
        <v>313</v>
      </c>
    </row>
    <row r="230" spans="63:177">
      <c r="BK230" s="29">
        <v>860482837</v>
      </c>
      <c r="BL230" s="1" t="s">
        <v>187</v>
      </c>
      <c r="BM230" s="1">
        <v>282</v>
      </c>
      <c r="BN230" s="1" t="s">
        <v>289</v>
      </c>
      <c r="BO230" s="1" t="s">
        <v>370</v>
      </c>
      <c r="BP230" s="1">
        <v>92</v>
      </c>
      <c r="BQ230" s="1">
        <v>0</v>
      </c>
      <c r="BR230" s="4">
        <v>57.260869565217391</v>
      </c>
      <c r="BS230" s="4">
        <v>42.434782608695649</v>
      </c>
      <c r="BT230" s="4">
        <v>44.206521739130437</v>
      </c>
      <c r="BU230" s="4">
        <v>143.90217391304347</v>
      </c>
      <c r="BV230" s="4">
        <v>47.967391304347807</v>
      </c>
      <c r="BW230" s="1">
        <v>11</v>
      </c>
      <c r="BX230" s="1">
        <v>37</v>
      </c>
      <c r="BY230" s="1">
        <v>29</v>
      </c>
      <c r="BZ230" s="1">
        <v>15</v>
      </c>
      <c r="CA230" s="1">
        <v>0</v>
      </c>
      <c r="CB230" s="1">
        <v>1</v>
      </c>
      <c r="CC230" s="1">
        <v>40</v>
      </c>
      <c r="CD230" s="1">
        <v>28</v>
      </c>
      <c r="CE230" s="1">
        <v>16</v>
      </c>
      <c r="CF230" s="1">
        <v>8</v>
      </c>
      <c r="CG230" s="1">
        <v>0</v>
      </c>
      <c r="CH230" s="1">
        <v>2</v>
      </c>
      <c r="CI230" s="1">
        <v>33</v>
      </c>
      <c r="CJ230" s="1">
        <v>32</v>
      </c>
      <c r="CK230" s="1">
        <v>20</v>
      </c>
      <c r="CL230" s="1">
        <v>7</v>
      </c>
      <c r="CM230" s="1">
        <v>2</v>
      </c>
      <c r="CN230" s="1">
        <v>0</v>
      </c>
      <c r="CO230" s="1">
        <v>0</v>
      </c>
      <c r="CP230" s="1">
        <v>0</v>
      </c>
      <c r="CQ230" s="1">
        <v>25</v>
      </c>
      <c r="CR230" s="1">
        <v>0</v>
      </c>
      <c r="CS230" s="4">
        <v>48.12</v>
      </c>
      <c r="CT230" s="4">
        <v>41.44</v>
      </c>
      <c r="CU230" s="4">
        <v>46.56</v>
      </c>
      <c r="CV230" s="4">
        <v>50.8</v>
      </c>
      <c r="CW230" s="4">
        <v>136.12</v>
      </c>
      <c r="CX230" s="4">
        <v>45.373333333333342</v>
      </c>
      <c r="CY230" s="4">
        <v>46.73</v>
      </c>
      <c r="CZ230" s="1">
        <v>6</v>
      </c>
      <c r="DA230" s="1">
        <v>11</v>
      </c>
      <c r="DB230" s="1">
        <v>7</v>
      </c>
      <c r="DC230" s="1">
        <v>1</v>
      </c>
      <c r="DD230" s="1">
        <v>0</v>
      </c>
      <c r="DE230" s="1">
        <v>0</v>
      </c>
      <c r="DF230" s="1">
        <v>7</v>
      </c>
      <c r="DG230" s="1">
        <v>15</v>
      </c>
      <c r="DH230" s="1">
        <v>3</v>
      </c>
      <c r="DI230" s="1">
        <v>0</v>
      </c>
      <c r="DJ230" s="1">
        <v>0</v>
      </c>
      <c r="DK230" s="1">
        <v>0</v>
      </c>
      <c r="DL230" s="1">
        <v>10</v>
      </c>
      <c r="DM230" s="1">
        <v>6</v>
      </c>
      <c r="DN230" s="1">
        <v>7</v>
      </c>
      <c r="DO230" s="1">
        <v>2</v>
      </c>
      <c r="DP230" s="1">
        <v>0</v>
      </c>
      <c r="DQ230" s="1">
        <v>0</v>
      </c>
      <c r="DR230" s="1">
        <v>5</v>
      </c>
      <c r="DS230" s="1">
        <v>14</v>
      </c>
      <c r="DT230" s="1">
        <v>6</v>
      </c>
      <c r="DU230" s="1">
        <v>0</v>
      </c>
      <c r="DV230" s="1">
        <v>0</v>
      </c>
      <c r="DW230" s="1">
        <v>0</v>
      </c>
      <c r="DX230" s="1">
        <v>0</v>
      </c>
      <c r="DY230" s="1">
        <v>0</v>
      </c>
      <c r="DZ230" s="1">
        <v>117</v>
      </c>
      <c r="EA230" s="1">
        <v>0</v>
      </c>
      <c r="EB230" s="4">
        <v>55.307692307692307</v>
      </c>
      <c r="EC230" s="4">
        <v>42.222222222222221</v>
      </c>
      <c r="ED230" s="4">
        <v>44.70940170940171</v>
      </c>
      <c r="EE230" s="4">
        <v>50.8</v>
      </c>
      <c r="EF230" s="4">
        <v>142.23931623931625</v>
      </c>
      <c r="EG230" s="4">
        <v>47.413105413105384</v>
      </c>
      <c r="EH230" s="4">
        <v>47.702991452991419</v>
      </c>
      <c r="EI230" s="1">
        <v>17</v>
      </c>
      <c r="EJ230" s="1">
        <v>48</v>
      </c>
      <c r="EK230" s="1">
        <v>36</v>
      </c>
      <c r="EL230" s="1">
        <v>16</v>
      </c>
      <c r="EM230" s="1">
        <v>0</v>
      </c>
      <c r="EN230" s="1">
        <v>1</v>
      </c>
      <c r="EO230" s="1">
        <v>47</v>
      </c>
      <c r="EP230" s="1">
        <v>43</v>
      </c>
      <c r="EQ230" s="1">
        <v>19</v>
      </c>
      <c r="ER230" s="1">
        <v>8</v>
      </c>
      <c r="ES230" s="1">
        <v>0</v>
      </c>
      <c r="ET230" s="1">
        <v>2</v>
      </c>
      <c r="EU230" s="1">
        <v>43</v>
      </c>
      <c r="EV230" s="1">
        <v>38</v>
      </c>
      <c r="EW230" s="1">
        <v>27</v>
      </c>
      <c r="EX230" s="1">
        <v>9</v>
      </c>
      <c r="EY230" s="1">
        <v>2</v>
      </c>
      <c r="EZ230" s="1">
        <v>0</v>
      </c>
      <c r="FA230" s="1">
        <v>5</v>
      </c>
      <c r="FB230" s="1">
        <v>14</v>
      </c>
      <c r="FC230" s="1">
        <v>6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80</v>
      </c>
      <c r="FJ230" s="1">
        <v>102</v>
      </c>
      <c r="FK230" s="1">
        <v>101</v>
      </c>
      <c r="FL230" s="1">
        <v>8</v>
      </c>
      <c r="FM230" s="1">
        <v>5</v>
      </c>
      <c r="FN230" s="1">
        <v>10</v>
      </c>
      <c r="FO230" s="1">
        <v>35</v>
      </c>
      <c r="FP230" s="1">
        <v>9</v>
      </c>
      <c r="FQ230" s="1">
        <v>35</v>
      </c>
      <c r="FR230" s="1" t="s">
        <v>322</v>
      </c>
      <c r="FS230" s="1">
        <v>313</v>
      </c>
      <c r="FT230" s="1">
        <v>134</v>
      </c>
      <c r="FU230" s="1">
        <v>313</v>
      </c>
    </row>
    <row r="231" spans="63:177">
      <c r="BK231" s="29">
        <v>737158547</v>
      </c>
      <c r="BL231" s="1" t="s">
        <v>188</v>
      </c>
      <c r="BM231" s="1">
        <v>285</v>
      </c>
      <c r="BN231" s="1" t="s">
        <v>289</v>
      </c>
      <c r="BO231" s="1" t="s">
        <v>290</v>
      </c>
      <c r="BP231" s="1">
        <v>94</v>
      </c>
      <c r="BQ231" s="1">
        <v>0</v>
      </c>
      <c r="BR231" s="4">
        <v>53.212765957446805</v>
      </c>
      <c r="BS231" s="4">
        <v>43.021276595744681</v>
      </c>
      <c r="BT231" s="4">
        <v>38.712765957446805</v>
      </c>
      <c r="BU231" s="4">
        <v>134.94680851063831</v>
      </c>
      <c r="BV231" s="4">
        <v>44.982269503546107</v>
      </c>
      <c r="BW231" s="1">
        <v>18</v>
      </c>
      <c r="BX231" s="1">
        <v>43</v>
      </c>
      <c r="BY231" s="1">
        <v>19</v>
      </c>
      <c r="BZ231" s="1">
        <v>14</v>
      </c>
      <c r="CA231" s="1">
        <v>1</v>
      </c>
      <c r="CB231" s="1">
        <v>0</v>
      </c>
      <c r="CC231" s="1">
        <v>35</v>
      </c>
      <c r="CD231" s="1">
        <v>33</v>
      </c>
      <c r="CE231" s="1">
        <v>19</v>
      </c>
      <c r="CF231" s="1">
        <v>7</v>
      </c>
      <c r="CG231" s="1">
        <v>1</v>
      </c>
      <c r="CH231" s="1">
        <v>1</v>
      </c>
      <c r="CI231" s="1">
        <v>48</v>
      </c>
      <c r="CJ231" s="1">
        <v>23</v>
      </c>
      <c r="CK231" s="1">
        <v>19</v>
      </c>
      <c r="CL231" s="1">
        <v>4</v>
      </c>
      <c r="CM231" s="1">
        <v>1</v>
      </c>
      <c r="CN231" s="1">
        <v>0</v>
      </c>
      <c r="CO231" s="1">
        <v>1</v>
      </c>
      <c r="CP231" s="1">
        <v>0</v>
      </c>
      <c r="CQ231" s="1">
        <v>0</v>
      </c>
      <c r="CR231" s="1">
        <v>0</v>
      </c>
      <c r="CS231" s="4"/>
      <c r="CT231" s="4"/>
      <c r="CU231" s="4"/>
      <c r="CV231" s="4"/>
      <c r="CW231" s="4"/>
      <c r="CX231" s="4"/>
      <c r="CY231" s="4"/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U231" s="1">
        <v>0</v>
      </c>
      <c r="DV231" s="1">
        <v>0</v>
      </c>
      <c r="DW231" s="1">
        <v>0</v>
      </c>
      <c r="DX231" s="1">
        <v>0</v>
      </c>
      <c r="DY231" s="1">
        <v>0</v>
      </c>
      <c r="DZ231" s="1">
        <v>94</v>
      </c>
      <c r="EA231" s="1">
        <v>0</v>
      </c>
      <c r="EB231" s="4">
        <v>53.212765957446805</v>
      </c>
      <c r="EC231" s="4">
        <v>43.021276595744681</v>
      </c>
      <c r="ED231" s="4">
        <v>38.712765957446805</v>
      </c>
      <c r="EE231" s="4"/>
      <c r="EF231" s="4">
        <v>134.94680851063831</v>
      </c>
      <c r="EG231" s="4">
        <v>44.982269503546107</v>
      </c>
      <c r="EH231" s="4">
        <v>44.982269503546107</v>
      </c>
      <c r="EI231" s="1">
        <v>18</v>
      </c>
      <c r="EJ231" s="1">
        <v>43</v>
      </c>
      <c r="EK231" s="1">
        <v>19</v>
      </c>
      <c r="EL231" s="1">
        <v>14</v>
      </c>
      <c r="EM231" s="1">
        <v>1</v>
      </c>
      <c r="EN231" s="1">
        <v>0</v>
      </c>
      <c r="EO231" s="1">
        <v>35</v>
      </c>
      <c r="EP231" s="1">
        <v>33</v>
      </c>
      <c r="EQ231" s="1">
        <v>19</v>
      </c>
      <c r="ER231" s="1">
        <v>7</v>
      </c>
      <c r="ES231" s="1">
        <v>1</v>
      </c>
      <c r="ET231" s="1">
        <v>1</v>
      </c>
      <c r="EU231" s="1">
        <v>48</v>
      </c>
      <c r="EV231" s="1">
        <v>23</v>
      </c>
      <c r="EW231" s="1">
        <v>19</v>
      </c>
      <c r="EX231" s="1">
        <v>4</v>
      </c>
      <c r="EY231" s="1">
        <v>1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1</v>
      </c>
      <c r="FH231" s="1">
        <v>0</v>
      </c>
      <c r="FI231" s="1">
        <v>114</v>
      </c>
      <c r="FJ231" s="1" t="s">
        <v>375</v>
      </c>
      <c r="FK231" s="1">
        <v>134</v>
      </c>
      <c r="FL231" s="1">
        <v>16</v>
      </c>
      <c r="FM231" s="1" t="s">
        <v>375</v>
      </c>
      <c r="FN231" s="1">
        <v>16</v>
      </c>
      <c r="FO231" s="1">
        <v>35</v>
      </c>
      <c r="FP231" s="1">
        <v>9</v>
      </c>
      <c r="FQ231" s="1">
        <v>35</v>
      </c>
      <c r="FR231" s="1" t="s">
        <v>322</v>
      </c>
      <c r="FS231" s="1">
        <v>313</v>
      </c>
      <c r="FT231" s="1">
        <v>134</v>
      </c>
      <c r="FU231" s="1">
        <v>313</v>
      </c>
    </row>
    <row r="232" spans="63:177">
      <c r="BK232" s="29">
        <v>900681546</v>
      </c>
      <c r="BL232" s="1" t="s">
        <v>189</v>
      </c>
      <c r="BM232" s="1">
        <v>290</v>
      </c>
      <c r="BN232" s="1" t="s">
        <v>289</v>
      </c>
      <c r="BO232" s="1" t="s">
        <v>290</v>
      </c>
      <c r="BP232" s="1">
        <v>71</v>
      </c>
      <c r="BQ232" s="1">
        <v>0</v>
      </c>
      <c r="BR232" s="4">
        <v>52.450704225352112</v>
      </c>
      <c r="BS232" s="4">
        <v>36.112676056338032</v>
      </c>
      <c r="BT232" s="4">
        <v>40.408450704225352</v>
      </c>
      <c r="BU232" s="4">
        <v>128.97183098591549</v>
      </c>
      <c r="BV232" s="4">
        <v>42.990610328638489</v>
      </c>
      <c r="BW232" s="1">
        <v>15</v>
      </c>
      <c r="BX232" s="1">
        <v>30</v>
      </c>
      <c r="BY232" s="1">
        <v>18</v>
      </c>
      <c r="BZ232" s="1">
        <v>8</v>
      </c>
      <c r="CA232" s="1">
        <v>1</v>
      </c>
      <c r="CB232" s="1">
        <v>0</v>
      </c>
      <c r="CC232" s="1">
        <v>39</v>
      </c>
      <c r="CD232" s="1">
        <v>17</v>
      </c>
      <c r="CE232" s="1">
        <v>11</v>
      </c>
      <c r="CF232" s="1">
        <v>4</v>
      </c>
      <c r="CG232" s="1">
        <v>3</v>
      </c>
      <c r="CH232" s="1">
        <v>0</v>
      </c>
      <c r="CI232" s="1">
        <v>33</v>
      </c>
      <c r="CJ232" s="1">
        <v>23</v>
      </c>
      <c r="CK232" s="1">
        <v>10</v>
      </c>
      <c r="CL232" s="1">
        <v>5</v>
      </c>
      <c r="CM232" s="1">
        <v>1</v>
      </c>
      <c r="CN232" s="1">
        <v>0</v>
      </c>
      <c r="CO232" s="1">
        <v>1</v>
      </c>
      <c r="CP232" s="1">
        <v>0</v>
      </c>
      <c r="CQ232" s="1">
        <v>0</v>
      </c>
      <c r="CR232" s="1">
        <v>0</v>
      </c>
      <c r="CS232" s="4"/>
      <c r="CT232" s="4"/>
      <c r="CU232" s="4"/>
      <c r="CV232" s="4"/>
      <c r="CW232" s="4"/>
      <c r="CX232" s="4"/>
      <c r="CY232" s="4"/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U232" s="1">
        <v>0</v>
      </c>
      <c r="DV232" s="1">
        <v>0</v>
      </c>
      <c r="DW232" s="1">
        <v>0</v>
      </c>
      <c r="DX232" s="1">
        <v>0</v>
      </c>
      <c r="DY232" s="1">
        <v>0</v>
      </c>
      <c r="DZ232" s="1">
        <v>71</v>
      </c>
      <c r="EA232" s="1">
        <v>0</v>
      </c>
      <c r="EB232" s="4">
        <v>52.450704225352112</v>
      </c>
      <c r="EC232" s="4">
        <v>36.112676056338032</v>
      </c>
      <c r="ED232" s="4">
        <v>40.408450704225352</v>
      </c>
      <c r="EE232" s="4"/>
      <c r="EF232" s="4">
        <v>128.97183098591549</v>
      </c>
      <c r="EG232" s="4">
        <v>42.990610328638489</v>
      </c>
      <c r="EH232" s="4">
        <v>42.990610328638489</v>
      </c>
      <c r="EI232" s="1">
        <v>15</v>
      </c>
      <c r="EJ232" s="1">
        <v>30</v>
      </c>
      <c r="EK232" s="1">
        <v>18</v>
      </c>
      <c r="EL232" s="1">
        <v>8</v>
      </c>
      <c r="EM232" s="1">
        <v>1</v>
      </c>
      <c r="EN232" s="1">
        <v>0</v>
      </c>
      <c r="EO232" s="1">
        <v>39</v>
      </c>
      <c r="EP232" s="1">
        <v>17</v>
      </c>
      <c r="EQ232" s="1">
        <v>11</v>
      </c>
      <c r="ER232" s="1">
        <v>4</v>
      </c>
      <c r="ES232" s="1">
        <v>3</v>
      </c>
      <c r="ET232" s="1">
        <v>0</v>
      </c>
      <c r="EU232" s="1">
        <v>33</v>
      </c>
      <c r="EV232" s="1">
        <v>23</v>
      </c>
      <c r="EW232" s="1">
        <v>10</v>
      </c>
      <c r="EX232" s="1">
        <v>5</v>
      </c>
      <c r="EY232" s="1">
        <v>1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1</v>
      </c>
      <c r="FH232" s="1">
        <v>0</v>
      </c>
      <c r="FI232" s="1">
        <v>142</v>
      </c>
      <c r="FJ232" s="1" t="s">
        <v>375</v>
      </c>
      <c r="FK232" s="1">
        <v>158</v>
      </c>
      <c r="FL232" s="1">
        <v>19</v>
      </c>
      <c r="FM232" s="1" t="s">
        <v>375</v>
      </c>
      <c r="FN232" s="1">
        <v>20</v>
      </c>
      <c r="FO232" s="1">
        <v>35</v>
      </c>
      <c r="FP232" s="1">
        <v>9</v>
      </c>
      <c r="FQ232" s="1">
        <v>35</v>
      </c>
      <c r="FR232" s="1" t="s">
        <v>322</v>
      </c>
      <c r="FS232" s="1">
        <v>313</v>
      </c>
      <c r="FT232" s="1">
        <v>134</v>
      </c>
      <c r="FU232" s="1">
        <v>313</v>
      </c>
    </row>
    <row r="233" spans="63:177">
      <c r="BK233" s="29">
        <v>654880576</v>
      </c>
      <c r="BL233" s="1" t="s">
        <v>190</v>
      </c>
      <c r="BM233" s="1">
        <v>315</v>
      </c>
      <c r="BN233" s="1" t="s">
        <v>289</v>
      </c>
      <c r="BO233" s="1" t="s">
        <v>290</v>
      </c>
      <c r="BP233" s="1">
        <v>69</v>
      </c>
      <c r="BQ233" s="1">
        <v>0</v>
      </c>
      <c r="BR233" s="4">
        <v>51.144927536231883</v>
      </c>
      <c r="BS233" s="4">
        <v>40</v>
      </c>
      <c r="BT233" s="4">
        <v>39.681159420289852</v>
      </c>
      <c r="BU233" s="4">
        <v>130.82608695652175</v>
      </c>
      <c r="BV233" s="4">
        <v>43.608695652173886</v>
      </c>
      <c r="BW233" s="1">
        <v>13</v>
      </c>
      <c r="BX233" s="1">
        <v>36</v>
      </c>
      <c r="BY233" s="1">
        <v>14</v>
      </c>
      <c r="BZ233" s="1">
        <v>6</v>
      </c>
      <c r="CA233" s="1">
        <v>0</v>
      </c>
      <c r="CB233" s="1">
        <v>0</v>
      </c>
      <c r="CC233" s="1">
        <v>36</v>
      </c>
      <c r="CD233" s="1">
        <v>16</v>
      </c>
      <c r="CE233" s="1">
        <v>9</v>
      </c>
      <c r="CF233" s="1">
        <v>8</v>
      </c>
      <c r="CG233" s="1">
        <v>1</v>
      </c>
      <c r="CH233" s="1">
        <v>2</v>
      </c>
      <c r="CI233" s="1">
        <v>34</v>
      </c>
      <c r="CJ233" s="1">
        <v>19</v>
      </c>
      <c r="CK233" s="1">
        <v>9</v>
      </c>
      <c r="CL233" s="1">
        <v>7</v>
      </c>
      <c r="CM233" s="1">
        <v>0</v>
      </c>
      <c r="CN233" s="1">
        <v>1</v>
      </c>
      <c r="CO233" s="1">
        <v>0</v>
      </c>
      <c r="CP233" s="1">
        <v>0</v>
      </c>
      <c r="CQ233" s="1">
        <v>0</v>
      </c>
      <c r="CR233" s="1">
        <v>0</v>
      </c>
      <c r="CS233" s="4"/>
      <c r="CT233" s="4"/>
      <c r="CU233" s="4"/>
      <c r="CV233" s="4"/>
      <c r="CW233" s="4"/>
      <c r="CX233" s="4"/>
      <c r="CY233" s="4"/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U233" s="1">
        <v>0</v>
      </c>
      <c r="DV233" s="1">
        <v>0</v>
      </c>
      <c r="DW233" s="1">
        <v>0</v>
      </c>
      <c r="DX233" s="1">
        <v>0</v>
      </c>
      <c r="DY233" s="1">
        <v>0</v>
      </c>
      <c r="DZ233" s="1">
        <v>69</v>
      </c>
      <c r="EA233" s="1">
        <v>0</v>
      </c>
      <c r="EB233" s="4">
        <v>51.144927536231883</v>
      </c>
      <c r="EC233" s="4">
        <v>40</v>
      </c>
      <c r="ED233" s="4">
        <v>39.681159420289852</v>
      </c>
      <c r="EE233" s="4"/>
      <c r="EF233" s="4">
        <v>130.82608695652175</v>
      </c>
      <c r="EG233" s="4">
        <v>43.608695652173886</v>
      </c>
      <c r="EH233" s="4">
        <v>43.608695652173886</v>
      </c>
      <c r="EI233" s="1">
        <v>13</v>
      </c>
      <c r="EJ233" s="1">
        <v>36</v>
      </c>
      <c r="EK233" s="1">
        <v>14</v>
      </c>
      <c r="EL233" s="1">
        <v>6</v>
      </c>
      <c r="EM233" s="1">
        <v>0</v>
      </c>
      <c r="EN233" s="1">
        <v>0</v>
      </c>
      <c r="EO233" s="1">
        <v>36</v>
      </c>
      <c r="EP233" s="1">
        <v>16</v>
      </c>
      <c r="EQ233" s="1">
        <v>9</v>
      </c>
      <c r="ER233" s="1">
        <v>8</v>
      </c>
      <c r="ES233" s="1">
        <v>1</v>
      </c>
      <c r="ET233" s="1">
        <v>2</v>
      </c>
      <c r="EU233" s="1">
        <v>34</v>
      </c>
      <c r="EV233" s="1">
        <v>19</v>
      </c>
      <c r="EW233" s="1">
        <v>9</v>
      </c>
      <c r="EX233" s="1">
        <v>7</v>
      </c>
      <c r="EY233" s="1">
        <v>0</v>
      </c>
      <c r="EZ233" s="1">
        <v>1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136</v>
      </c>
      <c r="FJ233" s="1" t="s">
        <v>375</v>
      </c>
      <c r="FK233" s="1">
        <v>150</v>
      </c>
      <c r="FL233" s="1">
        <v>18</v>
      </c>
      <c r="FM233" s="1" t="s">
        <v>375</v>
      </c>
      <c r="FN233" s="1">
        <v>19</v>
      </c>
      <c r="FO233" s="1">
        <v>35</v>
      </c>
      <c r="FP233" s="1">
        <v>9</v>
      </c>
      <c r="FQ233" s="1">
        <v>35</v>
      </c>
      <c r="FR233" s="1" t="s">
        <v>322</v>
      </c>
      <c r="FS233" s="1">
        <v>313</v>
      </c>
      <c r="FT233" s="1">
        <v>134</v>
      </c>
      <c r="FU233" s="1">
        <v>313</v>
      </c>
    </row>
    <row r="234" spans="63:177">
      <c r="BK234" s="29">
        <v>764668012</v>
      </c>
      <c r="BL234" s="1" t="s">
        <v>191</v>
      </c>
      <c r="BM234" s="1">
        <v>316</v>
      </c>
      <c r="BN234" s="1" t="s">
        <v>289</v>
      </c>
      <c r="BO234" s="1" t="s">
        <v>290</v>
      </c>
      <c r="BP234" s="1">
        <v>184</v>
      </c>
      <c r="BQ234" s="1">
        <v>0</v>
      </c>
      <c r="BR234" s="4">
        <v>54.054347826086953</v>
      </c>
      <c r="BS234" s="4">
        <v>43.565217391304351</v>
      </c>
      <c r="BT234" s="4">
        <v>37.690217391304351</v>
      </c>
      <c r="BU234" s="4">
        <v>135.30978260869566</v>
      </c>
      <c r="BV234" s="4">
        <v>45.103260869565204</v>
      </c>
      <c r="BW234" s="1">
        <v>33</v>
      </c>
      <c r="BX234" s="1">
        <v>86</v>
      </c>
      <c r="BY234" s="1">
        <v>42</v>
      </c>
      <c r="BZ234" s="1">
        <v>23</v>
      </c>
      <c r="CA234" s="1">
        <v>1</v>
      </c>
      <c r="CB234" s="1">
        <v>0</v>
      </c>
      <c r="CC234" s="1">
        <v>83</v>
      </c>
      <c r="CD234" s="1">
        <v>51</v>
      </c>
      <c r="CE234" s="1">
        <v>26</v>
      </c>
      <c r="CF234" s="1">
        <v>24</v>
      </c>
      <c r="CG234" s="1">
        <v>0</v>
      </c>
      <c r="CH234" s="1">
        <v>5</v>
      </c>
      <c r="CI234" s="1">
        <v>98</v>
      </c>
      <c r="CJ234" s="1">
        <v>52</v>
      </c>
      <c r="CK234" s="1">
        <v>21</v>
      </c>
      <c r="CL234" s="1">
        <v>13</v>
      </c>
      <c r="CM234" s="1">
        <v>0</v>
      </c>
      <c r="CN234" s="1">
        <v>1</v>
      </c>
      <c r="CO234" s="1">
        <v>0</v>
      </c>
      <c r="CP234" s="1">
        <v>0</v>
      </c>
      <c r="CQ234" s="1">
        <v>0</v>
      </c>
      <c r="CR234" s="1">
        <v>0</v>
      </c>
      <c r="CS234" s="4"/>
      <c r="CT234" s="4"/>
      <c r="CU234" s="4"/>
      <c r="CV234" s="4"/>
      <c r="CW234" s="4"/>
      <c r="CX234" s="4"/>
      <c r="CY234" s="4"/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U234" s="1">
        <v>0</v>
      </c>
      <c r="DV234" s="1">
        <v>0</v>
      </c>
      <c r="DW234" s="1">
        <v>0</v>
      </c>
      <c r="DX234" s="1">
        <v>0</v>
      </c>
      <c r="DY234" s="1">
        <v>0</v>
      </c>
      <c r="DZ234" s="1">
        <v>184</v>
      </c>
      <c r="EA234" s="1">
        <v>0</v>
      </c>
      <c r="EB234" s="4">
        <v>54.054347826086953</v>
      </c>
      <c r="EC234" s="4">
        <v>43.565217391304351</v>
      </c>
      <c r="ED234" s="4">
        <v>37.690217391304351</v>
      </c>
      <c r="EE234" s="4"/>
      <c r="EF234" s="4">
        <v>135.30978260869566</v>
      </c>
      <c r="EG234" s="4">
        <v>45.103260869565204</v>
      </c>
      <c r="EH234" s="4">
        <v>45.103260869565204</v>
      </c>
      <c r="EI234" s="1">
        <v>33</v>
      </c>
      <c r="EJ234" s="1">
        <v>86</v>
      </c>
      <c r="EK234" s="1">
        <v>42</v>
      </c>
      <c r="EL234" s="1">
        <v>23</v>
      </c>
      <c r="EM234" s="1">
        <v>1</v>
      </c>
      <c r="EN234" s="1">
        <v>0</v>
      </c>
      <c r="EO234" s="1">
        <v>83</v>
      </c>
      <c r="EP234" s="1">
        <v>51</v>
      </c>
      <c r="EQ234" s="1">
        <v>26</v>
      </c>
      <c r="ER234" s="1">
        <v>24</v>
      </c>
      <c r="ES234" s="1">
        <v>0</v>
      </c>
      <c r="ET234" s="1">
        <v>5</v>
      </c>
      <c r="EU234" s="1">
        <v>98</v>
      </c>
      <c r="EV234" s="1">
        <v>52</v>
      </c>
      <c r="EW234" s="1">
        <v>21</v>
      </c>
      <c r="EX234" s="1">
        <v>13</v>
      </c>
      <c r="EY234" s="1">
        <v>0</v>
      </c>
      <c r="EZ234" s="1">
        <v>1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112</v>
      </c>
      <c r="FJ234" s="1" t="s">
        <v>375</v>
      </c>
      <c r="FK234" s="1">
        <v>132</v>
      </c>
      <c r="FL234" s="1">
        <v>15</v>
      </c>
      <c r="FM234" s="1" t="s">
        <v>375</v>
      </c>
      <c r="FN234" s="1">
        <v>15</v>
      </c>
      <c r="FO234" s="1">
        <v>35</v>
      </c>
      <c r="FP234" s="1">
        <v>9</v>
      </c>
      <c r="FQ234" s="1">
        <v>35</v>
      </c>
      <c r="FR234" s="1" t="s">
        <v>322</v>
      </c>
      <c r="FS234" s="1">
        <v>313</v>
      </c>
      <c r="FT234" s="1">
        <v>134</v>
      </c>
      <c r="FU234" s="1">
        <v>313</v>
      </c>
    </row>
    <row r="235" spans="63:177">
      <c r="BK235" s="29">
        <v>138080966</v>
      </c>
      <c r="BL235" s="1" t="s">
        <v>192</v>
      </c>
      <c r="BM235" s="1">
        <v>317</v>
      </c>
      <c r="BN235" s="1" t="s">
        <v>289</v>
      </c>
      <c r="BO235" s="1" t="s">
        <v>290</v>
      </c>
      <c r="BP235" s="1">
        <v>84</v>
      </c>
      <c r="BQ235" s="1">
        <v>0</v>
      </c>
      <c r="BR235" s="4">
        <v>58.154761904761905</v>
      </c>
      <c r="BS235" s="4">
        <v>41.095238095238095</v>
      </c>
      <c r="BT235" s="4">
        <v>41.083333333333336</v>
      </c>
      <c r="BU235" s="4">
        <v>140.33333333333334</v>
      </c>
      <c r="BV235" s="4">
        <v>46.77777777777775</v>
      </c>
      <c r="BW235" s="1">
        <v>7</v>
      </c>
      <c r="BX235" s="1">
        <v>44</v>
      </c>
      <c r="BY235" s="1">
        <v>18</v>
      </c>
      <c r="BZ235" s="1">
        <v>15</v>
      </c>
      <c r="CA235" s="1">
        <v>0</v>
      </c>
      <c r="CB235" s="1">
        <v>1</v>
      </c>
      <c r="CC235" s="1">
        <v>36</v>
      </c>
      <c r="CD235" s="1">
        <v>30</v>
      </c>
      <c r="CE235" s="1">
        <v>12</v>
      </c>
      <c r="CF235" s="1">
        <v>6</v>
      </c>
      <c r="CG235" s="1">
        <v>0</v>
      </c>
      <c r="CH235" s="1">
        <v>0</v>
      </c>
      <c r="CI235" s="1">
        <v>39</v>
      </c>
      <c r="CJ235" s="1">
        <v>29</v>
      </c>
      <c r="CK235" s="1">
        <v>10</v>
      </c>
      <c r="CL235" s="1">
        <v>6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4"/>
      <c r="CT235" s="4"/>
      <c r="CU235" s="4"/>
      <c r="CV235" s="4"/>
      <c r="CW235" s="4"/>
      <c r="CX235" s="4"/>
      <c r="CY235" s="4"/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DW235" s="1">
        <v>0</v>
      </c>
      <c r="DX235" s="1">
        <v>0</v>
      </c>
      <c r="DY235" s="1">
        <v>0</v>
      </c>
      <c r="DZ235" s="1">
        <v>84</v>
      </c>
      <c r="EA235" s="1">
        <v>0</v>
      </c>
      <c r="EB235" s="4">
        <v>58.154761904761905</v>
      </c>
      <c r="EC235" s="4">
        <v>41.095238095238095</v>
      </c>
      <c r="ED235" s="4">
        <v>41.083333333333336</v>
      </c>
      <c r="EE235" s="4"/>
      <c r="EF235" s="4">
        <v>140.33333333333334</v>
      </c>
      <c r="EG235" s="4">
        <v>46.77777777777775</v>
      </c>
      <c r="EH235" s="4">
        <v>46.77777777777775</v>
      </c>
      <c r="EI235" s="1">
        <v>7</v>
      </c>
      <c r="EJ235" s="1">
        <v>44</v>
      </c>
      <c r="EK235" s="1">
        <v>18</v>
      </c>
      <c r="EL235" s="1">
        <v>15</v>
      </c>
      <c r="EM235" s="1">
        <v>0</v>
      </c>
      <c r="EN235" s="1">
        <v>1</v>
      </c>
      <c r="EO235" s="1">
        <v>36</v>
      </c>
      <c r="EP235" s="1">
        <v>30</v>
      </c>
      <c r="EQ235" s="1">
        <v>12</v>
      </c>
      <c r="ER235" s="1">
        <v>6</v>
      </c>
      <c r="ES235" s="1">
        <v>0</v>
      </c>
      <c r="ET235" s="1">
        <v>0</v>
      </c>
      <c r="EU235" s="1">
        <v>39</v>
      </c>
      <c r="EV235" s="1">
        <v>29</v>
      </c>
      <c r="EW235" s="1">
        <v>10</v>
      </c>
      <c r="EX235" s="1">
        <v>6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97</v>
      </c>
      <c r="FJ235" s="1" t="s">
        <v>375</v>
      </c>
      <c r="FK235" s="1">
        <v>107</v>
      </c>
      <c r="FL235" s="1">
        <v>12</v>
      </c>
      <c r="FM235" s="1" t="s">
        <v>375</v>
      </c>
      <c r="FN235" s="1">
        <v>12</v>
      </c>
      <c r="FO235" s="1">
        <v>35</v>
      </c>
      <c r="FP235" s="1">
        <v>9</v>
      </c>
      <c r="FQ235" s="1">
        <v>35</v>
      </c>
      <c r="FR235" s="1" t="s">
        <v>322</v>
      </c>
      <c r="FS235" s="1">
        <v>313</v>
      </c>
      <c r="FT235" s="1">
        <v>134</v>
      </c>
      <c r="FU235" s="1">
        <v>313</v>
      </c>
    </row>
    <row r="236" spans="63:177">
      <c r="BK236" s="29">
        <v>922793626</v>
      </c>
      <c r="BL236" s="1" t="s">
        <v>193</v>
      </c>
      <c r="BM236" s="1">
        <v>318</v>
      </c>
      <c r="BN236" s="1" t="s">
        <v>289</v>
      </c>
      <c r="BO236" s="1" t="s">
        <v>290</v>
      </c>
      <c r="BP236" s="1">
        <v>179</v>
      </c>
      <c r="BQ236" s="1">
        <v>0</v>
      </c>
      <c r="BR236" s="4">
        <v>58.446927374301673</v>
      </c>
      <c r="BS236" s="4">
        <v>43.821229050279328</v>
      </c>
      <c r="BT236" s="4">
        <v>44.162011173184361</v>
      </c>
      <c r="BU236" s="4">
        <v>146.43016759776538</v>
      </c>
      <c r="BV236" s="4">
        <v>48.810055865921768</v>
      </c>
      <c r="BW236" s="1">
        <v>24</v>
      </c>
      <c r="BX236" s="1">
        <v>70</v>
      </c>
      <c r="BY236" s="1">
        <v>55</v>
      </c>
      <c r="BZ236" s="1">
        <v>30</v>
      </c>
      <c r="CA236" s="1">
        <v>1</v>
      </c>
      <c r="CB236" s="1">
        <v>2</v>
      </c>
      <c r="CC236" s="1">
        <v>67</v>
      </c>
      <c r="CD236" s="1">
        <v>62</v>
      </c>
      <c r="CE236" s="1">
        <v>32</v>
      </c>
      <c r="CF236" s="1">
        <v>18</v>
      </c>
      <c r="CG236" s="1">
        <v>1</v>
      </c>
      <c r="CH236" s="1">
        <v>1</v>
      </c>
      <c r="CI236" s="1">
        <v>79</v>
      </c>
      <c r="CJ236" s="1">
        <v>45</v>
      </c>
      <c r="CK236" s="1">
        <v>35</v>
      </c>
      <c r="CL236" s="1">
        <v>20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4"/>
      <c r="CT236" s="4"/>
      <c r="CU236" s="4"/>
      <c r="CV236" s="4"/>
      <c r="CW236" s="4"/>
      <c r="CX236" s="4"/>
      <c r="CY236" s="4"/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DW236" s="1">
        <v>0</v>
      </c>
      <c r="DX236" s="1">
        <v>0</v>
      </c>
      <c r="DY236" s="1">
        <v>0</v>
      </c>
      <c r="DZ236" s="1">
        <v>179</v>
      </c>
      <c r="EA236" s="1">
        <v>0</v>
      </c>
      <c r="EB236" s="4">
        <v>58.446927374301673</v>
      </c>
      <c r="EC236" s="4">
        <v>43.821229050279328</v>
      </c>
      <c r="ED236" s="4">
        <v>44.162011173184361</v>
      </c>
      <c r="EE236" s="4"/>
      <c r="EF236" s="4">
        <v>146.43016759776538</v>
      </c>
      <c r="EG236" s="4">
        <v>48.810055865921768</v>
      </c>
      <c r="EH236" s="4">
        <v>48.810055865921768</v>
      </c>
      <c r="EI236" s="1">
        <v>24</v>
      </c>
      <c r="EJ236" s="1">
        <v>70</v>
      </c>
      <c r="EK236" s="1">
        <v>55</v>
      </c>
      <c r="EL236" s="1">
        <v>30</v>
      </c>
      <c r="EM236" s="1">
        <v>1</v>
      </c>
      <c r="EN236" s="1">
        <v>2</v>
      </c>
      <c r="EO236" s="1">
        <v>67</v>
      </c>
      <c r="EP236" s="1">
        <v>62</v>
      </c>
      <c r="EQ236" s="1">
        <v>32</v>
      </c>
      <c r="ER236" s="1">
        <v>18</v>
      </c>
      <c r="ES236" s="1">
        <v>1</v>
      </c>
      <c r="ET236" s="1">
        <v>1</v>
      </c>
      <c r="EU236" s="1">
        <v>79</v>
      </c>
      <c r="EV236" s="1">
        <v>45</v>
      </c>
      <c r="EW236" s="1">
        <v>35</v>
      </c>
      <c r="EX236" s="1">
        <v>20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68</v>
      </c>
      <c r="FJ236" s="1" t="s">
        <v>375</v>
      </c>
      <c r="FK236" s="1">
        <v>76</v>
      </c>
      <c r="FL236" s="1">
        <v>5</v>
      </c>
      <c r="FM236" s="1" t="s">
        <v>375</v>
      </c>
      <c r="FN236" s="1">
        <v>6</v>
      </c>
      <c r="FO236" s="1">
        <v>35</v>
      </c>
      <c r="FP236" s="1">
        <v>9</v>
      </c>
      <c r="FQ236" s="1">
        <v>35</v>
      </c>
      <c r="FR236" s="1" t="s">
        <v>322</v>
      </c>
      <c r="FS236" s="1">
        <v>313</v>
      </c>
      <c r="FT236" s="1">
        <v>134</v>
      </c>
      <c r="FU236" s="1">
        <v>313</v>
      </c>
    </row>
    <row r="237" spans="63:177">
      <c r="BK237" s="29">
        <v>283535447</v>
      </c>
      <c r="BL237" s="1" t="s">
        <v>194</v>
      </c>
      <c r="BM237" s="1">
        <v>327</v>
      </c>
      <c r="BN237" s="1" t="s">
        <v>289</v>
      </c>
      <c r="BO237" s="1" t="s">
        <v>290</v>
      </c>
      <c r="BP237" s="1">
        <v>69</v>
      </c>
      <c r="BQ237" s="1">
        <v>0</v>
      </c>
      <c r="BR237" s="4">
        <v>51.333333333333336</v>
      </c>
      <c r="BS237" s="4">
        <v>41.507246376811594</v>
      </c>
      <c r="BT237" s="4">
        <v>35.565217391304351</v>
      </c>
      <c r="BU237" s="4">
        <v>128.40579710144928</v>
      </c>
      <c r="BV237" s="4">
        <v>42.801932367149767</v>
      </c>
      <c r="BW237" s="1">
        <v>17</v>
      </c>
      <c r="BX237" s="1">
        <v>29</v>
      </c>
      <c r="BY237" s="1">
        <v>12</v>
      </c>
      <c r="BZ237" s="1">
        <v>11</v>
      </c>
      <c r="CA237" s="1">
        <v>1</v>
      </c>
      <c r="CB237" s="1">
        <v>0</v>
      </c>
      <c r="CC237" s="1">
        <v>32</v>
      </c>
      <c r="CD237" s="1">
        <v>21</v>
      </c>
      <c r="CE237" s="1">
        <v>7</v>
      </c>
      <c r="CF237" s="1">
        <v>9</v>
      </c>
      <c r="CG237" s="1">
        <v>2</v>
      </c>
      <c r="CH237" s="1">
        <v>2</v>
      </c>
      <c r="CI237" s="1">
        <v>43</v>
      </c>
      <c r="CJ237" s="1">
        <v>11</v>
      </c>
      <c r="CK237" s="1">
        <v>10</v>
      </c>
      <c r="CL237" s="1">
        <v>5</v>
      </c>
      <c r="CM237" s="1">
        <v>1</v>
      </c>
      <c r="CN237" s="1">
        <v>0</v>
      </c>
      <c r="CO237" s="1">
        <v>1</v>
      </c>
      <c r="CP237" s="1">
        <v>0</v>
      </c>
      <c r="CQ237" s="1">
        <v>0</v>
      </c>
      <c r="CR237" s="1">
        <v>0</v>
      </c>
      <c r="CS237" s="4"/>
      <c r="CT237" s="4"/>
      <c r="CU237" s="4"/>
      <c r="CV237" s="4"/>
      <c r="CW237" s="4"/>
      <c r="CX237" s="4"/>
      <c r="CY237" s="4"/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DW237" s="1">
        <v>0</v>
      </c>
      <c r="DX237" s="1">
        <v>0</v>
      </c>
      <c r="DY237" s="1">
        <v>0</v>
      </c>
      <c r="DZ237" s="1">
        <v>69</v>
      </c>
      <c r="EA237" s="1">
        <v>0</v>
      </c>
      <c r="EB237" s="4">
        <v>51.333333333333336</v>
      </c>
      <c r="EC237" s="4">
        <v>41.507246376811594</v>
      </c>
      <c r="ED237" s="4">
        <v>35.565217391304351</v>
      </c>
      <c r="EE237" s="4"/>
      <c r="EF237" s="4">
        <v>128.40579710144928</v>
      </c>
      <c r="EG237" s="4">
        <v>42.801932367149767</v>
      </c>
      <c r="EH237" s="4">
        <v>42.801932367149767</v>
      </c>
      <c r="EI237" s="1">
        <v>17</v>
      </c>
      <c r="EJ237" s="1">
        <v>29</v>
      </c>
      <c r="EK237" s="1">
        <v>12</v>
      </c>
      <c r="EL237" s="1">
        <v>11</v>
      </c>
      <c r="EM237" s="1">
        <v>1</v>
      </c>
      <c r="EN237" s="1">
        <v>0</v>
      </c>
      <c r="EO237" s="1">
        <v>32</v>
      </c>
      <c r="EP237" s="1">
        <v>21</v>
      </c>
      <c r="EQ237" s="1">
        <v>7</v>
      </c>
      <c r="ER237" s="1">
        <v>9</v>
      </c>
      <c r="ES237" s="1">
        <v>2</v>
      </c>
      <c r="ET237" s="1">
        <v>2</v>
      </c>
      <c r="EU237" s="1">
        <v>43</v>
      </c>
      <c r="EV237" s="1">
        <v>11</v>
      </c>
      <c r="EW237" s="1">
        <v>10</v>
      </c>
      <c r="EX237" s="1">
        <v>5</v>
      </c>
      <c r="EY237" s="1">
        <v>1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1</v>
      </c>
      <c r="FH237" s="1">
        <v>0</v>
      </c>
      <c r="FI237" s="1">
        <v>145</v>
      </c>
      <c r="FJ237" s="1" t="s">
        <v>375</v>
      </c>
      <c r="FK237" s="1">
        <v>160</v>
      </c>
      <c r="FL237" s="1">
        <v>20</v>
      </c>
      <c r="FM237" s="1" t="s">
        <v>375</v>
      </c>
      <c r="FN237" s="1">
        <v>21</v>
      </c>
      <c r="FO237" s="1">
        <v>35</v>
      </c>
      <c r="FP237" s="1">
        <v>9</v>
      </c>
      <c r="FQ237" s="1">
        <v>35</v>
      </c>
      <c r="FR237" s="1" t="s">
        <v>322</v>
      </c>
      <c r="FS237" s="1">
        <v>313</v>
      </c>
      <c r="FT237" s="1">
        <v>134</v>
      </c>
      <c r="FU237" s="1">
        <v>313</v>
      </c>
    </row>
    <row r="238" spans="63:177">
      <c r="BK238" s="29">
        <v>935178335</v>
      </c>
      <c r="BL238" s="1" t="s">
        <v>206</v>
      </c>
      <c r="BM238" s="1">
        <v>17</v>
      </c>
      <c r="BN238" s="1" t="s">
        <v>289</v>
      </c>
      <c r="BO238" s="1" t="s">
        <v>370</v>
      </c>
      <c r="BP238" s="1">
        <v>80</v>
      </c>
      <c r="BQ238" s="1">
        <v>0</v>
      </c>
      <c r="BR238" s="4">
        <v>56.587499999999999</v>
      </c>
      <c r="BS238" s="4">
        <v>45.5</v>
      </c>
      <c r="BT238" s="4">
        <v>51.487499999999997</v>
      </c>
      <c r="BU238" s="4">
        <v>153.57499999999999</v>
      </c>
      <c r="BV238" s="4">
        <v>51.191666666666656</v>
      </c>
      <c r="BW238" s="1">
        <v>13</v>
      </c>
      <c r="BX238" s="1">
        <v>34</v>
      </c>
      <c r="BY238" s="1">
        <v>18</v>
      </c>
      <c r="BZ238" s="1">
        <v>15</v>
      </c>
      <c r="CA238" s="1">
        <v>0</v>
      </c>
      <c r="CB238" s="1">
        <v>0</v>
      </c>
      <c r="CC238" s="1">
        <v>28</v>
      </c>
      <c r="CD238" s="1">
        <v>29</v>
      </c>
      <c r="CE238" s="1">
        <v>15</v>
      </c>
      <c r="CF238" s="1">
        <v>8</v>
      </c>
      <c r="CG238" s="1">
        <v>1</v>
      </c>
      <c r="CH238" s="1">
        <v>1</v>
      </c>
      <c r="CI238" s="1">
        <v>21</v>
      </c>
      <c r="CJ238" s="1">
        <v>29</v>
      </c>
      <c r="CK238" s="1">
        <v>15</v>
      </c>
      <c r="CL238" s="1">
        <v>15</v>
      </c>
      <c r="CM238" s="1">
        <v>0</v>
      </c>
      <c r="CN238" s="1">
        <v>2</v>
      </c>
      <c r="CO238" s="1">
        <v>0</v>
      </c>
      <c r="CP238" s="1">
        <v>0</v>
      </c>
      <c r="CQ238" s="1">
        <v>117</v>
      </c>
      <c r="CR238" s="1">
        <v>0</v>
      </c>
      <c r="CS238" s="4">
        <v>60.957264957264954</v>
      </c>
      <c r="CT238" s="4">
        <v>53.059829059829063</v>
      </c>
      <c r="CU238" s="4">
        <v>69.26495726495726</v>
      </c>
      <c r="CV238" s="4">
        <v>58.068376068376068</v>
      </c>
      <c r="CW238" s="4">
        <v>183.28205128205127</v>
      </c>
      <c r="CX238" s="4">
        <v>61.094017094017104</v>
      </c>
      <c r="CY238" s="4">
        <v>60.337606837606835</v>
      </c>
      <c r="CZ238" s="1">
        <v>14</v>
      </c>
      <c r="DA238" s="1">
        <v>37</v>
      </c>
      <c r="DB238" s="1">
        <v>50</v>
      </c>
      <c r="DC238" s="1">
        <v>16</v>
      </c>
      <c r="DD238" s="1">
        <v>0</v>
      </c>
      <c r="DE238" s="1">
        <v>0</v>
      </c>
      <c r="DF238" s="1">
        <v>27</v>
      </c>
      <c r="DG238" s="1">
        <v>42</v>
      </c>
      <c r="DH238" s="1">
        <v>29</v>
      </c>
      <c r="DI238" s="1">
        <v>19</v>
      </c>
      <c r="DJ238" s="1">
        <v>0</v>
      </c>
      <c r="DK238" s="1">
        <v>0</v>
      </c>
      <c r="DL238" s="1">
        <v>13</v>
      </c>
      <c r="DM238" s="1">
        <v>25</v>
      </c>
      <c r="DN238" s="1">
        <v>26</v>
      </c>
      <c r="DO238" s="1">
        <v>53</v>
      </c>
      <c r="DP238" s="1">
        <v>0</v>
      </c>
      <c r="DQ238" s="1">
        <v>5</v>
      </c>
      <c r="DR238" s="1">
        <v>17</v>
      </c>
      <c r="DS238" s="1">
        <v>39</v>
      </c>
      <c r="DT238" s="1">
        <v>45</v>
      </c>
      <c r="DU238" s="1">
        <v>16</v>
      </c>
      <c r="DV238" s="1">
        <v>3</v>
      </c>
      <c r="DW238" s="1">
        <v>0</v>
      </c>
      <c r="DX238" s="1">
        <v>0</v>
      </c>
      <c r="DY238" s="1">
        <v>0</v>
      </c>
      <c r="DZ238" s="1">
        <v>197</v>
      </c>
      <c r="EA238" s="1">
        <v>0</v>
      </c>
      <c r="EB238" s="4">
        <v>59.182741116751266</v>
      </c>
      <c r="EC238" s="4">
        <v>49.98984771573604</v>
      </c>
      <c r="ED238" s="4">
        <v>62.045685279187815</v>
      </c>
      <c r="EE238" s="4">
        <v>58.068376068376068</v>
      </c>
      <c r="EF238" s="4">
        <v>171.21827411167513</v>
      </c>
      <c r="EG238" s="4">
        <v>57.072758037225007</v>
      </c>
      <c r="EH238" s="4">
        <v>56.623519458544813</v>
      </c>
      <c r="EI238" s="1">
        <v>27</v>
      </c>
      <c r="EJ238" s="1">
        <v>71</v>
      </c>
      <c r="EK238" s="1">
        <v>68</v>
      </c>
      <c r="EL238" s="1">
        <v>31</v>
      </c>
      <c r="EM238" s="1">
        <v>0</v>
      </c>
      <c r="EN238" s="1">
        <v>0</v>
      </c>
      <c r="EO238" s="1">
        <v>55</v>
      </c>
      <c r="EP238" s="1">
        <v>71</v>
      </c>
      <c r="EQ238" s="1">
        <v>44</v>
      </c>
      <c r="ER238" s="1">
        <v>27</v>
      </c>
      <c r="ES238" s="1">
        <v>1</v>
      </c>
      <c r="ET238" s="1">
        <v>1</v>
      </c>
      <c r="EU238" s="1">
        <v>34</v>
      </c>
      <c r="EV238" s="1">
        <v>54</v>
      </c>
      <c r="EW238" s="1">
        <v>41</v>
      </c>
      <c r="EX238" s="1">
        <v>68</v>
      </c>
      <c r="EY238" s="1">
        <v>0</v>
      </c>
      <c r="EZ238" s="1">
        <v>7</v>
      </c>
      <c r="FA238" s="1">
        <v>17</v>
      </c>
      <c r="FB238" s="1">
        <v>39</v>
      </c>
      <c r="FC238" s="1">
        <v>45</v>
      </c>
      <c r="FD238" s="1">
        <v>16</v>
      </c>
      <c r="FE238" s="1">
        <v>3</v>
      </c>
      <c r="FF238" s="1">
        <v>0</v>
      </c>
      <c r="FG238" s="1">
        <v>0</v>
      </c>
      <c r="FH238" s="1">
        <v>0</v>
      </c>
      <c r="FI238" s="1">
        <v>47</v>
      </c>
      <c r="FJ238" s="1">
        <v>9</v>
      </c>
      <c r="FK238" s="1">
        <v>18</v>
      </c>
      <c r="FL238" s="1">
        <v>13</v>
      </c>
      <c r="FM238" s="1">
        <v>2</v>
      </c>
      <c r="FN238" s="1">
        <v>5</v>
      </c>
      <c r="FO238" s="1">
        <v>37</v>
      </c>
      <c r="FP238" s="1">
        <v>21</v>
      </c>
      <c r="FQ238" s="1">
        <v>37</v>
      </c>
      <c r="FR238" s="1" t="s">
        <v>324</v>
      </c>
      <c r="FS238" s="1">
        <v>313</v>
      </c>
      <c r="FT238" s="1">
        <v>134</v>
      </c>
      <c r="FU238" s="1">
        <v>313</v>
      </c>
    </row>
    <row r="239" spans="63:177">
      <c r="BK239" s="29">
        <v>399082677</v>
      </c>
      <c r="BL239" s="1" t="s">
        <v>212</v>
      </c>
      <c r="BM239" s="1">
        <v>24</v>
      </c>
      <c r="BN239" s="1" t="s">
        <v>289</v>
      </c>
      <c r="BO239" s="1" t="s">
        <v>370</v>
      </c>
      <c r="BP239" s="1">
        <v>47</v>
      </c>
      <c r="BQ239" s="1">
        <v>0</v>
      </c>
      <c r="BR239" s="4">
        <v>53.553191489361701</v>
      </c>
      <c r="BS239" s="4">
        <v>38.638297872340424</v>
      </c>
      <c r="BT239" s="4">
        <v>43.127659574468083</v>
      </c>
      <c r="BU239" s="4">
        <v>135.31914893617022</v>
      </c>
      <c r="BV239" s="4">
        <v>45.106382978723417</v>
      </c>
      <c r="BW239" s="1">
        <v>11</v>
      </c>
      <c r="BX239" s="1">
        <v>21</v>
      </c>
      <c r="BY239" s="1">
        <v>9</v>
      </c>
      <c r="BZ239" s="1">
        <v>6</v>
      </c>
      <c r="CA239" s="1">
        <v>0</v>
      </c>
      <c r="CB239" s="1">
        <v>0</v>
      </c>
      <c r="CC239" s="1">
        <v>22</v>
      </c>
      <c r="CD239" s="1">
        <v>15</v>
      </c>
      <c r="CE239" s="1">
        <v>6</v>
      </c>
      <c r="CF239" s="1">
        <v>4</v>
      </c>
      <c r="CG239" s="1">
        <v>1</v>
      </c>
      <c r="CH239" s="1">
        <v>1</v>
      </c>
      <c r="CI239" s="1">
        <v>18</v>
      </c>
      <c r="CJ239" s="1">
        <v>20</v>
      </c>
      <c r="CK239" s="1">
        <v>4</v>
      </c>
      <c r="CL239" s="1">
        <v>5</v>
      </c>
      <c r="CM239" s="1">
        <v>0</v>
      </c>
      <c r="CN239" s="1">
        <v>1</v>
      </c>
      <c r="CO239" s="1">
        <v>0</v>
      </c>
      <c r="CP239" s="1">
        <v>0</v>
      </c>
      <c r="CQ239" s="1">
        <v>28</v>
      </c>
      <c r="CR239" s="1">
        <v>0</v>
      </c>
      <c r="CS239" s="4">
        <v>50.107142857142854</v>
      </c>
      <c r="CT239" s="4">
        <v>46</v>
      </c>
      <c r="CU239" s="4">
        <v>50.464285714285715</v>
      </c>
      <c r="CV239" s="4">
        <v>52.5</v>
      </c>
      <c r="CW239" s="4">
        <v>146.57142857142858</v>
      </c>
      <c r="CX239" s="4">
        <v>48.857142857142847</v>
      </c>
      <c r="CY239" s="4">
        <v>49.767857142857146</v>
      </c>
      <c r="CZ239" s="1">
        <v>8</v>
      </c>
      <c r="DA239" s="1">
        <v>9</v>
      </c>
      <c r="DB239" s="1">
        <v>11</v>
      </c>
      <c r="DC239" s="1">
        <v>0</v>
      </c>
      <c r="DD239" s="1">
        <v>0</v>
      </c>
      <c r="DE239" s="1">
        <v>0</v>
      </c>
      <c r="DF239" s="1">
        <v>9</v>
      </c>
      <c r="DG239" s="1">
        <v>11</v>
      </c>
      <c r="DH239" s="1">
        <v>6</v>
      </c>
      <c r="DI239" s="1">
        <v>2</v>
      </c>
      <c r="DJ239" s="1">
        <v>0</v>
      </c>
      <c r="DK239" s="1">
        <v>0</v>
      </c>
      <c r="DL239" s="1">
        <v>8</v>
      </c>
      <c r="DM239" s="1">
        <v>8</v>
      </c>
      <c r="DN239" s="1">
        <v>9</v>
      </c>
      <c r="DO239" s="1">
        <v>3</v>
      </c>
      <c r="DP239" s="1">
        <v>0</v>
      </c>
      <c r="DQ239" s="1">
        <v>0</v>
      </c>
      <c r="DR239" s="1">
        <v>6</v>
      </c>
      <c r="DS239" s="1">
        <v>12</v>
      </c>
      <c r="DT239" s="1">
        <v>7</v>
      </c>
      <c r="DU239" s="1">
        <v>3</v>
      </c>
      <c r="DV239" s="1">
        <v>0</v>
      </c>
      <c r="DW239" s="1">
        <v>0</v>
      </c>
      <c r="DX239" s="1">
        <v>0</v>
      </c>
      <c r="DY239" s="1">
        <v>0</v>
      </c>
      <c r="DZ239" s="1">
        <v>75</v>
      </c>
      <c r="EA239" s="1">
        <v>0</v>
      </c>
      <c r="EB239" s="4">
        <v>52.266666666666666</v>
      </c>
      <c r="EC239" s="4">
        <v>41.386666666666663</v>
      </c>
      <c r="ED239" s="4">
        <v>45.866666666666667</v>
      </c>
      <c r="EE239" s="4">
        <v>52.5</v>
      </c>
      <c r="EF239" s="4">
        <v>139.52000000000001</v>
      </c>
      <c r="EG239" s="4">
        <v>46.506666666666675</v>
      </c>
      <c r="EH239" s="4">
        <v>46.846666666666664</v>
      </c>
      <c r="EI239" s="1">
        <v>19</v>
      </c>
      <c r="EJ239" s="1">
        <v>30</v>
      </c>
      <c r="EK239" s="1">
        <v>20</v>
      </c>
      <c r="EL239" s="1">
        <v>6</v>
      </c>
      <c r="EM239" s="1">
        <v>0</v>
      </c>
      <c r="EN239" s="1">
        <v>0</v>
      </c>
      <c r="EO239" s="1">
        <v>31</v>
      </c>
      <c r="EP239" s="1">
        <v>26</v>
      </c>
      <c r="EQ239" s="1">
        <v>12</v>
      </c>
      <c r="ER239" s="1">
        <v>6</v>
      </c>
      <c r="ES239" s="1">
        <v>1</v>
      </c>
      <c r="ET239" s="1">
        <v>1</v>
      </c>
      <c r="EU239" s="1">
        <v>26</v>
      </c>
      <c r="EV239" s="1">
        <v>28</v>
      </c>
      <c r="EW239" s="1">
        <v>13</v>
      </c>
      <c r="EX239" s="1">
        <v>8</v>
      </c>
      <c r="EY239" s="1">
        <v>0</v>
      </c>
      <c r="EZ239" s="1">
        <v>1</v>
      </c>
      <c r="FA239" s="1">
        <v>6</v>
      </c>
      <c r="FB239" s="1">
        <v>12</v>
      </c>
      <c r="FC239" s="1">
        <v>7</v>
      </c>
      <c r="FD239" s="1">
        <v>3</v>
      </c>
      <c r="FE239" s="1">
        <v>0</v>
      </c>
      <c r="FF239" s="1">
        <v>0</v>
      </c>
      <c r="FG239" s="1">
        <v>0</v>
      </c>
      <c r="FH239" s="1">
        <v>0</v>
      </c>
      <c r="FI239" s="1">
        <v>111</v>
      </c>
      <c r="FJ239" s="1">
        <v>80</v>
      </c>
      <c r="FK239" s="1">
        <v>111</v>
      </c>
      <c r="FL239" s="1">
        <v>22</v>
      </c>
      <c r="FM239" s="1">
        <v>15</v>
      </c>
      <c r="FN239" s="1">
        <v>23</v>
      </c>
      <c r="FO239" s="1">
        <v>37</v>
      </c>
      <c r="FP239" s="1">
        <v>21</v>
      </c>
      <c r="FQ239" s="1">
        <v>37</v>
      </c>
      <c r="FR239" s="1" t="s">
        <v>324</v>
      </c>
      <c r="FS239" s="1">
        <v>313</v>
      </c>
      <c r="FT239" s="1">
        <v>134</v>
      </c>
      <c r="FU239" s="1">
        <v>313</v>
      </c>
    </row>
    <row r="240" spans="63:177">
      <c r="BK240" s="29">
        <v>817684814</v>
      </c>
      <c r="BL240" s="1" t="s">
        <v>215</v>
      </c>
      <c r="BM240" s="1">
        <v>25</v>
      </c>
      <c r="BN240" s="1" t="s">
        <v>289</v>
      </c>
      <c r="BO240" s="1" t="s">
        <v>370</v>
      </c>
      <c r="BP240" s="1">
        <v>51</v>
      </c>
      <c r="BQ240" s="1">
        <v>0</v>
      </c>
      <c r="BR240" s="4">
        <v>38.882352941176471</v>
      </c>
      <c r="BS240" s="4">
        <v>31.372549019607842</v>
      </c>
      <c r="BT240" s="4">
        <v>35.03921568627451</v>
      </c>
      <c r="BU240" s="4">
        <v>105.29411764705883</v>
      </c>
      <c r="BV240" s="4">
        <v>35.098039215686278</v>
      </c>
      <c r="BW240" s="1">
        <v>21</v>
      </c>
      <c r="BX240" s="1">
        <v>22</v>
      </c>
      <c r="BY240" s="1">
        <v>5</v>
      </c>
      <c r="BZ240" s="1">
        <v>3</v>
      </c>
      <c r="CA240" s="1">
        <v>1</v>
      </c>
      <c r="CB240" s="1">
        <v>0</v>
      </c>
      <c r="CC240" s="1">
        <v>30</v>
      </c>
      <c r="CD240" s="1">
        <v>14</v>
      </c>
      <c r="CE240" s="1">
        <v>5</v>
      </c>
      <c r="CF240" s="1">
        <v>2</v>
      </c>
      <c r="CG240" s="1">
        <v>1</v>
      </c>
      <c r="CH240" s="1">
        <v>0</v>
      </c>
      <c r="CI240" s="1">
        <v>28</v>
      </c>
      <c r="CJ240" s="1">
        <v>15</v>
      </c>
      <c r="CK240" s="1">
        <v>6</v>
      </c>
      <c r="CL240" s="1">
        <v>2</v>
      </c>
      <c r="CM240" s="1">
        <v>1</v>
      </c>
      <c r="CN240" s="1">
        <v>0</v>
      </c>
      <c r="CO240" s="1">
        <v>1</v>
      </c>
      <c r="CP240" s="1">
        <v>0</v>
      </c>
      <c r="CQ240" s="1">
        <v>45</v>
      </c>
      <c r="CR240" s="1">
        <v>0</v>
      </c>
      <c r="CS240" s="4">
        <v>58.666666666666664</v>
      </c>
      <c r="CT240" s="4">
        <v>53.422222222222224</v>
      </c>
      <c r="CU240" s="4">
        <v>65.75555555555556</v>
      </c>
      <c r="CV240" s="4">
        <v>54.31111111111111</v>
      </c>
      <c r="CW240" s="4">
        <v>177.84444444444443</v>
      </c>
      <c r="CX240" s="4">
        <v>59.281481481481485</v>
      </c>
      <c r="CY240" s="4">
        <v>58.038888888888891</v>
      </c>
      <c r="CZ240" s="1">
        <v>7</v>
      </c>
      <c r="DA240" s="1">
        <v>14</v>
      </c>
      <c r="DB240" s="1">
        <v>18</v>
      </c>
      <c r="DC240" s="1">
        <v>6</v>
      </c>
      <c r="DD240" s="1">
        <v>0</v>
      </c>
      <c r="DE240" s="1">
        <v>0</v>
      </c>
      <c r="DF240" s="1">
        <v>9</v>
      </c>
      <c r="DG240" s="1">
        <v>20</v>
      </c>
      <c r="DH240" s="1">
        <v>8</v>
      </c>
      <c r="DI240" s="1">
        <v>8</v>
      </c>
      <c r="DJ240" s="1">
        <v>1</v>
      </c>
      <c r="DK240" s="1">
        <v>1</v>
      </c>
      <c r="DL240" s="1">
        <v>7</v>
      </c>
      <c r="DM240" s="1">
        <v>8</v>
      </c>
      <c r="DN240" s="1">
        <v>20</v>
      </c>
      <c r="DO240" s="1">
        <v>10</v>
      </c>
      <c r="DP240" s="1">
        <v>0</v>
      </c>
      <c r="DQ240" s="1">
        <v>6</v>
      </c>
      <c r="DR240" s="1">
        <v>8</v>
      </c>
      <c r="DS240" s="1">
        <v>20</v>
      </c>
      <c r="DT240" s="1">
        <v>14</v>
      </c>
      <c r="DU240" s="1">
        <v>3</v>
      </c>
      <c r="DV240" s="1">
        <v>0</v>
      </c>
      <c r="DW240" s="1">
        <v>0</v>
      </c>
      <c r="DX240" s="1">
        <v>0</v>
      </c>
      <c r="DY240" s="1">
        <v>0</v>
      </c>
      <c r="DZ240" s="1">
        <v>96</v>
      </c>
      <c r="EA240" s="1">
        <v>0</v>
      </c>
      <c r="EB240" s="4">
        <v>48.15625</v>
      </c>
      <c r="EC240" s="4">
        <v>41.708333333333336</v>
      </c>
      <c r="ED240" s="4">
        <v>49.4375</v>
      </c>
      <c r="EE240" s="4">
        <v>54.31111111111111</v>
      </c>
      <c r="EF240" s="4">
        <v>139.30208333333334</v>
      </c>
      <c r="EG240" s="4">
        <v>46.434027777777771</v>
      </c>
      <c r="EH240" s="4">
        <v>45.8515625</v>
      </c>
      <c r="EI240" s="1">
        <v>28</v>
      </c>
      <c r="EJ240" s="1">
        <v>36</v>
      </c>
      <c r="EK240" s="1">
        <v>23</v>
      </c>
      <c r="EL240" s="1">
        <v>9</v>
      </c>
      <c r="EM240" s="1">
        <v>1</v>
      </c>
      <c r="EN240" s="1">
        <v>0</v>
      </c>
      <c r="EO240" s="1">
        <v>39</v>
      </c>
      <c r="EP240" s="1">
        <v>34</v>
      </c>
      <c r="EQ240" s="1">
        <v>13</v>
      </c>
      <c r="ER240" s="1">
        <v>10</v>
      </c>
      <c r="ES240" s="1">
        <v>2</v>
      </c>
      <c r="ET240" s="1">
        <v>1</v>
      </c>
      <c r="EU240" s="1">
        <v>35</v>
      </c>
      <c r="EV240" s="1">
        <v>23</v>
      </c>
      <c r="EW240" s="1">
        <v>26</v>
      </c>
      <c r="EX240" s="1">
        <v>12</v>
      </c>
      <c r="EY240" s="1">
        <v>1</v>
      </c>
      <c r="EZ240" s="1">
        <v>6</v>
      </c>
      <c r="FA240" s="1">
        <v>8</v>
      </c>
      <c r="FB240" s="1">
        <v>20</v>
      </c>
      <c r="FC240" s="1">
        <v>14</v>
      </c>
      <c r="FD240" s="1">
        <v>3</v>
      </c>
      <c r="FE240" s="1">
        <v>0</v>
      </c>
      <c r="FF240" s="1">
        <v>0</v>
      </c>
      <c r="FG240" s="1">
        <v>1</v>
      </c>
      <c r="FH240" s="1">
        <v>0</v>
      </c>
      <c r="FI240" s="1">
        <v>261</v>
      </c>
      <c r="FJ240" s="1">
        <v>12</v>
      </c>
      <c r="FK240" s="1">
        <v>112</v>
      </c>
      <c r="FL240" s="1">
        <v>35</v>
      </c>
      <c r="FM240" s="1">
        <v>3</v>
      </c>
      <c r="FN240" s="1">
        <v>24</v>
      </c>
      <c r="FO240" s="1">
        <v>37</v>
      </c>
      <c r="FP240" s="1">
        <v>21</v>
      </c>
      <c r="FQ240" s="1">
        <v>37</v>
      </c>
      <c r="FR240" s="1" t="s">
        <v>324</v>
      </c>
      <c r="FS240" s="1">
        <v>313</v>
      </c>
      <c r="FT240" s="1">
        <v>134</v>
      </c>
      <c r="FU240" s="1">
        <v>313</v>
      </c>
    </row>
    <row r="241" spans="63:177">
      <c r="BK241" s="29">
        <v>579804270</v>
      </c>
      <c r="BL241" s="1" t="s">
        <v>224</v>
      </c>
      <c r="BM241" s="1">
        <v>27</v>
      </c>
      <c r="BN241" s="1" t="s">
        <v>289</v>
      </c>
      <c r="BO241" s="1" t="s">
        <v>370</v>
      </c>
      <c r="BP241" s="1">
        <v>100</v>
      </c>
      <c r="BQ241" s="1">
        <v>0</v>
      </c>
      <c r="BR241" s="4">
        <v>61.86</v>
      </c>
      <c r="BS241" s="4">
        <v>47.84</v>
      </c>
      <c r="BT241" s="4">
        <v>58.35</v>
      </c>
      <c r="BU241" s="4">
        <v>168.05</v>
      </c>
      <c r="BV241" s="4">
        <v>56.016666666666652</v>
      </c>
      <c r="BW241" s="1">
        <v>11</v>
      </c>
      <c r="BX241" s="1">
        <v>39</v>
      </c>
      <c r="BY241" s="1">
        <v>28</v>
      </c>
      <c r="BZ241" s="1">
        <v>22</v>
      </c>
      <c r="CA241" s="1">
        <v>0</v>
      </c>
      <c r="CB241" s="1">
        <v>1</v>
      </c>
      <c r="CC241" s="1">
        <v>35</v>
      </c>
      <c r="CD241" s="1">
        <v>33</v>
      </c>
      <c r="CE241" s="1">
        <v>13</v>
      </c>
      <c r="CF241" s="1">
        <v>19</v>
      </c>
      <c r="CG241" s="1">
        <v>0</v>
      </c>
      <c r="CH241" s="1">
        <v>2</v>
      </c>
      <c r="CI241" s="1">
        <v>17</v>
      </c>
      <c r="CJ241" s="1">
        <v>34</v>
      </c>
      <c r="CK241" s="1">
        <v>28</v>
      </c>
      <c r="CL241" s="1">
        <v>21</v>
      </c>
      <c r="CM241" s="1">
        <v>0</v>
      </c>
      <c r="CN241" s="1">
        <v>3</v>
      </c>
      <c r="CO241" s="1">
        <v>0</v>
      </c>
      <c r="CP241" s="1">
        <v>0</v>
      </c>
      <c r="CQ241" s="1">
        <v>106</v>
      </c>
      <c r="CR241" s="1">
        <v>0</v>
      </c>
      <c r="CS241" s="4">
        <v>57.490566037735846</v>
      </c>
      <c r="CT241" s="4">
        <v>45.320754716981135</v>
      </c>
      <c r="CU241" s="4">
        <v>66.113207547169807</v>
      </c>
      <c r="CV241" s="4">
        <v>50.141509433962263</v>
      </c>
      <c r="CW241" s="4">
        <v>168.9245283018868</v>
      </c>
      <c r="CX241" s="4">
        <v>56.308176100628906</v>
      </c>
      <c r="CY241" s="4">
        <v>54.766509433962263</v>
      </c>
      <c r="CZ241" s="1">
        <v>9</v>
      </c>
      <c r="DA241" s="1">
        <v>51</v>
      </c>
      <c r="DB241" s="1">
        <v>40</v>
      </c>
      <c r="DC241" s="1">
        <v>6</v>
      </c>
      <c r="DD241" s="1">
        <v>0</v>
      </c>
      <c r="DE241" s="1">
        <v>0</v>
      </c>
      <c r="DF241" s="1">
        <v>29</v>
      </c>
      <c r="DG241" s="1">
        <v>48</v>
      </c>
      <c r="DH241" s="1">
        <v>20</v>
      </c>
      <c r="DI241" s="1">
        <v>9</v>
      </c>
      <c r="DJ241" s="1">
        <v>0</v>
      </c>
      <c r="DK241" s="1">
        <v>0</v>
      </c>
      <c r="DL241" s="1">
        <v>14</v>
      </c>
      <c r="DM241" s="1">
        <v>29</v>
      </c>
      <c r="DN241" s="1">
        <v>24</v>
      </c>
      <c r="DO241" s="1">
        <v>39</v>
      </c>
      <c r="DP241" s="1">
        <v>0</v>
      </c>
      <c r="DQ241" s="1">
        <v>5</v>
      </c>
      <c r="DR241" s="1">
        <v>21</v>
      </c>
      <c r="DS241" s="1">
        <v>53</v>
      </c>
      <c r="DT241" s="1">
        <v>23</v>
      </c>
      <c r="DU241" s="1">
        <v>9</v>
      </c>
      <c r="DV241" s="1">
        <v>0</v>
      </c>
      <c r="DW241" s="1">
        <v>0</v>
      </c>
      <c r="DX241" s="1">
        <v>0</v>
      </c>
      <c r="DY241" s="1">
        <v>0</v>
      </c>
      <c r="DZ241" s="1">
        <v>206</v>
      </c>
      <c r="EA241" s="1">
        <v>0</v>
      </c>
      <c r="EB241" s="4">
        <v>59.61165048543689</v>
      </c>
      <c r="EC241" s="4">
        <v>46.543689320388353</v>
      </c>
      <c r="ED241" s="4">
        <v>62.344660194174757</v>
      </c>
      <c r="EE241" s="4">
        <v>50.141509433962263</v>
      </c>
      <c r="EF241" s="4">
        <v>168.5</v>
      </c>
      <c r="EG241" s="4">
        <v>56.166666666666693</v>
      </c>
      <c r="EH241" s="4">
        <v>55.373381877022666</v>
      </c>
      <c r="EI241" s="1">
        <v>20</v>
      </c>
      <c r="EJ241" s="1">
        <v>90</v>
      </c>
      <c r="EK241" s="1">
        <v>68</v>
      </c>
      <c r="EL241" s="1">
        <v>28</v>
      </c>
      <c r="EM241" s="1">
        <v>0</v>
      </c>
      <c r="EN241" s="1">
        <v>1</v>
      </c>
      <c r="EO241" s="1">
        <v>64</v>
      </c>
      <c r="EP241" s="1">
        <v>81</v>
      </c>
      <c r="EQ241" s="1">
        <v>33</v>
      </c>
      <c r="ER241" s="1">
        <v>28</v>
      </c>
      <c r="ES241" s="1">
        <v>0</v>
      </c>
      <c r="ET241" s="1">
        <v>2</v>
      </c>
      <c r="EU241" s="1">
        <v>31</v>
      </c>
      <c r="EV241" s="1">
        <v>63</v>
      </c>
      <c r="EW241" s="1">
        <v>52</v>
      </c>
      <c r="EX241" s="1">
        <v>60</v>
      </c>
      <c r="EY241" s="1">
        <v>0</v>
      </c>
      <c r="EZ241" s="1">
        <v>8</v>
      </c>
      <c r="FA241" s="1">
        <v>21</v>
      </c>
      <c r="FB241" s="1">
        <v>53</v>
      </c>
      <c r="FC241" s="1">
        <v>23</v>
      </c>
      <c r="FD241" s="1">
        <v>9</v>
      </c>
      <c r="FE241" s="1">
        <v>0</v>
      </c>
      <c r="FF241" s="1">
        <v>0</v>
      </c>
      <c r="FG241" s="1">
        <v>0</v>
      </c>
      <c r="FH241" s="1">
        <v>0</v>
      </c>
      <c r="FI241" s="1">
        <v>25</v>
      </c>
      <c r="FJ241" s="1">
        <v>26</v>
      </c>
      <c r="FK241" s="1">
        <v>22</v>
      </c>
      <c r="FL241" s="1">
        <v>6</v>
      </c>
      <c r="FM241" s="1">
        <v>7</v>
      </c>
      <c r="FN241" s="1">
        <v>7</v>
      </c>
      <c r="FO241" s="1">
        <v>37</v>
      </c>
      <c r="FP241" s="1">
        <v>21</v>
      </c>
      <c r="FQ241" s="1">
        <v>37</v>
      </c>
      <c r="FR241" s="1" t="s">
        <v>324</v>
      </c>
      <c r="FS241" s="1">
        <v>313</v>
      </c>
      <c r="FT241" s="1">
        <v>134</v>
      </c>
      <c r="FU241" s="1">
        <v>313</v>
      </c>
    </row>
    <row r="242" spans="63:177">
      <c r="BK242" s="29">
        <v>258970224</v>
      </c>
      <c r="BL242" s="1" t="s">
        <v>226</v>
      </c>
      <c r="BM242" s="1">
        <v>29</v>
      </c>
      <c r="BN242" s="1" t="s">
        <v>289</v>
      </c>
      <c r="BO242" s="1" t="s">
        <v>290</v>
      </c>
      <c r="BP242" s="1">
        <v>49</v>
      </c>
      <c r="BQ242" s="1">
        <v>0</v>
      </c>
      <c r="BR242" s="4">
        <v>43.591836734693878</v>
      </c>
      <c r="BS242" s="4">
        <v>33.306122448979593</v>
      </c>
      <c r="BT242" s="4">
        <v>37.979591836734691</v>
      </c>
      <c r="BU242" s="4">
        <v>114.87755102040816</v>
      </c>
      <c r="BV242" s="4">
        <v>38.292517006802726</v>
      </c>
      <c r="BW242" s="1">
        <v>19</v>
      </c>
      <c r="BX242" s="1">
        <v>14</v>
      </c>
      <c r="BY242" s="1">
        <v>13</v>
      </c>
      <c r="BZ242" s="1">
        <v>3</v>
      </c>
      <c r="CA242" s="1">
        <v>0</v>
      </c>
      <c r="CB242" s="1">
        <v>0</v>
      </c>
      <c r="CC242" s="1">
        <v>29</v>
      </c>
      <c r="CD242" s="1">
        <v>15</v>
      </c>
      <c r="CE242" s="1">
        <v>2</v>
      </c>
      <c r="CF242" s="1">
        <v>3</v>
      </c>
      <c r="CG242" s="1">
        <v>1</v>
      </c>
      <c r="CH242" s="1">
        <v>0</v>
      </c>
      <c r="CI242" s="1">
        <v>25</v>
      </c>
      <c r="CJ242" s="1">
        <v>13</v>
      </c>
      <c r="CK242" s="1">
        <v>6</v>
      </c>
      <c r="CL242" s="1">
        <v>5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4"/>
      <c r="CT242" s="4"/>
      <c r="CU242" s="4"/>
      <c r="CV242" s="4"/>
      <c r="CW242" s="4"/>
      <c r="CX242" s="4"/>
      <c r="CY242" s="4"/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U242" s="1">
        <v>0</v>
      </c>
      <c r="DV242" s="1">
        <v>0</v>
      </c>
      <c r="DW242" s="1">
        <v>0</v>
      </c>
      <c r="DX242" s="1">
        <v>0</v>
      </c>
      <c r="DY242" s="1">
        <v>0</v>
      </c>
      <c r="DZ242" s="1">
        <v>49</v>
      </c>
      <c r="EA242" s="1">
        <v>0</v>
      </c>
      <c r="EB242" s="4">
        <v>43.591836734693878</v>
      </c>
      <c r="EC242" s="4">
        <v>33.306122448979593</v>
      </c>
      <c r="ED242" s="4">
        <v>37.979591836734691</v>
      </c>
      <c r="EE242" s="4"/>
      <c r="EF242" s="4">
        <v>114.87755102040816</v>
      </c>
      <c r="EG242" s="4">
        <v>38.292517006802726</v>
      </c>
      <c r="EH242" s="4">
        <v>38.292517006802726</v>
      </c>
      <c r="EI242" s="1">
        <v>19</v>
      </c>
      <c r="EJ242" s="1">
        <v>14</v>
      </c>
      <c r="EK242" s="1">
        <v>13</v>
      </c>
      <c r="EL242" s="1">
        <v>3</v>
      </c>
      <c r="EM242" s="1">
        <v>0</v>
      </c>
      <c r="EN242" s="1">
        <v>0</v>
      </c>
      <c r="EO242" s="1">
        <v>29</v>
      </c>
      <c r="EP242" s="1">
        <v>15</v>
      </c>
      <c r="EQ242" s="1">
        <v>2</v>
      </c>
      <c r="ER242" s="1">
        <v>3</v>
      </c>
      <c r="ES242" s="1">
        <v>1</v>
      </c>
      <c r="ET242" s="1">
        <v>0</v>
      </c>
      <c r="EU242" s="1">
        <v>25</v>
      </c>
      <c r="EV242" s="1">
        <v>13</v>
      </c>
      <c r="EW242" s="1">
        <v>6</v>
      </c>
      <c r="EX242" s="1">
        <v>5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222</v>
      </c>
      <c r="FJ242" s="1" t="s">
        <v>375</v>
      </c>
      <c r="FK242" s="1">
        <v>226</v>
      </c>
      <c r="FL242" s="1">
        <v>33</v>
      </c>
      <c r="FM242" s="1" t="s">
        <v>375</v>
      </c>
      <c r="FN242" s="1">
        <v>35</v>
      </c>
      <c r="FO242" s="1">
        <v>37</v>
      </c>
      <c r="FP242" s="1">
        <v>21</v>
      </c>
      <c r="FQ242" s="1">
        <v>37</v>
      </c>
      <c r="FR242" s="1" t="s">
        <v>324</v>
      </c>
      <c r="FS242" s="1">
        <v>313</v>
      </c>
      <c r="FT242" s="1">
        <v>134</v>
      </c>
      <c r="FU242" s="1">
        <v>313</v>
      </c>
    </row>
    <row r="243" spans="63:177">
      <c r="BK243" s="29">
        <v>609164539</v>
      </c>
      <c r="BL243" s="1" t="s">
        <v>227</v>
      </c>
      <c r="BM243" s="1">
        <v>48</v>
      </c>
      <c r="BN243" s="1" t="s">
        <v>289</v>
      </c>
      <c r="BO243" s="1" t="s">
        <v>370</v>
      </c>
      <c r="BP243" s="1">
        <v>35</v>
      </c>
      <c r="BQ243" s="1">
        <v>1</v>
      </c>
      <c r="BR243" s="4">
        <v>50.117647058823529</v>
      </c>
      <c r="BS243" s="4">
        <v>38.117647058823529</v>
      </c>
      <c r="BT243" s="4">
        <v>42</v>
      </c>
      <c r="BU243" s="4">
        <v>130.23529411764707</v>
      </c>
      <c r="BV243" s="4">
        <v>43.411764705882355</v>
      </c>
      <c r="BW243" s="1">
        <v>9</v>
      </c>
      <c r="BX243" s="1">
        <v>12</v>
      </c>
      <c r="BY243" s="1">
        <v>8</v>
      </c>
      <c r="BZ243" s="1">
        <v>5</v>
      </c>
      <c r="CA243" s="1">
        <v>0</v>
      </c>
      <c r="CB243" s="1">
        <v>0</v>
      </c>
      <c r="CC243" s="1">
        <v>15</v>
      </c>
      <c r="CD243" s="1">
        <v>14</v>
      </c>
      <c r="CE243" s="1">
        <v>2</v>
      </c>
      <c r="CF243" s="1">
        <v>3</v>
      </c>
      <c r="CG243" s="1">
        <v>1</v>
      </c>
      <c r="CH243" s="1">
        <v>0</v>
      </c>
      <c r="CI243" s="1">
        <v>12</v>
      </c>
      <c r="CJ243" s="1">
        <v>13</v>
      </c>
      <c r="CK243" s="1">
        <v>7</v>
      </c>
      <c r="CL243" s="1">
        <v>2</v>
      </c>
      <c r="CM243" s="1">
        <v>0</v>
      </c>
      <c r="CN243" s="1">
        <v>0</v>
      </c>
      <c r="CO243" s="1">
        <v>0</v>
      </c>
      <c r="CP243" s="1">
        <v>0</v>
      </c>
      <c r="CQ243" s="1">
        <v>15</v>
      </c>
      <c r="CR243" s="1">
        <v>0</v>
      </c>
      <c r="CS243" s="4">
        <v>48.466666666666669</v>
      </c>
      <c r="CT243" s="4">
        <v>38.4</v>
      </c>
      <c r="CU243" s="4">
        <v>42.93333333333333</v>
      </c>
      <c r="CV243" s="4">
        <v>36</v>
      </c>
      <c r="CW243" s="4">
        <v>129.80000000000001</v>
      </c>
      <c r="CX243" s="4">
        <v>43.266666666666666</v>
      </c>
      <c r="CY243" s="4">
        <v>41.45</v>
      </c>
      <c r="CZ243" s="1">
        <v>2</v>
      </c>
      <c r="DA243" s="1">
        <v>10</v>
      </c>
      <c r="DB243" s="1">
        <v>3</v>
      </c>
      <c r="DC243" s="1">
        <v>0</v>
      </c>
      <c r="DD243" s="1">
        <v>0</v>
      </c>
      <c r="DE243" s="1">
        <v>0</v>
      </c>
      <c r="DF243" s="1">
        <v>6</v>
      </c>
      <c r="DG243" s="1">
        <v>6</v>
      </c>
      <c r="DH243" s="1">
        <v>3</v>
      </c>
      <c r="DI243" s="1">
        <v>0</v>
      </c>
      <c r="DJ243" s="1">
        <v>0</v>
      </c>
      <c r="DK243" s="1">
        <v>0</v>
      </c>
      <c r="DL243" s="1">
        <v>7</v>
      </c>
      <c r="DM243" s="1">
        <v>5</v>
      </c>
      <c r="DN243" s="1">
        <v>0</v>
      </c>
      <c r="DO243" s="1">
        <v>3</v>
      </c>
      <c r="DP243" s="1">
        <v>0</v>
      </c>
      <c r="DQ243" s="1">
        <v>0</v>
      </c>
      <c r="DR243" s="1">
        <v>9</v>
      </c>
      <c r="DS243" s="1">
        <v>3</v>
      </c>
      <c r="DT243" s="1">
        <v>1</v>
      </c>
      <c r="DU243" s="1">
        <v>2</v>
      </c>
      <c r="DV243" s="1">
        <v>1</v>
      </c>
      <c r="DW243" s="1">
        <v>0</v>
      </c>
      <c r="DX243" s="1">
        <v>0</v>
      </c>
      <c r="DY243" s="1">
        <v>0</v>
      </c>
      <c r="DZ243" s="1">
        <v>50</v>
      </c>
      <c r="EA243" s="1">
        <v>1</v>
      </c>
      <c r="EB243" s="4">
        <v>49.612244897959187</v>
      </c>
      <c r="EC243" s="4">
        <v>38.204081632653065</v>
      </c>
      <c r="ED243" s="4">
        <v>42.285714285714285</v>
      </c>
      <c r="EE243" s="4">
        <v>36</v>
      </c>
      <c r="EF243" s="4">
        <v>130.10204081632654</v>
      </c>
      <c r="EG243" s="4">
        <v>43.367346938775512</v>
      </c>
      <c r="EH243" s="4">
        <v>42.811224489795919</v>
      </c>
      <c r="EI243" s="1">
        <v>11</v>
      </c>
      <c r="EJ243" s="1">
        <v>22</v>
      </c>
      <c r="EK243" s="1">
        <v>11</v>
      </c>
      <c r="EL243" s="1">
        <v>5</v>
      </c>
      <c r="EM243" s="1">
        <v>0</v>
      </c>
      <c r="EN243" s="1">
        <v>0</v>
      </c>
      <c r="EO243" s="1">
        <v>21</v>
      </c>
      <c r="EP243" s="1">
        <v>20</v>
      </c>
      <c r="EQ243" s="1">
        <v>5</v>
      </c>
      <c r="ER243" s="1">
        <v>3</v>
      </c>
      <c r="ES243" s="1">
        <v>1</v>
      </c>
      <c r="ET243" s="1">
        <v>0</v>
      </c>
      <c r="EU243" s="1">
        <v>19</v>
      </c>
      <c r="EV243" s="1">
        <v>18</v>
      </c>
      <c r="EW243" s="1">
        <v>7</v>
      </c>
      <c r="EX243" s="1">
        <v>5</v>
      </c>
      <c r="EY243" s="1">
        <v>0</v>
      </c>
      <c r="EZ243" s="1">
        <v>0</v>
      </c>
      <c r="FA243" s="1">
        <v>9</v>
      </c>
      <c r="FB243" s="1">
        <v>3</v>
      </c>
      <c r="FC243" s="1">
        <v>1</v>
      </c>
      <c r="FD243" s="1">
        <v>2</v>
      </c>
      <c r="FE243" s="1">
        <v>1</v>
      </c>
      <c r="FF243" s="1">
        <v>0</v>
      </c>
      <c r="FG243" s="1">
        <v>0</v>
      </c>
      <c r="FH243" s="1">
        <v>0</v>
      </c>
      <c r="FI243" s="1">
        <v>139</v>
      </c>
      <c r="FJ243" s="1">
        <v>110</v>
      </c>
      <c r="FK243" s="1">
        <v>155</v>
      </c>
      <c r="FL243" s="1">
        <v>27</v>
      </c>
      <c r="FM243" s="1">
        <v>19</v>
      </c>
      <c r="FN243" s="1">
        <v>30</v>
      </c>
      <c r="FO243" s="1">
        <v>37</v>
      </c>
      <c r="FP243" s="1">
        <v>21</v>
      </c>
      <c r="FQ243" s="1">
        <v>37</v>
      </c>
      <c r="FR243" s="1" t="s">
        <v>324</v>
      </c>
      <c r="FS243" s="1">
        <v>313</v>
      </c>
      <c r="FT243" s="1">
        <v>134</v>
      </c>
      <c r="FU243" s="1">
        <v>313</v>
      </c>
    </row>
    <row r="244" spans="63:177">
      <c r="BK244" s="29">
        <v>672758695</v>
      </c>
      <c r="BL244" s="1" t="s">
        <v>228</v>
      </c>
      <c r="BM244" s="1">
        <v>55</v>
      </c>
      <c r="BN244" s="1" t="s">
        <v>289</v>
      </c>
      <c r="BO244" s="1" t="s">
        <v>290</v>
      </c>
      <c r="BP244" s="1">
        <v>73</v>
      </c>
      <c r="BQ244" s="1">
        <v>1</v>
      </c>
      <c r="BR244" s="4">
        <v>52.236111111111114</v>
      </c>
      <c r="BS244" s="4">
        <v>42.277777777777779</v>
      </c>
      <c r="BT244" s="4">
        <v>42.472222222222221</v>
      </c>
      <c r="BU244" s="4">
        <v>136.98611111111111</v>
      </c>
      <c r="BV244" s="4">
        <v>45.662037037037038</v>
      </c>
      <c r="BW244" s="1">
        <v>18</v>
      </c>
      <c r="BX244" s="1">
        <v>24</v>
      </c>
      <c r="BY244" s="1">
        <v>21</v>
      </c>
      <c r="BZ244" s="1">
        <v>9</v>
      </c>
      <c r="CA244" s="1">
        <v>0</v>
      </c>
      <c r="CB244" s="1">
        <v>0</v>
      </c>
      <c r="CC244" s="1">
        <v>31</v>
      </c>
      <c r="CD244" s="1">
        <v>20</v>
      </c>
      <c r="CE244" s="1">
        <v>12</v>
      </c>
      <c r="CF244" s="1">
        <v>9</v>
      </c>
      <c r="CG244" s="1">
        <v>1</v>
      </c>
      <c r="CH244" s="1">
        <v>1</v>
      </c>
      <c r="CI244" s="1">
        <v>30</v>
      </c>
      <c r="CJ244" s="1">
        <v>25</v>
      </c>
      <c r="CK244" s="1">
        <v>10</v>
      </c>
      <c r="CL244" s="1">
        <v>7</v>
      </c>
      <c r="CM244" s="1">
        <v>0</v>
      </c>
      <c r="CN244" s="1">
        <v>1</v>
      </c>
      <c r="CO244" s="1">
        <v>0</v>
      </c>
      <c r="CP244" s="1">
        <v>0</v>
      </c>
      <c r="CQ244" s="1">
        <v>0</v>
      </c>
      <c r="CR244" s="1">
        <v>0</v>
      </c>
      <c r="CS244" s="4"/>
      <c r="CT244" s="4"/>
      <c r="CU244" s="4"/>
      <c r="CV244" s="4"/>
      <c r="CW244" s="4"/>
      <c r="CX244" s="4"/>
      <c r="CY244" s="4"/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U244" s="1">
        <v>0</v>
      </c>
      <c r="DV244" s="1">
        <v>0</v>
      </c>
      <c r="DW244" s="1">
        <v>0</v>
      </c>
      <c r="DX244" s="1">
        <v>0</v>
      </c>
      <c r="DY244" s="1">
        <v>0</v>
      </c>
      <c r="DZ244" s="1">
        <v>73</v>
      </c>
      <c r="EA244" s="1">
        <v>1</v>
      </c>
      <c r="EB244" s="4">
        <v>52.236111111111114</v>
      </c>
      <c r="EC244" s="4">
        <v>42.277777777777779</v>
      </c>
      <c r="ED244" s="4">
        <v>42.472222222222221</v>
      </c>
      <c r="EE244" s="4"/>
      <c r="EF244" s="4">
        <v>136.98611111111111</v>
      </c>
      <c r="EG244" s="4">
        <v>45.662037037037038</v>
      </c>
      <c r="EH244" s="4">
        <v>45.662037037037038</v>
      </c>
      <c r="EI244" s="1">
        <v>18</v>
      </c>
      <c r="EJ244" s="1">
        <v>24</v>
      </c>
      <c r="EK244" s="1">
        <v>21</v>
      </c>
      <c r="EL244" s="1">
        <v>9</v>
      </c>
      <c r="EM244" s="1">
        <v>0</v>
      </c>
      <c r="EN244" s="1">
        <v>0</v>
      </c>
      <c r="EO244" s="1">
        <v>31</v>
      </c>
      <c r="EP244" s="1">
        <v>20</v>
      </c>
      <c r="EQ244" s="1">
        <v>12</v>
      </c>
      <c r="ER244" s="1">
        <v>9</v>
      </c>
      <c r="ES244" s="1">
        <v>1</v>
      </c>
      <c r="ET244" s="1">
        <v>1</v>
      </c>
      <c r="EU244" s="1">
        <v>30</v>
      </c>
      <c r="EV244" s="1">
        <v>25</v>
      </c>
      <c r="EW244" s="1">
        <v>10</v>
      </c>
      <c r="EX244" s="1">
        <v>7</v>
      </c>
      <c r="EY244" s="1">
        <v>0</v>
      </c>
      <c r="EZ244" s="1">
        <v>1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108</v>
      </c>
      <c r="FJ244" s="1" t="s">
        <v>375</v>
      </c>
      <c r="FK244" s="1">
        <v>122</v>
      </c>
      <c r="FL244" s="1">
        <v>21</v>
      </c>
      <c r="FM244" s="1" t="s">
        <v>375</v>
      </c>
      <c r="FN244" s="1">
        <v>26</v>
      </c>
      <c r="FO244" s="1">
        <v>37</v>
      </c>
      <c r="FP244" s="1">
        <v>21</v>
      </c>
      <c r="FQ244" s="1">
        <v>37</v>
      </c>
      <c r="FR244" s="1" t="s">
        <v>324</v>
      </c>
      <c r="FS244" s="1">
        <v>313</v>
      </c>
      <c r="FT244" s="1">
        <v>134</v>
      </c>
      <c r="FU244" s="1">
        <v>313</v>
      </c>
    </row>
    <row r="245" spans="63:177">
      <c r="BK245" s="29">
        <v>765492666</v>
      </c>
      <c r="BL245" s="1" t="s">
        <v>229</v>
      </c>
      <c r="BM245" s="1">
        <v>56</v>
      </c>
      <c r="BN245" s="1" t="s">
        <v>289</v>
      </c>
      <c r="BO245" s="1" t="s">
        <v>370</v>
      </c>
      <c r="BP245" s="1">
        <v>23</v>
      </c>
      <c r="BQ245" s="1">
        <v>0</v>
      </c>
      <c r="BR245" s="4">
        <v>50.608695652173914</v>
      </c>
      <c r="BS245" s="4">
        <v>41.391304347826086</v>
      </c>
      <c r="BT245" s="4">
        <v>42.130434782608695</v>
      </c>
      <c r="BU245" s="4">
        <v>134.13043478260869</v>
      </c>
      <c r="BV245" s="4">
        <v>44.710144927536227</v>
      </c>
      <c r="BW245" s="1">
        <v>4</v>
      </c>
      <c r="BX245" s="1">
        <v>12</v>
      </c>
      <c r="BY245" s="1">
        <v>4</v>
      </c>
      <c r="BZ245" s="1">
        <v>3</v>
      </c>
      <c r="CA245" s="1">
        <v>0</v>
      </c>
      <c r="CB245" s="1">
        <v>0</v>
      </c>
      <c r="CC245" s="1">
        <v>9</v>
      </c>
      <c r="CD245" s="1">
        <v>10</v>
      </c>
      <c r="CE245" s="1">
        <v>2</v>
      </c>
      <c r="CF245" s="1">
        <v>2</v>
      </c>
      <c r="CG245" s="1">
        <v>0</v>
      </c>
      <c r="CH245" s="1">
        <v>0</v>
      </c>
      <c r="CI245" s="1">
        <v>8</v>
      </c>
      <c r="CJ245" s="1">
        <v>11</v>
      </c>
      <c r="CK245" s="1">
        <v>1</v>
      </c>
      <c r="CL245" s="1">
        <v>3</v>
      </c>
      <c r="CM245" s="1">
        <v>0</v>
      </c>
      <c r="CN245" s="1">
        <v>0</v>
      </c>
      <c r="CO245" s="1">
        <v>0</v>
      </c>
      <c r="CP245" s="1">
        <v>0</v>
      </c>
      <c r="CQ245" s="1">
        <v>20</v>
      </c>
      <c r="CR245" s="1">
        <v>0</v>
      </c>
      <c r="CS245" s="4">
        <v>55.55</v>
      </c>
      <c r="CT245" s="4">
        <v>49.2</v>
      </c>
      <c r="CU245" s="4">
        <v>65</v>
      </c>
      <c r="CV245" s="4">
        <v>45.7</v>
      </c>
      <c r="CW245" s="4">
        <v>169.75</v>
      </c>
      <c r="CX245" s="4">
        <v>56.583333333333329</v>
      </c>
      <c r="CY245" s="4">
        <v>53.862499999999997</v>
      </c>
      <c r="CZ245" s="1">
        <v>2</v>
      </c>
      <c r="DA245" s="1">
        <v>11</v>
      </c>
      <c r="DB245" s="1">
        <v>6</v>
      </c>
      <c r="DC245" s="1">
        <v>1</v>
      </c>
      <c r="DD245" s="1">
        <v>0</v>
      </c>
      <c r="DE245" s="1">
        <v>0</v>
      </c>
      <c r="DF245" s="1">
        <v>5</v>
      </c>
      <c r="DG245" s="1">
        <v>8</v>
      </c>
      <c r="DH245" s="1">
        <v>6</v>
      </c>
      <c r="DI245" s="1">
        <v>1</v>
      </c>
      <c r="DJ245" s="1">
        <v>0</v>
      </c>
      <c r="DK245" s="1">
        <v>0</v>
      </c>
      <c r="DL245" s="1">
        <v>4</v>
      </c>
      <c r="DM245" s="1">
        <v>2</v>
      </c>
      <c r="DN245" s="1">
        <v>8</v>
      </c>
      <c r="DO245" s="1">
        <v>6</v>
      </c>
      <c r="DP245" s="1">
        <v>0</v>
      </c>
      <c r="DQ245" s="1">
        <v>2</v>
      </c>
      <c r="DR245" s="1">
        <v>8</v>
      </c>
      <c r="DS245" s="1">
        <v>5</v>
      </c>
      <c r="DT245" s="1">
        <v>6</v>
      </c>
      <c r="DU245" s="1">
        <v>1</v>
      </c>
      <c r="DV245" s="1">
        <v>0</v>
      </c>
      <c r="DW245" s="1">
        <v>0</v>
      </c>
      <c r="DX245" s="1">
        <v>0</v>
      </c>
      <c r="DY245" s="1">
        <v>0</v>
      </c>
      <c r="DZ245" s="1">
        <v>43</v>
      </c>
      <c r="EA245" s="1">
        <v>0</v>
      </c>
      <c r="EB245" s="4">
        <v>52.906976744186046</v>
      </c>
      <c r="EC245" s="4">
        <v>45.02325581395349</v>
      </c>
      <c r="ED245" s="4">
        <v>52.767441860465119</v>
      </c>
      <c r="EE245" s="4">
        <v>45.7</v>
      </c>
      <c r="EF245" s="4">
        <v>150.69767441860466</v>
      </c>
      <c r="EG245" s="4">
        <v>50.232558139534895</v>
      </c>
      <c r="EH245" s="4">
        <v>48.967054263565892</v>
      </c>
      <c r="EI245" s="1">
        <v>6</v>
      </c>
      <c r="EJ245" s="1">
        <v>23</v>
      </c>
      <c r="EK245" s="1">
        <v>10</v>
      </c>
      <c r="EL245" s="1">
        <v>4</v>
      </c>
      <c r="EM245" s="1">
        <v>0</v>
      </c>
      <c r="EN245" s="1">
        <v>0</v>
      </c>
      <c r="EO245" s="1">
        <v>14</v>
      </c>
      <c r="EP245" s="1">
        <v>18</v>
      </c>
      <c r="EQ245" s="1">
        <v>8</v>
      </c>
      <c r="ER245" s="1">
        <v>3</v>
      </c>
      <c r="ES245" s="1">
        <v>0</v>
      </c>
      <c r="ET245" s="1">
        <v>0</v>
      </c>
      <c r="EU245" s="1">
        <v>12</v>
      </c>
      <c r="EV245" s="1">
        <v>13</v>
      </c>
      <c r="EW245" s="1">
        <v>9</v>
      </c>
      <c r="EX245" s="1">
        <v>9</v>
      </c>
      <c r="EY245" s="1">
        <v>0</v>
      </c>
      <c r="EZ245" s="1">
        <v>2</v>
      </c>
      <c r="FA245" s="1">
        <v>8</v>
      </c>
      <c r="FB245" s="1">
        <v>5</v>
      </c>
      <c r="FC245" s="1">
        <v>6</v>
      </c>
      <c r="FD245" s="1">
        <v>1</v>
      </c>
      <c r="FE245" s="1">
        <v>0</v>
      </c>
      <c r="FF245" s="1">
        <v>0</v>
      </c>
      <c r="FG245" s="1">
        <v>0</v>
      </c>
      <c r="FH245" s="1">
        <v>0</v>
      </c>
      <c r="FI245" s="1">
        <v>120</v>
      </c>
      <c r="FJ245" s="1">
        <v>24</v>
      </c>
      <c r="FK245" s="1">
        <v>65</v>
      </c>
      <c r="FL245" s="1">
        <v>26</v>
      </c>
      <c r="FM245" s="1">
        <v>6</v>
      </c>
      <c r="FN245" s="1">
        <v>16</v>
      </c>
      <c r="FO245" s="1">
        <v>37</v>
      </c>
      <c r="FP245" s="1">
        <v>21</v>
      </c>
      <c r="FQ245" s="1">
        <v>37</v>
      </c>
      <c r="FR245" s="1" t="s">
        <v>324</v>
      </c>
      <c r="FS245" s="1">
        <v>313</v>
      </c>
      <c r="FT245" s="1">
        <v>134</v>
      </c>
      <c r="FU245" s="1">
        <v>313</v>
      </c>
    </row>
    <row r="246" spans="63:177">
      <c r="BK246" s="29">
        <v>780255461</v>
      </c>
      <c r="BL246" s="1" t="s">
        <v>230</v>
      </c>
      <c r="BM246" s="1">
        <v>58</v>
      </c>
      <c r="BN246" s="1" t="s">
        <v>289</v>
      </c>
      <c r="BO246" s="1" t="s">
        <v>290</v>
      </c>
      <c r="BP246" s="1">
        <v>91</v>
      </c>
      <c r="BQ246" s="1">
        <v>0</v>
      </c>
      <c r="BR246" s="4">
        <v>46.670329670329672</v>
      </c>
      <c r="BS246" s="4">
        <v>40.571428571428569</v>
      </c>
      <c r="BT246" s="4">
        <v>35.901098901098898</v>
      </c>
      <c r="BU246" s="4">
        <v>123.14285714285714</v>
      </c>
      <c r="BV246" s="4">
        <v>41.04761904761903</v>
      </c>
      <c r="BW246" s="1">
        <v>27</v>
      </c>
      <c r="BX246" s="1">
        <v>41</v>
      </c>
      <c r="BY246" s="1">
        <v>12</v>
      </c>
      <c r="BZ246" s="1">
        <v>11</v>
      </c>
      <c r="CA246" s="1">
        <v>1</v>
      </c>
      <c r="CB246" s="1">
        <v>0</v>
      </c>
      <c r="CC246" s="1">
        <v>41</v>
      </c>
      <c r="CD246" s="1">
        <v>30</v>
      </c>
      <c r="CE246" s="1">
        <v>14</v>
      </c>
      <c r="CF246" s="1">
        <v>6</v>
      </c>
      <c r="CG246" s="1">
        <v>1</v>
      </c>
      <c r="CH246" s="1">
        <v>1</v>
      </c>
      <c r="CI246" s="1">
        <v>51</v>
      </c>
      <c r="CJ246" s="1">
        <v>26</v>
      </c>
      <c r="CK246" s="1">
        <v>6</v>
      </c>
      <c r="CL246" s="1">
        <v>8</v>
      </c>
      <c r="CM246" s="1">
        <v>1</v>
      </c>
      <c r="CN246" s="1">
        <v>0</v>
      </c>
      <c r="CO246" s="1">
        <v>1</v>
      </c>
      <c r="CP246" s="1">
        <v>0</v>
      </c>
      <c r="CQ246" s="1">
        <v>0</v>
      </c>
      <c r="CR246" s="1">
        <v>0</v>
      </c>
      <c r="CS246" s="4"/>
      <c r="CT246" s="4"/>
      <c r="CU246" s="4"/>
      <c r="CV246" s="4"/>
      <c r="CW246" s="4"/>
      <c r="CX246" s="4"/>
      <c r="CY246" s="4"/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U246" s="1">
        <v>0</v>
      </c>
      <c r="DV246" s="1">
        <v>0</v>
      </c>
      <c r="DW246" s="1">
        <v>0</v>
      </c>
      <c r="DX246" s="1">
        <v>0</v>
      </c>
      <c r="DY246" s="1">
        <v>0</v>
      </c>
      <c r="DZ246" s="1">
        <v>91</v>
      </c>
      <c r="EA246" s="1">
        <v>0</v>
      </c>
      <c r="EB246" s="4">
        <v>46.670329670329672</v>
      </c>
      <c r="EC246" s="4">
        <v>40.571428571428569</v>
      </c>
      <c r="ED246" s="4">
        <v>35.901098901098898</v>
      </c>
      <c r="EE246" s="4"/>
      <c r="EF246" s="4">
        <v>123.14285714285714</v>
      </c>
      <c r="EG246" s="4">
        <v>41.04761904761903</v>
      </c>
      <c r="EH246" s="4">
        <v>41.04761904761903</v>
      </c>
      <c r="EI246" s="1">
        <v>27</v>
      </c>
      <c r="EJ246" s="1">
        <v>41</v>
      </c>
      <c r="EK246" s="1">
        <v>12</v>
      </c>
      <c r="EL246" s="1">
        <v>11</v>
      </c>
      <c r="EM246" s="1">
        <v>1</v>
      </c>
      <c r="EN246" s="1">
        <v>0</v>
      </c>
      <c r="EO246" s="1">
        <v>41</v>
      </c>
      <c r="EP246" s="1">
        <v>30</v>
      </c>
      <c r="EQ246" s="1">
        <v>14</v>
      </c>
      <c r="ER246" s="1">
        <v>6</v>
      </c>
      <c r="ES246" s="1">
        <v>1</v>
      </c>
      <c r="ET246" s="1">
        <v>1</v>
      </c>
      <c r="EU246" s="1">
        <v>51</v>
      </c>
      <c r="EV246" s="1">
        <v>26</v>
      </c>
      <c r="EW246" s="1">
        <v>6</v>
      </c>
      <c r="EX246" s="1">
        <v>8</v>
      </c>
      <c r="EY246" s="1">
        <v>1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1</v>
      </c>
      <c r="FH246" s="1">
        <v>0</v>
      </c>
      <c r="FI246" s="1">
        <v>171</v>
      </c>
      <c r="FJ246" s="1" t="s">
        <v>375</v>
      </c>
      <c r="FK246" s="1">
        <v>186</v>
      </c>
      <c r="FL246" s="1">
        <v>32</v>
      </c>
      <c r="FM246" s="1" t="s">
        <v>375</v>
      </c>
      <c r="FN246" s="1">
        <v>34</v>
      </c>
      <c r="FO246" s="1">
        <v>37</v>
      </c>
      <c r="FP246" s="1">
        <v>21</v>
      </c>
      <c r="FQ246" s="1">
        <v>37</v>
      </c>
      <c r="FR246" s="1" t="s">
        <v>324</v>
      </c>
      <c r="FS246" s="1">
        <v>313</v>
      </c>
      <c r="FT246" s="1">
        <v>134</v>
      </c>
      <c r="FU246" s="1">
        <v>313</v>
      </c>
    </row>
    <row r="247" spans="63:177">
      <c r="BK247" s="29">
        <v>919608761</v>
      </c>
      <c r="BL247" s="1" t="s">
        <v>231</v>
      </c>
      <c r="BM247" s="1">
        <v>59</v>
      </c>
      <c r="BN247" s="1" t="s">
        <v>289</v>
      </c>
      <c r="BO247" s="1" t="s">
        <v>370</v>
      </c>
      <c r="BP247" s="1">
        <v>109</v>
      </c>
      <c r="BQ247" s="1">
        <v>0</v>
      </c>
      <c r="BR247" s="4">
        <v>50.174311926605505</v>
      </c>
      <c r="BS247" s="4">
        <v>41.100917431192663</v>
      </c>
      <c r="BT247" s="4">
        <v>43.082568807339449</v>
      </c>
      <c r="BU247" s="4">
        <v>134.35779816513761</v>
      </c>
      <c r="BV247" s="4">
        <v>44.785932721712534</v>
      </c>
      <c r="BW247" s="1">
        <v>33</v>
      </c>
      <c r="BX247" s="1">
        <v>38</v>
      </c>
      <c r="BY247" s="1">
        <v>22</v>
      </c>
      <c r="BZ247" s="1">
        <v>16</v>
      </c>
      <c r="CA247" s="1">
        <v>0</v>
      </c>
      <c r="CB247" s="1">
        <v>0</v>
      </c>
      <c r="CC247" s="1">
        <v>43</v>
      </c>
      <c r="CD247" s="1">
        <v>44</v>
      </c>
      <c r="CE247" s="1">
        <v>14</v>
      </c>
      <c r="CF247" s="1">
        <v>8</v>
      </c>
      <c r="CG247" s="1">
        <v>0</v>
      </c>
      <c r="CH247" s="1">
        <v>2</v>
      </c>
      <c r="CI247" s="1">
        <v>44</v>
      </c>
      <c r="CJ247" s="1">
        <v>39</v>
      </c>
      <c r="CK247" s="1">
        <v>15</v>
      </c>
      <c r="CL247" s="1">
        <v>11</v>
      </c>
      <c r="CM247" s="1">
        <v>0</v>
      </c>
      <c r="CN247" s="1">
        <v>1</v>
      </c>
      <c r="CO247" s="1">
        <v>0</v>
      </c>
      <c r="CP247" s="1">
        <v>0</v>
      </c>
      <c r="CQ247" s="1">
        <v>24</v>
      </c>
      <c r="CR247" s="1">
        <v>0</v>
      </c>
      <c r="CS247" s="4">
        <v>50.833333333333336</v>
      </c>
      <c r="CT247" s="4">
        <v>42</v>
      </c>
      <c r="CU247" s="4">
        <v>55.666666666666664</v>
      </c>
      <c r="CV247" s="4">
        <v>58.208333333333336</v>
      </c>
      <c r="CW247" s="4">
        <v>148.5</v>
      </c>
      <c r="CX247" s="4">
        <v>49.499999999999993</v>
      </c>
      <c r="CY247" s="4">
        <v>51.677083333333336</v>
      </c>
      <c r="CZ247" s="1">
        <v>4</v>
      </c>
      <c r="DA247" s="1">
        <v>14</v>
      </c>
      <c r="DB247" s="1">
        <v>5</v>
      </c>
      <c r="DC247" s="1">
        <v>1</v>
      </c>
      <c r="DD247" s="1">
        <v>0</v>
      </c>
      <c r="DE247" s="1">
        <v>0</v>
      </c>
      <c r="DF247" s="1">
        <v>10</v>
      </c>
      <c r="DG247" s="1">
        <v>11</v>
      </c>
      <c r="DH247" s="1">
        <v>0</v>
      </c>
      <c r="DI247" s="1">
        <v>3</v>
      </c>
      <c r="DJ247" s="1">
        <v>0</v>
      </c>
      <c r="DK247" s="1">
        <v>0</v>
      </c>
      <c r="DL247" s="1">
        <v>4</v>
      </c>
      <c r="DM247" s="1">
        <v>12</v>
      </c>
      <c r="DN247" s="1">
        <v>3</v>
      </c>
      <c r="DO247" s="1">
        <v>5</v>
      </c>
      <c r="DP247" s="1">
        <v>0</v>
      </c>
      <c r="DQ247" s="1">
        <v>0</v>
      </c>
      <c r="DR247" s="1">
        <v>2</v>
      </c>
      <c r="DS247" s="1">
        <v>11</v>
      </c>
      <c r="DT247" s="1">
        <v>8</v>
      </c>
      <c r="DU247" s="1">
        <v>3</v>
      </c>
      <c r="DV247" s="1">
        <v>0</v>
      </c>
      <c r="DW247" s="1">
        <v>0</v>
      </c>
      <c r="DX247" s="1">
        <v>0</v>
      </c>
      <c r="DY247" s="1">
        <v>0</v>
      </c>
      <c r="DZ247" s="1">
        <v>133</v>
      </c>
      <c r="EA247" s="1">
        <v>0</v>
      </c>
      <c r="EB247" s="4">
        <v>50.29323308270677</v>
      </c>
      <c r="EC247" s="4">
        <v>41.263157894736842</v>
      </c>
      <c r="ED247" s="4">
        <v>45.353383458646618</v>
      </c>
      <c r="EE247" s="4">
        <v>58.208333333333336</v>
      </c>
      <c r="EF247" s="4">
        <v>136.90977443609023</v>
      </c>
      <c r="EG247" s="4">
        <v>45.636591478696729</v>
      </c>
      <c r="EH247" s="4">
        <v>46.029448621553875</v>
      </c>
      <c r="EI247" s="1">
        <v>37</v>
      </c>
      <c r="EJ247" s="1">
        <v>52</v>
      </c>
      <c r="EK247" s="1">
        <v>27</v>
      </c>
      <c r="EL247" s="1">
        <v>17</v>
      </c>
      <c r="EM247" s="1">
        <v>0</v>
      </c>
      <c r="EN247" s="1">
        <v>0</v>
      </c>
      <c r="EO247" s="1">
        <v>53</v>
      </c>
      <c r="EP247" s="1">
        <v>55</v>
      </c>
      <c r="EQ247" s="1">
        <v>14</v>
      </c>
      <c r="ER247" s="1">
        <v>11</v>
      </c>
      <c r="ES247" s="1">
        <v>0</v>
      </c>
      <c r="ET247" s="1">
        <v>2</v>
      </c>
      <c r="EU247" s="1">
        <v>48</v>
      </c>
      <c r="EV247" s="1">
        <v>51</v>
      </c>
      <c r="EW247" s="1">
        <v>18</v>
      </c>
      <c r="EX247" s="1">
        <v>16</v>
      </c>
      <c r="EY247" s="1">
        <v>0</v>
      </c>
      <c r="EZ247" s="1">
        <v>1</v>
      </c>
      <c r="FA247" s="1">
        <v>2</v>
      </c>
      <c r="FB247" s="1">
        <v>11</v>
      </c>
      <c r="FC247" s="1">
        <v>8</v>
      </c>
      <c r="FD247" s="1">
        <v>3</v>
      </c>
      <c r="FE247" s="1">
        <v>0</v>
      </c>
      <c r="FF247" s="1">
        <v>0</v>
      </c>
      <c r="FG247" s="1">
        <v>0</v>
      </c>
      <c r="FH247" s="1">
        <v>0</v>
      </c>
      <c r="FI247" s="1">
        <v>118</v>
      </c>
      <c r="FJ247" s="1">
        <v>72</v>
      </c>
      <c r="FK247" s="1">
        <v>123</v>
      </c>
      <c r="FL247" s="1">
        <v>24</v>
      </c>
      <c r="FM247" s="1">
        <v>12</v>
      </c>
      <c r="FN247" s="1">
        <v>27</v>
      </c>
      <c r="FO247" s="1">
        <v>37</v>
      </c>
      <c r="FP247" s="1">
        <v>21</v>
      </c>
      <c r="FQ247" s="1">
        <v>37</v>
      </c>
      <c r="FR247" s="1" t="s">
        <v>324</v>
      </c>
      <c r="FS247" s="1">
        <v>313</v>
      </c>
      <c r="FT247" s="1">
        <v>134</v>
      </c>
      <c r="FU247" s="1">
        <v>313</v>
      </c>
    </row>
    <row r="248" spans="63:177">
      <c r="BK248" s="29">
        <v>804050786</v>
      </c>
      <c r="BL248" s="1" t="s">
        <v>232</v>
      </c>
      <c r="BM248" s="1">
        <v>63</v>
      </c>
      <c r="BN248" s="1" t="s">
        <v>289</v>
      </c>
      <c r="BO248" s="1" t="s">
        <v>370</v>
      </c>
      <c r="BP248" s="1">
        <v>83</v>
      </c>
      <c r="BQ248" s="1">
        <v>0</v>
      </c>
      <c r="BR248" s="4">
        <v>48.397590361445786</v>
      </c>
      <c r="BS248" s="4">
        <v>37.975903614457835</v>
      </c>
      <c r="BT248" s="4">
        <v>38.963855421686745</v>
      </c>
      <c r="BU248" s="4">
        <v>125.33734939759036</v>
      </c>
      <c r="BV248" s="4">
        <v>41.77911646586346</v>
      </c>
      <c r="BW248" s="1">
        <v>27</v>
      </c>
      <c r="BX248" s="1">
        <v>28</v>
      </c>
      <c r="BY248" s="1">
        <v>18</v>
      </c>
      <c r="BZ248" s="1">
        <v>10</v>
      </c>
      <c r="CA248" s="1">
        <v>0</v>
      </c>
      <c r="CB248" s="1">
        <v>0</v>
      </c>
      <c r="CC248" s="1">
        <v>44</v>
      </c>
      <c r="CD248" s="1">
        <v>21</v>
      </c>
      <c r="CE248" s="1">
        <v>9</v>
      </c>
      <c r="CF248" s="1">
        <v>9</v>
      </c>
      <c r="CG248" s="1">
        <v>2</v>
      </c>
      <c r="CH248" s="1">
        <v>1</v>
      </c>
      <c r="CI248" s="1">
        <v>46</v>
      </c>
      <c r="CJ248" s="1">
        <v>16</v>
      </c>
      <c r="CK248" s="1">
        <v>13</v>
      </c>
      <c r="CL248" s="1">
        <v>8</v>
      </c>
      <c r="CM248" s="1">
        <v>0</v>
      </c>
      <c r="CN248" s="1">
        <v>0</v>
      </c>
      <c r="CO248" s="1">
        <v>0</v>
      </c>
      <c r="CP248" s="1">
        <v>0</v>
      </c>
      <c r="CQ248" s="1">
        <v>26</v>
      </c>
      <c r="CR248" s="1">
        <v>0</v>
      </c>
      <c r="CS248" s="4">
        <v>50.230769230769234</v>
      </c>
      <c r="CT248" s="4">
        <v>45.692307692307693</v>
      </c>
      <c r="CU248" s="4">
        <v>50.769230769230766</v>
      </c>
      <c r="CV248" s="4">
        <v>49.307692307692307</v>
      </c>
      <c r="CW248" s="4">
        <v>146.69230769230768</v>
      </c>
      <c r="CX248" s="4">
        <v>48.897435897435898</v>
      </c>
      <c r="CY248" s="4">
        <v>49</v>
      </c>
      <c r="CZ248" s="1">
        <v>4</v>
      </c>
      <c r="DA248" s="1">
        <v>16</v>
      </c>
      <c r="DB248" s="1">
        <v>6</v>
      </c>
      <c r="DC248" s="1">
        <v>0</v>
      </c>
      <c r="DD248" s="1">
        <v>0</v>
      </c>
      <c r="DE248" s="1">
        <v>0</v>
      </c>
      <c r="DF248" s="1">
        <v>6</v>
      </c>
      <c r="DG248" s="1">
        <v>15</v>
      </c>
      <c r="DH248" s="1">
        <v>3</v>
      </c>
      <c r="DI248" s="1">
        <v>2</v>
      </c>
      <c r="DJ248" s="1">
        <v>0</v>
      </c>
      <c r="DK248" s="1">
        <v>0</v>
      </c>
      <c r="DL248" s="1">
        <v>6</v>
      </c>
      <c r="DM248" s="1">
        <v>12</v>
      </c>
      <c r="DN248" s="1">
        <v>5</v>
      </c>
      <c r="DO248" s="1">
        <v>3</v>
      </c>
      <c r="DP248" s="1">
        <v>0</v>
      </c>
      <c r="DQ248" s="1">
        <v>0</v>
      </c>
      <c r="DR248" s="1">
        <v>8</v>
      </c>
      <c r="DS248" s="1">
        <v>9</v>
      </c>
      <c r="DT248" s="1">
        <v>7</v>
      </c>
      <c r="DU248" s="1">
        <v>2</v>
      </c>
      <c r="DV248" s="1">
        <v>0</v>
      </c>
      <c r="DW248" s="1">
        <v>0</v>
      </c>
      <c r="DX248" s="1">
        <v>0</v>
      </c>
      <c r="DY248" s="1">
        <v>0</v>
      </c>
      <c r="DZ248" s="1">
        <v>109</v>
      </c>
      <c r="EA248" s="1">
        <v>0</v>
      </c>
      <c r="EB248" s="4">
        <v>48.834862385321102</v>
      </c>
      <c r="EC248" s="4">
        <v>39.816513761467888</v>
      </c>
      <c r="ED248" s="4">
        <v>41.779816513761467</v>
      </c>
      <c r="EE248" s="4">
        <v>49.307692307692307</v>
      </c>
      <c r="EF248" s="4">
        <v>130.43119266055047</v>
      </c>
      <c r="EG248" s="4">
        <v>43.477064220183479</v>
      </c>
      <c r="EH248" s="4">
        <v>43.501529051987752</v>
      </c>
      <c r="EI248" s="1">
        <v>31</v>
      </c>
      <c r="EJ248" s="1">
        <v>44</v>
      </c>
      <c r="EK248" s="1">
        <v>24</v>
      </c>
      <c r="EL248" s="1">
        <v>10</v>
      </c>
      <c r="EM248" s="1">
        <v>0</v>
      </c>
      <c r="EN248" s="1">
        <v>0</v>
      </c>
      <c r="EO248" s="1">
        <v>50</v>
      </c>
      <c r="EP248" s="1">
        <v>36</v>
      </c>
      <c r="EQ248" s="1">
        <v>12</v>
      </c>
      <c r="ER248" s="1">
        <v>11</v>
      </c>
      <c r="ES248" s="1">
        <v>2</v>
      </c>
      <c r="ET248" s="1">
        <v>1</v>
      </c>
      <c r="EU248" s="1">
        <v>52</v>
      </c>
      <c r="EV248" s="1">
        <v>28</v>
      </c>
      <c r="EW248" s="1">
        <v>18</v>
      </c>
      <c r="EX248" s="1">
        <v>11</v>
      </c>
      <c r="EY248" s="1">
        <v>0</v>
      </c>
      <c r="EZ248" s="1">
        <v>0</v>
      </c>
      <c r="FA248" s="1">
        <v>8</v>
      </c>
      <c r="FB248" s="1">
        <v>9</v>
      </c>
      <c r="FC248" s="1">
        <v>7</v>
      </c>
      <c r="FD248" s="1">
        <v>2</v>
      </c>
      <c r="FE248" s="1">
        <v>0</v>
      </c>
      <c r="FF248" s="1">
        <v>0</v>
      </c>
      <c r="FG248" s="1">
        <v>0</v>
      </c>
      <c r="FH248" s="1">
        <v>0</v>
      </c>
      <c r="FI248" s="1">
        <v>161</v>
      </c>
      <c r="FJ248" s="1">
        <v>79</v>
      </c>
      <c r="FK248" s="1">
        <v>152</v>
      </c>
      <c r="FL248" s="1">
        <v>30</v>
      </c>
      <c r="FM248" s="1">
        <v>14</v>
      </c>
      <c r="FN248" s="1">
        <v>29</v>
      </c>
      <c r="FO248" s="1">
        <v>37</v>
      </c>
      <c r="FP248" s="1">
        <v>21</v>
      </c>
      <c r="FQ248" s="1">
        <v>37</v>
      </c>
      <c r="FR248" s="1" t="s">
        <v>324</v>
      </c>
      <c r="FS248" s="1">
        <v>313</v>
      </c>
      <c r="FT248" s="1">
        <v>134</v>
      </c>
      <c r="FU248" s="1">
        <v>313</v>
      </c>
    </row>
    <row r="249" spans="63:177">
      <c r="BK249" s="29">
        <v>894972239</v>
      </c>
      <c r="BL249" s="1" t="s">
        <v>233</v>
      </c>
      <c r="BM249" s="1">
        <v>64</v>
      </c>
      <c r="BN249" s="1" t="s">
        <v>289</v>
      </c>
      <c r="BO249" s="1" t="s">
        <v>290</v>
      </c>
      <c r="BP249" s="1">
        <v>88</v>
      </c>
      <c r="BQ249" s="1">
        <v>0</v>
      </c>
      <c r="BR249" s="4">
        <v>42.670454545454547</v>
      </c>
      <c r="BS249" s="4">
        <v>33.5</v>
      </c>
      <c r="BT249" s="4">
        <v>33.988636363636367</v>
      </c>
      <c r="BU249" s="4">
        <v>110.15909090909091</v>
      </c>
      <c r="BV249" s="4">
        <v>36.719696969696976</v>
      </c>
      <c r="BW249" s="1">
        <v>36</v>
      </c>
      <c r="BX249" s="1">
        <v>31</v>
      </c>
      <c r="BY249" s="1">
        <v>10</v>
      </c>
      <c r="BZ249" s="1">
        <v>11</v>
      </c>
      <c r="CA249" s="1">
        <v>2</v>
      </c>
      <c r="CB249" s="1">
        <v>0</v>
      </c>
      <c r="CC249" s="1">
        <v>49</v>
      </c>
      <c r="CD249" s="1">
        <v>25</v>
      </c>
      <c r="CE249" s="1">
        <v>9</v>
      </c>
      <c r="CF249" s="1">
        <v>5</v>
      </c>
      <c r="CG249" s="1">
        <v>1</v>
      </c>
      <c r="CH249" s="1">
        <v>0</v>
      </c>
      <c r="CI249" s="1">
        <v>52</v>
      </c>
      <c r="CJ249" s="1">
        <v>25</v>
      </c>
      <c r="CK249" s="1">
        <v>5</v>
      </c>
      <c r="CL249" s="1">
        <v>6</v>
      </c>
      <c r="CM249" s="1">
        <v>0</v>
      </c>
      <c r="CN249" s="1">
        <v>1</v>
      </c>
      <c r="CO249" s="1">
        <v>0</v>
      </c>
      <c r="CP249" s="1">
        <v>0</v>
      </c>
      <c r="CQ249" s="1">
        <v>0</v>
      </c>
      <c r="CR249" s="1">
        <v>0</v>
      </c>
      <c r="CS249" s="4"/>
      <c r="CT249" s="4"/>
      <c r="CU249" s="4"/>
      <c r="CV249" s="4"/>
      <c r="CW249" s="4"/>
      <c r="CX249" s="4"/>
      <c r="CY249" s="4"/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U249" s="1">
        <v>0</v>
      </c>
      <c r="DV249" s="1">
        <v>0</v>
      </c>
      <c r="DW249" s="1">
        <v>0</v>
      </c>
      <c r="DX249" s="1">
        <v>0</v>
      </c>
      <c r="DY249" s="1">
        <v>0</v>
      </c>
      <c r="DZ249" s="1">
        <v>88</v>
      </c>
      <c r="EA249" s="1">
        <v>0</v>
      </c>
      <c r="EB249" s="4">
        <v>42.670454545454547</v>
      </c>
      <c r="EC249" s="4">
        <v>33.5</v>
      </c>
      <c r="ED249" s="4">
        <v>33.988636363636367</v>
      </c>
      <c r="EE249" s="4"/>
      <c r="EF249" s="4">
        <v>110.15909090909091</v>
      </c>
      <c r="EG249" s="4">
        <v>36.719696969696976</v>
      </c>
      <c r="EH249" s="4">
        <v>36.719696969696976</v>
      </c>
      <c r="EI249" s="1">
        <v>36</v>
      </c>
      <c r="EJ249" s="1">
        <v>31</v>
      </c>
      <c r="EK249" s="1">
        <v>10</v>
      </c>
      <c r="EL249" s="1">
        <v>11</v>
      </c>
      <c r="EM249" s="1">
        <v>2</v>
      </c>
      <c r="EN249" s="1">
        <v>0</v>
      </c>
      <c r="EO249" s="1">
        <v>49</v>
      </c>
      <c r="EP249" s="1">
        <v>25</v>
      </c>
      <c r="EQ249" s="1">
        <v>9</v>
      </c>
      <c r="ER249" s="1">
        <v>5</v>
      </c>
      <c r="ES249" s="1">
        <v>1</v>
      </c>
      <c r="ET249" s="1">
        <v>0</v>
      </c>
      <c r="EU249" s="1">
        <v>52</v>
      </c>
      <c r="EV249" s="1">
        <v>25</v>
      </c>
      <c r="EW249" s="1">
        <v>5</v>
      </c>
      <c r="EX249" s="1">
        <v>6</v>
      </c>
      <c r="EY249" s="1">
        <v>0</v>
      </c>
      <c r="EZ249" s="1">
        <v>1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241</v>
      </c>
      <c r="FJ249" s="1" t="s">
        <v>375</v>
      </c>
      <c r="FK249" s="1">
        <v>247</v>
      </c>
      <c r="FL249" s="1">
        <v>34</v>
      </c>
      <c r="FM249" s="1" t="s">
        <v>375</v>
      </c>
      <c r="FN249" s="1">
        <v>36</v>
      </c>
      <c r="FO249" s="1">
        <v>37</v>
      </c>
      <c r="FP249" s="1">
        <v>21</v>
      </c>
      <c r="FQ249" s="1">
        <v>37</v>
      </c>
      <c r="FR249" s="1" t="s">
        <v>324</v>
      </c>
      <c r="FS249" s="1">
        <v>313</v>
      </c>
      <c r="FT249" s="1">
        <v>134</v>
      </c>
      <c r="FU249" s="1">
        <v>313</v>
      </c>
    </row>
    <row r="250" spans="63:177">
      <c r="BK250" s="29">
        <v>368337463</v>
      </c>
      <c r="BL250" s="1" t="s">
        <v>234</v>
      </c>
      <c r="BM250" s="1">
        <v>86</v>
      </c>
      <c r="BN250" s="1" t="s">
        <v>289</v>
      </c>
      <c r="BO250" s="1" t="s">
        <v>370</v>
      </c>
      <c r="BP250" s="1">
        <v>59</v>
      </c>
      <c r="BQ250" s="1">
        <v>0</v>
      </c>
      <c r="BR250" s="4">
        <v>60.389830508474574</v>
      </c>
      <c r="BS250" s="4">
        <v>49.898305084745765</v>
      </c>
      <c r="BT250" s="4">
        <v>51.677966101694913</v>
      </c>
      <c r="BU250" s="4">
        <v>161.96610169491527</v>
      </c>
      <c r="BV250" s="4">
        <v>53.988700564971751</v>
      </c>
      <c r="BW250" s="1">
        <v>7</v>
      </c>
      <c r="BX250" s="1">
        <v>23</v>
      </c>
      <c r="BY250" s="1">
        <v>19</v>
      </c>
      <c r="BZ250" s="1">
        <v>10</v>
      </c>
      <c r="CA250" s="1">
        <v>0</v>
      </c>
      <c r="CB250" s="1">
        <v>0</v>
      </c>
      <c r="CC250" s="1">
        <v>17</v>
      </c>
      <c r="CD250" s="1">
        <v>22</v>
      </c>
      <c r="CE250" s="1">
        <v>10</v>
      </c>
      <c r="CF250" s="1">
        <v>10</v>
      </c>
      <c r="CG250" s="1">
        <v>0</v>
      </c>
      <c r="CH250" s="1">
        <v>0</v>
      </c>
      <c r="CI250" s="1">
        <v>16</v>
      </c>
      <c r="CJ250" s="1">
        <v>21</v>
      </c>
      <c r="CK250" s="1">
        <v>13</v>
      </c>
      <c r="CL250" s="1">
        <v>9</v>
      </c>
      <c r="CM250" s="1">
        <v>0</v>
      </c>
      <c r="CN250" s="1">
        <v>0</v>
      </c>
      <c r="CO250" s="1">
        <v>0</v>
      </c>
      <c r="CP250" s="1">
        <v>0</v>
      </c>
      <c r="CQ250" s="1">
        <v>42</v>
      </c>
      <c r="CR250" s="1">
        <v>0</v>
      </c>
      <c r="CS250" s="4">
        <v>58.238095238095241</v>
      </c>
      <c r="CT250" s="4">
        <v>50.476190476190474</v>
      </c>
      <c r="CU250" s="4">
        <v>64.666666666666671</v>
      </c>
      <c r="CV250" s="4">
        <v>53.30952380952381</v>
      </c>
      <c r="CW250" s="4">
        <v>173.38095238095238</v>
      </c>
      <c r="CX250" s="4">
        <v>57.793650793650798</v>
      </c>
      <c r="CY250" s="4">
        <v>56.672619047619051</v>
      </c>
      <c r="CZ250" s="1">
        <v>4</v>
      </c>
      <c r="DA250" s="1">
        <v>16</v>
      </c>
      <c r="DB250" s="1">
        <v>19</v>
      </c>
      <c r="DC250" s="1">
        <v>3</v>
      </c>
      <c r="DD250" s="1">
        <v>0</v>
      </c>
      <c r="DE250" s="1">
        <v>0</v>
      </c>
      <c r="DF250" s="1">
        <v>8</v>
      </c>
      <c r="DG250" s="1">
        <v>22</v>
      </c>
      <c r="DH250" s="1">
        <v>7</v>
      </c>
      <c r="DI250" s="1">
        <v>5</v>
      </c>
      <c r="DJ250" s="1">
        <v>0</v>
      </c>
      <c r="DK250" s="1">
        <v>0</v>
      </c>
      <c r="DL250" s="1">
        <v>6</v>
      </c>
      <c r="DM250" s="1">
        <v>11</v>
      </c>
      <c r="DN250" s="1">
        <v>12</v>
      </c>
      <c r="DO250" s="1">
        <v>13</v>
      </c>
      <c r="DP250" s="1">
        <v>0</v>
      </c>
      <c r="DQ250" s="1">
        <v>1</v>
      </c>
      <c r="DR250" s="1">
        <v>8</v>
      </c>
      <c r="DS250" s="1">
        <v>17</v>
      </c>
      <c r="DT250" s="1">
        <v>15</v>
      </c>
      <c r="DU250" s="1">
        <v>2</v>
      </c>
      <c r="DV250" s="1">
        <v>0</v>
      </c>
      <c r="DW250" s="1">
        <v>0</v>
      </c>
      <c r="DX250" s="1">
        <v>0</v>
      </c>
      <c r="DY250" s="1">
        <v>0</v>
      </c>
      <c r="DZ250" s="1">
        <v>101</v>
      </c>
      <c r="EA250" s="1">
        <v>0</v>
      </c>
      <c r="EB250" s="4">
        <v>59.495049504950494</v>
      </c>
      <c r="EC250" s="4">
        <v>50.138613861386141</v>
      </c>
      <c r="ED250" s="4">
        <v>57.079207920792079</v>
      </c>
      <c r="EE250" s="4">
        <v>53.30952380952381</v>
      </c>
      <c r="EF250" s="4">
        <v>166.71287128712871</v>
      </c>
      <c r="EG250" s="4">
        <v>55.570957095709574</v>
      </c>
      <c r="EH250" s="4">
        <v>55.104785478547853</v>
      </c>
      <c r="EI250" s="1">
        <v>11</v>
      </c>
      <c r="EJ250" s="1">
        <v>39</v>
      </c>
      <c r="EK250" s="1">
        <v>38</v>
      </c>
      <c r="EL250" s="1">
        <v>13</v>
      </c>
      <c r="EM250" s="1">
        <v>0</v>
      </c>
      <c r="EN250" s="1">
        <v>0</v>
      </c>
      <c r="EO250" s="1">
        <v>25</v>
      </c>
      <c r="EP250" s="1">
        <v>44</v>
      </c>
      <c r="EQ250" s="1">
        <v>17</v>
      </c>
      <c r="ER250" s="1">
        <v>15</v>
      </c>
      <c r="ES250" s="1">
        <v>0</v>
      </c>
      <c r="ET250" s="1">
        <v>0</v>
      </c>
      <c r="EU250" s="1">
        <v>22</v>
      </c>
      <c r="EV250" s="1">
        <v>32</v>
      </c>
      <c r="EW250" s="1">
        <v>25</v>
      </c>
      <c r="EX250" s="1">
        <v>22</v>
      </c>
      <c r="EY250" s="1">
        <v>0</v>
      </c>
      <c r="EZ250" s="1">
        <v>1</v>
      </c>
      <c r="FA250" s="1">
        <v>8</v>
      </c>
      <c r="FB250" s="1">
        <v>17</v>
      </c>
      <c r="FC250" s="1">
        <v>15</v>
      </c>
      <c r="FD250" s="1">
        <v>2</v>
      </c>
      <c r="FE250" s="1">
        <v>0</v>
      </c>
      <c r="FF250" s="1">
        <v>0</v>
      </c>
      <c r="FG250" s="1">
        <v>0</v>
      </c>
      <c r="FH250" s="1">
        <v>0</v>
      </c>
      <c r="FI250" s="1">
        <v>34</v>
      </c>
      <c r="FJ250" s="1">
        <v>18</v>
      </c>
      <c r="FK250" s="1">
        <v>29</v>
      </c>
      <c r="FL250" s="1">
        <v>9</v>
      </c>
      <c r="FM250" s="1">
        <v>5</v>
      </c>
      <c r="FN250" s="1">
        <v>9</v>
      </c>
      <c r="FO250" s="1">
        <v>37</v>
      </c>
      <c r="FP250" s="1">
        <v>21</v>
      </c>
      <c r="FQ250" s="1">
        <v>37</v>
      </c>
      <c r="FR250" s="1" t="s">
        <v>324</v>
      </c>
      <c r="FS250" s="1">
        <v>313</v>
      </c>
      <c r="FT250" s="1">
        <v>134</v>
      </c>
      <c r="FU250" s="1">
        <v>313</v>
      </c>
    </row>
    <row r="251" spans="63:177">
      <c r="BK251" s="29">
        <v>877487106</v>
      </c>
      <c r="BL251" s="1" t="s">
        <v>235</v>
      </c>
      <c r="BM251" s="1">
        <v>95</v>
      </c>
      <c r="BN251" s="1" t="s">
        <v>289</v>
      </c>
      <c r="BO251" s="1" t="s">
        <v>290</v>
      </c>
      <c r="BP251" s="1">
        <v>161</v>
      </c>
      <c r="BQ251" s="1">
        <v>2</v>
      </c>
      <c r="BR251" s="4">
        <v>59.79245283018868</v>
      </c>
      <c r="BS251" s="4">
        <v>55.345911949685537</v>
      </c>
      <c r="BT251" s="4">
        <v>53.459119496855344</v>
      </c>
      <c r="BU251" s="4">
        <v>168.59748427672955</v>
      </c>
      <c r="BV251" s="4">
        <v>56.199161425576492</v>
      </c>
      <c r="BW251" s="1">
        <v>23</v>
      </c>
      <c r="BX251" s="1">
        <v>57</v>
      </c>
      <c r="BY251" s="1">
        <v>42</v>
      </c>
      <c r="BZ251" s="1">
        <v>37</v>
      </c>
      <c r="CA251" s="1">
        <v>0</v>
      </c>
      <c r="CB251" s="1">
        <v>1</v>
      </c>
      <c r="CC251" s="1">
        <v>27</v>
      </c>
      <c r="CD251" s="1">
        <v>69</v>
      </c>
      <c r="CE251" s="1">
        <v>37</v>
      </c>
      <c r="CF251" s="1">
        <v>26</v>
      </c>
      <c r="CG251" s="1">
        <v>0</v>
      </c>
      <c r="CH251" s="1">
        <v>1</v>
      </c>
      <c r="CI251" s="1">
        <v>46</v>
      </c>
      <c r="CJ251" s="1">
        <v>48</v>
      </c>
      <c r="CK251" s="1">
        <v>38</v>
      </c>
      <c r="CL251" s="1">
        <v>27</v>
      </c>
      <c r="CM251" s="1">
        <v>0</v>
      </c>
      <c r="CN251" s="1">
        <v>3</v>
      </c>
      <c r="CO251" s="1">
        <v>0</v>
      </c>
      <c r="CP251" s="1">
        <v>0</v>
      </c>
      <c r="CQ251" s="1">
        <v>0</v>
      </c>
      <c r="CR251" s="1">
        <v>0</v>
      </c>
      <c r="CS251" s="4"/>
      <c r="CT251" s="4"/>
      <c r="CU251" s="4"/>
      <c r="CV251" s="4"/>
      <c r="CW251" s="4"/>
      <c r="CX251" s="4"/>
      <c r="CY251" s="4"/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U251" s="1">
        <v>0</v>
      </c>
      <c r="DV251" s="1">
        <v>0</v>
      </c>
      <c r="DW251" s="1">
        <v>0</v>
      </c>
      <c r="DX251" s="1">
        <v>0</v>
      </c>
      <c r="DY251" s="1">
        <v>0</v>
      </c>
      <c r="DZ251" s="1">
        <v>161</v>
      </c>
      <c r="EA251" s="1">
        <v>2</v>
      </c>
      <c r="EB251" s="4">
        <v>59.79245283018868</v>
      </c>
      <c r="EC251" s="4">
        <v>55.345911949685537</v>
      </c>
      <c r="ED251" s="4">
        <v>53.459119496855344</v>
      </c>
      <c r="EE251" s="4"/>
      <c r="EF251" s="4">
        <v>168.59748427672955</v>
      </c>
      <c r="EG251" s="4">
        <v>56.199161425576492</v>
      </c>
      <c r="EH251" s="4">
        <v>56.199161425576492</v>
      </c>
      <c r="EI251" s="1">
        <v>23</v>
      </c>
      <c r="EJ251" s="1">
        <v>57</v>
      </c>
      <c r="EK251" s="1">
        <v>42</v>
      </c>
      <c r="EL251" s="1">
        <v>37</v>
      </c>
      <c r="EM251" s="1">
        <v>0</v>
      </c>
      <c r="EN251" s="1">
        <v>1</v>
      </c>
      <c r="EO251" s="1">
        <v>27</v>
      </c>
      <c r="EP251" s="1">
        <v>69</v>
      </c>
      <c r="EQ251" s="1">
        <v>37</v>
      </c>
      <c r="ER251" s="1">
        <v>26</v>
      </c>
      <c r="ES251" s="1">
        <v>0</v>
      </c>
      <c r="ET251" s="1">
        <v>1</v>
      </c>
      <c r="EU251" s="1">
        <v>46</v>
      </c>
      <c r="EV251" s="1">
        <v>48</v>
      </c>
      <c r="EW251" s="1">
        <v>38</v>
      </c>
      <c r="EX251" s="1">
        <v>27</v>
      </c>
      <c r="EY251" s="1">
        <v>0</v>
      </c>
      <c r="EZ251" s="1">
        <v>3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22</v>
      </c>
      <c r="FJ251" s="1" t="s">
        <v>375</v>
      </c>
      <c r="FK251" s="1">
        <v>21</v>
      </c>
      <c r="FL251" s="1">
        <v>5</v>
      </c>
      <c r="FM251" s="1" t="s">
        <v>375</v>
      </c>
      <c r="FN251" s="1">
        <v>6</v>
      </c>
      <c r="FO251" s="1">
        <v>37</v>
      </c>
      <c r="FP251" s="1">
        <v>21</v>
      </c>
      <c r="FQ251" s="1">
        <v>37</v>
      </c>
      <c r="FR251" s="1" t="s">
        <v>324</v>
      </c>
      <c r="FS251" s="1">
        <v>313</v>
      </c>
      <c r="FT251" s="1">
        <v>134</v>
      </c>
      <c r="FU251" s="1">
        <v>313</v>
      </c>
    </row>
    <row r="252" spans="63:177">
      <c r="BK252" s="29">
        <v>605469436</v>
      </c>
      <c r="BL252" s="1" t="s">
        <v>236</v>
      </c>
      <c r="BM252" s="1">
        <v>98</v>
      </c>
      <c r="BN252" s="1" t="s">
        <v>289</v>
      </c>
      <c r="BO252" s="1" t="s">
        <v>290</v>
      </c>
      <c r="BP252" s="1">
        <v>54</v>
      </c>
      <c r="BQ252" s="1">
        <v>0</v>
      </c>
      <c r="BR252" s="4">
        <v>57.444444444444443</v>
      </c>
      <c r="BS252" s="4">
        <v>46.148148148148145</v>
      </c>
      <c r="BT252" s="4">
        <v>46.407407407407405</v>
      </c>
      <c r="BU252" s="4">
        <v>150</v>
      </c>
      <c r="BV252" s="4">
        <v>50.000000000000007</v>
      </c>
      <c r="BW252" s="1">
        <v>6</v>
      </c>
      <c r="BX252" s="1">
        <v>24</v>
      </c>
      <c r="BY252" s="1">
        <v>14</v>
      </c>
      <c r="BZ252" s="1">
        <v>10</v>
      </c>
      <c r="CA252" s="1">
        <v>0</v>
      </c>
      <c r="CB252" s="1">
        <v>0</v>
      </c>
      <c r="CC252" s="1">
        <v>18</v>
      </c>
      <c r="CD252" s="1">
        <v>20</v>
      </c>
      <c r="CE252" s="1">
        <v>9</v>
      </c>
      <c r="CF252" s="1">
        <v>7</v>
      </c>
      <c r="CG252" s="1">
        <v>0</v>
      </c>
      <c r="CH252" s="1">
        <v>0</v>
      </c>
      <c r="CI252" s="1">
        <v>20</v>
      </c>
      <c r="CJ252" s="1">
        <v>17</v>
      </c>
      <c r="CK252" s="1">
        <v>10</v>
      </c>
      <c r="CL252" s="1">
        <v>7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4"/>
      <c r="CT252" s="4"/>
      <c r="CU252" s="4"/>
      <c r="CV252" s="4"/>
      <c r="CW252" s="4"/>
      <c r="CX252" s="4"/>
      <c r="CY252" s="4"/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U252" s="1">
        <v>0</v>
      </c>
      <c r="DV252" s="1">
        <v>0</v>
      </c>
      <c r="DW252" s="1">
        <v>0</v>
      </c>
      <c r="DX252" s="1">
        <v>0</v>
      </c>
      <c r="DY252" s="1">
        <v>0</v>
      </c>
      <c r="DZ252" s="1">
        <v>54</v>
      </c>
      <c r="EA252" s="1">
        <v>0</v>
      </c>
      <c r="EB252" s="4">
        <v>57.444444444444443</v>
      </c>
      <c r="EC252" s="4">
        <v>46.148148148148145</v>
      </c>
      <c r="ED252" s="4">
        <v>46.407407407407405</v>
      </c>
      <c r="EE252" s="4"/>
      <c r="EF252" s="4">
        <v>150</v>
      </c>
      <c r="EG252" s="4">
        <v>50.000000000000007</v>
      </c>
      <c r="EH252" s="4">
        <v>50.000000000000007</v>
      </c>
      <c r="EI252" s="1">
        <v>6</v>
      </c>
      <c r="EJ252" s="1">
        <v>24</v>
      </c>
      <c r="EK252" s="1">
        <v>14</v>
      </c>
      <c r="EL252" s="1">
        <v>10</v>
      </c>
      <c r="EM252" s="1">
        <v>0</v>
      </c>
      <c r="EN252" s="1">
        <v>0</v>
      </c>
      <c r="EO252" s="1">
        <v>18</v>
      </c>
      <c r="EP252" s="1">
        <v>20</v>
      </c>
      <c r="EQ252" s="1">
        <v>9</v>
      </c>
      <c r="ER252" s="1">
        <v>7</v>
      </c>
      <c r="ES252" s="1">
        <v>0</v>
      </c>
      <c r="ET252" s="1">
        <v>0</v>
      </c>
      <c r="EU252" s="1">
        <v>20</v>
      </c>
      <c r="EV252" s="1">
        <v>17</v>
      </c>
      <c r="EW252" s="1">
        <v>10</v>
      </c>
      <c r="EX252" s="1">
        <v>7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56</v>
      </c>
      <c r="FJ252" s="1" t="s">
        <v>375</v>
      </c>
      <c r="FK252" s="1">
        <v>66</v>
      </c>
      <c r="FL252" s="1">
        <v>16</v>
      </c>
      <c r="FM252" s="1" t="s">
        <v>375</v>
      </c>
      <c r="FN252" s="1">
        <v>17</v>
      </c>
      <c r="FO252" s="1">
        <v>37</v>
      </c>
      <c r="FP252" s="1">
        <v>21</v>
      </c>
      <c r="FQ252" s="1">
        <v>37</v>
      </c>
      <c r="FR252" s="1" t="s">
        <v>324</v>
      </c>
      <c r="FS252" s="1">
        <v>313</v>
      </c>
      <c r="FT252" s="1">
        <v>134</v>
      </c>
      <c r="FU252" s="1">
        <v>313</v>
      </c>
    </row>
    <row r="253" spans="63:177">
      <c r="BK253" s="29">
        <v>587631804</v>
      </c>
      <c r="BL253" s="1" t="s">
        <v>334</v>
      </c>
      <c r="BM253" s="1">
        <v>103</v>
      </c>
      <c r="BN253" s="1" t="s">
        <v>293</v>
      </c>
      <c r="BO253" s="1" t="s">
        <v>370</v>
      </c>
      <c r="BP253" s="1">
        <v>11</v>
      </c>
      <c r="BQ253" s="1">
        <v>0</v>
      </c>
      <c r="BR253" s="4">
        <v>30.727272727272727</v>
      </c>
      <c r="BS253" s="4">
        <v>48.727272727272727</v>
      </c>
      <c r="BT253" s="4">
        <v>16.545454545454547</v>
      </c>
      <c r="BU253" s="4">
        <v>96</v>
      </c>
      <c r="BV253" s="4">
        <v>32.000000000000007</v>
      </c>
      <c r="BW253" s="1">
        <v>7</v>
      </c>
      <c r="BX253" s="1">
        <v>4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11</v>
      </c>
      <c r="CE253" s="1">
        <v>0</v>
      </c>
      <c r="CF253" s="1">
        <v>0</v>
      </c>
      <c r="CG253" s="1">
        <v>0</v>
      </c>
      <c r="CH253" s="1">
        <v>0</v>
      </c>
      <c r="CI253" s="1">
        <v>8</v>
      </c>
      <c r="CJ253" s="1">
        <v>3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4"/>
      <c r="CT253" s="4"/>
      <c r="CU253" s="4"/>
      <c r="CV253" s="4"/>
      <c r="CW253" s="4"/>
      <c r="CX253" s="4"/>
      <c r="CY253" s="4"/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U253" s="1">
        <v>0</v>
      </c>
      <c r="DV253" s="1">
        <v>0</v>
      </c>
      <c r="DW253" s="1">
        <v>0</v>
      </c>
      <c r="DX253" s="1">
        <v>0</v>
      </c>
      <c r="DY253" s="1">
        <v>0</v>
      </c>
      <c r="DZ253" s="1">
        <v>11</v>
      </c>
      <c r="EA253" s="1">
        <v>0</v>
      </c>
      <c r="EB253" s="4">
        <v>30.727272727272727</v>
      </c>
      <c r="EC253" s="4">
        <v>48.727272727272727</v>
      </c>
      <c r="ED253" s="4">
        <v>16.545454545454547</v>
      </c>
      <c r="EE253" s="4"/>
      <c r="EF253" s="4">
        <v>96</v>
      </c>
      <c r="EG253" s="4">
        <v>32.000000000000007</v>
      </c>
      <c r="EH253" s="4">
        <v>32.000000000000007</v>
      </c>
      <c r="EI253" s="1">
        <v>7</v>
      </c>
      <c r="EJ253" s="1">
        <v>4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11</v>
      </c>
      <c r="EQ253" s="1">
        <v>0</v>
      </c>
      <c r="ER253" s="1">
        <v>0</v>
      </c>
      <c r="ES253" s="1">
        <v>0</v>
      </c>
      <c r="ET253" s="1">
        <v>0</v>
      </c>
      <c r="EU253" s="1">
        <v>8</v>
      </c>
      <c r="EV253" s="1">
        <v>3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279</v>
      </c>
      <c r="FJ253" s="1" t="s">
        <v>375</v>
      </c>
      <c r="FK253" s="1">
        <v>283</v>
      </c>
      <c r="FL253" s="1">
        <v>36</v>
      </c>
      <c r="FM253" s="1" t="s">
        <v>375</v>
      </c>
      <c r="FN253" s="1">
        <v>37</v>
      </c>
      <c r="FO253" s="1">
        <v>37</v>
      </c>
      <c r="FP253" s="1">
        <v>21</v>
      </c>
      <c r="FQ253" s="1">
        <v>37</v>
      </c>
      <c r="FR253" s="1" t="s">
        <v>324</v>
      </c>
      <c r="FS253" s="1">
        <v>313</v>
      </c>
      <c r="FT253" s="1">
        <v>134</v>
      </c>
      <c r="FU253" s="1">
        <v>313</v>
      </c>
    </row>
    <row r="254" spans="63:177">
      <c r="BK254" s="29">
        <v>595105925</v>
      </c>
      <c r="BL254" s="1" t="s">
        <v>202</v>
      </c>
      <c r="BM254" s="1">
        <v>116</v>
      </c>
      <c r="BN254" s="1" t="s">
        <v>289</v>
      </c>
      <c r="BO254" s="1" t="s">
        <v>290</v>
      </c>
      <c r="BP254" s="1">
        <v>99</v>
      </c>
      <c r="BQ254" s="1">
        <v>1</v>
      </c>
      <c r="BR254" s="4">
        <v>57.214285714285715</v>
      </c>
      <c r="BS254" s="4">
        <v>48.163265306122447</v>
      </c>
      <c r="BT254" s="4">
        <v>51.693877551020407</v>
      </c>
      <c r="BU254" s="4">
        <v>157.07142857142858</v>
      </c>
      <c r="BV254" s="4">
        <v>52.357142857142854</v>
      </c>
      <c r="BW254" s="1">
        <v>18</v>
      </c>
      <c r="BX254" s="1">
        <v>33</v>
      </c>
      <c r="BY254" s="1">
        <v>27</v>
      </c>
      <c r="BZ254" s="1">
        <v>20</v>
      </c>
      <c r="CA254" s="1">
        <v>0</v>
      </c>
      <c r="CB254" s="1">
        <v>0</v>
      </c>
      <c r="CC254" s="1">
        <v>28</v>
      </c>
      <c r="CD254" s="1">
        <v>38</v>
      </c>
      <c r="CE254" s="1">
        <v>17</v>
      </c>
      <c r="CF254" s="1">
        <v>15</v>
      </c>
      <c r="CG254" s="1">
        <v>0</v>
      </c>
      <c r="CH254" s="1">
        <v>1</v>
      </c>
      <c r="CI254" s="1">
        <v>29</v>
      </c>
      <c r="CJ254" s="1">
        <v>32</v>
      </c>
      <c r="CK254" s="1">
        <v>18</v>
      </c>
      <c r="CL254" s="1">
        <v>19</v>
      </c>
      <c r="CM254" s="1">
        <v>0</v>
      </c>
      <c r="CN254" s="1">
        <v>3</v>
      </c>
      <c r="CO254" s="1">
        <v>0</v>
      </c>
      <c r="CP254" s="1">
        <v>0</v>
      </c>
      <c r="CQ254" s="1">
        <v>0</v>
      </c>
      <c r="CR254" s="1">
        <v>0</v>
      </c>
      <c r="CS254" s="4"/>
      <c r="CT254" s="4"/>
      <c r="CU254" s="4"/>
      <c r="CV254" s="4"/>
      <c r="CW254" s="4"/>
      <c r="CX254" s="4"/>
      <c r="CY254" s="4"/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U254" s="1">
        <v>0</v>
      </c>
      <c r="DV254" s="1">
        <v>0</v>
      </c>
      <c r="DW254" s="1">
        <v>0</v>
      </c>
      <c r="DX254" s="1">
        <v>0</v>
      </c>
      <c r="DY254" s="1">
        <v>0</v>
      </c>
      <c r="DZ254" s="1">
        <v>99</v>
      </c>
      <c r="EA254" s="1">
        <v>1</v>
      </c>
      <c r="EB254" s="4">
        <v>57.214285714285715</v>
      </c>
      <c r="EC254" s="4">
        <v>48.163265306122447</v>
      </c>
      <c r="ED254" s="4">
        <v>51.693877551020407</v>
      </c>
      <c r="EE254" s="4"/>
      <c r="EF254" s="4">
        <v>157.07142857142858</v>
      </c>
      <c r="EG254" s="4">
        <v>52.357142857142854</v>
      </c>
      <c r="EH254" s="4">
        <v>52.357142857142854</v>
      </c>
      <c r="EI254" s="1">
        <v>18</v>
      </c>
      <c r="EJ254" s="1">
        <v>33</v>
      </c>
      <c r="EK254" s="1">
        <v>27</v>
      </c>
      <c r="EL254" s="1">
        <v>20</v>
      </c>
      <c r="EM254" s="1">
        <v>0</v>
      </c>
      <c r="EN254" s="1">
        <v>0</v>
      </c>
      <c r="EO254" s="1">
        <v>28</v>
      </c>
      <c r="EP254" s="1">
        <v>38</v>
      </c>
      <c r="EQ254" s="1">
        <v>17</v>
      </c>
      <c r="ER254" s="1">
        <v>15</v>
      </c>
      <c r="ES254" s="1">
        <v>0</v>
      </c>
      <c r="ET254" s="1">
        <v>1</v>
      </c>
      <c r="EU254" s="1">
        <v>29</v>
      </c>
      <c r="EV254" s="1">
        <v>32</v>
      </c>
      <c r="EW254" s="1">
        <v>18</v>
      </c>
      <c r="EX254" s="1">
        <v>19</v>
      </c>
      <c r="EY254" s="1">
        <v>0</v>
      </c>
      <c r="EZ254" s="1">
        <v>3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39</v>
      </c>
      <c r="FJ254" s="1" t="s">
        <v>375</v>
      </c>
      <c r="FK254" s="1">
        <v>44</v>
      </c>
      <c r="FL254" s="1">
        <v>11</v>
      </c>
      <c r="FM254" s="1" t="s">
        <v>375</v>
      </c>
      <c r="FN254" s="1">
        <v>14</v>
      </c>
      <c r="FO254" s="1">
        <v>37</v>
      </c>
      <c r="FP254" s="1">
        <v>21</v>
      </c>
      <c r="FQ254" s="1">
        <v>37</v>
      </c>
      <c r="FR254" s="1" t="s">
        <v>324</v>
      </c>
      <c r="FS254" s="1">
        <v>313</v>
      </c>
      <c r="FT254" s="1">
        <v>134</v>
      </c>
      <c r="FU254" s="1">
        <v>313</v>
      </c>
    </row>
    <row r="255" spans="63:177">
      <c r="BK255" s="29">
        <v>379948543</v>
      </c>
      <c r="BL255" s="1" t="s">
        <v>203</v>
      </c>
      <c r="BM255" s="1">
        <v>138</v>
      </c>
      <c r="BN255" s="1" t="s">
        <v>289</v>
      </c>
      <c r="BO255" s="1" t="s">
        <v>370</v>
      </c>
      <c r="BP255" s="1">
        <v>53</v>
      </c>
      <c r="BQ255" s="1">
        <v>0</v>
      </c>
      <c r="BR255" s="4">
        <v>49.716981132075475</v>
      </c>
      <c r="BS255" s="4">
        <v>39.320754716981135</v>
      </c>
      <c r="BT255" s="4">
        <v>45.150943396226417</v>
      </c>
      <c r="BU255" s="4">
        <v>134.18867924528303</v>
      </c>
      <c r="BV255" s="4">
        <v>44.729559748427668</v>
      </c>
      <c r="BW255" s="1">
        <v>13</v>
      </c>
      <c r="BX255" s="1">
        <v>23</v>
      </c>
      <c r="BY255" s="1">
        <v>12</v>
      </c>
      <c r="BZ255" s="1">
        <v>5</v>
      </c>
      <c r="CA255" s="1">
        <v>0</v>
      </c>
      <c r="CB255" s="1">
        <v>0</v>
      </c>
      <c r="CC255" s="1">
        <v>21</v>
      </c>
      <c r="CD255" s="1">
        <v>22</v>
      </c>
      <c r="CE255" s="1">
        <v>8</v>
      </c>
      <c r="CF255" s="1">
        <v>2</v>
      </c>
      <c r="CG255" s="1">
        <v>0</v>
      </c>
      <c r="CH255" s="1">
        <v>0</v>
      </c>
      <c r="CI255" s="1">
        <v>20</v>
      </c>
      <c r="CJ255" s="1">
        <v>21</v>
      </c>
      <c r="CK255" s="1">
        <v>5</v>
      </c>
      <c r="CL255" s="1">
        <v>7</v>
      </c>
      <c r="CM255" s="1">
        <v>0</v>
      </c>
      <c r="CN255" s="1">
        <v>1</v>
      </c>
      <c r="CO255" s="1">
        <v>0</v>
      </c>
      <c r="CP255" s="1">
        <v>0</v>
      </c>
      <c r="CQ255" s="1">
        <v>54</v>
      </c>
      <c r="CR255" s="1">
        <v>0</v>
      </c>
      <c r="CS255" s="4">
        <v>51.388888888888886</v>
      </c>
      <c r="CT255" s="4">
        <v>44.222222222222221</v>
      </c>
      <c r="CU255" s="4">
        <v>55.407407407407405</v>
      </c>
      <c r="CV255" s="4">
        <v>49.5</v>
      </c>
      <c r="CW255" s="4">
        <v>151.0185185185185</v>
      </c>
      <c r="CX255" s="4">
        <v>50.339506172839492</v>
      </c>
      <c r="CY255" s="4">
        <v>50.129629629629626</v>
      </c>
      <c r="CZ255" s="1">
        <v>11</v>
      </c>
      <c r="DA255" s="1">
        <v>22</v>
      </c>
      <c r="DB255" s="1">
        <v>18</v>
      </c>
      <c r="DC255" s="1">
        <v>3</v>
      </c>
      <c r="DD255" s="1">
        <v>0</v>
      </c>
      <c r="DE255" s="1">
        <v>0</v>
      </c>
      <c r="DF255" s="1">
        <v>19</v>
      </c>
      <c r="DG255" s="1">
        <v>23</v>
      </c>
      <c r="DH255" s="1">
        <v>7</v>
      </c>
      <c r="DI255" s="1">
        <v>5</v>
      </c>
      <c r="DJ255" s="1">
        <v>0</v>
      </c>
      <c r="DK255" s="1">
        <v>0</v>
      </c>
      <c r="DL255" s="1">
        <v>13</v>
      </c>
      <c r="DM255" s="1">
        <v>15</v>
      </c>
      <c r="DN255" s="1">
        <v>12</v>
      </c>
      <c r="DO255" s="1">
        <v>14</v>
      </c>
      <c r="DP255" s="1">
        <v>0</v>
      </c>
      <c r="DQ255" s="1">
        <v>0</v>
      </c>
      <c r="DR255" s="1">
        <v>10</v>
      </c>
      <c r="DS255" s="1">
        <v>28</v>
      </c>
      <c r="DT255" s="1">
        <v>14</v>
      </c>
      <c r="DU255" s="1">
        <v>2</v>
      </c>
      <c r="DV255" s="1">
        <v>0</v>
      </c>
      <c r="DW255" s="1">
        <v>0</v>
      </c>
      <c r="DX255" s="1">
        <v>0</v>
      </c>
      <c r="DY255" s="1">
        <v>0</v>
      </c>
      <c r="DZ255" s="1">
        <v>107</v>
      </c>
      <c r="EA255" s="1">
        <v>0</v>
      </c>
      <c r="EB255" s="4">
        <v>50.560747663551403</v>
      </c>
      <c r="EC255" s="4">
        <v>41.794392523364486</v>
      </c>
      <c r="ED255" s="4">
        <v>50.32710280373832</v>
      </c>
      <c r="EE255" s="4">
        <v>49.5</v>
      </c>
      <c r="EF255" s="4">
        <v>142.6822429906542</v>
      </c>
      <c r="EG255" s="4">
        <v>47.560747663551417</v>
      </c>
      <c r="EH255" s="4">
        <v>47.454828660436128</v>
      </c>
      <c r="EI255" s="1">
        <v>24</v>
      </c>
      <c r="EJ255" s="1">
        <v>45</v>
      </c>
      <c r="EK255" s="1">
        <v>30</v>
      </c>
      <c r="EL255" s="1">
        <v>8</v>
      </c>
      <c r="EM255" s="1">
        <v>0</v>
      </c>
      <c r="EN255" s="1">
        <v>0</v>
      </c>
      <c r="EO255" s="1">
        <v>40</v>
      </c>
      <c r="EP255" s="1">
        <v>45</v>
      </c>
      <c r="EQ255" s="1">
        <v>15</v>
      </c>
      <c r="ER255" s="1">
        <v>7</v>
      </c>
      <c r="ES255" s="1">
        <v>0</v>
      </c>
      <c r="ET255" s="1">
        <v>0</v>
      </c>
      <c r="EU255" s="1">
        <v>33</v>
      </c>
      <c r="EV255" s="1">
        <v>36</v>
      </c>
      <c r="EW255" s="1">
        <v>17</v>
      </c>
      <c r="EX255" s="1">
        <v>21</v>
      </c>
      <c r="EY255" s="1">
        <v>0</v>
      </c>
      <c r="EZ255" s="1">
        <v>1</v>
      </c>
      <c r="FA255" s="1">
        <v>10</v>
      </c>
      <c r="FB255" s="1">
        <v>28</v>
      </c>
      <c r="FC255" s="1">
        <v>14</v>
      </c>
      <c r="FD255" s="1">
        <v>2</v>
      </c>
      <c r="FE255" s="1">
        <v>0</v>
      </c>
      <c r="FF255" s="1">
        <v>0</v>
      </c>
      <c r="FG255" s="1">
        <v>0</v>
      </c>
      <c r="FH255" s="1">
        <v>0</v>
      </c>
      <c r="FI255" s="1">
        <v>119</v>
      </c>
      <c r="FJ255" s="1">
        <v>63</v>
      </c>
      <c r="FK255" s="1">
        <v>98</v>
      </c>
      <c r="FL255" s="1">
        <v>25</v>
      </c>
      <c r="FM255" s="1">
        <v>11</v>
      </c>
      <c r="FN255" s="1">
        <v>22</v>
      </c>
      <c r="FO255" s="1">
        <v>37</v>
      </c>
      <c r="FP255" s="1">
        <v>21</v>
      </c>
      <c r="FQ255" s="1">
        <v>37</v>
      </c>
      <c r="FR255" s="1" t="s">
        <v>324</v>
      </c>
      <c r="FS255" s="1">
        <v>313</v>
      </c>
      <c r="FT255" s="1">
        <v>134</v>
      </c>
      <c r="FU255" s="1">
        <v>313</v>
      </c>
    </row>
    <row r="256" spans="63:177">
      <c r="BK256" s="29">
        <v>133516487</v>
      </c>
      <c r="BL256" s="1" t="s">
        <v>333</v>
      </c>
      <c r="BM256" s="1">
        <v>147</v>
      </c>
      <c r="BN256" s="1" t="s">
        <v>305</v>
      </c>
      <c r="BO256" s="1" t="s">
        <v>370</v>
      </c>
      <c r="BP256" s="1">
        <v>40</v>
      </c>
      <c r="BQ256" s="1">
        <v>0</v>
      </c>
      <c r="BR256" s="4">
        <v>74.974999999999994</v>
      </c>
      <c r="BS256" s="4">
        <v>66.599999999999994</v>
      </c>
      <c r="BT256" s="4">
        <v>64</v>
      </c>
      <c r="BU256" s="4">
        <v>205.57499999999999</v>
      </c>
      <c r="BV256" s="4">
        <v>68.524999999999991</v>
      </c>
      <c r="BW256" s="1">
        <v>0</v>
      </c>
      <c r="BX256" s="1">
        <v>5</v>
      </c>
      <c r="BY256" s="1">
        <v>23</v>
      </c>
      <c r="BZ256" s="1">
        <v>12</v>
      </c>
      <c r="CA256" s="1">
        <v>0</v>
      </c>
      <c r="CB256" s="1">
        <v>0</v>
      </c>
      <c r="CC256" s="1">
        <v>2</v>
      </c>
      <c r="CD256" s="1">
        <v>13</v>
      </c>
      <c r="CE256" s="1">
        <v>15</v>
      </c>
      <c r="CF256" s="1">
        <v>10</v>
      </c>
      <c r="CG256" s="1">
        <v>0</v>
      </c>
      <c r="CH256" s="1">
        <v>2</v>
      </c>
      <c r="CI256" s="1">
        <v>1</v>
      </c>
      <c r="CJ256" s="1">
        <v>19</v>
      </c>
      <c r="CK256" s="1">
        <v>10</v>
      </c>
      <c r="CL256" s="1">
        <v>10</v>
      </c>
      <c r="CM256" s="1">
        <v>0</v>
      </c>
      <c r="CN256" s="1">
        <v>0</v>
      </c>
      <c r="CO256" s="1">
        <v>0</v>
      </c>
      <c r="CP256" s="1">
        <v>0</v>
      </c>
      <c r="CQ256" s="1">
        <v>26</v>
      </c>
      <c r="CR256" s="1">
        <v>0</v>
      </c>
      <c r="CS256" s="4">
        <v>62.653846153846153</v>
      </c>
      <c r="CT256" s="4">
        <v>60.769230769230766</v>
      </c>
      <c r="CU256" s="4">
        <v>67.961538461538467</v>
      </c>
      <c r="CV256" s="4">
        <v>60</v>
      </c>
      <c r="CW256" s="4">
        <v>191.38461538461539</v>
      </c>
      <c r="CX256" s="4">
        <v>63.794871794871796</v>
      </c>
      <c r="CY256" s="4">
        <v>62.846153846153847</v>
      </c>
      <c r="CZ256" s="1">
        <v>2</v>
      </c>
      <c r="DA256" s="1">
        <v>9</v>
      </c>
      <c r="DB256" s="1">
        <v>10</v>
      </c>
      <c r="DC256" s="1">
        <v>5</v>
      </c>
      <c r="DD256" s="1">
        <v>0</v>
      </c>
      <c r="DE256" s="1">
        <v>0</v>
      </c>
      <c r="DF256" s="1">
        <v>4</v>
      </c>
      <c r="DG256" s="1">
        <v>8</v>
      </c>
      <c r="DH256" s="1">
        <v>4</v>
      </c>
      <c r="DI256" s="1">
        <v>10</v>
      </c>
      <c r="DJ256" s="1">
        <v>0</v>
      </c>
      <c r="DK256" s="1">
        <v>0</v>
      </c>
      <c r="DL256" s="1">
        <v>3</v>
      </c>
      <c r="DM256" s="1">
        <v>7</v>
      </c>
      <c r="DN256" s="1">
        <v>4</v>
      </c>
      <c r="DO256" s="1">
        <v>12</v>
      </c>
      <c r="DP256" s="1">
        <v>0</v>
      </c>
      <c r="DQ256" s="1">
        <v>0</v>
      </c>
      <c r="DR256" s="1">
        <v>3</v>
      </c>
      <c r="DS256" s="1">
        <v>12</v>
      </c>
      <c r="DT256" s="1">
        <v>8</v>
      </c>
      <c r="DU256" s="1">
        <v>3</v>
      </c>
      <c r="DV256" s="1">
        <v>0</v>
      </c>
      <c r="DW256" s="1">
        <v>0</v>
      </c>
      <c r="DX256" s="1">
        <v>0</v>
      </c>
      <c r="DY256" s="1">
        <v>0</v>
      </c>
      <c r="DZ256" s="1">
        <v>66</v>
      </c>
      <c r="EA256" s="1">
        <v>0</v>
      </c>
      <c r="EB256" s="4">
        <v>70.121212121212125</v>
      </c>
      <c r="EC256" s="4">
        <v>64.303030303030297</v>
      </c>
      <c r="ED256" s="4">
        <v>65.560606060606062</v>
      </c>
      <c r="EE256" s="4">
        <v>60</v>
      </c>
      <c r="EF256" s="4">
        <v>199.9848484848485</v>
      </c>
      <c r="EG256" s="4">
        <v>66.661616161616138</v>
      </c>
      <c r="EH256" s="4">
        <v>66.287878787878768</v>
      </c>
      <c r="EI256" s="1">
        <v>2</v>
      </c>
      <c r="EJ256" s="1">
        <v>14</v>
      </c>
      <c r="EK256" s="1">
        <v>33</v>
      </c>
      <c r="EL256" s="1">
        <v>17</v>
      </c>
      <c r="EM256" s="1">
        <v>0</v>
      </c>
      <c r="EN256" s="1">
        <v>0</v>
      </c>
      <c r="EO256" s="1">
        <v>6</v>
      </c>
      <c r="EP256" s="1">
        <v>21</v>
      </c>
      <c r="EQ256" s="1">
        <v>19</v>
      </c>
      <c r="ER256" s="1">
        <v>20</v>
      </c>
      <c r="ES256" s="1">
        <v>0</v>
      </c>
      <c r="ET256" s="1">
        <v>2</v>
      </c>
      <c r="EU256" s="1">
        <v>4</v>
      </c>
      <c r="EV256" s="1">
        <v>26</v>
      </c>
      <c r="EW256" s="1">
        <v>14</v>
      </c>
      <c r="EX256" s="1">
        <v>22</v>
      </c>
      <c r="EY256" s="1">
        <v>0</v>
      </c>
      <c r="EZ256" s="1">
        <v>0</v>
      </c>
      <c r="FA256" s="1">
        <v>3</v>
      </c>
      <c r="FB256" s="1">
        <v>12</v>
      </c>
      <c r="FC256" s="1">
        <v>8</v>
      </c>
      <c r="FD256" s="1">
        <v>3</v>
      </c>
      <c r="FE256" s="1">
        <v>0</v>
      </c>
      <c r="FF256" s="1">
        <v>0</v>
      </c>
      <c r="FG256" s="1">
        <v>0</v>
      </c>
      <c r="FH256" s="1">
        <v>0</v>
      </c>
      <c r="FI256" s="1">
        <v>5</v>
      </c>
      <c r="FJ256" s="1">
        <v>5</v>
      </c>
      <c r="FK256" s="1">
        <v>5</v>
      </c>
      <c r="FL256" s="1">
        <v>2</v>
      </c>
      <c r="FM256" s="1">
        <v>1</v>
      </c>
      <c r="FN256" s="1">
        <v>2</v>
      </c>
      <c r="FO256" s="1">
        <v>37</v>
      </c>
      <c r="FP256" s="1">
        <v>21</v>
      </c>
      <c r="FQ256" s="1">
        <v>37</v>
      </c>
      <c r="FR256" s="1" t="s">
        <v>324</v>
      </c>
      <c r="FS256" s="1">
        <v>313</v>
      </c>
      <c r="FT256" s="1">
        <v>134</v>
      </c>
      <c r="FU256" s="1">
        <v>313</v>
      </c>
    </row>
    <row r="257" spans="63:177">
      <c r="BK257" s="29">
        <v>565872923</v>
      </c>
      <c r="BL257" s="1" t="s">
        <v>204</v>
      </c>
      <c r="BM257" s="1">
        <v>152</v>
      </c>
      <c r="BN257" s="1" t="s">
        <v>289</v>
      </c>
      <c r="BO257" s="1" t="s">
        <v>325</v>
      </c>
      <c r="BP257" s="1">
        <v>0</v>
      </c>
      <c r="BQ257" s="1">
        <v>0</v>
      </c>
      <c r="BR257" s="4"/>
      <c r="BS257" s="4"/>
      <c r="BT257" s="4"/>
      <c r="BU257" s="4"/>
      <c r="BV257" s="4"/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6</v>
      </c>
      <c r="CR257" s="1">
        <v>0</v>
      </c>
      <c r="CS257" s="4">
        <v>54.5</v>
      </c>
      <c r="CT257" s="4">
        <v>51.333333333333336</v>
      </c>
      <c r="CU257" s="4">
        <v>61</v>
      </c>
      <c r="CV257" s="4">
        <v>48.333333333333336</v>
      </c>
      <c r="CW257" s="4">
        <v>166.83333333333334</v>
      </c>
      <c r="CX257" s="4">
        <v>55.611111111111114</v>
      </c>
      <c r="CY257" s="4">
        <v>53.791666666666664</v>
      </c>
      <c r="CZ257" s="1">
        <v>1</v>
      </c>
      <c r="DA257" s="1">
        <v>3</v>
      </c>
      <c r="DB257" s="1">
        <v>2</v>
      </c>
      <c r="DC257" s="1">
        <v>0</v>
      </c>
      <c r="DD257" s="1">
        <v>0</v>
      </c>
      <c r="DE257" s="1">
        <v>0</v>
      </c>
      <c r="DF257" s="1">
        <v>1</v>
      </c>
      <c r="DG257" s="1">
        <v>3</v>
      </c>
      <c r="DH257" s="1">
        <v>2</v>
      </c>
      <c r="DI257" s="1">
        <v>0</v>
      </c>
      <c r="DJ257" s="1">
        <v>0</v>
      </c>
      <c r="DK257" s="1">
        <v>0</v>
      </c>
      <c r="DL257" s="1">
        <v>2</v>
      </c>
      <c r="DM257" s="1">
        <v>1</v>
      </c>
      <c r="DN257" s="1">
        <v>1</v>
      </c>
      <c r="DO257" s="1">
        <v>2</v>
      </c>
      <c r="DP257" s="1">
        <v>0</v>
      </c>
      <c r="DQ257" s="1">
        <v>0</v>
      </c>
      <c r="DR257" s="1">
        <v>1</v>
      </c>
      <c r="DS257" s="1">
        <v>4</v>
      </c>
      <c r="DT257" s="1">
        <v>0</v>
      </c>
      <c r="DU257" s="1">
        <v>1</v>
      </c>
      <c r="DV257" s="1">
        <v>0</v>
      </c>
      <c r="DW257" s="1">
        <v>0</v>
      </c>
      <c r="DX257" s="1">
        <v>0</v>
      </c>
      <c r="DY257" s="1">
        <v>0</v>
      </c>
      <c r="DZ257" s="1">
        <v>6</v>
      </c>
      <c r="EA257" s="1">
        <v>0</v>
      </c>
      <c r="EB257" s="4">
        <v>54.5</v>
      </c>
      <c r="EC257" s="4">
        <v>51.333333333333336</v>
      </c>
      <c r="ED257" s="4">
        <v>61</v>
      </c>
      <c r="EE257" s="4">
        <v>48.333333333333336</v>
      </c>
      <c r="EF257" s="4">
        <v>166.83333333333334</v>
      </c>
      <c r="EG257" s="4">
        <v>55.611111111111114</v>
      </c>
      <c r="EH257" s="4">
        <v>53.791666666666664</v>
      </c>
      <c r="EI257" s="1">
        <v>1</v>
      </c>
      <c r="EJ257" s="1">
        <v>3</v>
      </c>
      <c r="EK257" s="1">
        <v>2</v>
      </c>
      <c r="EL257" s="1">
        <v>0</v>
      </c>
      <c r="EM257" s="1">
        <v>0</v>
      </c>
      <c r="EN257" s="1">
        <v>0</v>
      </c>
      <c r="EO257" s="1">
        <v>1</v>
      </c>
      <c r="EP257" s="1">
        <v>3</v>
      </c>
      <c r="EQ257" s="1">
        <v>2</v>
      </c>
      <c r="ER257" s="1">
        <v>0</v>
      </c>
      <c r="ES257" s="1">
        <v>0</v>
      </c>
      <c r="ET257" s="1">
        <v>0</v>
      </c>
      <c r="EU257" s="1">
        <v>2</v>
      </c>
      <c r="EV257" s="1">
        <v>1</v>
      </c>
      <c r="EW257" s="1">
        <v>1</v>
      </c>
      <c r="EX257" s="1">
        <v>2</v>
      </c>
      <c r="EY257" s="1">
        <v>0</v>
      </c>
      <c r="EZ257" s="1">
        <v>0</v>
      </c>
      <c r="FA257" s="1">
        <v>1</v>
      </c>
      <c r="FB257" s="1">
        <v>4</v>
      </c>
      <c r="FC257" s="1">
        <v>0</v>
      </c>
      <c r="FD257" s="1">
        <v>1</v>
      </c>
      <c r="FE257" s="1">
        <v>0</v>
      </c>
      <c r="FF257" s="1">
        <v>0</v>
      </c>
      <c r="FG257" s="1">
        <v>0</v>
      </c>
      <c r="FH257" s="1">
        <v>0</v>
      </c>
      <c r="FI257" s="1" t="s">
        <v>375</v>
      </c>
      <c r="FJ257" s="1">
        <v>31</v>
      </c>
      <c r="FK257" s="1">
        <v>28</v>
      </c>
      <c r="FL257" s="1" t="s">
        <v>375</v>
      </c>
      <c r="FM257" s="1">
        <v>8</v>
      </c>
      <c r="FN257" s="1">
        <v>8</v>
      </c>
      <c r="FO257" s="1">
        <v>37</v>
      </c>
      <c r="FP257" s="1">
        <v>21</v>
      </c>
      <c r="FQ257" s="1">
        <v>37</v>
      </c>
      <c r="FR257" s="1" t="s">
        <v>324</v>
      </c>
      <c r="FS257" s="1">
        <v>313</v>
      </c>
      <c r="FT257" s="1">
        <v>134</v>
      </c>
      <c r="FU257" s="1">
        <v>313</v>
      </c>
    </row>
    <row r="258" spans="63:177">
      <c r="BK258" s="29">
        <v>360452736</v>
      </c>
      <c r="BL258" s="1" t="s">
        <v>205</v>
      </c>
      <c r="BM258" s="1">
        <v>165</v>
      </c>
      <c r="BN258" s="1" t="s">
        <v>289</v>
      </c>
      <c r="BO258" s="1" t="s">
        <v>370</v>
      </c>
      <c r="BP258" s="1">
        <v>113</v>
      </c>
      <c r="BQ258" s="1">
        <v>0</v>
      </c>
      <c r="BR258" s="4">
        <v>48.123893805309734</v>
      </c>
      <c r="BS258" s="4">
        <v>41.982300884955755</v>
      </c>
      <c r="BT258" s="4">
        <v>36.672566371681413</v>
      </c>
      <c r="BU258" s="4">
        <v>126.77876106194691</v>
      </c>
      <c r="BV258" s="4">
        <v>42.259587020648972</v>
      </c>
      <c r="BW258" s="1">
        <v>32</v>
      </c>
      <c r="BX258" s="1">
        <v>45</v>
      </c>
      <c r="BY258" s="1">
        <v>28</v>
      </c>
      <c r="BZ258" s="1">
        <v>8</v>
      </c>
      <c r="CA258" s="1">
        <v>1</v>
      </c>
      <c r="CB258" s="1">
        <v>0</v>
      </c>
      <c r="CC258" s="1">
        <v>38</v>
      </c>
      <c r="CD258" s="1">
        <v>51</v>
      </c>
      <c r="CE258" s="1">
        <v>17</v>
      </c>
      <c r="CF258" s="1">
        <v>7</v>
      </c>
      <c r="CG258" s="1">
        <v>2</v>
      </c>
      <c r="CH258" s="1">
        <v>0</v>
      </c>
      <c r="CI258" s="1">
        <v>61</v>
      </c>
      <c r="CJ258" s="1">
        <v>28</v>
      </c>
      <c r="CK258" s="1">
        <v>17</v>
      </c>
      <c r="CL258" s="1">
        <v>7</v>
      </c>
      <c r="CM258" s="1">
        <v>1</v>
      </c>
      <c r="CN258" s="1">
        <v>0</v>
      </c>
      <c r="CO258" s="1">
        <v>1</v>
      </c>
      <c r="CP258" s="1">
        <v>0</v>
      </c>
      <c r="CQ258" s="1">
        <v>14</v>
      </c>
      <c r="CR258" s="1">
        <v>0</v>
      </c>
      <c r="CS258" s="4">
        <v>43.285714285714285</v>
      </c>
      <c r="CT258" s="4">
        <v>43.714285714285715</v>
      </c>
      <c r="CU258" s="4">
        <v>42.571428571428569</v>
      </c>
      <c r="CV258" s="4">
        <v>49.357142857142854</v>
      </c>
      <c r="CW258" s="4">
        <v>129.57142857142858</v>
      </c>
      <c r="CX258" s="4">
        <v>43.19047619047619</v>
      </c>
      <c r="CY258" s="4">
        <v>44.732142857142854</v>
      </c>
      <c r="CZ258" s="1">
        <v>3</v>
      </c>
      <c r="DA258" s="1">
        <v>9</v>
      </c>
      <c r="DB258" s="1">
        <v>2</v>
      </c>
      <c r="DC258" s="1">
        <v>0</v>
      </c>
      <c r="DD258" s="1">
        <v>0</v>
      </c>
      <c r="DE258" s="1">
        <v>0</v>
      </c>
      <c r="DF258" s="1">
        <v>5</v>
      </c>
      <c r="DG258" s="1">
        <v>5</v>
      </c>
      <c r="DH258" s="1">
        <v>3</v>
      </c>
      <c r="DI258" s="1">
        <v>1</v>
      </c>
      <c r="DJ258" s="1">
        <v>0</v>
      </c>
      <c r="DK258" s="1">
        <v>0</v>
      </c>
      <c r="DL258" s="1">
        <v>6</v>
      </c>
      <c r="DM258" s="1">
        <v>5</v>
      </c>
      <c r="DN258" s="1">
        <v>1</v>
      </c>
      <c r="DO258" s="1">
        <v>2</v>
      </c>
      <c r="DP258" s="1">
        <v>0</v>
      </c>
      <c r="DQ258" s="1">
        <v>0</v>
      </c>
      <c r="DR258" s="1">
        <v>3</v>
      </c>
      <c r="DS258" s="1">
        <v>6</v>
      </c>
      <c r="DT258" s="1">
        <v>4</v>
      </c>
      <c r="DU258" s="1">
        <v>1</v>
      </c>
      <c r="DV258" s="1">
        <v>0</v>
      </c>
      <c r="DW258" s="1">
        <v>0</v>
      </c>
      <c r="DX258" s="1">
        <v>0</v>
      </c>
      <c r="DY258" s="1">
        <v>0</v>
      </c>
      <c r="DZ258" s="1">
        <v>127</v>
      </c>
      <c r="EA258" s="1">
        <v>0</v>
      </c>
      <c r="EB258" s="4">
        <v>47.590551181102363</v>
      </c>
      <c r="EC258" s="4">
        <v>42.173228346456696</v>
      </c>
      <c r="ED258" s="4">
        <v>37.322834645669289</v>
      </c>
      <c r="EE258" s="4">
        <v>49.357142857142854</v>
      </c>
      <c r="EF258" s="4">
        <v>127.08661417322834</v>
      </c>
      <c r="EG258" s="4">
        <v>42.36220472440948</v>
      </c>
      <c r="EH258" s="4">
        <v>42.53215223097115</v>
      </c>
      <c r="EI258" s="1">
        <v>35</v>
      </c>
      <c r="EJ258" s="1">
        <v>54</v>
      </c>
      <c r="EK258" s="1">
        <v>30</v>
      </c>
      <c r="EL258" s="1">
        <v>8</v>
      </c>
      <c r="EM258" s="1">
        <v>1</v>
      </c>
      <c r="EN258" s="1">
        <v>0</v>
      </c>
      <c r="EO258" s="1">
        <v>43</v>
      </c>
      <c r="EP258" s="1">
        <v>56</v>
      </c>
      <c r="EQ258" s="1">
        <v>20</v>
      </c>
      <c r="ER258" s="1">
        <v>8</v>
      </c>
      <c r="ES258" s="1">
        <v>2</v>
      </c>
      <c r="ET258" s="1">
        <v>0</v>
      </c>
      <c r="EU258" s="1">
        <v>67</v>
      </c>
      <c r="EV258" s="1">
        <v>33</v>
      </c>
      <c r="EW258" s="1">
        <v>18</v>
      </c>
      <c r="EX258" s="1">
        <v>9</v>
      </c>
      <c r="EY258" s="1">
        <v>1</v>
      </c>
      <c r="EZ258" s="1">
        <v>0</v>
      </c>
      <c r="FA258" s="1">
        <v>3</v>
      </c>
      <c r="FB258" s="1">
        <v>6</v>
      </c>
      <c r="FC258" s="1">
        <v>4</v>
      </c>
      <c r="FD258" s="1">
        <v>1</v>
      </c>
      <c r="FE258" s="1">
        <v>0</v>
      </c>
      <c r="FF258" s="1">
        <v>0</v>
      </c>
      <c r="FG258" s="1">
        <v>1</v>
      </c>
      <c r="FH258" s="1">
        <v>0</v>
      </c>
      <c r="FI258" s="1">
        <v>157</v>
      </c>
      <c r="FJ258" s="1">
        <v>111</v>
      </c>
      <c r="FK258" s="1">
        <v>166</v>
      </c>
      <c r="FL258" s="1">
        <v>29</v>
      </c>
      <c r="FM258" s="1">
        <v>20</v>
      </c>
      <c r="FN258" s="1">
        <v>31</v>
      </c>
      <c r="FO258" s="1">
        <v>37</v>
      </c>
      <c r="FP258" s="1">
        <v>21</v>
      </c>
      <c r="FQ258" s="1">
        <v>37</v>
      </c>
      <c r="FR258" s="1" t="s">
        <v>324</v>
      </c>
      <c r="FS258" s="1">
        <v>313</v>
      </c>
      <c r="FT258" s="1">
        <v>134</v>
      </c>
      <c r="FU258" s="1">
        <v>313</v>
      </c>
    </row>
    <row r="259" spans="63:177">
      <c r="BK259" s="29">
        <v>331424303</v>
      </c>
      <c r="BL259" s="1" t="s">
        <v>207</v>
      </c>
      <c r="BM259" s="1">
        <v>171</v>
      </c>
      <c r="BN259" s="1" t="s">
        <v>289</v>
      </c>
      <c r="BO259" s="1" t="s">
        <v>370</v>
      </c>
      <c r="BP259" s="1">
        <v>75</v>
      </c>
      <c r="BQ259" s="1">
        <v>0</v>
      </c>
      <c r="BR259" s="4">
        <v>57.6</v>
      </c>
      <c r="BS259" s="4">
        <v>51.36</v>
      </c>
      <c r="BT259" s="4">
        <v>53.866666666666667</v>
      </c>
      <c r="BU259" s="4">
        <v>162.82666666666665</v>
      </c>
      <c r="BV259" s="4">
        <v>54.275555555555535</v>
      </c>
      <c r="BW259" s="1">
        <v>16</v>
      </c>
      <c r="BX259" s="1">
        <v>27</v>
      </c>
      <c r="BY259" s="1">
        <v>14</v>
      </c>
      <c r="BZ259" s="1">
        <v>18</v>
      </c>
      <c r="CA259" s="1">
        <v>0</v>
      </c>
      <c r="CB259" s="1">
        <v>1</v>
      </c>
      <c r="CC259" s="1">
        <v>21</v>
      </c>
      <c r="CD259" s="1">
        <v>26</v>
      </c>
      <c r="CE259" s="1">
        <v>16</v>
      </c>
      <c r="CF259" s="1">
        <v>12</v>
      </c>
      <c r="CG259" s="1">
        <v>0</v>
      </c>
      <c r="CH259" s="1">
        <v>1</v>
      </c>
      <c r="CI259" s="1">
        <v>23</v>
      </c>
      <c r="CJ259" s="1">
        <v>17</v>
      </c>
      <c r="CK259" s="1">
        <v>19</v>
      </c>
      <c r="CL259" s="1">
        <v>16</v>
      </c>
      <c r="CM259" s="1">
        <v>0</v>
      </c>
      <c r="CN259" s="1">
        <v>0</v>
      </c>
      <c r="CO259" s="1">
        <v>0</v>
      </c>
      <c r="CP259" s="1">
        <v>0</v>
      </c>
      <c r="CQ259" s="1">
        <v>42</v>
      </c>
      <c r="CR259" s="1">
        <v>0</v>
      </c>
      <c r="CS259" s="4">
        <v>51.928571428571431</v>
      </c>
      <c r="CT259" s="4">
        <v>42.761904761904759</v>
      </c>
      <c r="CU259" s="4">
        <v>52.238095238095241</v>
      </c>
      <c r="CV259" s="4">
        <v>47.857142857142854</v>
      </c>
      <c r="CW259" s="4">
        <v>146.92857142857142</v>
      </c>
      <c r="CX259" s="4">
        <v>48.976190476190474</v>
      </c>
      <c r="CY259" s="4">
        <v>48.696428571428569</v>
      </c>
      <c r="CZ259" s="1">
        <v>5</v>
      </c>
      <c r="DA259" s="1">
        <v>24</v>
      </c>
      <c r="DB259" s="1">
        <v>11</v>
      </c>
      <c r="DC259" s="1">
        <v>2</v>
      </c>
      <c r="DD259" s="1">
        <v>0</v>
      </c>
      <c r="DE259" s="1">
        <v>0</v>
      </c>
      <c r="DF259" s="1">
        <v>11</v>
      </c>
      <c r="DG259" s="1">
        <v>23</v>
      </c>
      <c r="DH259" s="1">
        <v>7</v>
      </c>
      <c r="DI259" s="1">
        <v>1</v>
      </c>
      <c r="DJ259" s="1">
        <v>0</v>
      </c>
      <c r="DK259" s="1">
        <v>0</v>
      </c>
      <c r="DL259" s="1">
        <v>11</v>
      </c>
      <c r="DM259" s="1">
        <v>15</v>
      </c>
      <c r="DN259" s="1">
        <v>7</v>
      </c>
      <c r="DO259" s="1">
        <v>9</v>
      </c>
      <c r="DP259" s="1">
        <v>0</v>
      </c>
      <c r="DQ259" s="1">
        <v>2</v>
      </c>
      <c r="DR259" s="1">
        <v>12</v>
      </c>
      <c r="DS259" s="1">
        <v>19</v>
      </c>
      <c r="DT259" s="1">
        <v>10</v>
      </c>
      <c r="DU259" s="1">
        <v>1</v>
      </c>
      <c r="DV259" s="1">
        <v>0</v>
      </c>
      <c r="DW259" s="1">
        <v>1</v>
      </c>
      <c r="DX259" s="1">
        <v>0</v>
      </c>
      <c r="DY259" s="1">
        <v>0</v>
      </c>
      <c r="DZ259" s="1">
        <v>117</v>
      </c>
      <c r="EA259" s="1">
        <v>0</v>
      </c>
      <c r="EB259" s="4">
        <v>55.564102564102562</v>
      </c>
      <c r="EC259" s="4">
        <v>48.273504273504273</v>
      </c>
      <c r="ED259" s="4">
        <v>53.282051282051285</v>
      </c>
      <c r="EE259" s="4">
        <v>47.857142857142854</v>
      </c>
      <c r="EF259" s="4">
        <v>157.11965811965811</v>
      </c>
      <c r="EG259" s="4">
        <v>52.373219373219392</v>
      </c>
      <c r="EH259" s="4">
        <v>52.272792022792032</v>
      </c>
      <c r="EI259" s="1">
        <v>21</v>
      </c>
      <c r="EJ259" s="1">
        <v>51</v>
      </c>
      <c r="EK259" s="1">
        <v>25</v>
      </c>
      <c r="EL259" s="1">
        <v>20</v>
      </c>
      <c r="EM259" s="1">
        <v>0</v>
      </c>
      <c r="EN259" s="1">
        <v>1</v>
      </c>
      <c r="EO259" s="1">
        <v>32</v>
      </c>
      <c r="EP259" s="1">
        <v>49</v>
      </c>
      <c r="EQ259" s="1">
        <v>23</v>
      </c>
      <c r="ER259" s="1">
        <v>13</v>
      </c>
      <c r="ES259" s="1">
        <v>0</v>
      </c>
      <c r="ET259" s="1">
        <v>1</v>
      </c>
      <c r="EU259" s="1">
        <v>34</v>
      </c>
      <c r="EV259" s="1">
        <v>32</v>
      </c>
      <c r="EW259" s="1">
        <v>26</v>
      </c>
      <c r="EX259" s="1">
        <v>25</v>
      </c>
      <c r="EY259" s="1">
        <v>0</v>
      </c>
      <c r="EZ259" s="1">
        <v>2</v>
      </c>
      <c r="FA259" s="1">
        <v>12</v>
      </c>
      <c r="FB259" s="1">
        <v>19</v>
      </c>
      <c r="FC259" s="1">
        <v>10</v>
      </c>
      <c r="FD259" s="1">
        <v>1</v>
      </c>
      <c r="FE259" s="1">
        <v>0</v>
      </c>
      <c r="FF259" s="1">
        <v>1</v>
      </c>
      <c r="FG259" s="1">
        <v>0</v>
      </c>
      <c r="FH259" s="1">
        <v>0</v>
      </c>
      <c r="FI259" s="1">
        <v>31</v>
      </c>
      <c r="FJ259" s="1">
        <v>78</v>
      </c>
      <c r="FK259" s="1">
        <v>43</v>
      </c>
      <c r="FL259" s="1">
        <v>7</v>
      </c>
      <c r="FM259" s="1">
        <v>13</v>
      </c>
      <c r="FN259" s="1">
        <v>13</v>
      </c>
      <c r="FO259" s="1">
        <v>37</v>
      </c>
      <c r="FP259" s="1">
        <v>21</v>
      </c>
      <c r="FQ259" s="1">
        <v>37</v>
      </c>
      <c r="FR259" s="1" t="s">
        <v>324</v>
      </c>
      <c r="FS259" s="1">
        <v>313</v>
      </c>
      <c r="FT259" s="1">
        <v>134</v>
      </c>
      <c r="FU259" s="1">
        <v>313</v>
      </c>
    </row>
    <row r="260" spans="63:177">
      <c r="BK260" s="29">
        <v>755826550</v>
      </c>
      <c r="BL260" s="1" t="s">
        <v>208</v>
      </c>
      <c r="BM260" s="1">
        <v>191</v>
      </c>
      <c r="BN260" s="1" t="s">
        <v>289</v>
      </c>
      <c r="BO260" s="1" t="s">
        <v>370</v>
      </c>
      <c r="BP260" s="1">
        <v>93</v>
      </c>
      <c r="BQ260" s="1">
        <v>0</v>
      </c>
      <c r="BR260" s="4">
        <v>54.44086021505376</v>
      </c>
      <c r="BS260" s="4">
        <v>47.741935483870968</v>
      </c>
      <c r="BT260" s="4">
        <v>49.634408602150536</v>
      </c>
      <c r="BU260" s="4">
        <v>151.81720430107526</v>
      </c>
      <c r="BV260" s="4">
        <v>50.605734767025083</v>
      </c>
      <c r="BW260" s="1">
        <v>22</v>
      </c>
      <c r="BX260" s="1">
        <v>31</v>
      </c>
      <c r="BY260" s="1">
        <v>24</v>
      </c>
      <c r="BZ260" s="1">
        <v>16</v>
      </c>
      <c r="CA260" s="1">
        <v>0</v>
      </c>
      <c r="CB260" s="1">
        <v>0</v>
      </c>
      <c r="CC260" s="1">
        <v>31</v>
      </c>
      <c r="CD260" s="1">
        <v>33</v>
      </c>
      <c r="CE260" s="1">
        <v>15</v>
      </c>
      <c r="CF260" s="1">
        <v>14</v>
      </c>
      <c r="CG260" s="1">
        <v>0</v>
      </c>
      <c r="CH260" s="1">
        <v>0</v>
      </c>
      <c r="CI260" s="1">
        <v>27</v>
      </c>
      <c r="CJ260" s="1">
        <v>32</v>
      </c>
      <c r="CK260" s="1">
        <v>25</v>
      </c>
      <c r="CL260" s="1">
        <v>9</v>
      </c>
      <c r="CM260" s="1">
        <v>1</v>
      </c>
      <c r="CN260" s="1">
        <v>0</v>
      </c>
      <c r="CO260" s="1">
        <v>0</v>
      </c>
      <c r="CP260" s="1">
        <v>0</v>
      </c>
      <c r="CQ260" s="1">
        <v>32</v>
      </c>
      <c r="CR260" s="1">
        <v>0</v>
      </c>
      <c r="CS260" s="4">
        <v>44.03125</v>
      </c>
      <c r="CT260" s="4">
        <v>39.875</v>
      </c>
      <c r="CU260" s="4">
        <v>46.40625</v>
      </c>
      <c r="CV260" s="4">
        <v>50.0625</v>
      </c>
      <c r="CW260" s="4">
        <v>130.3125</v>
      </c>
      <c r="CX260" s="4">
        <v>43.4375</v>
      </c>
      <c r="CY260" s="4">
        <v>45.09375</v>
      </c>
      <c r="CZ260" s="1">
        <v>12</v>
      </c>
      <c r="DA260" s="1">
        <v>15</v>
      </c>
      <c r="DB260" s="1">
        <v>4</v>
      </c>
      <c r="DC260" s="1">
        <v>1</v>
      </c>
      <c r="DD260" s="1">
        <v>0</v>
      </c>
      <c r="DE260" s="1">
        <v>0</v>
      </c>
      <c r="DF260" s="1">
        <v>14</v>
      </c>
      <c r="DG260" s="1">
        <v>10</v>
      </c>
      <c r="DH260" s="1">
        <v>8</v>
      </c>
      <c r="DI260" s="1">
        <v>0</v>
      </c>
      <c r="DJ260" s="1">
        <v>0</v>
      </c>
      <c r="DK260" s="1">
        <v>0</v>
      </c>
      <c r="DL260" s="1">
        <v>10</v>
      </c>
      <c r="DM260" s="1">
        <v>14</v>
      </c>
      <c r="DN260" s="1">
        <v>5</v>
      </c>
      <c r="DO260" s="1">
        <v>3</v>
      </c>
      <c r="DP260" s="1">
        <v>0</v>
      </c>
      <c r="DQ260" s="1">
        <v>0</v>
      </c>
      <c r="DR260" s="1">
        <v>6</v>
      </c>
      <c r="DS260" s="1">
        <v>17</v>
      </c>
      <c r="DT260" s="1">
        <v>9</v>
      </c>
      <c r="DU260" s="1">
        <v>0</v>
      </c>
      <c r="DV260" s="1">
        <v>0</v>
      </c>
      <c r="DW260" s="1">
        <v>0</v>
      </c>
      <c r="DX260" s="1">
        <v>0</v>
      </c>
      <c r="DY260" s="1">
        <v>0</v>
      </c>
      <c r="DZ260" s="1">
        <v>125</v>
      </c>
      <c r="EA260" s="1">
        <v>0</v>
      </c>
      <c r="EB260" s="4">
        <v>51.776000000000003</v>
      </c>
      <c r="EC260" s="4">
        <v>45.728000000000002</v>
      </c>
      <c r="ED260" s="4">
        <v>48.808</v>
      </c>
      <c r="EE260" s="4">
        <v>50.0625</v>
      </c>
      <c r="EF260" s="4">
        <v>146.31200000000001</v>
      </c>
      <c r="EG260" s="4">
        <v>48.770666666666664</v>
      </c>
      <c r="EH260" s="4">
        <v>49.194666666666656</v>
      </c>
      <c r="EI260" s="1">
        <v>34</v>
      </c>
      <c r="EJ260" s="1">
        <v>46</v>
      </c>
      <c r="EK260" s="1">
        <v>28</v>
      </c>
      <c r="EL260" s="1">
        <v>17</v>
      </c>
      <c r="EM260" s="1">
        <v>0</v>
      </c>
      <c r="EN260" s="1">
        <v>0</v>
      </c>
      <c r="EO260" s="1">
        <v>45</v>
      </c>
      <c r="EP260" s="1">
        <v>43</v>
      </c>
      <c r="EQ260" s="1">
        <v>23</v>
      </c>
      <c r="ER260" s="1">
        <v>14</v>
      </c>
      <c r="ES260" s="1">
        <v>0</v>
      </c>
      <c r="ET260" s="1">
        <v>0</v>
      </c>
      <c r="EU260" s="1">
        <v>37</v>
      </c>
      <c r="EV260" s="1">
        <v>46</v>
      </c>
      <c r="EW260" s="1">
        <v>30</v>
      </c>
      <c r="EX260" s="1">
        <v>12</v>
      </c>
      <c r="EY260" s="1">
        <v>1</v>
      </c>
      <c r="EZ260" s="1">
        <v>0</v>
      </c>
      <c r="FA260" s="1">
        <v>6</v>
      </c>
      <c r="FB260" s="1">
        <v>17</v>
      </c>
      <c r="FC260" s="1">
        <v>9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48</v>
      </c>
      <c r="FJ260" s="1">
        <v>109</v>
      </c>
      <c r="FK260" s="1">
        <v>77</v>
      </c>
      <c r="FL260" s="1">
        <v>14</v>
      </c>
      <c r="FM260" s="1">
        <v>18</v>
      </c>
      <c r="FN260" s="1">
        <v>18</v>
      </c>
      <c r="FO260" s="1">
        <v>37</v>
      </c>
      <c r="FP260" s="1">
        <v>21</v>
      </c>
      <c r="FQ260" s="1">
        <v>37</v>
      </c>
      <c r="FR260" s="1" t="s">
        <v>324</v>
      </c>
      <c r="FS260" s="1">
        <v>313</v>
      </c>
      <c r="FT260" s="1">
        <v>134</v>
      </c>
      <c r="FU260" s="1">
        <v>313</v>
      </c>
    </row>
    <row r="261" spans="63:177">
      <c r="BK261" s="29">
        <v>877429238</v>
      </c>
      <c r="BL261" s="1" t="s">
        <v>209</v>
      </c>
      <c r="BM261" s="1">
        <v>194</v>
      </c>
      <c r="BN261" s="1" t="s">
        <v>289</v>
      </c>
      <c r="BO261" s="1" t="s">
        <v>290</v>
      </c>
      <c r="BP261" s="1">
        <v>98</v>
      </c>
      <c r="BQ261" s="1">
        <v>0</v>
      </c>
      <c r="BR261" s="4">
        <v>48.306122448979593</v>
      </c>
      <c r="BS261" s="4">
        <v>43.95918367346939</v>
      </c>
      <c r="BT261" s="4">
        <v>42.132653061224488</v>
      </c>
      <c r="BU261" s="4">
        <v>134.39795918367346</v>
      </c>
      <c r="BV261" s="4">
        <v>44.799319727891174</v>
      </c>
      <c r="BW261" s="1">
        <v>31</v>
      </c>
      <c r="BX261" s="1">
        <v>33</v>
      </c>
      <c r="BY261" s="1">
        <v>22</v>
      </c>
      <c r="BZ261" s="1">
        <v>12</v>
      </c>
      <c r="CA261" s="1">
        <v>1</v>
      </c>
      <c r="CB261" s="1">
        <v>0</v>
      </c>
      <c r="CC261" s="1">
        <v>38</v>
      </c>
      <c r="CD261" s="1">
        <v>30</v>
      </c>
      <c r="CE261" s="1">
        <v>21</v>
      </c>
      <c r="CF261" s="1">
        <v>9</v>
      </c>
      <c r="CG261" s="1">
        <v>2</v>
      </c>
      <c r="CH261" s="1">
        <v>0</v>
      </c>
      <c r="CI261" s="1">
        <v>45</v>
      </c>
      <c r="CJ261" s="1">
        <v>30</v>
      </c>
      <c r="CK261" s="1">
        <v>13</v>
      </c>
      <c r="CL261" s="1">
        <v>10</v>
      </c>
      <c r="CM261" s="1">
        <v>1</v>
      </c>
      <c r="CN261" s="1">
        <v>0</v>
      </c>
      <c r="CO261" s="1">
        <v>1</v>
      </c>
      <c r="CP261" s="1">
        <v>0</v>
      </c>
      <c r="CQ261" s="1">
        <v>0</v>
      </c>
      <c r="CR261" s="1">
        <v>0</v>
      </c>
      <c r="CS261" s="4"/>
      <c r="CT261" s="4"/>
      <c r="CU261" s="4"/>
      <c r="CV261" s="4"/>
      <c r="CW261" s="4"/>
      <c r="CX261" s="4"/>
      <c r="CY261" s="4"/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U261" s="1">
        <v>0</v>
      </c>
      <c r="DV261" s="1">
        <v>0</v>
      </c>
      <c r="DW261" s="1">
        <v>0</v>
      </c>
      <c r="DX261" s="1">
        <v>0</v>
      </c>
      <c r="DY261" s="1">
        <v>0</v>
      </c>
      <c r="DZ261" s="1">
        <v>98</v>
      </c>
      <c r="EA261" s="1">
        <v>0</v>
      </c>
      <c r="EB261" s="4">
        <v>48.306122448979593</v>
      </c>
      <c r="EC261" s="4">
        <v>43.95918367346939</v>
      </c>
      <c r="ED261" s="4">
        <v>42.132653061224488</v>
      </c>
      <c r="EE261" s="4"/>
      <c r="EF261" s="4">
        <v>134.39795918367346</v>
      </c>
      <c r="EG261" s="4">
        <v>44.799319727891174</v>
      </c>
      <c r="EH261" s="4">
        <v>44.799319727891174</v>
      </c>
      <c r="EI261" s="1">
        <v>31</v>
      </c>
      <c r="EJ261" s="1">
        <v>33</v>
      </c>
      <c r="EK261" s="1">
        <v>22</v>
      </c>
      <c r="EL261" s="1">
        <v>12</v>
      </c>
      <c r="EM261" s="1">
        <v>1</v>
      </c>
      <c r="EN261" s="1">
        <v>0</v>
      </c>
      <c r="EO261" s="1">
        <v>38</v>
      </c>
      <c r="EP261" s="1">
        <v>30</v>
      </c>
      <c r="EQ261" s="1">
        <v>21</v>
      </c>
      <c r="ER261" s="1">
        <v>9</v>
      </c>
      <c r="ES261" s="1">
        <v>2</v>
      </c>
      <c r="ET261" s="1">
        <v>0</v>
      </c>
      <c r="EU261" s="1">
        <v>45</v>
      </c>
      <c r="EV261" s="1">
        <v>30</v>
      </c>
      <c r="EW261" s="1">
        <v>13</v>
      </c>
      <c r="EX261" s="1">
        <v>10</v>
      </c>
      <c r="EY261" s="1">
        <v>1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1</v>
      </c>
      <c r="FH261" s="1">
        <v>0</v>
      </c>
      <c r="FI261" s="1">
        <v>117</v>
      </c>
      <c r="FJ261" s="1" t="s">
        <v>375</v>
      </c>
      <c r="FK261" s="1">
        <v>136</v>
      </c>
      <c r="FL261" s="1">
        <v>23</v>
      </c>
      <c r="FM261" s="1" t="s">
        <v>375</v>
      </c>
      <c r="FN261" s="1">
        <v>28</v>
      </c>
      <c r="FO261" s="1">
        <v>37</v>
      </c>
      <c r="FP261" s="1">
        <v>21</v>
      </c>
      <c r="FQ261" s="1">
        <v>37</v>
      </c>
      <c r="FR261" s="1" t="s">
        <v>324</v>
      </c>
      <c r="FS261" s="1">
        <v>313</v>
      </c>
      <c r="FT261" s="1">
        <v>134</v>
      </c>
      <c r="FU261" s="1">
        <v>313</v>
      </c>
    </row>
    <row r="262" spans="63:177">
      <c r="BK262" s="29">
        <v>361617570</v>
      </c>
      <c r="BL262" s="1" t="s">
        <v>210</v>
      </c>
      <c r="BM262" s="1">
        <v>204</v>
      </c>
      <c r="BN262" s="1" t="s">
        <v>289</v>
      </c>
      <c r="BO262" s="1" t="s">
        <v>290</v>
      </c>
      <c r="BP262" s="1">
        <v>111</v>
      </c>
      <c r="BQ262" s="1">
        <v>0</v>
      </c>
      <c r="BR262" s="4">
        <v>57.657657657657658</v>
      </c>
      <c r="BS262" s="4">
        <v>51.963963963963963</v>
      </c>
      <c r="BT262" s="4">
        <v>49.81981981981982</v>
      </c>
      <c r="BU262" s="4">
        <v>159.44144144144144</v>
      </c>
      <c r="BV262" s="4">
        <v>53.147147147147159</v>
      </c>
      <c r="BW262" s="1">
        <v>20</v>
      </c>
      <c r="BX262" s="1">
        <v>38</v>
      </c>
      <c r="BY262" s="1">
        <v>36</v>
      </c>
      <c r="BZ262" s="1">
        <v>17</v>
      </c>
      <c r="CA262" s="1">
        <v>0</v>
      </c>
      <c r="CB262" s="1">
        <v>1</v>
      </c>
      <c r="CC262" s="1">
        <v>31</v>
      </c>
      <c r="CD262" s="1">
        <v>35</v>
      </c>
      <c r="CE262" s="1">
        <v>25</v>
      </c>
      <c r="CF262" s="1">
        <v>20</v>
      </c>
      <c r="CG262" s="1">
        <v>0</v>
      </c>
      <c r="CH262" s="1">
        <v>0</v>
      </c>
      <c r="CI262" s="1">
        <v>35</v>
      </c>
      <c r="CJ262" s="1">
        <v>36</v>
      </c>
      <c r="CK262" s="1">
        <v>25</v>
      </c>
      <c r="CL262" s="1">
        <v>15</v>
      </c>
      <c r="CM262" s="1">
        <v>0</v>
      </c>
      <c r="CN262" s="1">
        <v>2</v>
      </c>
      <c r="CO262" s="1">
        <v>0</v>
      </c>
      <c r="CP262" s="1">
        <v>0</v>
      </c>
      <c r="CQ262" s="1">
        <v>0</v>
      </c>
      <c r="CR262" s="1">
        <v>0</v>
      </c>
      <c r="CS262" s="4"/>
      <c r="CT262" s="4"/>
      <c r="CU262" s="4"/>
      <c r="CV262" s="4"/>
      <c r="CW262" s="4"/>
      <c r="CX262" s="4"/>
      <c r="CY262" s="4"/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U262" s="1">
        <v>0</v>
      </c>
      <c r="DV262" s="1">
        <v>0</v>
      </c>
      <c r="DW262" s="1">
        <v>0</v>
      </c>
      <c r="DX262" s="1">
        <v>0</v>
      </c>
      <c r="DY262" s="1">
        <v>0</v>
      </c>
      <c r="DZ262" s="1">
        <v>111</v>
      </c>
      <c r="EA262" s="1">
        <v>0</v>
      </c>
      <c r="EB262" s="4">
        <v>57.657657657657658</v>
      </c>
      <c r="EC262" s="4">
        <v>51.963963963963963</v>
      </c>
      <c r="ED262" s="4">
        <v>49.81981981981982</v>
      </c>
      <c r="EE262" s="4"/>
      <c r="EF262" s="4">
        <v>159.44144144144144</v>
      </c>
      <c r="EG262" s="4">
        <v>53.147147147147159</v>
      </c>
      <c r="EH262" s="4">
        <v>53.147147147147159</v>
      </c>
      <c r="EI262" s="1">
        <v>20</v>
      </c>
      <c r="EJ262" s="1">
        <v>38</v>
      </c>
      <c r="EK262" s="1">
        <v>36</v>
      </c>
      <c r="EL262" s="1">
        <v>17</v>
      </c>
      <c r="EM262" s="1">
        <v>0</v>
      </c>
      <c r="EN262" s="1">
        <v>1</v>
      </c>
      <c r="EO262" s="1">
        <v>31</v>
      </c>
      <c r="EP262" s="1">
        <v>35</v>
      </c>
      <c r="EQ262" s="1">
        <v>25</v>
      </c>
      <c r="ER262" s="1">
        <v>20</v>
      </c>
      <c r="ES262" s="1">
        <v>0</v>
      </c>
      <c r="ET262" s="1">
        <v>0</v>
      </c>
      <c r="EU262" s="1">
        <v>35</v>
      </c>
      <c r="EV262" s="1">
        <v>36</v>
      </c>
      <c r="EW262" s="1">
        <v>25</v>
      </c>
      <c r="EX262" s="1">
        <v>15</v>
      </c>
      <c r="EY262" s="1">
        <v>0</v>
      </c>
      <c r="EZ262" s="1">
        <v>2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35</v>
      </c>
      <c r="FJ262" s="1" t="s">
        <v>375</v>
      </c>
      <c r="FK262" s="1">
        <v>40</v>
      </c>
      <c r="FL262" s="1">
        <v>10</v>
      </c>
      <c r="FM262" s="1" t="s">
        <v>375</v>
      </c>
      <c r="FN262" s="1">
        <v>11</v>
      </c>
      <c r="FO262" s="1">
        <v>37</v>
      </c>
      <c r="FP262" s="1">
        <v>21</v>
      </c>
      <c r="FQ262" s="1">
        <v>37</v>
      </c>
      <c r="FR262" s="1" t="s">
        <v>324</v>
      </c>
      <c r="FS262" s="1">
        <v>313</v>
      </c>
      <c r="FT262" s="1">
        <v>134</v>
      </c>
      <c r="FU262" s="1">
        <v>313</v>
      </c>
    </row>
    <row r="263" spans="63:177">
      <c r="BK263" s="29">
        <v>512637753</v>
      </c>
      <c r="BL263" s="1" t="s">
        <v>211</v>
      </c>
      <c r="BM263" s="1">
        <v>221</v>
      </c>
      <c r="BN263" s="1" t="s">
        <v>289</v>
      </c>
      <c r="BO263" s="1" t="s">
        <v>370</v>
      </c>
      <c r="BP263" s="1">
        <v>148</v>
      </c>
      <c r="BQ263" s="1">
        <v>0</v>
      </c>
      <c r="BR263" s="4">
        <v>50.189189189189186</v>
      </c>
      <c r="BS263" s="4">
        <v>40.45945945945946</v>
      </c>
      <c r="BT263" s="4">
        <v>37.878378378378379</v>
      </c>
      <c r="BU263" s="4">
        <v>128.52702702702703</v>
      </c>
      <c r="BV263" s="4">
        <v>42.842342342342342</v>
      </c>
      <c r="BW263" s="1">
        <v>43</v>
      </c>
      <c r="BX263" s="1">
        <v>55</v>
      </c>
      <c r="BY263" s="1">
        <v>29</v>
      </c>
      <c r="BZ263" s="1">
        <v>21</v>
      </c>
      <c r="CA263" s="1">
        <v>0</v>
      </c>
      <c r="CB263" s="1">
        <v>0</v>
      </c>
      <c r="CC263" s="1">
        <v>63</v>
      </c>
      <c r="CD263" s="1">
        <v>48</v>
      </c>
      <c r="CE263" s="1">
        <v>25</v>
      </c>
      <c r="CF263" s="1">
        <v>12</v>
      </c>
      <c r="CG263" s="1">
        <v>0</v>
      </c>
      <c r="CH263" s="1">
        <v>0</v>
      </c>
      <c r="CI263" s="1">
        <v>75</v>
      </c>
      <c r="CJ263" s="1">
        <v>42</v>
      </c>
      <c r="CK263" s="1">
        <v>21</v>
      </c>
      <c r="CL263" s="1">
        <v>10</v>
      </c>
      <c r="CM263" s="1">
        <v>1</v>
      </c>
      <c r="CN263" s="1">
        <v>0</v>
      </c>
      <c r="CO263" s="1">
        <v>0</v>
      </c>
      <c r="CP263" s="1">
        <v>0</v>
      </c>
      <c r="CQ263" s="1">
        <v>10</v>
      </c>
      <c r="CR263" s="1">
        <v>0</v>
      </c>
      <c r="CS263" s="4">
        <v>33.4</v>
      </c>
      <c r="CT263" s="4">
        <v>20</v>
      </c>
      <c r="CU263" s="4">
        <v>22.6</v>
      </c>
      <c r="CV263" s="4">
        <v>27</v>
      </c>
      <c r="CW263" s="4">
        <v>76</v>
      </c>
      <c r="CX263" s="4">
        <v>25.333333333333332</v>
      </c>
      <c r="CY263" s="4">
        <v>25.75</v>
      </c>
      <c r="CZ263" s="1">
        <v>5</v>
      </c>
      <c r="DA263" s="1">
        <v>5</v>
      </c>
      <c r="DB263" s="1">
        <v>0</v>
      </c>
      <c r="DC263" s="1">
        <v>0</v>
      </c>
      <c r="DD263" s="1">
        <v>0</v>
      </c>
      <c r="DE263" s="1">
        <v>0</v>
      </c>
      <c r="DF263" s="1">
        <v>8</v>
      </c>
      <c r="DG263" s="1">
        <v>2</v>
      </c>
      <c r="DH263" s="1">
        <v>0</v>
      </c>
      <c r="DI263" s="1">
        <v>0</v>
      </c>
      <c r="DJ263" s="1">
        <v>0</v>
      </c>
      <c r="DK263" s="1">
        <v>0</v>
      </c>
      <c r="DL263" s="1">
        <v>9</v>
      </c>
      <c r="DM263" s="1">
        <v>1</v>
      </c>
      <c r="DN263" s="1">
        <v>0</v>
      </c>
      <c r="DO263" s="1">
        <v>0</v>
      </c>
      <c r="DP263" s="1">
        <v>0</v>
      </c>
      <c r="DQ263" s="1">
        <v>0</v>
      </c>
      <c r="DR263" s="1">
        <v>6</v>
      </c>
      <c r="DS263" s="1">
        <v>4</v>
      </c>
      <c r="DT263" s="1">
        <v>0</v>
      </c>
      <c r="DU263" s="1">
        <v>0</v>
      </c>
      <c r="DV263" s="1">
        <v>0</v>
      </c>
      <c r="DW263" s="1">
        <v>0</v>
      </c>
      <c r="DX263" s="1">
        <v>0</v>
      </c>
      <c r="DY263" s="1">
        <v>0</v>
      </c>
      <c r="DZ263" s="1">
        <v>158</v>
      </c>
      <c r="EA263" s="1">
        <v>0</v>
      </c>
      <c r="EB263" s="4">
        <v>49.12658227848101</v>
      </c>
      <c r="EC263" s="4">
        <v>39.164556962025316</v>
      </c>
      <c r="ED263" s="4">
        <v>36.911392405063289</v>
      </c>
      <c r="EE263" s="4">
        <v>27</v>
      </c>
      <c r="EF263" s="4">
        <v>125.20253164556962</v>
      </c>
      <c r="EG263" s="4">
        <v>41.734177215189867</v>
      </c>
      <c r="EH263" s="4">
        <v>41.760548523206737</v>
      </c>
      <c r="EI263" s="1">
        <v>48</v>
      </c>
      <c r="EJ263" s="1">
        <v>60</v>
      </c>
      <c r="EK263" s="1">
        <v>29</v>
      </c>
      <c r="EL263" s="1">
        <v>21</v>
      </c>
      <c r="EM263" s="1">
        <v>0</v>
      </c>
      <c r="EN263" s="1">
        <v>0</v>
      </c>
      <c r="EO263" s="1">
        <v>71</v>
      </c>
      <c r="EP263" s="1">
        <v>50</v>
      </c>
      <c r="EQ263" s="1">
        <v>25</v>
      </c>
      <c r="ER263" s="1">
        <v>12</v>
      </c>
      <c r="ES263" s="1">
        <v>0</v>
      </c>
      <c r="ET263" s="1">
        <v>0</v>
      </c>
      <c r="EU263" s="1">
        <v>84</v>
      </c>
      <c r="EV263" s="1">
        <v>43</v>
      </c>
      <c r="EW263" s="1">
        <v>21</v>
      </c>
      <c r="EX263" s="1">
        <v>10</v>
      </c>
      <c r="EY263" s="1">
        <v>1</v>
      </c>
      <c r="EZ263" s="1">
        <v>0</v>
      </c>
      <c r="FA263" s="1">
        <v>6</v>
      </c>
      <c r="FB263" s="1">
        <v>4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144</v>
      </c>
      <c r="FJ263" s="1">
        <v>132</v>
      </c>
      <c r="FK263" s="1">
        <v>178</v>
      </c>
      <c r="FL263" s="1">
        <v>28</v>
      </c>
      <c r="FM263" s="1">
        <v>22</v>
      </c>
      <c r="FN263" s="1">
        <v>32</v>
      </c>
      <c r="FO263" s="1">
        <v>37</v>
      </c>
      <c r="FP263" s="1">
        <v>21</v>
      </c>
      <c r="FQ263" s="1">
        <v>37</v>
      </c>
      <c r="FR263" s="1" t="s">
        <v>324</v>
      </c>
      <c r="FS263" s="1">
        <v>313</v>
      </c>
      <c r="FT263" s="1">
        <v>134</v>
      </c>
      <c r="FU263" s="1">
        <v>313</v>
      </c>
    </row>
    <row r="264" spans="63:177">
      <c r="BK264" s="29">
        <v>369603683</v>
      </c>
      <c r="BL264" s="1" t="s">
        <v>213</v>
      </c>
      <c r="BM264" s="1">
        <v>245</v>
      </c>
      <c r="BN264" s="1" t="s">
        <v>289</v>
      </c>
      <c r="BO264" s="1" t="s">
        <v>370</v>
      </c>
      <c r="BP264" s="1">
        <v>136</v>
      </c>
      <c r="BQ264" s="1">
        <v>0</v>
      </c>
      <c r="BR264" s="4">
        <v>64.095588235294116</v>
      </c>
      <c r="BS264" s="4">
        <v>57.852941176470587</v>
      </c>
      <c r="BT264" s="4">
        <v>58.073529411764703</v>
      </c>
      <c r="BU264" s="4">
        <v>180.02205882352942</v>
      </c>
      <c r="BV264" s="4">
        <v>60.007352941176478</v>
      </c>
      <c r="BW264" s="1">
        <v>17</v>
      </c>
      <c r="BX264" s="1">
        <v>40</v>
      </c>
      <c r="BY264" s="1">
        <v>36</v>
      </c>
      <c r="BZ264" s="1">
        <v>43</v>
      </c>
      <c r="CA264" s="1">
        <v>2</v>
      </c>
      <c r="CB264" s="1">
        <v>0</v>
      </c>
      <c r="CC264" s="1">
        <v>22</v>
      </c>
      <c r="CD264" s="1">
        <v>52</v>
      </c>
      <c r="CE264" s="1">
        <v>29</v>
      </c>
      <c r="CF264" s="1">
        <v>33</v>
      </c>
      <c r="CG264" s="1">
        <v>1</v>
      </c>
      <c r="CH264" s="1">
        <v>1</v>
      </c>
      <c r="CI264" s="1">
        <v>31</v>
      </c>
      <c r="CJ264" s="1">
        <v>37</v>
      </c>
      <c r="CK264" s="1">
        <v>32</v>
      </c>
      <c r="CL264" s="1">
        <v>36</v>
      </c>
      <c r="CM264" s="1">
        <v>0</v>
      </c>
      <c r="CN264" s="1">
        <v>3</v>
      </c>
      <c r="CO264" s="1">
        <v>0</v>
      </c>
      <c r="CP264" s="1">
        <v>0</v>
      </c>
      <c r="CQ264" s="1">
        <v>62</v>
      </c>
      <c r="CR264" s="1">
        <v>1</v>
      </c>
      <c r="CS264" s="4">
        <v>56.147540983606561</v>
      </c>
      <c r="CT264" s="4">
        <v>48.590163934426229</v>
      </c>
      <c r="CU264" s="4">
        <v>60.901639344262293</v>
      </c>
      <c r="CV264" s="4">
        <v>47.967213114754095</v>
      </c>
      <c r="CW264" s="4">
        <v>165.63934426229508</v>
      </c>
      <c r="CX264" s="4">
        <v>55.213114754098335</v>
      </c>
      <c r="CY264" s="4">
        <v>53.401639344262293</v>
      </c>
      <c r="CZ264" s="1">
        <v>8</v>
      </c>
      <c r="DA264" s="1">
        <v>28</v>
      </c>
      <c r="DB264" s="1">
        <v>16</v>
      </c>
      <c r="DC264" s="1">
        <v>9</v>
      </c>
      <c r="DD264" s="1">
        <v>1</v>
      </c>
      <c r="DE264" s="1">
        <v>0</v>
      </c>
      <c r="DF264" s="1">
        <v>16</v>
      </c>
      <c r="DG264" s="1">
        <v>25</v>
      </c>
      <c r="DH264" s="1">
        <v>12</v>
      </c>
      <c r="DI264" s="1">
        <v>8</v>
      </c>
      <c r="DJ264" s="1">
        <v>1</v>
      </c>
      <c r="DK264" s="1">
        <v>0</v>
      </c>
      <c r="DL264" s="1">
        <v>8</v>
      </c>
      <c r="DM264" s="1">
        <v>25</v>
      </c>
      <c r="DN264" s="1">
        <v>11</v>
      </c>
      <c r="DO264" s="1">
        <v>17</v>
      </c>
      <c r="DP264" s="1">
        <v>1</v>
      </c>
      <c r="DQ264" s="1">
        <v>1</v>
      </c>
      <c r="DR264" s="1">
        <v>15</v>
      </c>
      <c r="DS264" s="1">
        <v>27</v>
      </c>
      <c r="DT264" s="1">
        <v>18</v>
      </c>
      <c r="DU264" s="1">
        <v>1</v>
      </c>
      <c r="DV264" s="1">
        <v>0</v>
      </c>
      <c r="DW264" s="1">
        <v>0</v>
      </c>
      <c r="DX264" s="1">
        <v>1</v>
      </c>
      <c r="DY264" s="1">
        <v>0</v>
      </c>
      <c r="DZ264" s="1">
        <v>198</v>
      </c>
      <c r="EA264" s="1">
        <v>1</v>
      </c>
      <c r="EB264" s="4">
        <v>61.63451776649746</v>
      </c>
      <c r="EC264" s="4">
        <v>54.984771573604064</v>
      </c>
      <c r="ED264" s="4">
        <v>58.949238578680202</v>
      </c>
      <c r="EE264" s="4">
        <v>47.967213114754095</v>
      </c>
      <c r="EF264" s="4">
        <v>175.56852791878174</v>
      </c>
      <c r="EG264" s="4">
        <v>58.522842639593939</v>
      </c>
      <c r="EH264" s="4">
        <v>57.961928934010189</v>
      </c>
      <c r="EI264" s="1">
        <v>25</v>
      </c>
      <c r="EJ264" s="1">
        <v>68</v>
      </c>
      <c r="EK264" s="1">
        <v>52</v>
      </c>
      <c r="EL264" s="1">
        <v>52</v>
      </c>
      <c r="EM264" s="1">
        <v>3</v>
      </c>
      <c r="EN264" s="1">
        <v>0</v>
      </c>
      <c r="EO264" s="1">
        <v>38</v>
      </c>
      <c r="EP264" s="1">
        <v>77</v>
      </c>
      <c r="EQ264" s="1">
        <v>41</v>
      </c>
      <c r="ER264" s="1">
        <v>41</v>
      </c>
      <c r="ES264" s="1">
        <v>2</v>
      </c>
      <c r="ET264" s="1">
        <v>1</v>
      </c>
      <c r="EU264" s="1">
        <v>39</v>
      </c>
      <c r="EV264" s="1">
        <v>62</v>
      </c>
      <c r="EW264" s="1">
        <v>43</v>
      </c>
      <c r="EX264" s="1">
        <v>53</v>
      </c>
      <c r="EY264" s="1">
        <v>1</v>
      </c>
      <c r="EZ264" s="1">
        <v>4</v>
      </c>
      <c r="FA264" s="1">
        <v>15</v>
      </c>
      <c r="FB264" s="1">
        <v>27</v>
      </c>
      <c r="FC264" s="1">
        <v>18</v>
      </c>
      <c r="FD264" s="1">
        <v>1</v>
      </c>
      <c r="FE264" s="1">
        <v>0</v>
      </c>
      <c r="FF264" s="1">
        <v>0</v>
      </c>
      <c r="FG264" s="1">
        <v>1</v>
      </c>
      <c r="FH264" s="1">
        <v>0</v>
      </c>
      <c r="FI264" s="1">
        <v>10</v>
      </c>
      <c r="FJ264" s="1">
        <v>33</v>
      </c>
      <c r="FK264" s="1">
        <v>13</v>
      </c>
      <c r="FL264" s="1">
        <v>3</v>
      </c>
      <c r="FM264" s="1">
        <v>9</v>
      </c>
      <c r="FN264" s="1">
        <v>3</v>
      </c>
      <c r="FO264" s="1">
        <v>37</v>
      </c>
      <c r="FP264" s="1">
        <v>21</v>
      </c>
      <c r="FQ264" s="1">
        <v>37</v>
      </c>
      <c r="FR264" s="1" t="s">
        <v>324</v>
      </c>
      <c r="FS264" s="1">
        <v>313</v>
      </c>
      <c r="FT264" s="1">
        <v>134</v>
      </c>
      <c r="FU264" s="1">
        <v>313</v>
      </c>
    </row>
    <row r="265" spans="63:177">
      <c r="BK265" s="29">
        <v>734799246</v>
      </c>
      <c r="BL265" s="1" t="s">
        <v>214</v>
      </c>
      <c r="BM265" s="1">
        <v>249</v>
      </c>
      <c r="BN265" s="1" t="s">
        <v>289</v>
      </c>
      <c r="BO265" s="1" t="s">
        <v>370</v>
      </c>
      <c r="BP265" s="1">
        <v>129</v>
      </c>
      <c r="BQ265" s="1">
        <v>0</v>
      </c>
      <c r="BR265" s="4">
        <v>58.038759689922479</v>
      </c>
      <c r="BS265" s="4">
        <v>40.434108527131784</v>
      </c>
      <c r="BT265" s="4">
        <v>47.162790697674417</v>
      </c>
      <c r="BU265" s="4">
        <v>145.63565891472868</v>
      </c>
      <c r="BV265" s="4">
        <v>48.545219638242891</v>
      </c>
      <c r="BW265" s="1">
        <v>23</v>
      </c>
      <c r="BX265" s="1">
        <v>45</v>
      </c>
      <c r="BY265" s="1">
        <v>36</v>
      </c>
      <c r="BZ265" s="1">
        <v>25</v>
      </c>
      <c r="CA265" s="1">
        <v>0</v>
      </c>
      <c r="CB265" s="1">
        <v>0</v>
      </c>
      <c r="CC265" s="1">
        <v>58</v>
      </c>
      <c r="CD265" s="1">
        <v>43</v>
      </c>
      <c r="CE265" s="1">
        <v>17</v>
      </c>
      <c r="CF265" s="1">
        <v>11</v>
      </c>
      <c r="CG265" s="1">
        <v>2</v>
      </c>
      <c r="CH265" s="1">
        <v>1</v>
      </c>
      <c r="CI265" s="1">
        <v>49</v>
      </c>
      <c r="CJ265" s="1">
        <v>39</v>
      </c>
      <c r="CK265" s="1">
        <v>20</v>
      </c>
      <c r="CL265" s="1">
        <v>21</v>
      </c>
      <c r="CM265" s="1">
        <v>1</v>
      </c>
      <c r="CN265" s="1">
        <v>0</v>
      </c>
      <c r="CO265" s="1">
        <v>0</v>
      </c>
      <c r="CP265" s="1">
        <v>0</v>
      </c>
      <c r="CQ265" s="1">
        <v>30</v>
      </c>
      <c r="CR265" s="1">
        <v>0</v>
      </c>
      <c r="CS265" s="4">
        <v>48.333333333333336</v>
      </c>
      <c r="CT265" s="4">
        <v>44.666666666666664</v>
      </c>
      <c r="CU265" s="4">
        <v>49.666666666666664</v>
      </c>
      <c r="CV265" s="4">
        <v>51.366666666666667</v>
      </c>
      <c r="CW265" s="4">
        <v>142.66666666666666</v>
      </c>
      <c r="CX265" s="4">
        <v>47.555555555555543</v>
      </c>
      <c r="CY265" s="4">
        <v>48.508333333333333</v>
      </c>
      <c r="CZ265" s="1">
        <v>8</v>
      </c>
      <c r="DA265" s="1">
        <v>11</v>
      </c>
      <c r="DB265" s="1">
        <v>10</v>
      </c>
      <c r="DC265" s="1">
        <v>1</v>
      </c>
      <c r="DD265" s="1">
        <v>0</v>
      </c>
      <c r="DE265" s="1">
        <v>0</v>
      </c>
      <c r="DF265" s="1">
        <v>9</v>
      </c>
      <c r="DG265" s="1">
        <v>15</v>
      </c>
      <c r="DH265" s="1">
        <v>4</v>
      </c>
      <c r="DI265" s="1">
        <v>2</v>
      </c>
      <c r="DJ265" s="1">
        <v>0</v>
      </c>
      <c r="DK265" s="1">
        <v>0</v>
      </c>
      <c r="DL265" s="1">
        <v>9</v>
      </c>
      <c r="DM265" s="1">
        <v>12</v>
      </c>
      <c r="DN265" s="1">
        <v>3</v>
      </c>
      <c r="DO265" s="1">
        <v>6</v>
      </c>
      <c r="DP265" s="1">
        <v>0</v>
      </c>
      <c r="DQ265" s="1">
        <v>1</v>
      </c>
      <c r="DR265" s="1">
        <v>5</v>
      </c>
      <c r="DS265" s="1">
        <v>18</v>
      </c>
      <c r="DT265" s="1">
        <v>4</v>
      </c>
      <c r="DU265" s="1">
        <v>3</v>
      </c>
      <c r="DV265" s="1">
        <v>0</v>
      </c>
      <c r="DW265" s="1">
        <v>0</v>
      </c>
      <c r="DX265" s="1">
        <v>0</v>
      </c>
      <c r="DY265" s="1">
        <v>0</v>
      </c>
      <c r="DZ265" s="1">
        <v>159</v>
      </c>
      <c r="EA265" s="1">
        <v>0</v>
      </c>
      <c r="EB265" s="4">
        <v>56.20754716981132</v>
      </c>
      <c r="EC265" s="4">
        <v>41.232704402515722</v>
      </c>
      <c r="ED265" s="4">
        <v>47.635220125786162</v>
      </c>
      <c r="EE265" s="4">
        <v>51.366666666666667</v>
      </c>
      <c r="EF265" s="4">
        <v>145.0754716981132</v>
      </c>
      <c r="EG265" s="4">
        <v>48.358490566037744</v>
      </c>
      <c r="EH265" s="4">
        <v>48.538259958071293</v>
      </c>
      <c r="EI265" s="1">
        <v>31</v>
      </c>
      <c r="EJ265" s="1">
        <v>56</v>
      </c>
      <c r="EK265" s="1">
        <v>46</v>
      </c>
      <c r="EL265" s="1">
        <v>26</v>
      </c>
      <c r="EM265" s="1">
        <v>0</v>
      </c>
      <c r="EN265" s="1">
        <v>0</v>
      </c>
      <c r="EO265" s="1">
        <v>67</v>
      </c>
      <c r="EP265" s="1">
        <v>58</v>
      </c>
      <c r="EQ265" s="1">
        <v>21</v>
      </c>
      <c r="ER265" s="1">
        <v>13</v>
      </c>
      <c r="ES265" s="1">
        <v>2</v>
      </c>
      <c r="ET265" s="1">
        <v>1</v>
      </c>
      <c r="EU265" s="1">
        <v>58</v>
      </c>
      <c r="EV265" s="1">
        <v>51</v>
      </c>
      <c r="EW265" s="1">
        <v>23</v>
      </c>
      <c r="EX265" s="1">
        <v>27</v>
      </c>
      <c r="EY265" s="1">
        <v>1</v>
      </c>
      <c r="EZ265" s="1">
        <v>1</v>
      </c>
      <c r="FA265" s="1">
        <v>5</v>
      </c>
      <c r="FB265" s="1">
        <v>18</v>
      </c>
      <c r="FC265" s="1">
        <v>4</v>
      </c>
      <c r="FD265" s="1">
        <v>3</v>
      </c>
      <c r="FE265" s="1">
        <v>0</v>
      </c>
      <c r="FF265" s="1">
        <v>0</v>
      </c>
      <c r="FG265" s="1">
        <v>0</v>
      </c>
      <c r="FH265" s="1">
        <v>0</v>
      </c>
      <c r="FI265" s="1">
        <v>70</v>
      </c>
      <c r="FJ265" s="1">
        <v>92</v>
      </c>
      <c r="FK265" s="1">
        <v>83</v>
      </c>
      <c r="FL265" s="1">
        <v>17</v>
      </c>
      <c r="FM265" s="1">
        <v>16</v>
      </c>
      <c r="FN265" s="1">
        <v>19</v>
      </c>
      <c r="FO265" s="1">
        <v>37</v>
      </c>
      <c r="FP265" s="1">
        <v>21</v>
      </c>
      <c r="FQ265" s="1">
        <v>37</v>
      </c>
      <c r="FR265" s="1" t="s">
        <v>324</v>
      </c>
      <c r="FS265" s="1">
        <v>313</v>
      </c>
      <c r="FT265" s="1">
        <v>134</v>
      </c>
      <c r="FU265" s="1">
        <v>313</v>
      </c>
    </row>
    <row r="266" spans="63:177">
      <c r="BK266" s="29">
        <v>289742956</v>
      </c>
      <c r="BL266" s="1" t="s">
        <v>216</v>
      </c>
      <c r="BM266" s="1">
        <v>254</v>
      </c>
      <c r="BN266" s="1" t="s">
        <v>289</v>
      </c>
      <c r="BO266" s="1" t="s">
        <v>290</v>
      </c>
      <c r="BP266" s="1">
        <v>100</v>
      </c>
      <c r="BQ266" s="1">
        <v>1</v>
      </c>
      <c r="BR266" s="4">
        <v>51.696969696969695</v>
      </c>
      <c r="BS266" s="4">
        <v>43.878787878787875</v>
      </c>
      <c r="BT266" s="4">
        <v>48.666666666666664</v>
      </c>
      <c r="BU266" s="4">
        <v>144.24242424242425</v>
      </c>
      <c r="BV266" s="4">
        <v>48.080808080808069</v>
      </c>
      <c r="BW266" s="1">
        <v>25</v>
      </c>
      <c r="BX266" s="1">
        <v>34</v>
      </c>
      <c r="BY266" s="1">
        <v>28</v>
      </c>
      <c r="BZ266" s="1">
        <v>12</v>
      </c>
      <c r="CA266" s="1">
        <v>1</v>
      </c>
      <c r="CB266" s="1">
        <v>0</v>
      </c>
      <c r="CC266" s="1">
        <v>37</v>
      </c>
      <c r="CD266" s="1">
        <v>33</v>
      </c>
      <c r="CE266" s="1">
        <v>18</v>
      </c>
      <c r="CF266" s="1">
        <v>11</v>
      </c>
      <c r="CG266" s="1">
        <v>1</v>
      </c>
      <c r="CH266" s="1">
        <v>1</v>
      </c>
      <c r="CI266" s="1">
        <v>37</v>
      </c>
      <c r="CJ266" s="1">
        <v>25</v>
      </c>
      <c r="CK266" s="1">
        <v>24</v>
      </c>
      <c r="CL266" s="1">
        <v>13</v>
      </c>
      <c r="CM266" s="1">
        <v>1</v>
      </c>
      <c r="CN266" s="1">
        <v>0</v>
      </c>
      <c r="CO266" s="1">
        <v>1</v>
      </c>
      <c r="CP266" s="1">
        <v>0</v>
      </c>
      <c r="CQ266" s="1">
        <v>0</v>
      </c>
      <c r="CR266" s="1">
        <v>0</v>
      </c>
      <c r="CS266" s="4"/>
      <c r="CT266" s="4"/>
      <c r="CU266" s="4"/>
      <c r="CV266" s="4"/>
      <c r="CW266" s="4"/>
      <c r="CX266" s="4"/>
      <c r="CY266" s="4"/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U266" s="1">
        <v>0</v>
      </c>
      <c r="DV266" s="1">
        <v>0</v>
      </c>
      <c r="DW266" s="1">
        <v>0</v>
      </c>
      <c r="DX266" s="1">
        <v>0</v>
      </c>
      <c r="DY266" s="1">
        <v>0</v>
      </c>
      <c r="DZ266" s="1">
        <v>100</v>
      </c>
      <c r="EA266" s="1">
        <v>1</v>
      </c>
      <c r="EB266" s="4">
        <v>51.696969696969695</v>
      </c>
      <c r="EC266" s="4">
        <v>43.878787878787875</v>
      </c>
      <c r="ED266" s="4">
        <v>48.666666666666664</v>
      </c>
      <c r="EE266" s="4"/>
      <c r="EF266" s="4">
        <v>144.24242424242425</v>
      </c>
      <c r="EG266" s="4">
        <v>48.080808080808069</v>
      </c>
      <c r="EH266" s="4">
        <v>48.080808080808069</v>
      </c>
      <c r="EI266" s="1">
        <v>25</v>
      </c>
      <c r="EJ266" s="1">
        <v>34</v>
      </c>
      <c r="EK266" s="1">
        <v>28</v>
      </c>
      <c r="EL266" s="1">
        <v>12</v>
      </c>
      <c r="EM266" s="1">
        <v>1</v>
      </c>
      <c r="EN266" s="1">
        <v>0</v>
      </c>
      <c r="EO266" s="1">
        <v>37</v>
      </c>
      <c r="EP266" s="1">
        <v>33</v>
      </c>
      <c r="EQ266" s="1">
        <v>18</v>
      </c>
      <c r="ER266" s="1">
        <v>11</v>
      </c>
      <c r="ES266" s="1">
        <v>1</v>
      </c>
      <c r="ET266" s="1">
        <v>1</v>
      </c>
      <c r="EU266" s="1">
        <v>37</v>
      </c>
      <c r="EV266" s="1">
        <v>25</v>
      </c>
      <c r="EW266" s="1">
        <v>24</v>
      </c>
      <c r="EX266" s="1">
        <v>13</v>
      </c>
      <c r="EY266" s="1">
        <v>1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1</v>
      </c>
      <c r="FH266" s="1">
        <v>0</v>
      </c>
      <c r="FI266" s="1">
        <v>77</v>
      </c>
      <c r="FJ266" s="1" t="s">
        <v>375</v>
      </c>
      <c r="FK266" s="1">
        <v>88</v>
      </c>
      <c r="FL266" s="1">
        <v>19</v>
      </c>
      <c r="FM266" s="1" t="s">
        <v>375</v>
      </c>
      <c r="FN266" s="1">
        <v>21</v>
      </c>
      <c r="FO266" s="1">
        <v>37</v>
      </c>
      <c r="FP266" s="1">
        <v>21</v>
      </c>
      <c r="FQ266" s="1">
        <v>37</v>
      </c>
      <c r="FR266" s="1" t="s">
        <v>324</v>
      </c>
      <c r="FS266" s="1">
        <v>313</v>
      </c>
      <c r="FT266" s="1">
        <v>134</v>
      </c>
      <c r="FU266" s="1">
        <v>313</v>
      </c>
    </row>
    <row r="267" spans="63:177">
      <c r="BK267" s="29">
        <v>456391171</v>
      </c>
      <c r="BL267" s="1" t="s">
        <v>217</v>
      </c>
      <c r="BM267" s="1">
        <v>257</v>
      </c>
      <c r="BN267" s="1" t="s">
        <v>289</v>
      </c>
      <c r="BO267" s="1" t="s">
        <v>370</v>
      </c>
      <c r="BP267" s="1">
        <v>171</v>
      </c>
      <c r="BQ267" s="1">
        <v>0</v>
      </c>
      <c r="BR267" s="4">
        <v>54.257309941520468</v>
      </c>
      <c r="BS267" s="4">
        <v>44.187134502923975</v>
      </c>
      <c r="BT267" s="4">
        <v>44.742690058479532</v>
      </c>
      <c r="BU267" s="4">
        <v>143.18713450292398</v>
      </c>
      <c r="BV267" s="4">
        <v>47.729044834307999</v>
      </c>
      <c r="BW267" s="1">
        <v>37</v>
      </c>
      <c r="BX267" s="1">
        <v>60</v>
      </c>
      <c r="BY267" s="1">
        <v>51</v>
      </c>
      <c r="BZ267" s="1">
        <v>23</v>
      </c>
      <c r="CA267" s="1">
        <v>1</v>
      </c>
      <c r="CB267" s="1">
        <v>1</v>
      </c>
      <c r="CC267" s="1">
        <v>62</v>
      </c>
      <c r="CD267" s="1">
        <v>62</v>
      </c>
      <c r="CE267" s="1">
        <v>35</v>
      </c>
      <c r="CF267" s="1">
        <v>12</v>
      </c>
      <c r="CG267" s="1">
        <v>2</v>
      </c>
      <c r="CH267" s="1">
        <v>1</v>
      </c>
      <c r="CI267" s="1">
        <v>71</v>
      </c>
      <c r="CJ267" s="1">
        <v>55</v>
      </c>
      <c r="CK267" s="1">
        <v>22</v>
      </c>
      <c r="CL267" s="1">
        <v>23</v>
      </c>
      <c r="CM267" s="1">
        <v>1</v>
      </c>
      <c r="CN267" s="1">
        <v>0</v>
      </c>
      <c r="CO267" s="1">
        <v>1</v>
      </c>
      <c r="CP267" s="1">
        <v>0</v>
      </c>
      <c r="CQ267" s="1">
        <v>40</v>
      </c>
      <c r="CR267" s="1">
        <v>0</v>
      </c>
      <c r="CS267" s="4">
        <v>41.85</v>
      </c>
      <c r="CT267" s="4">
        <v>36.5</v>
      </c>
      <c r="CU267" s="4">
        <v>44.024999999999999</v>
      </c>
      <c r="CV267" s="4">
        <v>47.85</v>
      </c>
      <c r="CW267" s="4">
        <v>122.375</v>
      </c>
      <c r="CX267" s="4">
        <v>40.791666666666657</v>
      </c>
      <c r="CY267" s="4">
        <v>42.556249999999999</v>
      </c>
      <c r="CZ267" s="1">
        <v>12</v>
      </c>
      <c r="DA267" s="1">
        <v>23</v>
      </c>
      <c r="DB267" s="1">
        <v>4</v>
      </c>
      <c r="DC267" s="1">
        <v>1</v>
      </c>
      <c r="DD267" s="1">
        <v>0</v>
      </c>
      <c r="DE267" s="1">
        <v>0</v>
      </c>
      <c r="DF267" s="1">
        <v>21</v>
      </c>
      <c r="DG267" s="1">
        <v>13</v>
      </c>
      <c r="DH267" s="1">
        <v>5</v>
      </c>
      <c r="DI267" s="1">
        <v>1</v>
      </c>
      <c r="DJ267" s="1">
        <v>0</v>
      </c>
      <c r="DK267" s="1">
        <v>0</v>
      </c>
      <c r="DL267" s="1">
        <v>16</v>
      </c>
      <c r="DM267" s="1">
        <v>13</v>
      </c>
      <c r="DN267" s="1">
        <v>5</v>
      </c>
      <c r="DO267" s="1">
        <v>6</v>
      </c>
      <c r="DP267" s="1">
        <v>0</v>
      </c>
      <c r="DQ267" s="1">
        <v>0</v>
      </c>
      <c r="DR267" s="1">
        <v>10</v>
      </c>
      <c r="DS267" s="1">
        <v>17</v>
      </c>
      <c r="DT267" s="1">
        <v>11</v>
      </c>
      <c r="DU267" s="1">
        <v>2</v>
      </c>
      <c r="DV267" s="1">
        <v>1</v>
      </c>
      <c r="DW267" s="1">
        <v>0</v>
      </c>
      <c r="DX267" s="1">
        <v>0</v>
      </c>
      <c r="DY267" s="1">
        <v>0</v>
      </c>
      <c r="DZ267" s="1">
        <v>211</v>
      </c>
      <c r="EA267" s="1">
        <v>0</v>
      </c>
      <c r="EB267" s="4">
        <v>51.905213270142177</v>
      </c>
      <c r="EC267" s="4">
        <v>42.729857819905213</v>
      </c>
      <c r="ED267" s="4">
        <v>44.606635071090047</v>
      </c>
      <c r="EE267" s="4">
        <v>47.85</v>
      </c>
      <c r="EF267" s="4">
        <v>139.24170616113744</v>
      </c>
      <c r="EG267" s="4">
        <v>46.413902053712476</v>
      </c>
      <c r="EH267" s="4">
        <v>46.748420221169013</v>
      </c>
      <c r="EI267" s="1">
        <v>49</v>
      </c>
      <c r="EJ267" s="1">
        <v>83</v>
      </c>
      <c r="EK267" s="1">
        <v>55</v>
      </c>
      <c r="EL267" s="1">
        <v>24</v>
      </c>
      <c r="EM267" s="1">
        <v>1</v>
      </c>
      <c r="EN267" s="1">
        <v>1</v>
      </c>
      <c r="EO267" s="1">
        <v>83</v>
      </c>
      <c r="EP267" s="1">
        <v>75</v>
      </c>
      <c r="EQ267" s="1">
        <v>40</v>
      </c>
      <c r="ER267" s="1">
        <v>13</v>
      </c>
      <c r="ES267" s="1">
        <v>2</v>
      </c>
      <c r="ET267" s="1">
        <v>1</v>
      </c>
      <c r="EU267" s="1">
        <v>87</v>
      </c>
      <c r="EV267" s="1">
        <v>68</v>
      </c>
      <c r="EW267" s="1">
        <v>27</v>
      </c>
      <c r="EX267" s="1">
        <v>29</v>
      </c>
      <c r="EY267" s="1">
        <v>1</v>
      </c>
      <c r="EZ267" s="1">
        <v>0</v>
      </c>
      <c r="FA267" s="1">
        <v>10</v>
      </c>
      <c r="FB267" s="1">
        <v>17</v>
      </c>
      <c r="FC267" s="1">
        <v>11</v>
      </c>
      <c r="FD267" s="1">
        <v>2</v>
      </c>
      <c r="FE267" s="1">
        <v>1</v>
      </c>
      <c r="FF267" s="1">
        <v>0</v>
      </c>
      <c r="FG267" s="1">
        <v>1</v>
      </c>
      <c r="FH267" s="1">
        <v>0</v>
      </c>
      <c r="FI267" s="1">
        <v>83</v>
      </c>
      <c r="FJ267" s="1">
        <v>118</v>
      </c>
      <c r="FK267" s="1">
        <v>113</v>
      </c>
      <c r="FL267" s="1">
        <v>20</v>
      </c>
      <c r="FM267" s="1">
        <v>21</v>
      </c>
      <c r="FN267" s="1">
        <v>25</v>
      </c>
      <c r="FO267" s="1">
        <v>37</v>
      </c>
      <c r="FP267" s="1">
        <v>21</v>
      </c>
      <c r="FQ267" s="1">
        <v>37</v>
      </c>
      <c r="FR267" s="1" t="s">
        <v>324</v>
      </c>
      <c r="FS267" s="1">
        <v>313</v>
      </c>
      <c r="FT267" s="1">
        <v>134</v>
      </c>
      <c r="FU267" s="1">
        <v>313</v>
      </c>
    </row>
    <row r="268" spans="63:177">
      <c r="BK268" s="29">
        <v>158412786</v>
      </c>
      <c r="BL268" s="1" t="s">
        <v>218</v>
      </c>
      <c r="BM268" s="1">
        <v>260</v>
      </c>
      <c r="BN268" s="1" t="s">
        <v>289</v>
      </c>
      <c r="BO268" s="1" t="s">
        <v>290</v>
      </c>
      <c r="BP268" s="1">
        <v>55</v>
      </c>
      <c r="BQ268" s="1">
        <v>0</v>
      </c>
      <c r="BR268" s="4">
        <v>47.236363636363635</v>
      </c>
      <c r="BS268" s="4">
        <v>36.436363636363637</v>
      </c>
      <c r="BT268" s="4">
        <v>41.090909090909093</v>
      </c>
      <c r="BU268" s="4">
        <v>124.76363636363637</v>
      </c>
      <c r="BV268" s="4">
        <v>41.5878787878788</v>
      </c>
      <c r="BW268" s="1">
        <v>13</v>
      </c>
      <c r="BX268" s="1">
        <v>26</v>
      </c>
      <c r="BY268" s="1">
        <v>15</v>
      </c>
      <c r="BZ268" s="1">
        <v>1</v>
      </c>
      <c r="CA268" s="1">
        <v>1</v>
      </c>
      <c r="CB268" s="1">
        <v>0</v>
      </c>
      <c r="CC268" s="1">
        <v>21</v>
      </c>
      <c r="CD268" s="1">
        <v>27</v>
      </c>
      <c r="CE268" s="1">
        <v>6</v>
      </c>
      <c r="CF268" s="1">
        <v>1</v>
      </c>
      <c r="CG268" s="1">
        <v>1</v>
      </c>
      <c r="CH268" s="1">
        <v>0</v>
      </c>
      <c r="CI268" s="1">
        <v>21</v>
      </c>
      <c r="CJ268" s="1">
        <v>22</v>
      </c>
      <c r="CK268" s="1">
        <v>11</v>
      </c>
      <c r="CL268" s="1">
        <v>1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4"/>
      <c r="CT268" s="4"/>
      <c r="CU268" s="4"/>
      <c r="CV268" s="4"/>
      <c r="CW268" s="4"/>
      <c r="CX268" s="4"/>
      <c r="CY268" s="4"/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DW268" s="1">
        <v>0</v>
      </c>
      <c r="DX268" s="1">
        <v>0</v>
      </c>
      <c r="DY268" s="1">
        <v>0</v>
      </c>
      <c r="DZ268" s="1">
        <v>55</v>
      </c>
      <c r="EA268" s="1">
        <v>0</v>
      </c>
      <c r="EB268" s="4">
        <v>47.236363636363635</v>
      </c>
      <c r="EC268" s="4">
        <v>36.436363636363637</v>
      </c>
      <c r="ED268" s="4">
        <v>41.090909090909093</v>
      </c>
      <c r="EE268" s="4"/>
      <c r="EF268" s="4">
        <v>124.76363636363637</v>
      </c>
      <c r="EG268" s="4">
        <v>41.5878787878788</v>
      </c>
      <c r="EH268" s="4">
        <v>41.5878787878788</v>
      </c>
      <c r="EI268" s="1">
        <v>13</v>
      </c>
      <c r="EJ268" s="1">
        <v>26</v>
      </c>
      <c r="EK268" s="1">
        <v>15</v>
      </c>
      <c r="EL268" s="1">
        <v>1</v>
      </c>
      <c r="EM268" s="1">
        <v>1</v>
      </c>
      <c r="EN268" s="1">
        <v>0</v>
      </c>
      <c r="EO268" s="1">
        <v>21</v>
      </c>
      <c r="EP268" s="1">
        <v>27</v>
      </c>
      <c r="EQ268" s="1">
        <v>6</v>
      </c>
      <c r="ER268" s="1">
        <v>1</v>
      </c>
      <c r="ES268" s="1">
        <v>1</v>
      </c>
      <c r="ET268" s="1">
        <v>0</v>
      </c>
      <c r="EU268" s="1">
        <v>21</v>
      </c>
      <c r="EV268" s="1">
        <v>22</v>
      </c>
      <c r="EW268" s="1">
        <v>11</v>
      </c>
      <c r="EX268" s="1">
        <v>1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165</v>
      </c>
      <c r="FJ268" s="1" t="s">
        <v>375</v>
      </c>
      <c r="FK268" s="1">
        <v>180</v>
      </c>
      <c r="FL268" s="1">
        <v>31</v>
      </c>
      <c r="FM268" s="1" t="s">
        <v>375</v>
      </c>
      <c r="FN268" s="1">
        <v>33</v>
      </c>
      <c r="FO268" s="1">
        <v>37</v>
      </c>
      <c r="FP268" s="1">
        <v>21</v>
      </c>
      <c r="FQ268" s="1">
        <v>37</v>
      </c>
      <c r="FR268" s="1" t="s">
        <v>324</v>
      </c>
      <c r="FS268" s="1">
        <v>313</v>
      </c>
      <c r="FT268" s="1">
        <v>134</v>
      </c>
      <c r="FU268" s="1">
        <v>313</v>
      </c>
    </row>
    <row r="269" spans="63:177">
      <c r="BK269" s="29">
        <v>728214007</v>
      </c>
      <c r="BL269" s="1" t="s">
        <v>219</v>
      </c>
      <c r="BM269" s="1">
        <v>261</v>
      </c>
      <c r="BN269" s="1" t="s">
        <v>292</v>
      </c>
      <c r="BO269" s="1" t="s">
        <v>290</v>
      </c>
      <c r="BP269" s="1">
        <v>136</v>
      </c>
      <c r="BQ269" s="1">
        <v>0</v>
      </c>
      <c r="BR269" s="4">
        <v>60.632352941176471</v>
      </c>
      <c r="BS269" s="4">
        <v>49.264705882352942</v>
      </c>
      <c r="BT269" s="4">
        <v>52.463235294117645</v>
      </c>
      <c r="BU269" s="4">
        <v>162.36029411764707</v>
      </c>
      <c r="BV269" s="4">
        <v>54.120098039215698</v>
      </c>
      <c r="BW269" s="1">
        <v>12</v>
      </c>
      <c r="BX269" s="1">
        <v>58</v>
      </c>
      <c r="BY269" s="1">
        <v>44</v>
      </c>
      <c r="BZ269" s="1">
        <v>22</v>
      </c>
      <c r="CA269" s="1">
        <v>0</v>
      </c>
      <c r="CB269" s="1">
        <v>0</v>
      </c>
      <c r="CC269" s="1">
        <v>37</v>
      </c>
      <c r="CD269" s="1">
        <v>54</v>
      </c>
      <c r="CE269" s="1">
        <v>31</v>
      </c>
      <c r="CF269" s="1">
        <v>14</v>
      </c>
      <c r="CG269" s="1">
        <v>0</v>
      </c>
      <c r="CH269" s="1">
        <v>2</v>
      </c>
      <c r="CI269" s="1">
        <v>32</v>
      </c>
      <c r="CJ269" s="1">
        <v>54</v>
      </c>
      <c r="CK269" s="1">
        <v>30</v>
      </c>
      <c r="CL269" s="1">
        <v>20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4"/>
      <c r="CT269" s="4"/>
      <c r="CU269" s="4"/>
      <c r="CV269" s="4"/>
      <c r="CW269" s="4"/>
      <c r="CX269" s="4"/>
      <c r="CY269" s="4"/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DW269" s="1">
        <v>0</v>
      </c>
      <c r="DX269" s="1">
        <v>0</v>
      </c>
      <c r="DY269" s="1">
        <v>0</v>
      </c>
      <c r="DZ269" s="1">
        <v>136</v>
      </c>
      <c r="EA269" s="1">
        <v>0</v>
      </c>
      <c r="EB269" s="4">
        <v>60.632352941176471</v>
      </c>
      <c r="EC269" s="4">
        <v>49.264705882352942</v>
      </c>
      <c r="ED269" s="4">
        <v>52.463235294117645</v>
      </c>
      <c r="EE269" s="4"/>
      <c r="EF269" s="4">
        <v>162.36029411764707</v>
      </c>
      <c r="EG269" s="4">
        <v>54.120098039215698</v>
      </c>
      <c r="EH269" s="4">
        <v>54.120098039215698</v>
      </c>
      <c r="EI269" s="1">
        <v>12</v>
      </c>
      <c r="EJ269" s="1">
        <v>58</v>
      </c>
      <c r="EK269" s="1">
        <v>44</v>
      </c>
      <c r="EL269" s="1">
        <v>22</v>
      </c>
      <c r="EM269" s="1">
        <v>0</v>
      </c>
      <c r="EN269" s="1">
        <v>0</v>
      </c>
      <c r="EO269" s="1">
        <v>37</v>
      </c>
      <c r="EP269" s="1">
        <v>54</v>
      </c>
      <c r="EQ269" s="1">
        <v>31</v>
      </c>
      <c r="ER269" s="1">
        <v>14</v>
      </c>
      <c r="ES269" s="1">
        <v>0</v>
      </c>
      <c r="ET269" s="1">
        <v>2</v>
      </c>
      <c r="EU269" s="1">
        <v>32</v>
      </c>
      <c r="EV269" s="1">
        <v>54</v>
      </c>
      <c r="EW269" s="1">
        <v>30</v>
      </c>
      <c r="EX269" s="1">
        <v>20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32</v>
      </c>
      <c r="FJ269" s="1" t="s">
        <v>375</v>
      </c>
      <c r="FK269" s="1">
        <v>36</v>
      </c>
      <c r="FL269" s="1">
        <v>8</v>
      </c>
      <c r="FM269" s="1" t="s">
        <v>375</v>
      </c>
      <c r="FN269" s="1">
        <v>10</v>
      </c>
      <c r="FO269" s="1">
        <v>37</v>
      </c>
      <c r="FP269" s="1">
        <v>21</v>
      </c>
      <c r="FQ269" s="1">
        <v>37</v>
      </c>
      <c r="FR269" s="1" t="s">
        <v>324</v>
      </c>
      <c r="FS269" s="1">
        <v>313</v>
      </c>
      <c r="FT269" s="1">
        <v>134</v>
      </c>
      <c r="FU269" s="1">
        <v>313</v>
      </c>
    </row>
    <row r="270" spans="63:177">
      <c r="BK270" s="29">
        <v>512270364</v>
      </c>
      <c r="BL270" s="1" t="s">
        <v>220</v>
      </c>
      <c r="BM270" s="1">
        <v>263</v>
      </c>
      <c r="BN270" s="1" t="s">
        <v>289</v>
      </c>
      <c r="BO270" s="1" t="s">
        <v>290</v>
      </c>
      <c r="BP270" s="1">
        <v>132</v>
      </c>
      <c r="BQ270" s="1">
        <v>0</v>
      </c>
      <c r="BR270" s="4">
        <v>54.863636363636367</v>
      </c>
      <c r="BS270" s="4">
        <v>45.969696969696969</v>
      </c>
      <c r="BT270" s="4">
        <v>49.992424242424242</v>
      </c>
      <c r="BU270" s="4">
        <v>150.82575757575756</v>
      </c>
      <c r="BV270" s="4">
        <v>50.275252525252498</v>
      </c>
      <c r="BW270" s="1">
        <v>24</v>
      </c>
      <c r="BX270" s="1">
        <v>57</v>
      </c>
      <c r="BY270" s="1">
        <v>30</v>
      </c>
      <c r="BZ270" s="1">
        <v>21</v>
      </c>
      <c r="CA270" s="1">
        <v>0</v>
      </c>
      <c r="CB270" s="1">
        <v>1</v>
      </c>
      <c r="CC270" s="1">
        <v>39</v>
      </c>
      <c r="CD270" s="1">
        <v>57</v>
      </c>
      <c r="CE270" s="1">
        <v>19</v>
      </c>
      <c r="CF270" s="1">
        <v>17</v>
      </c>
      <c r="CG270" s="1">
        <v>0</v>
      </c>
      <c r="CH270" s="1">
        <v>2</v>
      </c>
      <c r="CI270" s="1">
        <v>43</v>
      </c>
      <c r="CJ270" s="1">
        <v>45</v>
      </c>
      <c r="CK270" s="1">
        <v>23</v>
      </c>
      <c r="CL270" s="1">
        <v>21</v>
      </c>
      <c r="CM270" s="1">
        <v>0</v>
      </c>
      <c r="CN270" s="1">
        <v>3</v>
      </c>
      <c r="CO270" s="1">
        <v>0</v>
      </c>
      <c r="CP270" s="1">
        <v>0</v>
      </c>
      <c r="CQ270" s="1">
        <v>0</v>
      </c>
      <c r="CR270" s="1">
        <v>0</v>
      </c>
      <c r="CS270" s="4"/>
      <c r="CT270" s="4"/>
      <c r="CU270" s="4"/>
      <c r="CV270" s="4"/>
      <c r="CW270" s="4"/>
      <c r="CX270" s="4"/>
      <c r="CY270" s="4"/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U270" s="1">
        <v>0</v>
      </c>
      <c r="DV270" s="1">
        <v>0</v>
      </c>
      <c r="DW270" s="1">
        <v>0</v>
      </c>
      <c r="DX270" s="1">
        <v>0</v>
      </c>
      <c r="DY270" s="1">
        <v>0</v>
      </c>
      <c r="DZ270" s="1">
        <v>132</v>
      </c>
      <c r="EA270" s="1">
        <v>0</v>
      </c>
      <c r="EB270" s="4">
        <v>54.863636363636367</v>
      </c>
      <c r="EC270" s="4">
        <v>45.969696969696969</v>
      </c>
      <c r="ED270" s="4">
        <v>49.992424242424242</v>
      </c>
      <c r="EE270" s="4"/>
      <c r="EF270" s="4">
        <v>150.82575757575756</v>
      </c>
      <c r="EG270" s="4">
        <v>50.275252525252498</v>
      </c>
      <c r="EH270" s="4">
        <v>50.275252525252498</v>
      </c>
      <c r="EI270" s="1">
        <v>24</v>
      </c>
      <c r="EJ270" s="1">
        <v>57</v>
      </c>
      <c r="EK270" s="1">
        <v>30</v>
      </c>
      <c r="EL270" s="1">
        <v>21</v>
      </c>
      <c r="EM270" s="1">
        <v>0</v>
      </c>
      <c r="EN270" s="1">
        <v>1</v>
      </c>
      <c r="EO270" s="1">
        <v>39</v>
      </c>
      <c r="EP270" s="1">
        <v>57</v>
      </c>
      <c r="EQ270" s="1">
        <v>19</v>
      </c>
      <c r="ER270" s="1">
        <v>17</v>
      </c>
      <c r="ES270" s="1">
        <v>0</v>
      </c>
      <c r="ET270" s="1">
        <v>2</v>
      </c>
      <c r="EU270" s="1">
        <v>43</v>
      </c>
      <c r="EV270" s="1">
        <v>45</v>
      </c>
      <c r="EW270" s="1">
        <v>23</v>
      </c>
      <c r="EX270" s="1">
        <v>21</v>
      </c>
      <c r="EY270" s="1">
        <v>0</v>
      </c>
      <c r="EZ270" s="1">
        <v>3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53</v>
      </c>
      <c r="FJ270" s="1" t="s">
        <v>375</v>
      </c>
      <c r="FK270" s="1">
        <v>64</v>
      </c>
      <c r="FL270" s="1">
        <v>15</v>
      </c>
      <c r="FM270" s="1" t="s">
        <v>375</v>
      </c>
      <c r="FN270" s="1">
        <v>15</v>
      </c>
      <c r="FO270" s="1">
        <v>37</v>
      </c>
      <c r="FP270" s="1">
        <v>21</v>
      </c>
      <c r="FQ270" s="1">
        <v>37</v>
      </c>
      <c r="FR270" s="1" t="s">
        <v>324</v>
      </c>
      <c r="FS270" s="1">
        <v>313</v>
      </c>
      <c r="FT270" s="1">
        <v>134</v>
      </c>
      <c r="FU270" s="1">
        <v>313</v>
      </c>
    </row>
    <row r="271" spans="63:177">
      <c r="BK271" s="29">
        <v>655058353</v>
      </c>
      <c r="BL271" s="1" t="s">
        <v>221</v>
      </c>
      <c r="BM271" s="1">
        <v>264</v>
      </c>
      <c r="BN271" s="1" t="s">
        <v>292</v>
      </c>
      <c r="BO271" s="1" t="s">
        <v>370</v>
      </c>
      <c r="BP271" s="1">
        <v>74</v>
      </c>
      <c r="BQ271" s="1">
        <v>0</v>
      </c>
      <c r="BR271" s="4">
        <v>61.932432432432435</v>
      </c>
      <c r="BS271" s="4">
        <v>50.918918918918919</v>
      </c>
      <c r="BT271" s="4">
        <v>56.851351351351354</v>
      </c>
      <c r="BU271" s="4">
        <v>169.70270270270271</v>
      </c>
      <c r="BV271" s="4">
        <v>56.567567567567565</v>
      </c>
      <c r="BW271" s="1">
        <v>7</v>
      </c>
      <c r="BX271" s="1">
        <v>26</v>
      </c>
      <c r="BY271" s="1">
        <v>23</v>
      </c>
      <c r="BZ271" s="1">
        <v>18</v>
      </c>
      <c r="CA271" s="1">
        <v>0</v>
      </c>
      <c r="CB271" s="1">
        <v>0</v>
      </c>
      <c r="CC271" s="1">
        <v>17</v>
      </c>
      <c r="CD271" s="1">
        <v>25</v>
      </c>
      <c r="CE271" s="1">
        <v>23</v>
      </c>
      <c r="CF271" s="1">
        <v>9</v>
      </c>
      <c r="CG271" s="1">
        <v>0</v>
      </c>
      <c r="CH271" s="1">
        <v>0</v>
      </c>
      <c r="CI271" s="1">
        <v>12</v>
      </c>
      <c r="CJ271" s="1">
        <v>29</v>
      </c>
      <c r="CK271" s="1">
        <v>19</v>
      </c>
      <c r="CL271" s="1">
        <v>14</v>
      </c>
      <c r="CM271" s="1">
        <v>0</v>
      </c>
      <c r="CN271" s="1">
        <v>2</v>
      </c>
      <c r="CO271" s="1">
        <v>0</v>
      </c>
      <c r="CP271" s="1">
        <v>0</v>
      </c>
      <c r="CQ271" s="1">
        <v>86</v>
      </c>
      <c r="CR271" s="1">
        <v>0</v>
      </c>
      <c r="CS271" s="4">
        <v>58.97674418604651</v>
      </c>
      <c r="CT271" s="4">
        <v>54.046511627906973</v>
      </c>
      <c r="CU271" s="4">
        <v>63.465116279069768</v>
      </c>
      <c r="CV271" s="4">
        <v>55.313953488372093</v>
      </c>
      <c r="CW271" s="4">
        <v>176.48837209302326</v>
      </c>
      <c r="CX271" s="4">
        <v>58.829457364341096</v>
      </c>
      <c r="CY271" s="4">
        <v>57.950581395348834</v>
      </c>
      <c r="CZ271" s="1">
        <v>11</v>
      </c>
      <c r="DA271" s="1">
        <v>32</v>
      </c>
      <c r="DB271" s="1">
        <v>36</v>
      </c>
      <c r="DC271" s="1">
        <v>7</v>
      </c>
      <c r="DD271" s="1">
        <v>0</v>
      </c>
      <c r="DE271" s="1">
        <v>0</v>
      </c>
      <c r="DF271" s="1">
        <v>16</v>
      </c>
      <c r="DG271" s="1">
        <v>34</v>
      </c>
      <c r="DH271" s="1">
        <v>27</v>
      </c>
      <c r="DI271" s="1">
        <v>9</v>
      </c>
      <c r="DJ271" s="1">
        <v>0</v>
      </c>
      <c r="DK271" s="1">
        <v>0</v>
      </c>
      <c r="DL271" s="1">
        <v>8</v>
      </c>
      <c r="DM271" s="1">
        <v>27</v>
      </c>
      <c r="DN271" s="1">
        <v>28</v>
      </c>
      <c r="DO271" s="1">
        <v>23</v>
      </c>
      <c r="DP271" s="1">
        <v>0</v>
      </c>
      <c r="DQ271" s="1">
        <v>3</v>
      </c>
      <c r="DR271" s="1">
        <v>16</v>
      </c>
      <c r="DS271" s="1">
        <v>32</v>
      </c>
      <c r="DT271" s="1">
        <v>29</v>
      </c>
      <c r="DU271" s="1">
        <v>9</v>
      </c>
      <c r="DV271" s="1">
        <v>1</v>
      </c>
      <c r="DW271" s="1">
        <v>0</v>
      </c>
      <c r="DX271" s="1">
        <v>0</v>
      </c>
      <c r="DY271" s="1">
        <v>0</v>
      </c>
      <c r="DZ271" s="1">
        <v>160</v>
      </c>
      <c r="EA271" s="1">
        <v>0</v>
      </c>
      <c r="EB271" s="4">
        <v>60.34375</v>
      </c>
      <c r="EC271" s="4">
        <v>52.6</v>
      </c>
      <c r="ED271" s="4">
        <v>60.40625</v>
      </c>
      <c r="EE271" s="4">
        <v>55.313953488372093</v>
      </c>
      <c r="EF271" s="4">
        <v>173.35</v>
      </c>
      <c r="EG271" s="4">
        <v>57.783333333333317</v>
      </c>
      <c r="EH271" s="4">
        <v>57.310937500000001</v>
      </c>
      <c r="EI271" s="1">
        <v>18</v>
      </c>
      <c r="EJ271" s="1">
        <v>58</v>
      </c>
      <c r="EK271" s="1">
        <v>59</v>
      </c>
      <c r="EL271" s="1">
        <v>25</v>
      </c>
      <c r="EM271" s="1">
        <v>0</v>
      </c>
      <c r="EN271" s="1">
        <v>0</v>
      </c>
      <c r="EO271" s="1">
        <v>33</v>
      </c>
      <c r="EP271" s="1">
        <v>59</v>
      </c>
      <c r="EQ271" s="1">
        <v>50</v>
      </c>
      <c r="ER271" s="1">
        <v>18</v>
      </c>
      <c r="ES271" s="1">
        <v>0</v>
      </c>
      <c r="ET271" s="1">
        <v>0</v>
      </c>
      <c r="EU271" s="1">
        <v>20</v>
      </c>
      <c r="EV271" s="1">
        <v>56</v>
      </c>
      <c r="EW271" s="1">
        <v>47</v>
      </c>
      <c r="EX271" s="1">
        <v>37</v>
      </c>
      <c r="EY271" s="1">
        <v>0</v>
      </c>
      <c r="EZ271" s="1">
        <v>5</v>
      </c>
      <c r="FA271" s="1">
        <v>16</v>
      </c>
      <c r="FB271" s="1">
        <v>32</v>
      </c>
      <c r="FC271" s="1">
        <v>29</v>
      </c>
      <c r="FD271" s="1">
        <v>9</v>
      </c>
      <c r="FE271" s="1">
        <v>1</v>
      </c>
      <c r="FF271" s="1">
        <v>0</v>
      </c>
      <c r="FG271" s="1">
        <v>0</v>
      </c>
      <c r="FH271" s="1">
        <v>0</v>
      </c>
      <c r="FI271" s="1">
        <v>19</v>
      </c>
      <c r="FJ271" s="1">
        <v>15</v>
      </c>
      <c r="FK271" s="1">
        <v>14</v>
      </c>
      <c r="FL271" s="1">
        <v>4</v>
      </c>
      <c r="FM271" s="1">
        <v>4</v>
      </c>
      <c r="FN271" s="1">
        <v>4</v>
      </c>
      <c r="FO271" s="1">
        <v>37</v>
      </c>
      <c r="FP271" s="1">
        <v>21</v>
      </c>
      <c r="FQ271" s="1">
        <v>37</v>
      </c>
      <c r="FR271" s="1" t="s">
        <v>324</v>
      </c>
      <c r="FS271" s="1">
        <v>313</v>
      </c>
      <c r="FT271" s="1">
        <v>134</v>
      </c>
      <c r="FU271" s="1">
        <v>313</v>
      </c>
    </row>
    <row r="272" spans="63:177">
      <c r="BK272" s="29">
        <v>611627697</v>
      </c>
      <c r="BL272" s="1" t="s">
        <v>222</v>
      </c>
      <c r="BM272" s="1">
        <v>265</v>
      </c>
      <c r="BN272" s="1" t="s">
        <v>289</v>
      </c>
      <c r="BO272" s="1" t="s">
        <v>370</v>
      </c>
      <c r="BP272" s="1">
        <v>83</v>
      </c>
      <c r="BQ272" s="1">
        <v>0</v>
      </c>
      <c r="BR272" s="4">
        <v>51.313253012048193</v>
      </c>
      <c r="BS272" s="4">
        <v>46.891566265060241</v>
      </c>
      <c r="BT272" s="4">
        <v>46.638554216867469</v>
      </c>
      <c r="BU272" s="4">
        <v>144.84337349397592</v>
      </c>
      <c r="BV272" s="4">
        <v>48.281124497991989</v>
      </c>
      <c r="BW272" s="1">
        <v>22</v>
      </c>
      <c r="BX272" s="1">
        <v>31</v>
      </c>
      <c r="BY272" s="1">
        <v>20</v>
      </c>
      <c r="BZ272" s="1">
        <v>10</v>
      </c>
      <c r="CA272" s="1">
        <v>0</v>
      </c>
      <c r="CB272" s="1">
        <v>0</v>
      </c>
      <c r="CC272" s="1">
        <v>25</v>
      </c>
      <c r="CD272" s="1">
        <v>32</v>
      </c>
      <c r="CE272" s="1">
        <v>17</v>
      </c>
      <c r="CF272" s="1">
        <v>9</v>
      </c>
      <c r="CG272" s="1">
        <v>0</v>
      </c>
      <c r="CH272" s="1">
        <v>0</v>
      </c>
      <c r="CI272" s="1">
        <v>33</v>
      </c>
      <c r="CJ272" s="1">
        <v>23</v>
      </c>
      <c r="CK272" s="1">
        <v>16</v>
      </c>
      <c r="CL272" s="1">
        <v>11</v>
      </c>
      <c r="CM272" s="1">
        <v>0</v>
      </c>
      <c r="CN272" s="1">
        <v>2</v>
      </c>
      <c r="CO272" s="1">
        <v>0</v>
      </c>
      <c r="CP272" s="1">
        <v>0</v>
      </c>
      <c r="CQ272" s="1">
        <v>14</v>
      </c>
      <c r="CR272" s="1">
        <v>0</v>
      </c>
      <c r="CS272" s="4">
        <v>45.714285714285715</v>
      </c>
      <c r="CT272" s="4">
        <v>46.857142857142854</v>
      </c>
      <c r="CU272" s="4">
        <v>49.642857142857146</v>
      </c>
      <c r="CV272" s="4">
        <v>50.142857142857146</v>
      </c>
      <c r="CW272" s="4">
        <v>142.21428571428572</v>
      </c>
      <c r="CX272" s="4">
        <v>47.404761904761912</v>
      </c>
      <c r="CY272" s="4">
        <v>48.089285714285715</v>
      </c>
      <c r="CZ272" s="1">
        <v>5</v>
      </c>
      <c r="DA272" s="1">
        <v>6</v>
      </c>
      <c r="DB272" s="1">
        <v>3</v>
      </c>
      <c r="DC272" s="1">
        <v>0</v>
      </c>
      <c r="DD272" s="1">
        <v>0</v>
      </c>
      <c r="DE272" s="1">
        <v>0</v>
      </c>
      <c r="DF272" s="1">
        <v>5</v>
      </c>
      <c r="DG272" s="1">
        <v>5</v>
      </c>
      <c r="DH272" s="1">
        <v>2</v>
      </c>
      <c r="DI272" s="1">
        <v>2</v>
      </c>
      <c r="DJ272" s="1">
        <v>0</v>
      </c>
      <c r="DK272" s="1">
        <v>0</v>
      </c>
      <c r="DL272" s="1">
        <v>5</v>
      </c>
      <c r="DM272" s="1">
        <v>5</v>
      </c>
      <c r="DN272" s="1">
        <v>3</v>
      </c>
      <c r="DO272" s="1">
        <v>1</v>
      </c>
      <c r="DP272" s="1">
        <v>0</v>
      </c>
      <c r="DQ272" s="1">
        <v>0</v>
      </c>
      <c r="DR272" s="1">
        <v>2</v>
      </c>
      <c r="DS272" s="1">
        <v>8</v>
      </c>
      <c r="DT272" s="1">
        <v>3</v>
      </c>
      <c r="DU272" s="1">
        <v>1</v>
      </c>
      <c r="DV272" s="1">
        <v>0</v>
      </c>
      <c r="DW272" s="1">
        <v>0</v>
      </c>
      <c r="DX272" s="1">
        <v>0</v>
      </c>
      <c r="DY272" s="1">
        <v>0</v>
      </c>
      <c r="DZ272" s="1">
        <v>97</v>
      </c>
      <c r="EA272" s="1">
        <v>0</v>
      </c>
      <c r="EB272" s="4">
        <v>50.505154639175259</v>
      </c>
      <c r="EC272" s="4">
        <v>46.886597938144327</v>
      </c>
      <c r="ED272" s="4">
        <v>47.072164948453612</v>
      </c>
      <c r="EE272" s="4">
        <v>50.142857142857146</v>
      </c>
      <c r="EF272" s="4">
        <v>144.46391752577318</v>
      </c>
      <c r="EG272" s="4">
        <v>48.154639175257721</v>
      </c>
      <c r="EH272" s="4">
        <v>48.253436426116835</v>
      </c>
      <c r="EI272" s="1">
        <v>27</v>
      </c>
      <c r="EJ272" s="1">
        <v>37</v>
      </c>
      <c r="EK272" s="1">
        <v>23</v>
      </c>
      <c r="EL272" s="1">
        <v>10</v>
      </c>
      <c r="EM272" s="1">
        <v>0</v>
      </c>
      <c r="EN272" s="1">
        <v>0</v>
      </c>
      <c r="EO272" s="1">
        <v>30</v>
      </c>
      <c r="EP272" s="1">
        <v>37</v>
      </c>
      <c r="EQ272" s="1">
        <v>19</v>
      </c>
      <c r="ER272" s="1">
        <v>11</v>
      </c>
      <c r="ES272" s="1">
        <v>0</v>
      </c>
      <c r="ET272" s="1">
        <v>0</v>
      </c>
      <c r="EU272" s="1">
        <v>38</v>
      </c>
      <c r="EV272" s="1">
        <v>28</v>
      </c>
      <c r="EW272" s="1">
        <v>19</v>
      </c>
      <c r="EX272" s="1">
        <v>12</v>
      </c>
      <c r="EY272" s="1">
        <v>0</v>
      </c>
      <c r="EZ272" s="1">
        <v>2</v>
      </c>
      <c r="FA272" s="1">
        <v>2</v>
      </c>
      <c r="FB272" s="1">
        <v>8</v>
      </c>
      <c r="FC272" s="1">
        <v>3</v>
      </c>
      <c r="FD272" s="1">
        <v>1</v>
      </c>
      <c r="FE272" s="1">
        <v>0</v>
      </c>
      <c r="FF272" s="1">
        <v>0</v>
      </c>
      <c r="FG272" s="1">
        <v>0</v>
      </c>
      <c r="FH272" s="1">
        <v>0</v>
      </c>
      <c r="FI272" s="1">
        <v>72</v>
      </c>
      <c r="FJ272" s="1">
        <v>94</v>
      </c>
      <c r="FK272" s="1">
        <v>87</v>
      </c>
      <c r="FL272" s="1">
        <v>18</v>
      </c>
      <c r="FM272" s="1">
        <v>17</v>
      </c>
      <c r="FN272" s="1">
        <v>20</v>
      </c>
      <c r="FO272" s="1">
        <v>37</v>
      </c>
      <c r="FP272" s="1">
        <v>21</v>
      </c>
      <c r="FQ272" s="1">
        <v>37</v>
      </c>
      <c r="FR272" s="1" t="s">
        <v>324</v>
      </c>
      <c r="FS272" s="1">
        <v>313</v>
      </c>
      <c r="FT272" s="1">
        <v>134</v>
      </c>
      <c r="FU272" s="1">
        <v>313</v>
      </c>
    </row>
    <row r="273" spans="63:177">
      <c r="BK273" s="29">
        <v>609565233</v>
      </c>
      <c r="BL273" s="1" t="s">
        <v>223</v>
      </c>
      <c r="BM273" s="1">
        <v>269</v>
      </c>
      <c r="BN273" s="1" t="s">
        <v>289</v>
      </c>
      <c r="BO273" s="1" t="s">
        <v>370</v>
      </c>
      <c r="BP273" s="1">
        <v>101</v>
      </c>
      <c r="BQ273" s="1">
        <v>0</v>
      </c>
      <c r="BR273" s="4">
        <v>55.801980198019805</v>
      </c>
      <c r="BS273" s="4">
        <v>47.168316831683171</v>
      </c>
      <c r="BT273" s="4">
        <v>51.950495049504951</v>
      </c>
      <c r="BU273" s="4">
        <v>154.92079207920793</v>
      </c>
      <c r="BV273" s="4">
        <v>51.640264026402633</v>
      </c>
      <c r="BW273" s="1">
        <v>17</v>
      </c>
      <c r="BX273" s="1">
        <v>43</v>
      </c>
      <c r="BY273" s="1">
        <v>22</v>
      </c>
      <c r="BZ273" s="1">
        <v>19</v>
      </c>
      <c r="CA273" s="1">
        <v>1</v>
      </c>
      <c r="CB273" s="1">
        <v>1</v>
      </c>
      <c r="CC273" s="1">
        <v>32</v>
      </c>
      <c r="CD273" s="1">
        <v>37</v>
      </c>
      <c r="CE273" s="1">
        <v>20</v>
      </c>
      <c r="CF273" s="1">
        <v>12</v>
      </c>
      <c r="CG273" s="1">
        <v>1</v>
      </c>
      <c r="CH273" s="1">
        <v>2</v>
      </c>
      <c r="CI273" s="1">
        <v>35</v>
      </c>
      <c r="CJ273" s="1">
        <v>24</v>
      </c>
      <c r="CK273" s="1">
        <v>22</v>
      </c>
      <c r="CL273" s="1">
        <v>20</v>
      </c>
      <c r="CM273" s="1">
        <v>1</v>
      </c>
      <c r="CN273" s="1">
        <v>4</v>
      </c>
      <c r="CO273" s="1">
        <v>1</v>
      </c>
      <c r="CP273" s="1">
        <v>0</v>
      </c>
      <c r="CQ273" s="1">
        <v>49</v>
      </c>
      <c r="CR273" s="1">
        <v>0</v>
      </c>
      <c r="CS273" s="4">
        <v>55.142857142857146</v>
      </c>
      <c r="CT273" s="4">
        <v>50.204081632653065</v>
      </c>
      <c r="CU273" s="4">
        <v>56.448979591836732</v>
      </c>
      <c r="CV273" s="4">
        <v>52.938775510204081</v>
      </c>
      <c r="CW273" s="4">
        <v>161.79591836734693</v>
      </c>
      <c r="CX273" s="4">
        <v>53.931972789115655</v>
      </c>
      <c r="CY273" s="4">
        <v>53.683673469387756</v>
      </c>
      <c r="CZ273" s="1">
        <v>6</v>
      </c>
      <c r="DA273" s="1">
        <v>24</v>
      </c>
      <c r="DB273" s="1">
        <v>17</v>
      </c>
      <c r="DC273" s="1">
        <v>2</v>
      </c>
      <c r="DD273" s="1">
        <v>0</v>
      </c>
      <c r="DE273" s="1">
        <v>0</v>
      </c>
      <c r="DF273" s="1">
        <v>12</v>
      </c>
      <c r="DG273" s="1">
        <v>23</v>
      </c>
      <c r="DH273" s="1">
        <v>10</v>
      </c>
      <c r="DI273" s="1">
        <v>4</v>
      </c>
      <c r="DJ273" s="1">
        <v>0</v>
      </c>
      <c r="DK273" s="1">
        <v>1</v>
      </c>
      <c r="DL273" s="1">
        <v>12</v>
      </c>
      <c r="DM273" s="1">
        <v>13</v>
      </c>
      <c r="DN273" s="1">
        <v>11</v>
      </c>
      <c r="DO273" s="1">
        <v>13</v>
      </c>
      <c r="DP273" s="1">
        <v>0</v>
      </c>
      <c r="DQ273" s="1">
        <v>2</v>
      </c>
      <c r="DR273" s="1">
        <v>9</v>
      </c>
      <c r="DS273" s="1">
        <v>23</v>
      </c>
      <c r="DT273" s="1">
        <v>14</v>
      </c>
      <c r="DU273" s="1">
        <v>3</v>
      </c>
      <c r="DV273" s="1">
        <v>0</v>
      </c>
      <c r="DW273" s="1">
        <v>0</v>
      </c>
      <c r="DX273" s="1">
        <v>0</v>
      </c>
      <c r="DY273" s="1">
        <v>0</v>
      </c>
      <c r="DZ273" s="1">
        <v>150</v>
      </c>
      <c r="EA273" s="1">
        <v>0</v>
      </c>
      <c r="EB273" s="4">
        <v>55.586666666666666</v>
      </c>
      <c r="EC273" s="4">
        <v>48.16</v>
      </c>
      <c r="ED273" s="4">
        <v>53.42</v>
      </c>
      <c r="EE273" s="4">
        <v>52.938775510204081</v>
      </c>
      <c r="EF273" s="4">
        <v>157.16666666666666</v>
      </c>
      <c r="EG273" s="4">
        <v>52.388888888888879</v>
      </c>
      <c r="EH273" s="4">
        <v>52.30777777777778</v>
      </c>
      <c r="EI273" s="1">
        <v>23</v>
      </c>
      <c r="EJ273" s="1">
        <v>67</v>
      </c>
      <c r="EK273" s="1">
        <v>39</v>
      </c>
      <c r="EL273" s="1">
        <v>21</v>
      </c>
      <c r="EM273" s="1">
        <v>1</v>
      </c>
      <c r="EN273" s="1">
        <v>1</v>
      </c>
      <c r="EO273" s="1">
        <v>44</v>
      </c>
      <c r="EP273" s="1">
        <v>60</v>
      </c>
      <c r="EQ273" s="1">
        <v>30</v>
      </c>
      <c r="ER273" s="1">
        <v>16</v>
      </c>
      <c r="ES273" s="1">
        <v>1</v>
      </c>
      <c r="ET273" s="1">
        <v>3</v>
      </c>
      <c r="EU273" s="1">
        <v>47</v>
      </c>
      <c r="EV273" s="1">
        <v>37</v>
      </c>
      <c r="EW273" s="1">
        <v>33</v>
      </c>
      <c r="EX273" s="1">
        <v>33</v>
      </c>
      <c r="EY273" s="1">
        <v>1</v>
      </c>
      <c r="EZ273" s="1">
        <v>6</v>
      </c>
      <c r="FA273" s="1">
        <v>9</v>
      </c>
      <c r="FB273" s="1">
        <v>23</v>
      </c>
      <c r="FC273" s="1">
        <v>14</v>
      </c>
      <c r="FD273" s="1">
        <v>3</v>
      </c>
      <c r="FE273" s="1">
        <v>0</v>
      </c>
      <c r="FF273" s="1">
        <v>0</v>
      </c>
      <c r="FG273" s="1">
        <v>1</v>
      </c>
      <c r="FH273" s="1">
        <v>0</v>
      </c>
      <c r="FI273" s="1">
        <v>43</v>
      </c>
      <c r="FJ273" s="1">
        <v>36</v>
      </c>
      <c r="FK273" s="1">
        <v>42</v>
      </c>
      <c r="FL273" s="1">
        <v>12</v>
      </c>
      <c r="FM273" s="1">
        <v>10</v>
      </c>
      <c r="FN273" s="1">
        <v>12</v>
      </c>
      <c r="FO273" s="1">
        <v>37</v>
      </c>
      <c r="FP273" s="1">
        <v>21</v>
      </c>
      <c r="FQ273" s="1">
        <v>37</v>
      </c>
      <c r="FR273" s="1" t="s">
        <v>324</v>
      </c>
      <c r="FS273" s="1">
        <v>313</v>
      </c>
      <c r="FT273" s="1">
        <v>134</v>
      </c>
      <c r="FU273" s="1">
        <v>313</v>
      </c>
    </row>
    <row r="274" spans="63:177">
      <c r="BK274" s="29">
        <v>603090715</v>
      </c>
      <c r="BL274" s="1" t="s">
        <v>225</v>
      </c>
      <c r="BM274" s="1">
        <v>287</v>
      </c>
      <c r="BN274" s="1" t="s">
        <v>302</v>
      </c>
      <c r="BO274" s="1" t="s">
        <v>290</v>
      </c>
      <c r="BP274" s="1">
        <v>128</v>
      </c>
      <c r="BQ274" s="1">
        <v>0</v>
      </c>
      <c r="BR274" s="4">
        <v>77.3671875</v>
      </c>
      <c r="BS274" s="4">
        <v>74.375</v>
      </c>
      <c r="BT274" s="4">
        <v>76.7265625</v>
      </c>
      <c r="BU274" s="4">
        <v>228.46875</v>
      </c>
      <c r="BV274" s="4">
        <v>76.15625</v>
      </c>
      <c r="BW274" s="1">
        <v>0</v>
      </c>
      <c r="BX274" s="1">
        <v>20</v>
      </c>
      <c r="BY274" s="1">
        <v>50</v>
      </c>
      <c r="BZ274" s="1">
        <v>58</v>
      </c>
      <c r="CA274" s="1">
        <v>0</v>
      </c>
      <c r="CB274" s="1">
        <v>0</v>
      </c>
      <c r="CC274" s="1">
        <v>8</v>
      </c>
      <c r="CD274" s="1">
        <v>25</v>
      </c>
      <c r="CE274" s="1">
        <v>35</v>
      </c>
      <c r="CF274" s="1">
        <v>60</v>
      </c>
      <c r="CG274" s="1">
        <v>0</v>
      </c>
      <c r="CH274" s="1">
        <v>11</v>
      </c>
      <c r="CI274" s="1">
        <v>1</v>
      </c>
      <c r="CJ274" s="1">
        <v>27</v>
      </c>
      <c r="CK274" s="1">
        <v>33</v>
      </c>
      <c r="CL274" s="1">
        <v>67</v>
      </c>
      <c r="CM274" s="1">
        <v>0</v>
      </c>
      <c r="CN274" s="1">
        <v>5</v>
      </c>
      <c r="CO274" s="1">
        <v>0</v>
      </c>
      <c r="CP274" s="1">
        <v>0</v>
      </c>
      <c r="CQ274" s="1">
        <v>0</v>
      </c>
      <c r="CR274" s="1">
        <v>0</v>
      </c>
      <c r="CS274" s="4"/>
      <c r="CT274" s="4"/>
      <c r="CU274" s="4"/>
      <c r="CV274" s="4"/>
      <c r="CW274" s="4"/>
      <c r="CX274" s="4"/>
      <c r="CY274" s="4"/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U274" s="1">
        <v>0</v>
      </c>
      <c r="DV274" s="1">
        <v>0</v>
      </c>
      <c r="DW274" s="1">
        <v>0</v>
      </c>
      <c r="DX274" s="1">
        <v>0</v>
      </c>
      <c r="DY274" s="1">
        <v>0</v>
      </c>
      <c r="DZ274" s="1">
        <v>128</v>
      </c>
      <c r="EA274" s="1">
        <v>0</v>
      </c>
      <c r="EB274" s="4">
        <v>77.3671875</v>
      </c>
      <c r="EC274" s="4">
        <v>74.375</v>
      </c>
      <c r="ED274" s="4">
        <v>76.7265625</v>
      </c>
      <c r="EE274" s="4"/>
      <c r="EF274" s="4">
        <v>228.46875</v>
      </c>
      <c r="EG274" s="4">
        <v>76.15625</v>
      </c>
      <c r="EH274" s="4">
        <v>76.15625</v>
      </c>
      <c r="EI274" s="1">
        <v>0</v>
      </c>
      <c r="EJ274" s="1">
        <v>20</v>
      </c>
      <c r="EK274" s="1">
        <v>50</v>
      </c>
      <c r="EL274" s="1">
        <v>58</v>
      </c>
      <c r="EM274" s="1">
        <v>0</v>
      </c>
      <c r="EN274" s="1">
        <v>0</v>
      </c>
      <c r="EO274" s="1">
        <v>8</v>
      </c>
      <c r="EP274" s="1">
        <v>25</v>
      </c>
      <c r="EQ274" s="1">
        <v>35</v>
      </c>
      <c r="ER274" s="1">
        <v>60</v>
      </c>
      <c r="ES274" s="1">
        <v>0</v>
      </c>
      <c r="ET274" s="1">
        <v>11</v>
      </c>
      <c r="EU274" s="1">
        <v>1</v>
      </c>
      <c r="EV274" s="1">
        <v>27</v>
      </c>
      <c r="EW274" s="1">
        <v>33</v>
      </c>
      <c r="EX274" s="1">
        <v>67</v>
      </c>
      <c r="EY274" s="1">
        <v>0</v>
      </c>
      <c r="EZ274" s="1">
        <v>5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1</v>
      </c>
      <c r="FJ274" s="1" t="s">
        <v>375</v>
      </c>
      <c r="FK274" s="1">
        <v>1</v>
      </c>
      <c r="FL274" s="1">
        <v>1</v>
      </c>
      <c r="FM274" s="1" t="s">
        <v>375</v>
      </c>
      <c r="FN274" s="1">
        <v>1</v>
      </c>
      <c r="FO274" s="1">
        <v>37</v>
      </c>
      <c r="FP274" s="1">
        <v>21</v>
      </c>
      <c r="FQ274" s="1">
        <v>37</v>
      </c>
      <c r="FR274" s="1" t="s">
        <v>324</v>
      </c>
      <c r="FS274" s="1">
        <v>313</v>
      </c>
      <c r="FT274" s="1">
        <v>134</v>
      </c>
      <c r="FU274" s="1">
        <v>313</v>
      </c>
    </row>
    <row r="275" spans="63:177">
      <c r="BK275" s="29">
        <v>601920575</v>
      </c>
      <c r="BL275" s="1" t="s">
        <v>335</v>
      </c>
      <c r="BM275" s="1">
        <v>20</v>
      </c>
      <c r="BN275" s="1" t="s">
        <v>293</v>
      </c>
      <c r="BO275" s="1" t="s">
        <v>370</v>
      </c>
      <c r="BP275" s="1">
        <v>28</v>
      </c>
      <c r="BQ275" s="1">
        <v>0</v>
      </c>
      <c r="BR275" s="4">
        <v>16.035714285714285</v>
      </c>
      <c r="BS275" s="4">
        <v>27.428571428571427</v>
      </c>
      <c r="BT275" s="4">
        <v>13.428571428571429</v>
      </c>
      <c r="BU275" s="4">
        <v>56.892857142857146</v>
      </c>
      <c r="BV275" s="4">
        <v>18.964285714285715</v>
      </c>
      <c r="BW275" s="1">
        <v>24</v>
      </c>
      <c r="BX275" s="1">
        <v>4</v>
      </c>
      <c r="BY275" s="1">
        <v>0</v>
      </c>
      <c r="BZ275" s="1">
        <v>0</v>
      </c>
      <c r="CA275" s="1">
        <v>2</v>
      </c>
      <c r="CB275" s="1">
        <v>0</v>
      </c>
      <c r="CC275" s="1">
        <v>17</v>
      </c>
      <c r="CD275" s="1">
        <v>11</v>
      </c>
      <c r="CE275" s="1">
        <v>0</v>
      </c>
      <c r="CF275" s="1">
        <v>0</v>
      </c>
      <c r="CG275" s="1">
        <v>0</v>
      </c>
      <c r="CH275" s="1">
        <v>0</v>
      </c>
      <c r="CI275" s="1">
        <v>27</v>
      </c>
      <c r="CJ275" s="1">
        <v>1</v>
      </c>
      <c r="CK275" s="1">
        <v>0</v>
      </c>
      <c r="CL275" s="1">
        <v>0</v>
      </c>
      <c r="CM275" s="1">
        <v>6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4"/>
      <c r="CT275" s="4"/>
      <c r="CU275" s="4"/>
      <c r="CV275" s="4"/>
      <c r="CW275" s="4"/>
      <c r="CX275" s="4"/>
      <c r="CY275" s="4"/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U275" s="1">
        <v>0</v>
      </c>
      <c r="DV275" s="1">
        <v>0</v>
      </c>
      <c r="DW275" s="1">
        <v>0</v>
      </c>
      <c r="DX275" s="1">
        <v>0</v>
      </c>
      <c r="DY275" s="1">
        <v>0</v>
      </c>
      <c r="DZ275" s="1">
        <v>28</v>
      </c>
      <c r="EA275" s="1">
        <v>0</v>
      </c>
      <c r="EB275" s="4">
        <v>16.035714285714285</v>
      </c>
      <c r="EC275" s="4">
        <v>27.428571428571427</v>
      </c>
      <c r="ED275" s="4">
        <v>13.428571428571429</v>
      </c>
      <c r="EE275" s="4"/>
      <c r="EF275" s="4">
        <v>56.892857142857146</v>
      </c>
      <c r="EG275" s="4">
        <v>18.964285714285715</v>
      </c>
      <c r="EH275" s="4">
        <v>18.964285714285715</v>
      </c>
      <c r="EI275" s="1">
        <v>24</v>
      </c>
      <c r="EJ275" s="1">
        <v>4</v>
      </c>
      <c r="EK275" s="1">
        <v>0</v>
      </c>
      <c r="EL275" s="1">
        <v>0</v>
      </c>
      <c r="EM275" s="1">
        <v>2</v>
      </c>
      <c r="EN275" s="1">
        <v>0</v>
      </c>
      <c r="EO275" s="1">
        <v>17</v>
      </c>
      <c r="EP275" s="1">
        <v>11</v>
      </c>
      <c r="EQ275" s="1">
        <v>0</v>
      </c>
      <c r="ER275" s="1">
        <v>0</v>
      </c>
      <c r="ES275" s="1">
        <v>0</v>
      </c>
      <c r="ET275" s="1">
        <v>0</v>
      </c>
      <c r="EU275" s="1">
        <v>27</v>
      </c>
      <c r="EV275" s="1">
        <v>1</v>
      </c>
      <c r="EW275" s="1">
        <v>0</v>
      </c>
      <c r="EX275" s="1">
        <v>0</v>
      </c>
      <c r="EY275" s="1">
        <v>6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311</v>
      </c>
      <c r="FJ275" s="1" t="s">
        <v>375</v>
      </c>
      <c r="FK275" s="1">
        <v>312</v>
      </c>
      <c r="FL275" s="1">
        <v>31</v>
      </c>
      <c r="FM275" s="1" t="s">
        <v>375</v>
      </c>
      <c r="FN275" s="1">
        <v>31</v>
      </c>
      <c r="FO275" s="1">
        <v>31</v>
      </c>
      <c r="FP275" s="1">
        <v>6</v>
      </c>
      <c r="FQ275" s="1">
        <v>31</v>
      </c>
      <c r="FR275" s="1" t="s">
        <v>326</v>
      </c>
      <c r="FS275" s="1">
        <v>313</v>
      </c>
      <c r="FT275" s="1">
        <v>134</v>
      </c>
      <c r="FU275" s="1">
        <v>313</v>
      </c>
    </row>
    <row r="276" spans="63:177">
      <c r="BK276" s="29">
        <v>257162017</v>
      </c>
      <c r="BL276" s="1" t="s">
        <v>257</v>
      </c>
      <c r="BM276" s="1">
        <v>26</v>
      </c>
      <c r="BN276" s="1" t="s">
        <v>289</v>
      </c>
      <c r="BO276" s="1" t="s">
        <v>370</v>
      </c>
      <c r="BP276" s="1">
        <v>222</v>
      </c>
      <c r="BQ276" s="1">
        <v>0</v>
      </c>
      <c r="BR276" s="4">
        <v>51.531531531531535</v>
      </c>
      <c r="BS276" s="4">
        <v>42.270270270270274</v>
      </c>
      <c r="BT276" s="4">
        <v>39.463963963963963</v>
      </c>
      <c r="BU276" s="4">
        <v>133.26576576576576</v>
      </c>
      <c r="BV276" s="4">
        <v>44.421921921921921</v>
      </c>
      <c r="BW276" s="1">
        <v>59</v>
      </c>
      <c r="BX276" s="1">
        <v>77</v>
      </c>
      <c r="BY276" s="1">
        <v>60</v>
      </c>
      <c r="BZ276" s="1">
        <v>26</v>
      </c>
      <c r="CA276" s="1">
        <v>0</v>
      </c>
      <c r="CB276" s="1">
        <v>0</v>
      </c>
      <c r="CC276" s="1">
        <v>91</v>
      </c>
      <c r="CD276" s="1">
        <v>72</v>
      </c>
      <c r="CE276" s="1">
        <v>38</v>
      </c>
      <c r="CF276" s="1">
        <v>21</v>
      </c>
      <c r="CG276" s="1">
        <v>2</v>
      </c>
      <c r="CH276" s="1">
        <v>2</v>
      </c>
      <c r="CI276" s="1">
        <v>104</v>
      </c>
      <c r="CJ276" s="1">
        <v>77</v>
      </c>
      <c r="CK276" s="1">
        <v>26</v>
      </c>
      <c r="CL276" s="1">
        <v>15</v>
      </c>
      <c r="CM276" s="1">
        <v>0</v>
      </c>
      <c r="CN276" s="1">
        <v>0</v>
      </c>
      <c r="CO276" s="1">
        <v>0</v>
      </c>
      <c r="CP276" s="1">
        <v>0</v>
      </c>
      <c r="CQ276" s="1">
        <v>66</v>
      </c>
      <c r="CR276" s="1">
        <v>0</v>
      </c>
      <c r="CS276" s="4">
        <v>51.015151515151516</v>
      </c>
      <c r="CT276" s="4">
        <v>43.090909090909093</v>
      </c>
      <c r="CU276" s="4">
        <v>51.136363636363633</v>
      </c>
      <c r="CV276" s="4">
        <v>51.560606060606062</v>
      </c>
      <c r="CW276" s="4">
        <v>145.24242424242425</v>
      </c>
      <c r="CX276" s="4">
        <v>48.414141414141405</v>
      </c>
      <c r="CY276" s="4">
        <v>49.200757575757578</v>
      </c>
      <c r="CZ276" s="1">
        <v>11</v>
      </c>
      <c r="DA276" s="1">
        <v>35</v>
      </c>
      <c r="DB276" s="1">
        <v>15</v>
      </c>
      <c r="DC276" s="1">
        <v>5</v>
      </c>
      <c r="DD276" s="1">
        <v>0</v>
      </c>
      <c r="DE276" s="1">
        <v>0</v>
      </c>
      <c r="DF276" s="1">
        <v>28</v>
      </c>
      <c r="DG276" s="1">
        <v>20</v>
      </c>
      <c r="DH276" s="1">
        <v>10</v>
      </c>
      <c r="DI276" s="1">
        <v>8</v>
      </c>
      <c r="DJ276" s="1">
        <v>0</v>
      </c>
      <c r="DK276" s="1">
        <v>0</v>
      </c>
      <c r="DL276" s="1">
        <v>17</v>
      </c>
      <c r="DM276" s="1">
        <v>26</v>
      </c>
      <c r="DN276" s="1">
        <v>10</v>
      </c>
      <c r="DO276" s="1">
        <v>13</v>
      </c>
      <c r="DP276" s="1">
        <v>0</v>
      </c>
      <c r="DQ276" s="1">
        <v>2</v>
      </c>
      <c r="DR276" s="1">
        <v>9</v>
      </c>
      <c r="DS276" s="1">
        <v>43</v>
      </c>
      <c r="DT276" s="1">
        <v>9</v>
      </c>
      <c r="DU276" s="1">
        <v>5</v>
      </c>
      <c r="DV276" s="1">
        <v>1</v>
      </c>
      <c r="DW276" s="1">
        <v>0</v>
      </c>
      <c r="DX276" s="1">
        <v>0</v>
      </c>
      <c r="DY276" s="1">
        <v>0</v>
      </c>
      <c r="DZ276" s="1">
        <v>288</v>
      </c>
      <c r="EA276" s="1">
        <v>0</v>
      </c>
      <c r="EB276" s="4">
        <v>51.413194444444443</v>
      </c>
      <c r="EC276" s="4">
        <v>42.458333333333336</v>
      </c>
      <c r="ED276" s="4">
        <v>42.138888888888886</v>
      </c>
      <c r="EE276" s="4">
        <v>51.560606060606062</v>
      </c>
      <c r="EF276" s="4">
        <v>136.01041666666666</v>
      </c>
      <c r="EG276" s="4">
        <v>45.336805555555557</v>
      </c>
      <c r="EH276" s="4">
        <v>45.517071759259267</v>
      </c>
      <c r="EI276" s="1">
        <v>70</v>
      </c>
      <c r="EJ276" s="1">
        <v>112</v>
      </c>
      <c r="EK276" s="1">
        <v>75</v>
      </c>
      <c r="EL276" s="1">
        <v>31</v>
      </c>
      <c r="EM276" s="1">
        <v>0</v>
      </c>
      <c r="EN276" s="1">
        <v>0</v>
      </c>
      <c r="EO276" s="1">
        <v>119</v>
      </c>
      <c r="EP276" s="1">
        <v>92</v>
      </c>
      <c r="EQ276" s="1">
        <v>48</v>
      </c>
      <c r="ER276" s="1">
        <v>29</v>
      </c>
      <c r="ES276" s="1">
        <v>2</v>
      </c>
      <c r="ET276" s="1">
        <v>2</v>
      </c>
      <c r="EU276" s="1">
        <v>121</v>
      </c>
      <c r="EV276" s="1">
        <v>103</v>
      </c>
      <c r="EW276" s="1">
        <v>36</v>
      </c>
      <c r="EX276" s="1">
        <v>28</v>
      </c>
      <c r="EY276" s="1">
        <v>0</v>
      </c>
      <c r="EZ276" s="1">
        <v>2</v>
      </c>
      <c r="FA276" s="1">
        <v>9</v>
      </c>
      <c r="FB276" s="1">
        <v>43</v>
      </c>
      <c r="FC276" s="1">
        <v>9</v>
      </c>
      <c r="FD276" s="1">
        <v>5</v>
      </c>
      <c r="FE276" s="1">
        <v>1</v>
      </c>
      <c r="FF276" s="1">
        <v>0</v>
      </c>
      <c r="FG276" s="1">
        <v>0</v>
      </c>
      <c r="FH276" s="1">
        <v>0</v>
      </c>
      <c r="FI276" s="1">
        <v>124</v>
      </c>
      <c r="FJ276" s="1">
        <v>83</v>
      </c>
      <c r="FK276" s="1">
        <v>130</v>
      </c>
      <c r="FL276" s="1">
        <v>4</v>
      </c>
      <c r="FM276" s="1">
        <v>2</v>
      </c>
      <c r="FN276" s="1">
        <v>3</v>
      </c>
      <c r="FO276" s="1">
        <v>31</v>
      </c>
      <c r="FP276" s="1">
        <v>6</v>
      </c>
      <c r="FQ276" s="1">
        <v>31</v>
      </c>
      <c r="FR276" s="1" t="s">
        <v>326</v>
      </c>
      <c r="FS276" s="1">
        <v>313</v>
      </c>
      <c r="FT276" s="1">
        <v>134</v>
      </c>
      <c r="FU276" s="1">
        <v>313</v>
      </c>
    </row>
    <row r="277" spans="63:177">
      <c r="BK277" s="29">
        <v>848141733</v>
      </c>
      <c r="BL277" s="1" t="s">
        <v>263</v>
      </c>
      <c r="BM277" s="1">
        <v>33</v>
      </c>
      <c r="BN277" s="1" t="s">
        <v>289</v>
      </c>
      <c r="BO277" s="1" t="s">
        <v>290</v>
      </c>
      <c r="BP277" s="1">
        <v>27</v>
      </c>
      <c r="BQ277" s="1">
        <v>0</v>
      </c>
      <c r="BR277" s="4">
        <v>43.333333333333336</v>
      </c>
      <c r="BS277" s="4">
        <v>33.925925925925924</v>
      </c>
      <c r="BT277" s="4">
        <v>34.74074074074074</v>
      </c>
      <c r="BU277" s="4">
        <v>112</v>
      </c>
      <c r="BV277" s="4">
        <v>37.333333333333336</v>
      </c>
      <c r="BW277" s="1">
        <v>11</v>
      </c>
      <c r="BX277" s="1">
        <v>10</v>
      </c>
      <c r="BY277" s="1">
        <v>3</v>
      </c>
      <c r="BZ277" s="1">
        <v>3</v>
      </c>
      <c r="CA277" s="1">
        <v>1</v>
      </c>
      <c r="CB277" s="1">
        <v>0</v>
      </c>
      <c r="CC277" s="1">
        <v>14</v>
      </c>
      <c r="CD277" s="1">
        <v>8</v>
      </c>
      <c r="CE277" s="1">
        <v>3</v>
      </c>
      <c r="CF277" s="1">
        <v>2</v>
      </c>
      <c r="CG277" s="1">
        <v>1</v>
      </c>
      <c r="CH277" s="1">
        <v>0</v>
      </c>
      <c r="CI277" s="1">
        <v>16</v>
      </c>
      <c r="CJ277" s="1">
        <v>5</v>
      </c>
      <c r="CK277" s="1">
        <v>4</v>
      </c>
      <c r="CL277" s="1">
        <v>2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4"/>
      <c r="CT277" s="4"/>
      <c r="CU277" s="4"/>
      <c r="CV277" s="4"/>
      <c r="CW277" s="4"/>
      <c r="CX277" s="4"/>
      <c r="CY277" s="4"/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U277" s="1">
        <v>0</v>
      </c>
      <c r="DV277" s="1">
        <v>0</v>
      </c>
      <c r="DW277" s="1">
        <v>0</v>
      </c>
      <c r="DX277" s="1">
        <v>0</v>
      </c>
      <c r="DY277" s="1">
        <v>0</v>
      </c>
      <c r="DZ277" s="1">
        <v>27</v>
      </c>
      <c r="EA277" s="1">
        <v>0</v>
      </c>
      <c r="EB277" s="4">
        <v>43.333333333333336</v>
      </c>
      <c r="EC277" s="4">
        <v>33.925925925925924</v>
      </c>
      <c r="ED277" s="4">
        <v>34.74074074074074</v>
      </c>
      <c r="EE277" s="4"/>
      <c r="EF277" s="4">
        <v>112</v>
      </c>
      <c r="EG277" s="4">
        <v>37.333333333333336</v>
      </c>
      <c r="EH277" s="4">
        <v>37.333333333333336</v>
      </c>
      <c r="EI277" s="1">
        <v>11</v>
      </c>
      <c r="EJ277" s="1">
        <v>10</v>
      </c>
      <c r="EK277" s="1">
        <v>3</v>
      </c>
      <c r="EL277" s="1">
        <v>3</v>
      </c>
      <c r="EM277" s="1">
        <v>1</v>
      </c>
      <c r="EN277" s="1">
        <v>0</v>
      </c>
      <c r="EO277" s="1">
        <v>14</v>
      </c>
      <c r="EP277" s="1">
        <v>8</v>
      </c>
      <c r="EQ277" s="1">
        <v>3</v>
      </c>
      <c r="ER277" s="1">
        <v>2</v>
      </c>
      <c r="ES277" s="1">
        <v>1</v>
      </c>
      <c r="ET277" s="1">
        <v>0</v>
      </c>
      <c r="EU277" s="1">
        <v>16</v>
      </c>
      <c r="EV277" s="1">
        <v>5</v>
      </c>
      <c r="EW277" s="1">
        <v>4</v>
      </c>
      <c r="EX277" s="1">
        <v>2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229</v>
      </c>
      <c r="FJ277" s="1" t="s">
        <v>375</v>
      </c>
      <c r="FK277" s="1">
        <v>236</v>
      </c>
      <c r="FL277" s="1">
        <v>15</v>
      </c>
      <c r="FM277" s="1" t="s">
        <v>375</v>
      </c>
      <c r="FN277" s="1">
        <v>16</v>
      </c>
      <c r="FO277" s="1">
        <v>31</v>
      </c>
      <c r="FP277" s="1">
        <v>6</v>
      </c>
      <c r="FQ277" s="1">
        <v>31</v>
      </c>
      <c r="FR277" s="1" t="s">
        <v>326</v>
      </c>
      <c r="FS277" s="1">
        <v>313</v>
      </c>
      <c r="FT277" s="1">
        <v>134</v>
      </c>
      <c r="FU277" s="1">
        <v>313</v>
      </c>
    </row>
    <row r="278" spans="63:177">
      <c r="BK278" s="29">
        <v>840385592</v>
      </c>
      <c r="BL278" s="1" t="s">
        <v>264</v>
      </c>
      <c r="BM278" s="1">
        <v>92</v>
      </c>
      <c r="BN278" s="1" t="s">
        <v>289</v>
      </c>
      <c r="BO278" s="1" t="s">
        <v>290</v>
      </c>
      <c r="BP278" s="1">
        <v>88</v>
      </c>
      <c r="BQ278" s="1">
        <v>0</v>
      </c>
      <c r="BR278" s="4">
        <v>51.647727272727273</v>
      </c>
      <c r="BS278" s="4">
        <v>41.090909090909093</v>
      </c>
      <c r="BT278" s="4">
        <v>40.954545454545453</v>
      </c>
      <c r="BU278" s="4">
        <v>133.69318181818181</v>
      </c>
      <c r="BV278" s="4">
        <v>44.564393939393945</v>
      </c>
      <c r="BW278" s="1">
        <v>21</v>
      </c>
      <c r="BX278" s="1">
        <v>34</v>
      </c>
      <c r="BY278" s="1">
        <v>23</v>
      </c>
      <c r="BZ278" s="1">
        <v>10</v>
      </c>
      <c r="CA278" s="1">
        <v>0</v>
      </c>
      <c r="CB278" s="1">
        <v>0</v>
      </c>
      <c r="CC278" s="1">
        <v>34</v>
      </c>
      <c r="CD278" s="1">
        <v>32</v>
      </c>
      <c r="CE278" s="1">
        <v>18</v>
      </c>
      <c r="CF278" s="1">
        <v>4</v>
      </c>
      <c r="CG278" s="1">
        <v>1</v>
      </c>
      <c r="CH278" s="1">
        <v>0</v>
      </c>
      <c r="CI278" s="1">
        <v>39</v>
      </c>
      <c r="CJ278" s="1">
        <v>31</v>
      </c>
      <c r="CK278" s="1">
        <v>14</v>
      </c>
      <c r="CL278" s="1">
        <v>4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4"/>
      <c r="CT278" s="4"/>
      <c r="CU278" s="4"/>
      <c r="CV278" s="4"/>
      <c r="CW278" s="4"/>
      <c r="CX278" s="4"/>
      <c r="CY278" s="4"/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U278" s="1">
        <v>0</v>
      </c>
      <c r="DV278" s="1">
        <v>0</v>
      </c>
      <c r="DW278" s="1">
        <v>0</v>
      </c>
      <c r="DX278" s="1">
        <v>0</v>
      </c>
      <c r="DY278" s="1">
        <v>0</v>
      </c>
      <c r="DZ278" s="1">
        <v>88</v>
      </c>
      <c r="EA278" s="1">
        <v>0</v>
      </c>
      <c r="EB278" s="4">
        <v>51.647727272727273</v>
      </c>
      <c r="EC278" s="4">
        <v>41.090909090909093</v>
      </c>
      <c r="ED278" s="4">
        <v>40.954545454545453</v>
      </c>
      <c r="EE278" s="4"/>
      <c r="EF278" s="4">
        <v>133.69318181818181</v>
      </c>
      <c r="EG278" s="4">
        <v>44.564393939393945</v>
      </c>
      <c r="EH278" s="4">
        <v>44.564393939393945</v>
      </c>
      <c r="EI278" s="1">
        <v>21</v>
      </c>
      <c r="EJ278" s="1">
        <v>34</v>
      </c>
      <c r="EK278" s="1">
        <v>23</v>
      </c>
      <c r="EL278" s="1">
        <v>10</v>
      </c>
      <c r="EM278" s="1">
        <v>0</v>
      </c>
      <c r="EN278" s="1">
        <v>0</v>
      </c>
      <c r="EO278" s="1">
        <v>34</v>
      </c>
      <c r="EP278" s="1">
        <v>32</v>
      </c>
      <c r="EQ278" s="1">
        <v>18</v>
      </c>
      <c r="ER278" s="1">
        <v>4</v>
      </c>
      <c r="ES278" s="1">
        <v>1</v>
      </c>
      <c r="ET278" s="1">
        <v>0</v>
      </c>
      <c r="EU278" s="1">
        <v>39</v>
      </c>
      <c r="EV278" s="1">
        <v>31</v>
      </c>
      <c r="EW278" s="1">
        <v>14</v>
      </c>
      <c r="EX278" s="1">
        <v>4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121</v>
      </c>
      <c r="FJ278" s="1" t="s">
        <v>375</v>
      </c>
      <c r="FK278" s="1">
        <v>138</v>
      </c>
      <c r="FL278" s="1">
        <v>3</v>
      </c>
      <c r="FM278" s="1" t="s">
        <v>375</v>
      </c>
      <c r="FN278" s="1">
        <v>4</v>
      </c>
      <c r="FO278" s="1">
        <v>31</v>
      </c>
      <c r="FP278" s="1">
        <v>6</v>
      </c>
      <c r="FQ278" s="1">
        <v>31</v>
      </c>
      <c r="FR278" s="1" t="s">
        <v>326</v>
      </c>
      <c r="FS278" s="1">
        <v>313</v>
      </c>
      <c r="FT278" s="1">
        <v>134</v>
      </c>
      <c r="FU278" s="1">
        <v>313</v>
      </c>
    </row>
    <row r="279" spans="63:177">
      <c r="BK279" s="29">
        <v>305973190</v>
      </c>
      <c r="BL279" s="1" t="s">
        <v>237</v>
      </c>
      <c r="BM279" s="1">
        <v>117</v>
      </c>
      <c r="BN279" s="1" t="s">
        <v>289</v>
      </c>
      <c r="BO279" s="1" t="s">
        <v>290</v>
      </c>
      <c r="BP279" s="1">
        <v>266</v>
      </c>
      <c r="BQ279" s="1">
        <v>0</v>
      </c>
      <c r="BR279" s="4">
        <v>49.2406015037594</v>
      </c>
      <c r="BS279" s="4">
        <v>38</v>
      </c>
      <c r="BT279" s="4">
        <v>34.556390977443606</v>
      </c>
      <c r="BU279" s="4">
        <v>121.79699248120301</v>
      </c>
      <c r="BV279" s="4">
        <v>40.598997493734338</v>
      </c>
      <c r="BW279" s="1">
        <v>76</v>
      </c>
      <c r="BX279" s="1">
        <v>102</v>
      </c>
      <c r="BY279" s="1">
        <v>58</v>
      </c>
      <c r="BZ279" s="1">
        <v>30</v>
      </c>
      <c r="CA279" s="1">
        <v>0</v>
      </c>
      <c r="CB279" s="1">
        <v>0</v>
      </c>
      <c r="CC279" s="1">
        <v>132</v>
      </c>
      <c r="CD279" s="1">
        <v>81</v>
      </c>
      <c r="CE279" s="1">
        <v>38</v>
      </c>
      <c r="CF279" s="1">
        <v>15</v>
      </c>
      <c r="CG279" s="1">
        <v>1</v>
      </c>
      <c r="CH279" s="1">
        <v>3</v>
      </c>
      <c r="CI279" s="1">
        <v>151</v>
      </c>
      <c r="CJ279" s="1">
        <v>73</v>
      </c>
      <c r="CK279" s="1">
        <v>31</v>
      </c>
      <c r="CL279" s="1">
        <v>11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4"/>
      <c r="CT279" s="4"/>
      <c r="CU279" s="4"/>
      <c r="CV279" s="4"/>
      <c r="CW279" s="4"/>
      <c r="CX279" s="4"/>
      <c r="CY279" s="4"/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DW279" s="1">
        <v>0</v>
      </c>
      <c r="DX279" s="1">
        <v>0</v>
      </c>
      <c r="DY279" s="1">
        <v>0</v>
      </c>
      <c r="DZ279" s="1">
        <v>266</v>
      </c>
      <c r="EA279" s="1">
        <v>0</v>
      </c>
      <c r="EB279" s="4">
        <v>49.2406015037594</v>
      </c>
      <c r="EC279" s="4">
        <v>38</v>
      </c>
      <c r="ED279" s="4">
        <v>34.556390977443606</v>
      </c>
      <c r="EE279" s="4"/>
      <c r="EF279" s="4">
        <v>121.79699248120301</v>
      </c>
      <c r="EG279" s="4">
        <v>40.598997493734338</v>
      </c>
      <c r="EH279" s="4">
        <v>40.598997493734338</v>
      </c>
      <c r="EI279" s="1">
        <v>76</v>
      </c>
      <c r="EJ279" s="1">
        <v>102</v>
      </c>
      <c r="EK279" s="1">
        <v>58</v>
      </c>
      <c r="EL279" s="1">
        <v>30</v>
      </c>
      <c r="EM279" s="1">
        <v>0</v>
      </c>
      <c r="EN279" s="1">
        <v>0</v>
      </c>
      <c r="EO279" s="1">
        <v>132</v>
      </c>
      <c r="EP279" s="1">
        <v>81</v>
      </c>
      <c r="EQ279" s="1">
        <v>38</v>
      </c>
      <c r="ER279" s="1">
        <v>15</v>
      </c>
      <c r="ES279" s="1">
        <v>1</v>
      </c>
      <c r="ET279" s="1">
        <v>3</v>
      </c>
      <c r="EU279" s="1">
        <v>151</v>
      </c>
      <c r="EV279" s="1">
        <v>73</v>
      </c>
      <c r="EW279" s="1">
        <v>31</v>
      </c>
      <c r="EX279" s="1">
        <v>11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181</v>
      </c>
      <c r="FJ279" s="1" t="s">
        <v>375</v>
      </c>
      <c r="FK279" s="1">
        <v>193</v>
      </c>
      <c r="FL279" s="1">
        <v>9</v>
      </c>
      <c r="FM279" s="1" t="s">
        <v>375</v>
      </c>
      <c r="FN279" s="1">
        <v>10</v>
      </c>
      <c r="FO279" s="1">
        <v>31</v>
      </c>
      <c r="FP279" s="1">
        <v>6</v>
      </c>
      <c r="FQ279" s="1">
        <v>31</v>
      </c>
      <c r="FR279" s="1" t="s">
        <v>326</v>
      </c>
      <c r="FS279" s="1">
        <v>313</v>
      </c>
      <c r="FT279" s="1">
        <v>134</v>
      </c>
      <c r="FU279" s="1">
        <v>313</v>
      </c>
    </row>
    <row r="280" spans="63:177">
      <c r="BK280" s="29">
        <v>857678612</v>
      </c>
      <c r="BL280" s="1" t="s">
        <v>238</v>
      </c>
      <c r="BM280" s="1">
        <v>119</v>
      </c>
      <c r="BN280" s="1" t="s">
        <v>289</v>
      </c>
      <c r="BO280" s="1" t="s">
        <v>290</v>
      </c>
      <c r="BP280" s="1">
        <v>49</v>
      </c>
      <c r="BQ280" s="1">
        <v>0</v>
      </c>
      <c r="BR280" s="4">
        <v>31.326530612244898</v>
      </c>
      <c r="BS280" s="4">
        <v>23.428571428571427</v>
      </c>
      <c r="BT280" s="4">
        <v>20.775510204081634</v>
      </c>
      <c r="BU280" s="4">
        <v>75.530612244897952</v>
      </c>
      <c r="BV280" s="4">
        <v>25.176870748299315</v>
      </c>
      <c r="BW280" s="1">
        <v>23</v>
      </c>
      <c r="BX280" s="1">
        <v>22</v>
      </c>
      <c r="BY280" s="1">
        <v>3</v>
      </c>
      <c r="BZ280" s="1">
        <v>1</v>
      </c>
      <c r="CA280" s="1">
        <v>3</v>
      </c>
      <c r="CB280" s="1">
        <v>0</v>
      </c>
      <c r="CC280" s="1">
        <v>39</v>
      </c>
      <c r="CD280" s="1">
        <v>5</v>
      </c>
      <c r="CE280" s="1">
        <v>4</v>
      </c>
      <c r="CF280" s="1">
        <v>1</v>
      </c>
      <c r="CG280" s="1">
        <v>5</v>
      </c>
      <c r="CH280" s="1">
        <v>0</v>
      </c>
      <c r="CI280" s="1">
        <v>43</v>
      </c>
      <c r="CJ280" s="1">
        <v>4</v>
      </c>
      <c r="CK280" s="1">
        <v>0</v>
      </c>
      <c r="CL280" s="1">
        <v>2</v>
      </c>
      <c r="CM280" s="1">
        <v>5</v>
      </c>
      <c r="CN280" s="1">
        <v>0</v>
      </c>
      <c r="CO280" s="1">
        <v>2</v>
      </c>
      <c r="CP280" s="1">
        <v>0</v>
      </c>
      <c r="CQ280" s="1">
        <v>0</v>
      </c>
      <c r="CR280" s="1">
        <v>0</v>
      </c>
      <c r="CS280" s="4"/>
      <c r="CT280" s="4"/>
      <c r="CU280" s="4"/>
      <c r="CV280" s="4"/>
      <c r="CW280" s="4"/>
      <c r="CX280" s="4"/>
      <c r="CY280" s="4"/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U280" s="1">
        <v>0</v>
      </c>
      <c r="DV280" s="1">
        <v>0</v>
      </c>
      <c r="DW280" s="1">
        <v>0</v>
      </c>
      <c r="DX280" s="1">
        <v>0</v>
      </c>
      <c r="DY280" s="1">
        <v>0</v>
      </c>
      <c r="DZ280" s="1">
        <v>49</v>
      </c>
      <c r="EA280" s="1">
        <v>0</v>
      </c>
      <c r="EB280" s="4">
        <v>31.326530612244898</v>
      </c>
      <c r="EC280" s="4">
        <v>23.428571428571427</v>
      </c>
      <c r="ED280" s="4">
        <v>20.775510204081634</v>
      </c>
      <c r="EE280" s="4"/>
      <c r="EF280" s="4">
        <v>75.530612244897952</v>
      </c>
      <c r="EG280" s="4">
        <v>25.176870748299315</v>
      </c>
      <c r="EH280" s="4">
        <v>25.176870748299315</v>
      </c>
      <c r="EI280" s="1">
        <v>23</v>
      </c>
      <c r="EJ280" s="1">
        <v>22</v>
      </c>
      <c r="EK280" s="1">
        <v>3</v>
      </c>
      <c r="EL280" s="1">
        <v>1</v>
      </c>
      <c r="EM280" s="1">
        <v>3</v>
      </c>
      <c r="EN280" s="1">
        <v>0</v>
      </c>
      <c r="EO280" s="1">
        <v>39</v>
      </c>
      <c r="EP280" s="1">
        <v>5</v>
      </c>
      <c r="EQ280" s="1">
        <v>4</v>
      </c>
      <c r="ER280" s="1">
        <v>1</v>
      </c>
      <c r="ES280" s="1">
        <v>5</v>
      </c>
      <c r="ET280" s="1">
        <v>0</v>
      </c>
      <c r="EU280" s="1">
        <v>43</v>
      </c>
      <c r="EV280" s="1">
        <v>4</v>
      </c>
      <c r="EW280" s="1">
        <v>0</v>
      </c>
      <c r="EX280" s="1">
        <v>2</v>
      </c>
      <c r="EY280" s="1">
        <v>5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2</v>
      </c>
      <c r="FH280" s="1">
        <v>0</v>
      </c>
      <c r="FI280" s="1">
        <v>306</v>
      </c>
      <c r="FJ280" s="1" t="s">
        <v>375</v>
      </c>
      <c r="FK280" s="1">
        <v>307</v>
      </c>
      <c r="FL280" s="1">
        <v>28</v>
      </c>
      <c r="FM280" s="1" t="s">
        <v>375</v>
      </c>
      <c r="FN280" s="1">
        <v>28</v>
      </c>
      <c r="FO280" s="1">
        <v>31</v>
      </c>
      <c r="FP280" s="1">
        <v>6</v>
      </c>
      <c r="FQ280" s="1">
        <v>31</v>
      </c>
      <c r="FR280" s="1" t="s">
        <v>326</v>
      </c>
      <c r="FS280" s="1">
        <v>313</v>
      </c>
      <c r="FT280" s="1">
        <v>134</v>
      </c>
      <c r="FU280" s="1">
        <v>313</v>
      </c>
    </row>
    <row r="281" spans="63:177">
      <c r="BK281" s="29">
        <v>981250963</v>
      </c>
      <c r="BL281" s="1" t="s">
        <v>239</v>
      </c>
      <c r="BM281" s="1">
        <v>120</v>
      </c>
      <c r="BN281" s="1" t="s">
        <v>289</v>
      </c>
      <c r="BO281" s="1" t="s">
        <v>290</v>
      </c>
      <c r="BP281" s="1">
        <v>87</v>
      </c>
      <c r="BQ281" s="1">
        <v>0</v>
      </c>
      <c r="BR281" s="4">
        <v>43.574712643678161</v>
      </c>
      <c r="BS281" s="4">
        <v>37.517241379310342</v>
      </c>
      <c r="BT281" s="4">
        <v>32.482758620689658</v>
      </c>
      <c r="BU281" s="4">
        <v>113.57471264367815</v>
      </c>
      <c r="BV281" s="4">
        <v>37.85823754789272</v>
      </c>
      <c r="BW281" s="1">
        <v>25</v>
      </c>
      <c r="BX281" s="1">
        <v>43</v>
      </c>
      <c r="BY281" s="1">
        <v>17</v>
      </c>
      <c r="BZ281" s="1">
        <v>2</v>
      </c>
      <c r="CA281" s="1">
        <v>0</v>
      </c>
      <c r="CB281" s="1">
        <v>0</v>
      </c>
      <c r="CC281" s="1">
        <v>42</v>
      </c>
      <c r="CD281" s="1">
        <v>32</v>
      </c>
      <c r="CE281" s="1">
        <v>12</v>
      </c>
      <c r="CF281" s="1">
        <v>1</v>
      </c>
      <c r="CG281" s="1">
        <v>0</v>
      </c>
      <c r="CH281" s="1">
        <v>0</v>
      </c>
      <c r="CI281" s="1">
        <v>51</v>
      </c>
      <c r="CJ281" s="1">
        <v>23</v>
      </c>
      <c r="CK281" s="1">
        <v>13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4"/>
      <c r="CT281" s="4"/>
      <c r="CU281" s="4"/>
      <c r="CV281" s="4"/>
      <c r="CW281" s="4"/>
      <c r="CX281" s="4"/>
      <c r="CY281" s="4"/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U281" s="1">
        <v>0</v>
      </c>
      <c r="DV281" s="1">
        <v>0</v>
      </c>
      <c r="DW281" s="1">
        <v>0</v>
      </c>
      <c r="DX281" s="1">
        <v>0</v>
      </c>
      <c r="DY281" s="1">
        <v>0</v>
      </c>
      <c r="DZ281" s="1">
        <v>87</v>
      </c>
      <c r="EA281" s="1">
        <v>0</v>
      </c>
      <c r="EB281" s="4">
        <v>43.574712643678161</v>
      </c>
      <c r="EC281" s="4">
        <v>37.517241379310342</v>
      </c>
      <c r="ED281" s="4">
        <v>32.482758620689658</v>
      </c>
      <c r="EE281" s="4"/>
      <c r="EF281" s="4">
        <v>113.57471264367815</v>
      </c>
      <c r="EG281" s="4">
        <v>37.85823754789272</v>
      </c>
      <c r="EH281" s="4">
        <v>37.85823754789272</v>
      </c>
      <c r="EI281" s="1">
        <v>25</v>
      </c>
      <c r="EJ281" s="1">
        <v>43</v>
      </c>
      <c r="EK281" s="1">
        <v>17</v>
      </c>
      <c r="EL281" s="1">
        <v>2</v>
      </c>
      <c r="EM281" s="1">
        <v>0</v>
      </c>
      <c r="EN281" s="1">
        <v>0</v>
      </c>
      <c r="EO281" s="1">
        <v>42</v>
      </c>
      <c r="EP281" s="1">
        <v>32</v>
      </c>
      <c r="EQ281" s="1">
        <v>12</v>
      </c>
      <c r="ER281" s="1">
        <v>1</v>
      </c>
      <c r="ES281" s="1">
        <v>0</v>
      </c>
      <c r="ET281" s="1">
        <v>0</v>
      </c>
      <c r="EU281" s="1">
        <v>51</v>
      </c>
      <c r="EV281" s="1">
        <v>23</v>
      </c>
      <c r="EW281" s="1">
        <v>13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224</v>
      </c>
      <c r="FJ281" s="1" t="s">
        <v>375</v>
      </c>
      <c r="FK281" s="1">
        <v>230</v>
      </c>
      <c r="FL281" s="1">
        <v>13</v>
      </c>
      <c r="FM281" s="1" t="s">
        <v>375</v>
      </c>
      <c r="FN281" s="1">
        <v>14</v>
      </c>
      <c r="FO281" s="1">
        <v>31</v>
      </c>
      <c r="FP281" s="1">
        <v>6</v>
      </c>
      <c r="FQ281" s="1">
        <v>31</v>
      </c>
      <c r="FR281" s="1" t="s">
        <v>326</v>
      </c>
      <c r="FS281" s="1">
        <v>313</v>
      </c>
      <c r="FT281" s="1">
        <v>134</v>
      </c>
      <c r="FU281" s="1">
        <v>313</v>
      </c>
    </row>
    <row r="282" spans="63:177">
      <c r="BK282" s="29">
        <v>445040859</v>
      </c>
      <c r="BL282" s="1" t="s">
        <v>240</v>
      </c>
      <c r="BM282" s="1">
        <v>121</v>
      </c>
      <c r="BN282" s="1" t="s">
        <v>289</v>
      </c>
      <c r="BO282" s="1" t="s">
        <v>290</v>
      </c>
      <c r="BP282" s="1">
        <v>142</v>
      </c>
      <c r="BQ282" s="1">
        <v>0</v>
      </c>
      <c r="BR282" s="4">
        <v>37.577464788732392</v>
      </c>
      <c r="BS282" s="4">
        <v>30.056338028169016</v>
      </c>
      <c r="BT282" s="4">
        <v>28.267605633802816</v>
      </c>
      <c r="BU282" s="4">
        <v>95.901408450704224</v>
      </c>
      <c r="BV282" s="4">
        <v>31.967136150234747</v>
      </c>
      <c r="BW282" s="1">
        <v>66</v>
      </c>
      <c r="BX282" s="1">
        <v>53</v>
      </c>
      <c r="BY282" s="1">
        <v>19</v>
      </c>
      <c r="BZ282" s="1">
        <v>4</v>
      </c>
      <c r="CA282" s="1">
        <v>0</v>
      </c>
      <c r="CB282" s="1">
        <v>0</v>
      </c>
      <c r="CC282" s="1">
        <v>88</v>
      </c>
      <c r="CD282" s="1">
        <v>43</v>
      </c>
      <c r="CE282" s="1">
        <v>8</v>
      </c>
      <c r="CF282" s="1">
        <v>3</v>
      </c>
      <c r="CG282" s="1">
        <v>0</v>
      </c>
      <c r="CH282" s="1">
        <v>0</v>
      </c>
      <c r="CI282" s="1">
        <v>99</v>
      </c>
      <c r="CJ282" s="1">
        <v>34</v>
      </c>
      <c r="CK282" s="1">
        <v>7</v>
      </c>
      <c r="CL282" s="1">
        <v>2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4"/>
      <c r="CT282" s="4"/>
      <c r="CU282" s="4"/>
      <c r="CV282" s="4"/>
      <c r="CW282" s="4"/>
      <c r="CX282" s="4"/>
      <c r="CY282" s="4"/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U282" s="1">
        <v>0</v>
      </c>
      <c r="DV282" s="1">
        <v>0</v>
      </c>
      <c r="DW282" s="1">
        <v>0</v>
      </c>
      <c r="DX282" s="1">
        <v>0</v>
      </c>
      <c r="DY282" s="1">
        <v>0</v>
      </c>
      <c r="DZ282" s="1">
        <v>142</v>
      </c>
      <c r="EA282" s="1">
        <v>0</v>
      </c>
      <c r="EB282" s="4">
        <v>37.577464788732392</v>
      </c>
      <c r="EC282" s="4">
        <v>30.056338028169016</v>
      </c>
      <c r="ED282" s="4">
        <v>28.267605633802816</v>
      </c>
      <c r="EE282" s="4"/>
      <c r="EF282" s="4">
        <v>95.901408450704224</v>
      </c>
      <c r="EG282" s="4">
        <v>31.967136150234747</v>
      </c>
      <c r="EH282" s="4">
        <v>31.967136150234747</v>
      </c>
      <c r="EI282" s="1">
        <v>66</v>
      </c>
      <c r="EJ282" s="1">
        <v>53</v>
      </c>
      <c r="EK282" s="1">
        <v>19</v>
      </c>
      <c r="EL282" s="1">
        <v>4</v>
      </c>
      <c r="EM282" s="1">
        <v>0</v>
      </c>
      <c r="EN282" s="1">
        <v>0</v>
      </c>
      <c r="EO282" s="1">
        <v>88</v>
      </c>
      <c r="EP282" s="1">
        <v>43</v>
      </c>
      <c r="EQ282" s="1">
        <v>8</v>
      </c>
      <c r="ER282" s="1">
        <v>3</v>
      </c>
      <c r="ES282" s="1">
        <v>0</v>
      </c>
      <c r="ET282" s="1">
        <v>0</v>
      </c>
      <c r="EU282" s="1">
        <v>99</v>
      </c>
      <c r="EV282" s="1">
        <v>34</v>
      </c>
      <c r="EW282" s="1">
        <v>7</v>
      </c>
      <c r="EX282" s="1">
        <v>2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282</v>
      </c>
      <c r="FJ282" s="1" t="s">
        <v>375</v>
      </c>
      <c r="FK282" s="1">
        <v>285</v>
      </c>
      <c r="FL282" s="1">
        <v>25</v>
      </c>
      <c r="FM282" s="1" t="s">
        <v>375</v>
      </c>
      <c r="FN282" s="1">
        <v>25</v>
      </c>
      <c r="FO282" s="1">
        <v>31</v>
      </c>
      <c r="FP282" s="1">
        <v>6</v>
      </c>
      <c r="FQ282" s="1">
        <v>31</v>
      </c>
      <c r="FR282" s="1" t="s">
        <v>326</v>
      </c>
      <c r="FS282" s="1">
        <v>313</v>
      </c>
      <c r="FT282" s="1">
        <v>134</v>
      </c>
      <c r="FU282" s="1">
        <v>313</v>
      </c>
    </row>
    <row r="283" spans="63:177">
      <c r="BK283" s="29">
        <v>473175730</v>
      </c>
      <c r="BL283" s="1" t="s">
        <v>327</v>
      </c>
      <c r="BM283" s="1">
        <v>122</v>
      </c>
      <c r="BN283" s="1" t="s">
        <v>313</v>
      </c>
      <c r="BO283" s="1" t="s">
        <v>290</v>
      </c>
      <c r="BP283" s="1">
        <v>8</v>
      </c>
      <c r="BQ283" s="1">
        <v>0</v>
      </c>
      <c r="BR283" s="4">
        <v>38.5</v>
      </c>
      <c r="BS283" s="4">
        <v>36.5</v>
      </c>
      <c r="BT283" s="4">
        <v>17.375</v>
      </c>
      <c r="BU283" s="4">
        <v>92.375</v>
      </c>
      <c r="BV283" s="4">
        <v>30.791666666666668</v>
      </c>
      <c r="BW283" s="1">
        <v>2</v>
      </c>
      <c r="BX283" s="1">
        <v>6</v>
      </c>
      <c r="BY283" s="1">
        <v>0</v>
      </c>
      <c r="BZ283" s="1">
        <v>0</v>
      </c>
      <c r="CA283" s="1">
        <v>0</v>
      </c>
      <c r="CB283" s="1">
        <v>0</v>
      </c>
      <c r="CC283" s="1">
        <v>3</v>
      </c>
      <c r="CD283" s="1">
        <v>5</v>
      </c>
      <c r="CE283" s="1">
        <v>0</v>
      </c>
      <c r="CF283" s="1">
        <v>0</v>
      </c>
      <c r="CG283" s="1">
        <v>0</v>
      </c>
      <c r="CH283" s="1">
        <v>0</v>
      </c>
      <c r="CI283" s="1">
        <v>7</v>
      </c>
      <c r="CJ283" s="1">
        <v>1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4"/>
      <c r="CT283" s="4"/>
      <c r="CU283" s="4"/>
      <c r="CV283" s="4"/>
      <c r="CW283" s="4"/>
      <c r="CX283" s="4"/>
      <c r="CY283" s="4"/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U283" s="1">
        <v>0</v>
      </c>
      <c r="DV283" s="1">
        <v>0</v>
      </c>
      <c r="DW283" s="1">
        <v>0</v>
      </c>
      <c r="DX283" s="1">
        <v>0</v>
      </c>
      <c r="DY283" s="1">
        <v>0</v>
      </c>
      <c r="DZ283" s="1">
        <v>8</v>
      </c>
      <c r="EA283" s="1">
        <v>0</v>
      </c>
      <c r="EB283" s="4">
        <v>38.5</v>
      </c>
      <c r="EC283" s="4">
        <v>36.5</v>
      </c>
      <c r="ED283" s="4">
        <v>17.375</v>
      </c>
      <c r="EE283" s="4"/>
      <c r="EF283" s="4">
        <v>92.375</v>
      </c>
      <c r="EG283" s="4">
        <v>30.791666666666668</v>
      </c>
      <c r="EH283" s="4">
        <v>30.791666666666668</v>
      </c>
      <c r="EI283" s="1">
        <v>2</v>
      </c>
      <c r="EJ283" s="1">
        <v>6</v>
      </c>
      <c r="EK283" s="1">
        <v>0</v>
      </c>
      <c r="EL283" s="1">
        <v>0</v>
      </c>
      <c r="EM283" s="1">
        <v>0</v>
      </c>
      <c r="EN283" s="1">
        <v>0</v>
      </c>
      <c r="EO283" s="1">
        <v>3</v>
      </c>
      <c r="EP283" s="1">
        <v>5</v>
      </c>
      <c r="EQ283" s="1">
        <v>0</v>
      </c>
      <c r="ER283" s="1">
        <v>0</v>
      </c>
      <c r="ES283" s="1">
        <v>0</v>
      </c>
      <c r="ET283" s="1">
        <v>0</v>
      </c>
      <c r="EU283" s="1">
        <v>7</v>
      </c>
      <c r="EV283" s="1">
        <v>1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291</v>
      </c>
      <c r="FJ283" s="1" t="s">
        <v>375</v>
      </c>
      <c r="FK283" s="1">
        <v>292</v>
      </c>
      <c r="FL283" s="1">
        <v>26</v>
      </c>
      <c r="FM283" s="1" t="s">
        <v>375</v>
      </c>
      <c r="FN283" s="1">
        <v>26</v>
      </c>
      <c r="FO283" s="1">
        <v>31</v>
      </c>
      <c r="FP283" s="1">
        <v>6</v>
      </c>
      <c r="FQ283" s="1">
        <v>31</v>
      </c>
      <c r="FR283" s="1" t="s">
        <v>326</v>
      </c>
      <c r="FS283" s="1">
        <v>313</v>
      </c>
      <c r="FT283" s="1">
        <v>134</v>
      </c>
      <c r="FU283" s="1">
        <v>313</v>
      </c>
    </row>
    <row r="284" spans="63:177">
      <c r="BK284" s="29">
        <v>548990607</v>
      </c>
      <c r="BL284" s="1" t="s">
        <v>241</v>
      </c>
      <c r="BM284" s="1">
        <v>123</v>
      </c>
      <c r="BN284" s="1" t="s">
        <v>289</v>
      </c>
      <c r="BO284" s="1" t="s">
        <v>290</v>
      </c>
      <c r="BP284" s="1">
        <v>72</v>
      </c>
      <c r="BQ284" s="1">
        <v>1</v>
      </c>
      <c r="BR284" s="4">
        <v>46.816901408450704</v>
      </c>
      <c r="BS284" s="4">
        <v>32.95774647887324</v>
      </c>
      <c r="BT284" s="4">
        <v>38.352112676056336</v>
      </c>
      <c r="BU284" s="4">
        <v>118.12676056338029</v>
      </c>
      <c r="BV284" s="4">
        <v>39.375586854460096</v>
      </c>
      <c r="BW284" s="1">
        <v>20</v>
      </c>
      <c r="BX284" s="1">
        <v>31</v>
      </c>
      <c r="BY284" s="1">
        <v>13</v>
      </c>
      <c r="BZ284" s="1">
        <v>7</v>
      </c>
      <c r="CA284" s="1">
        <v>0</v>
      </c>
      <c r="CB284" s="1">
        <v>0</v>
      </c>
      <c r="CC284" s="1">
        <v>42</v>
      </c>
      <c r="CD284" s="1">
        <v>22</v>
      </c>
      <c r="CE284" s="1">
        <v>5</v>
      </c>
      <c r="CF284" s="1">
        <v>2</v>
      </c>
      <c r="CG284" s="1">
        <v>0</v>
      </c>
      <c r="CH284" s="1">
        <v>0</v>
      </c>
      <c r="CI284" s="1">
        <v>39</v>
      </c>
      <c r="CJ284" s="1">
        <v>13</v>
      </c>
      <c r="CK284" s="1">
        <v>14</v>
      </c>
      <c r="CL284" s="1">
        <v>5</v>
      </c>
      <c r="CM284" s="1">
        <v>1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4"/>
      <c r="CT284" s="4"/>
      <c r="CU284" s="4"/>
      <c r="CV284" s="4"/>
      <c r="CW284" s="4"/>
      <c r="CX284" s="4"/>
      <c r="CY284" s="4"/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DW284" s="1">
        <v>0</v>
      </c>
      <c r="DX284" s="1">
        <v>0</v>
      </c>
      <c r="DY284" s="1">
        <v>0</v>
      </c>
      <c r="DZ284" s="1">
        <v>72</v>
      </c>
      <c r="EA284" s="1">
        <v>1</v>
      </c>
      <c r="EB284" s="4">
        <v>46.816901408450704</v>
      </c>
      <c r="EC284" s="4">
        <v>32.95774647887324</v>
      </c>
      <c r="ED284" s="4">
        <v>38.352112676056336</v>
      </c>
      <c r="EE284" s="4"/>
      <c r="EF284" s="4">
        <v>118.12676056338029</v>
      </c>
      <c r="EG284" s="4">
        <v>39.375586854460096</v>
      </c>
      <c r="EH284" s="4">
        <v>39.375586854460096</v>
      </c>
      <c r="EI284" s="1">
        <v>20</v>
      </c>
      <c r="EJ284" s="1">
        <v>31</v>
      </c>
      <c r="EK284" s="1">
        <v>13</v>
      </c>
      <c r="EL284" s="1">
        <v>7</v>
      </c>
      <c r="EM284" s="1">
        <v>0</v>
      </c>
      <c r="EN284" s="1">
        <v>0</v>
      </c>
      <c r="EO284" s="1">
        <v>42</v>
      </c>
      <c r="EP284" s="1">
        <v>22</v>
      </c>
      <c r="EQ284" s="1">
        <v>5</v>
      </c>
      <c r="ER284" s="1">
        <v>2</v>
      </c>
      <c r="ES284" s="1">
        <v>0</v>
      </c>
      <c r="ET284" s="1">
        <v>0</v>
      </c>
      <c r="EU284" s="1">
        <v>39</v>
      </c>
      <c r="EV284" s="1">
        <v>13</v>
      </c>
      <c r="EW284" s="1">
        <v>14</v>
      </c>
      <c r="EX284" s="1">
        <v>5</v>
      </c>
      <c r="EY284" s="1">
        <v>1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202</v>
      </c>
      <c r="FJ284" s="1" t="s">
        <v>375</v>
      </c>
      <c r="FK284" s="1">
        <v>209</v>
      </c>
      <c r="FL284" s="1">
        <v>10</v>
      </c>
      <c r="FM284" s="1" t="s">
        <v>375</v>
      </c>
      <c r="FN284" s="1">
        <v>11</v>
      </c>
      <c r="FO284" s="1">
        <v>31</v>
      </c>
      <c r="FP284" s="1">
        <v>6</v>
      </c>
      <c r="FQ284" s="1">
        <v>31</v>
      </c>
      <c r="FR284" s="1" t="s">
        <v>326</v>
      </c>
      <c r="FS284" s="1">
        <v>313</v>
      </c>
      <c r="FT284" s="1">
        <v>134</v>
      </c>
      <c r="FU284" s="1">
        <v>313</v>
      </c>
    </row>
    <row r="285" spans="63:177">
      <c r="BK285" s="29">
        <v>561712266</v>
      </c>
      <c r="BL285" s="1" t="s">
        <v>242</v>
      </c>
      <c r="BM285" s="1">
        <v>124</v>
      </c>
      <c r="BN285" s="1" t="s">
        <v>289</v>
      </c>
      <c r="BO285" s="1" t="s">
        <v>290</v>
      </c>
      <c r="BP285" s="1">
        <v>132</v>
      </c>
      <c r="BQ285" s="1">
        <v>0</v>
      </c>
      <c r="BR285" s="4">
        <v>44.424242424242422</v>
      </c>
      <c r="BS285" s="4">
        <v>34.81818181818182</v>
      </c>
      <c r="BT285" s="4">
        <v>33.030303030303031</v>
      </c>
      <c r="BU285" s="4">
        <v>112.27272727272727</v>
      </c>
      <c r="BV285" s="4">
        <v>37.424242424242436</v>
      </c>
      <c r="BW285" s="1">
        <v>46</v>
      </c>
      <c r="BX285" s="1">
        <v>55</v>
      </c>
      <c r="BY285" s="1">
        <v>19</v>
      </c>
      <c r="BZ285" s="1">
        <v>12</v>
      </c>
      <c r="CA285" s="1">
        <v>0</v>
      </c>
      <c r="CB285" s="1">
        <v>0</v>
      </c>
      <c r="CC285" s="1">
        <v>72</v>
      </c>
      <c r="CD285" s="1">
        <v>37</v>
      </c>
      <c r="CE285" s="1">
        <v>18</v>
      </c>
      <c r="CF285" s="1">
        <v>5</v>
      </c>
      <c r="CG285" s="1">
        <v>2</v>
      </c>
      <c r="CH285" s="1">
        <v>1</v>
      </c>
      <c r="CI285" s="1">
        <v>78</v>
      </c>
      <c r="CJ285" s="1">
        <v>36</v>
      </c>
      <c r="CK285" s="1">
        <v>14</v>
      </c>
      <c r="CL285" s="1">
        <v>4</v>
      </c>
      <c r="CM285" s="1">
        <v>1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4"/>
      <c r="CT285" s="4"/>
      <c r="CU285" s="4"/>
      <c r="CV285" s="4"/>
      <c r="CW285" s="4"/>
      <c r="CX285" s="4"/>
      <c r="CY285" s="4"/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DW285" s="1">
        <v>0</v>
      </c>
      <c r="DX285" s="1">
        <v>0</v>
      </c>
      <c r="DY285" s="1">
        <v>0</v>
      </c>
      <c r="DZ285" s="1">
        <v>132</v>
      </c>
      <c r="EA285" s="1">
        <v>0</v>
      </c>
      <c r="EB285" s="4">
        <v>44.424242424242422</v>
      </c>
      <c r="EC285" s="4">
        <v>34.81818181818182</v>
      </c>
      <c r="ED285" s="4">
        <v>33.030303030303031</v>
      </c>
      <c r="EE285" s="4"/>
      <c r="EF285" s="4">
        <v>112.27272727272727</v>
      </c>
      <c r="EG285" s="4">
        <v>37.424242424242436</v>
      </c>
      <c r="EH285" s="4">
        <v>37.424242424242436</v>
      </c>
      <c r="EI285" s="1">
        <v>46</v>
      </c>
      <c r="EJ285" s="1">
        <v>55</v>
      </c>
      <c r="EK285" s="1">
        <v>19</v>
      </c>
      <c r="EL285" s="1">
        <v>12</v>
      </c>
      <c r="EM285" s="1">
        <v>0</v>
      </c>
      <c r="EN285" s="1">
        <v>0</v>
      </c>
      <c r="EO285" s="1">
        <v>72</v>
      </c>
      <c r="EP285" s="1">
        <v>37</v>
      </c>
      <c r="EQ285" s="1">
        <v>18</v>
      </c>
      <c r="ER285" s="1">
        <v>5</v>
      </c>
      <c r="ES285" s="1">
        <v>2</v>
      </c>
      <c r="ET285" s="1">
        <v>1</v>
      </c>
      <c r="EU285" s="1">
        <v>78</v>
      </c>
      <c r="EV285" s="1">
        <v>36</v>
      </c>
      <c r="EW285" s="1">
        <v>14</v>
      </c>
      <c r="EX285" s="1">
        <v>4</v>
      </c>
      <c r="EY285" s="1">
        <v>1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228</v>
      </c>
      <c r="FJ285" s="1" t="s">
        <v>375</v>
      </c>
      <c r="FK285" s="1">
        <v>235</v>
      </c>
      <c r="FL285" s="1">
        <v>14</v>
      </c>
      <c r="FM285" s="1" t="s">
        <v>375</v>
      </c>
      <c r="FN285" s="1">
        <v>15</v>
      </c>
      <c r="FO285" s="1">
        <v>31</v>
      </c>
      <c r="FP285" s="1">
        <v>6</v>
      </c>
      <c r="FQ285" s="1">
        <v>31</v>
      </c>
      <c r="FR285" s="1" t="s">
        <v>326</v>
      </c>
      <c r="FS285" s="1">
        <v>313</v>
      </c>
      <c r="FT285" s="1">
        <v>134</v>
      </c>
      <c r="FU285" s="1">
        <v>313</v>
      </c>
    </row>
    <row r="286" spans="63:177">
      <c r="BK286" s="29">
        <v>129080088</v>
      </c>
      <c r="BL286" s="1" t="s">
        <v>243</v>
      </c>
      <c r="BM286" s="1">
        <v>125</v>
      </c>
      <c r="BN286" s="1" t="s">
        <v>289</v>
      </c>
      <c r="BO286" s="1" t="s">
        <v>290</v>
      </c>
      <c r="BP286" s="1">
        <v>63</v>
      </c>
      <c r="BQ286" s="1">
        <v>0</v>
      </c>
      <c r="BR286" s="4">
        <v>50.396825396825399</v>
      </c>
      <c r="BS286" s="4">
        <v>33.777777777777779</v>
      </c>
      <c r="BT286" s="4">
        <v>38.444444444444443</v>
      </c>
      <c r="BU286" s="4">
        <v>122.61904761904762</v>
      </c>
      <c r="BV286" s="4">
        <v>40.873015873015866</v>
      </c>
      <c r="BW286" s="1">
        <v>17</v>
      </c>
      <c r="BX286" s="1">
        <v>20</v>
      </c>
      <c r="BY286" s="1">
        <v>19</v>
      </c>
      <c r="BZ286" s="1">
        <v>7</v>
      </c>
      <c r="CA286" s="1">
        <v>1</v>
      </c>
      <c r="CB286" s="1">
        <v>0</v>
      </c>
      <c r="CC286" s="1">
        <v>36</v>
      </c>
      <c r="CD286" s="1">
        <v>18</v>
      </c>
      <c r="CE286" s="1">
        <v>6</v>
      </c>
      <c r="CF286" s="1">
        <v>3</v>
      </c>
      <c r="CG286" s="1">
        <v>2</v>
      </c>
      <c r="CH286" s="1">
        <v>0</v>
      </c>
      <c r="CI286" s="1">
        <v>31</v>
      </c>
      <c r="CJ286" s="1">
        <v>20</v>
      </c>
      <c r="CK286" s="1">
        <v>8</v>
      </c>
      <c r="CL286" s="1">
        <v>4</v>
      </c>
      <c r="CM286" s="1">
        <v>1</v>
      </c>
      <c r="CN286" s="1">
        <v>0</v>
      </c>
      <c r="CO286" s="1">
        <v>1</v>
      </c>
      <c r="CP286" s="1">
        <v>0</v>
      </c>
      <c r="CQ286" s="1">
        <v>0</v>
      </c>
      <c r="CR286" s="1">
        <v>0</v>
      </c>
      <c r="CS286" s="4"/>
      <c r="CT286" s="4"/>
      <c r="CU286" s="4"/>
      <c r="CV286" s="4"/>
      <c r="CW286" s="4"/>
      <c r="CX286" s="4"/>
      <c r="CY286" s="4"/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U286" s="1">
        <v>0</v>
      </c>
      <c r="DV286" s="1">
        <v>0</v>
      </c>
      <c r="DW286" s="1">
        <v>0</v>
      </c>
      <c r="DX286" s="1">
        <v>0</v>
      </c>
      <c r="DY286" s="1">
        <v>0</v>
      </c>
      <c r="DZ286" s="1">
        <v>63</v>
      </c>
      <c r="EA286" s="1">
        <v>0</v>
      </c>
      <c r="EB286" s="4">
        <v>50.396825396825399</v>
      </c>
      <c r="EC286" s="4">
        <v>33.777777777777779</v>
      </c>
      <c r="ED286" s="4">
        <v>38.444444444444443</v>
      </c>
      <c r="EE286" s="4"/>
      <c r="EF286" s="4">
        <v>122.61904761904762</v>
      </c>
      <c r="EG286" s="4">
        <v>40.873015873015866</v>
      </c>
      <c r="EH286" s="4">
        <v>40.873015873015866</v>
      </c>
      <c r="EI286" s="1">
        <v>17</v>
      </c>
      <c r="EJ286" s="1">
        <v>20</v>
      </c>
      <c r="EK286" s="1">
        <v>19</v>
      </c>
      <c r="EL286" s="1">
        <v>7</v>
      </c>
      <c r="EM286" s="1">
        <v>1</v>
      </c>
      <c r="EN286" s="1">
        <v>0</v>
      </c>
      <c r="EO286" s="1">
        <v>36</v>
      </c>
      <c r="EP286" s="1">
        <v>18</v>
      </c>
      <c r="EQ286" s="1">
        <v>6</v>
      </c>
      <c r="ER286" s="1">
        <v>3</v>
      </c>
      <c r="ES286" s="1">
        <v>2</v>
      </c>
      <c r="ET286" s="1">
        <v>0</v>
      </c>
      <c r="EU286" s="1">
        <v>31</v>
      </c>
      <c r="EV286" s="1">
        <v>20</v>
      </c>
      <c r="EW286" s="1">
        <v>8</v>
      </c>
      <c r="EX286" s="1">
        <v>4</v>
      </c>
      <c r="EY286" s="1">
        <v>1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1</v>
      </c>
      <c r="FH286" s="1">
        <v>0</v>
      </c>
      <c r="FI286" s="1">
        <v>175</v>
      </c>
      <c r="FJ286" s="1" t="s">
        <v>375</v>
      </c>
      <c r="FK286" s="1">
        <v>189</v>
      </c>
      <c r="FL286" s="1">
        <v>8</v>
      </c>
      <c r="FM286" s="1" t="s">
        <v>375</v>
      </c>
      <c r="FN286" s="1">
        <v>9</v>
      </c>
      <c r="FO286" s="1">
        <v>31</v>
      </c>
      <c r="FP286" s="1">
        <v>6</v>
      </c>
      <c r="FQ286" s="1">
        <v>31</v>
      </c>
      <c r="FR286" s="1" t="s">
        <v>326</v>
      </c>
      <c r="FS286" s="1">
        <v>313</v>
      </c>
      <c r="FT286" s="1">
        <v>134</v>
      </c>
      <c r="FU286" s="1">
        <v>313</v>
      </c>
    </row>
    <row r="287" spans="63:177">
      <c r="BK287" s="29">
        <v>118162550</v>
      </c>
      <c r="BL287" s="1" t="s">
        <v>328</v>
      </c>
      <c r="BM287" s="1">
        <v>136</v>
      </c>
      <c r="BN287" s="1" t="s">
        <v>289</v>
      </c>
      <c r="BO287" s="1" t="s">
        <v>290</v>
      </c>
      <c r="BP287" s="1">
        <v>184</v>
      </c>
      <c r="BQ287" s="1">
        <v>0</v>
      </c>
      <c r="BR287" s="4">
        <v>48.451086956521742</v>
      </c>
      <c r="BS287" s="4">
        <v>41.913043478260867</v>
      </c>
      <c r="BT287" s="4">
        <v>37.005434782608695</v>
      </c>
      <c r="BU287" s="4">
        <v>127.3695652173913</v>
      </c>
      <c r="BV287" s="4">
        <v>42.45652173913043</v>
      </c>
      <c r="BW287" s="1">
        <v>60</v>
      </c>
      <c r="BX287" s="1">
        <v>68</v>
      </c>
      <c r="BY287" s="1">
        <v>31</v>
      </c>
      <c r="BZ287" s="1">
        <v>25</v>
      </c>
      <c r="CA287" s="1">
        <v>0</v>
      </c>
      <c r="CB287" s="1">
        <v>0</v>
      </c>
      <c r="CC287" s="1">
        <v>85</v>
      </c>
      <c r="CD287" s="1">
        <v>50</v>
      </c>
      <c r="CE287" s="1">
        <v>31</v>
      </c>
      <c r="CF287" s="1">
        <v>18</v>
      </c>
      <c r="CG287" s="1">
        <v>0</v>
      </c>
      <c r="CH287" s="1">
        <v>2</v>
      </c>
      <c r="CI287" s="1">
        <v>102</v>
      </c>
      <c r="CJ287" s="1">
        <v>50</v>
      </c>
      <c r="CK287" s="1">
        <v>22</v>
      </c>
      <c r="CL287" s="1">
        <v>10</v>
      </c>
      <c r="CM287" s="1">
        <v>1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4"/>
      <c r="CT287" s="4"/>
      <c r="CU287" s="4"/>
      <c r="CV287" s="4"/>
      <c r="CW287" s="4"/>
      <c r="CX287" s="4"/>
      <c r="CY287" s="4"/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U287" s="1">
        <v>0</v>
      </c>
      <c r="DV287" s="1">
        <v>0</v>
      </c>
      <c r="DW287" s="1">
        <v>0</v>
      </c>
      <c r="DX287" s="1">
        <v>0</v>
      </c>
      <c r="DY287" s="1">
        <v>0</v>
      </c>
      <c r="DZ287" s="1">
        <v>184</v>
      </c>
      <c r="EA287" s="1">
        <v>0</v>
      </c>
      <c r="EB287" s="4">
        <v>48.451086956521742</v>
      </c>
      <c r="EC287" s="4">
        <v>41.913043478260867</v>
      </c>
      <c r="ED287" s="4">
        <v>37.005434782608695</v>
      </c>
      <c r="EE287" s="4"/>
      <c r="EF287" s="4">
        <v>127.3695652173913</v>
      </c>
      <c r="EG287" s="4">
        <v>42.45652173913043</v>
      </c>
      <c r="EH287" s="4">
        <v>42.45652173913043</v>
      </c>
      <c r="EI287" s="1">
        <v>60</v>
      </c>
      <c r="EJ287" s="1">
        <v>68</v>
      </c>
      <c r="EK287" s="1">
        <v>31</v>
      </c>
      <c r="EL287" s="1">
        <v>25</v>
      </c>
      <c r="EM287" s="1">
        <v>0</v>
      </c>
      <c r="EN287" s="1">
        <v>0</v>
      </c>
      <c r="EO287" s="1">
        <v>85</v>
      </c>
      <c r="EP287" s="1">
        <v>50</v>
      </c>
      <c r="EQ287" s="1">
        <v>31</v>
      </c>
      <c r="ER287" s="1">
        <v>18</v>
      </c>
      <c r="ES287" s="1">
        <v>0</v>
      </c>
      <c r="ET287" s="1">
        <v>2</v>
      </c>
      <c r="EU287" s="1">
        <v>102</v>
      </c>
      <c r="EV287" s="1">
        <v>50</v>
      </c>
      <c r="EW287" s="1">
        <v>22</v>
      </c>
      <c r="EX287" s="1">
        <v>10</v>
      </c>
      <c r="EY287" s="1">
        <v>1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154</v>
      </c>
      <c r="FJ287" s="1" t="s">
        <v>375</v>
      </c>
      <c r="FK287" s="1">
        <v>164</v>
      </c>
      <c r="FL287" s="1">
        <v>5</v>
      </c>
      <c r="FM287" s="1" t="s">
        <v>375</v>
      </c>
      <c r="FN287" s="1">
        <v>5</v>
      </c>
      <c r="FO287" s="1">
        <v>31</v>
      </c>
      <c r="FP287" s="1">
        <v>6</v>
      </c>
      <c r="FQ287" s="1">
        <v>31</v>
      </c>
      <c r="FR287" s="1" t="s">
        <v>326</v>
      </c>
      <c r="FS287" s="1">
        <v>313</v>
      </c>
      <c r="FT287" s="1">
        <v>134</v>
      </c>
      <c r="FU287" s="1">
        <v>313</v>
      </c>
    </row>
    <row r="288" spans="63:177">
      <c r="BK288" s="29">
        <v>486145038</v>
      </c>
      <c r="BL288" s="1" t="s">
        <v>244</v>
      </c>
      <c r="BM288" s="1">
        <v>149</v>
      </c>
      <c r="BN288" s="1" t="s">
        <v>289</v>
      </c>
      <c r="BO288" s="1" t="s">
        <v>370</v>
      </c>
      <c r="BP288" s="1">
        <v>325</v>
      </c>
      <c r="BQ288" s="1">
        <v>1</v>
      </c>
      <c r="BR288" s="4">
        <v>53.944444444444443</v>
      </c>
      <c r="BS288" s="4">
        <v>46.209876543209873</v>
      </c>
      <c r="BT288" s="4">
        <v>39.47530864197531</v>
      </c>
      <c r="BU288" s="4">
        <v>139.62962962962962</v>
      </c>
      <c r="BV288" s="4">
        <v>46.54320987654323</v>
      </c>
      <c r="BW288" s="1">
        <v>59</v>
      </c>
      <c r="BX288" s="1">
        <v>144</v>
      </c>
      <c r="BY288" s="1">
        <v>76</v>
      </c>
      <c r="BZ288" s="1">
        <v>45</v>
      </c>
      <c r="CA288" s="1">
        <v>0</v>
      </c>
      <c r="CB288" s="1">
        <v>0</v>
      </c>
      <c r="CC288" s="1">
        <v>110</v>
      </c>
      <c r="CD288" s="1">
        <v>123</v>
      </c>
      <c r="CE288" s="1">
        <v>50</v>
      </c>
      <c r="CF288" s="1">
        <v>41</v>
      </c>
      <c r="CG288" s="1">
        <v>1</v>
      </c>
      <c r="CH288" s="1">
        <v>5</v>
      </c>
      <c r="CI288" s="1">
        <v>158</v>
      </c>
      <c r="CJ288" s="1">
        <v>104</v>
      </c>
      <c r="CK288" s="1">
        <v>39</v>
      </c>
      <c r="CL288" s="1">
        <v>23</v>
      </c>
      <c r="CM288" s="1">
        <v>0</v>
      </c>
      <c r="CN288" s="1">
        <v>2</v>
      </c>
      <c r="CO288" s="1">
        <v>0</v>
      </c>
      <c r="CP288" s="1">
        <v>0</v>
      </c>
      <c r="CQ288" s="1">
        <v>65</v>
      </c>
      <c r="CR288" s="1">
        <v>0</v>
      </c>
      <c r="CS288" s="4">
        <v>47.646153846153844</v>
      </c>
      <c r="CT288" s="4">
        <v>42.46153846153846</v>
      </c>
      <c r="CU288" s="4">
        <v>46.030769230769231</v>
      </c>
      <c r="CV288" s="4">
        <v>56.8</v>
      </c>
      <c r="CW288" s="4">
        <v>136.13846153846154</v>
      </c>
      <c r="CX288" s="4">
        <v>45.379487179487178</v>
      </c>
      <c r="CY288" s="4">
        <v>48.234615384615381</v>
      </c>
      <c r="CZ288" s="1">
        <v>17</v>
      </c>
      <c r="DA288" s="1">
        <v>35</v>
      </c>
      <c r="DB288" s="1">
        <v>11</v>
      </c>
      <c r="DC288" s="1">
        <v>2</v>
      </c>
      <c r="DD288" s="1">
        <v>0</v>
      </c>
      <c r="DE288" s="1">
        <v>0</v>
      </c>
      <c r="DF288" s="1">
        <v>26</v>
      </c>
      <c r="DG288" s="1">
        <v>24</v>
      </c>
      <c r="DH288" s="1">
        <v>11</v>
      </c>
      <c r="DI288" s="1">
        <v>4</v>
      </c>
      <c r="DJ288" s="1">
        <v>0</v>
      </c>
      <c r="DK288" s="1">
        <v>0</v>
      </c>
      <c r="DL288" s="1">
        <v>23</v>
      </c>
      <c r="DM288" s="1">
        <v>21</v>
      </c>
      <c r="DN288" s="1">
        <v>18</v>
      </c>
      <c r="DO288" s="1">
        <v>3</v>
      </c>
      <c r="DP288" s="1">
        <v>0</v>
      </c>
      <c r="DQ288" s="1">
        <v>0</v>
      </c>
      <c r="DR288" s="1">
        <v>10</v>
      </c>
      <c r="DS288" s="1">
        <v>23</v>
      </c>
      <c r="DT288" s="1">
        <v>28</v>
      </c>
      <c r="DU288" s="1">
        <v>4</v>
      </c>
      <c r="DV288" s="1">
        <v>0</v>
      </c>
      <c r="DW288" s="1">
        <v>0</v>
      </c>
      <c r="DX288" s="1">
        <v>0</v>
      </c>
      <c r="DY288" s="1">
        <v>0</v>
      </c>
      <c r="DZ288" s="1">
        <v>390</v>
      </c>
      <c r="EA288" s="1">
        <v>1</v>
      </c>
      <c r="EB288" s="4">
        <v>52.89203084832905</v>
      </c>
      <c r="EC288" s="4">
        <v>45.583547557840618</v>
      </c>
      <c r="ED288" s="4">
        <v>40.570694087403602</v>
      </c>
      <c r="EE288" s="4">
        <v>56.8</v>
      </c>
      <c r="EF288" s="4">
        <v>139.04627249357327</v>
      </c>
      <c r="EG288" s="4">
        <v>46.348757497857747</v>
      </c>
      <c r="EH288" s="4">
        <v>46.825835475578408</v>
      </c>
      <c r="EI288" s="1">
        <v>76</v>
      </c>
      <c r="EJ288" s="1">
        <v>179</v>
      </c>
      <c r="EK288" s="1">
        <v>87</v>
      </c>
      <c r="EL288" s="1">
        <v>47</v>
      </c>
      <c r="EM288" s="1">
        <v>0</v>
      </c>
      <c r="EN288" s="1">
        <v>0</v>
      </c>
      <c r="EO288" s="1">
        <v>136</v>
      </c>
      <c r="EP288" s="1">
        <v>147</v>
      </c>
      <c r="EQ288" s="1">
        <v>61</v>
      </c>
      <c r="ER288" s="1">
        <v>45</v>
      </c>
      <c r="ES288" s="1">
        <v>1</v>
      </c>
      <c r="ET288" s="1">
        <v>5</v>
      </c>
      <c r="EU288" s="1">
        <v>181</v>
      </c>
      <c r="EV288" s="1">
        <v>125</v>
      </c>
      <c r="EW288" s="1">
        <v>57</v>
      </c>
      <c r="EX288" s="1">
        <v>26</v>
      </c>
      <c r="EY288" s="1">
        <v>0</v>
      </c>
      <c r="EZ288" s="1">
        <v>2</v>
      </c>
      <c r="FA288" s="1">
        <v>10</v>
      </c>
      <c r="FB288" s="1">
        <v>23</v>
      </c>
      <c r="FC288" s="1">
        <v>28</v>
      </c>
      <c r="FD288" s="1">
        <v>4</v>
      </c>
      <c r="FE288" s="1">
        <v>0</v>
      </c>
      <c r="FF288" s="1">
        <v>0</v>
      </c>
      <c r="FG288" s="1">
        <v>0</v>
      </c>
      <c r="FH288" s="1">
        <v>0</v>
      </c>
      <c r="FI288" s="1">
        <v>100</v>
      </c>
      <c r="FJ288" s="1">
        <v>101</v>
      </c>
      <c r="FK288" s="1">
        <v>116</v>
      </c>
      <c r="FL288" s="1">
        <v>2</v>
      </c>
      <c r="FM288" s="1">
        <v>4</v>
      </c>
      <c r="FN288" s="1">
        <v>2</v>
      </c>
      <c r="FO288" s="1">
        <v>31</v>
      </c>
      <c r="FP288" s="1">
        <v>6</v>
      </c>
      <c r="FQ288" s="1">
        <v>31</v>
      </c>
      <c r="FR288" s="1" t="s">
        <v>326</v>
      </c>
      <c r="FS288" s="1">
        <v>313</v>
      </c>
      <c r="FT288" s="1">
        <v>134</v>
      </c>
      <c r="FU288" s="1">
        <v>313</v>
      </c>
    </row>
    <row r="289" spans="63:177">
      <c r="BK289" s="29">
        <v>383785168</v>
      </c>
      <c r="BL289" s="1" t="s">
        <v>245</v>
      </c>
      <c r="BM289" s="1">
        <v>156</v>
      </c>
      <c r="BN289" s="1" t="s">
        <v>289</v>
      </c>
      <c r="BO289" s="1" t="s">
        <v>290</v>
      </c>
      <c r="BP289" s="1">
        <v>119</v>
      </c>
      <c r="BQ289" s="1">
        <v>0</v>
      </c>
      <c r="BR289" s="4">
        <v>44.075630252100844</v>
      </c>
      <c r="BS289" s="4">
        <v>35.966386554621849</v>
      </c>
      <c r="BT289" s="4">
        <v>35.663865546218489</v>
      </c>
      <c r="BU289" s="4">
        <v>115.70588235294117</v>
      </c>
      <c r="BV289" s="4">
        <v>38.568627450980408</v>
      </c>
      <c r="BW289" s="1">
        <v>41</v>
      </c>
      <c r="BX289" s="1">
        <v>49</v>
      </c>
      <c r="BY289" s="1">
        <v>20</v>
      </c>
      <c r="BZ289" s="1">
        <v>9</v>
      </c>
      <c r="CA289" s="1">
        <v>2</v>
      </c>
      <c r="CB289" s="1">
        <v>0</v>
      </c>
      <c r="CC289" s="1">
        <v>63</v>
      </c>
      <c r="CD289" s="1">
        <v>39</v>
      </c>
      <c r="CE289" s="1">
        <v>7</v>
      </c>
      <c r="CF289" s="1">
        <v>10</v>
      </c>
      <c r="CG289" s="1">
        <v>2</v>
      </c>
      <c r="CH289" s="1">
        <v>1</v>
      </c>
      <c r="CI289" s="1">
        <v>66</v>
      </c>
      <c r="CJ289" s="1">
        <v>31</v>
      </c>
      <c r="CK289" s="1">
        <v>14</v>
      </c>
      <c r="CL289" s="1">
        <v>8</v>
      </c>
      <c r="CM289" s="1">
        <v>2</v>
      </c>
      <c r="CN289" s="1">
        <v>0</v>
      </c>
      <c r="CO289" s="1">
        <v>1</v>
      </c>
      <c r="CP289" s="1">
        <v>0</v>
      </c>
      <c r="CQ289" s="1">
        <v>0</v>
      </c>
      <c r="CR289" s="1">
        <v>0</v>
      </c>
      <c r="CS289" s="4"/>
      <c r="CT289" s="4"/>
      <c r="CU289" s="4"/>
      <c r="CV289" s="4"/>
      <c r="CW289" s="4"/>
      <c r="CX289" s="4"/>
      <c r="CY289" s="4"/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U289" s="1">
        <v>0</v>
      </c>
      <c r="DV289" s="1">
        <v>0</v>
      </c>
      <c r="DW289" s="1">
        <v>0</v>
      </c>
      <c r="DX289" s="1">
        <v>0</v>
      </c>
      <c r="DY289" s="1">
        <v>0</v>
      </c>
      <c r="DZ289" s="1">
        <v>119</v>
      </c>
      <c r="EA289" s="1">
        <v>0</v>
      </c>
      <c r="EB289" s="4">
        <v>44.075630252100844</v>
      </c>
      <c r="EC289" s="4">
        <v>35.966386554621849</v>
      </c>
      <c r="ED289" s="4">
        <v>35.663865546218489</v>
      </c>
      <c r="EE289" s="4"/>
      <c r="EF289" s="4">
        <v>115.70588235294117</v>
      </c>
      <c r="EG289" s="4">
        <v>38.568627450980408</v>
      </c>
      <c r="EH289" s="4">
        <v>38.568627450980408</v>
      </c>
      <c r="EI289" s="1">
        <v>41</v>
      </c>
      <c r="EJ289" s="1">
        <v>49</v>
      </c>
      <c r="EK289" s="1">
        <v>20</v>
      </c>
      <c r="EL289" s="1">
        <v>9</v>
      </c>
      <c r="EM289" s="1">
        <v>2</v>
      </c>
      <c r="EN289" s="1">
        <v>0</v>
      </c>
      <c r="EO289" s="1">
        <v>63</v>
      </c>
      <c r="EP289" s="1">
        <v>39</v>
      </c>
      <c r="EQ289" s="1">
        <v>7</v>
      </c>
      <c r="ER289" s="1">
        <v>10</v>
      </c>
      <c r="ES289" s="1">
        <v>2</v>
      </c>
      <c r="ET289" s="1">
        <v>1</v>
      </c>
      <c r="EU289" s="1">
        <v>66</v>
      </c>
      <c r="EV289" s="1">
        <v>31</v>
      </c>
      <c r="EW289" s="1">
        <v>14</v>
      </c>
      <c r="EX289" s="1">
        <v>8</v>
      </c>
      <c r="EY289" s="1">
        <v>2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1</v>
      </c>
      <c r="FH289" s="1">
        <v>0</v>
      </c>
      <c r="FI289" s="1">
        <v>214</v>
      </c>
      <c r="FJ289" s="1" t="s">
        <v>375</v>
      </c>
      <c r="FK289" s="1">
        <v>223</v>
      </c>
      <c r="FL289" s="1">
        <v>12</v>
      </c>
      <c r="FM289" s="1" t="s">
        <v>375</v>
      </c>
      <c r="FN289" s="1">
        <v>13</v>
      </c>
      <c r="FO289" s="1">
        <v>31</v>
      </c>
      <c r="FP289" s="1">
        <v>6</v>
      </c>
      <c r="FQ289" s="1">
        <v>31</v>
      </c>
      <c r="FR289" s="1" t="s">
        <v>326</v>
      </c>
      <c r="FS289" s="1">
        <v>313</v>
      </c>
      <c r="FT289" s="1">
        <v>134</v>
      </c>
      <c r="FU289" s="1">
        <v>313</v>
      </c>
    </row>
    <row r="290" spans="63:177">
      <c r="BK290" s="29">
        <v>853425552</v>
      </c>
      <c r="BL290" s="1" t="s">
        <v>246</v>
      </c>
      <c r="BM290" s="1">
        <v>181</v>
      </c>
      <c r="BN290" s="1" t="s">
        <v>289</v>
      </c>
      <c r="BO290" s="1" t="s">
        <v>370</v>
      </c>
      <c r="BP290" s="1">
        <v>83</v>
      </c>
      <c r="BQ290" s="1">
        <v>1</v>
      </c>
      <c r="BR290" s="4">
        <v>42.219512195121951</v>
      </c>
      <c r="BS290" s="4">
        <v>28.585365853658537</v>
      </c>
      <c r="BT290" s="4">
        <v>33.695121951219512</v>
      </c>
      <c r="BU290" s="4">
        <v>104.5</v>
      </c>
      <c r="BV290" s="4">
        <v>34.833333333333329</v>
      </c>
      <c r="BW290" s="1">
        <v>31</v>
      </c>
      <c r="BX290" s="1">
        <v>31</v>
      </c>
      <c r="BY290" s="1">
        <v>15</v>
      </c>
      <c r="BZ290" s="1">
        <v>5</v>
      </c>
      <c r="CA290" s="1">
        <v>1</v>
      </c>
      <c r="CB290" s="1">
        <v>0</v>
      </c>
      <c r="CC290" s="1">
        <v>55</v>
      </c>
      <c r="CD290" s="1">
        <v>22</v>
      </c>
      <c r="CE290" s="1">
        <v>3</v>
      </c>
      <c r="CF290" s="1">
        <v>2</v>
      </c>
      <c r="CG290" s="1">
        <v>3</v>
      </c>
      <c r="CH290" s="1">
        <v>0</v>
      </c>
      <c r="CI290" s="1">
        <v>45</v>
      </c>
      <c r="CJ290" s="1">
        <v>28</v>
      </c>
      <c r="CK290" s="1">
        <v>4</v>
      </c>
      <c r="CL290" s="1">
        <v>5</v>
      </c>
      <c r="CM290" s="1">
        <v>1</v>
      </c>
      <c r="CN290" s="1">
        <v>0</v>
      </c>
      <c r="CO290" s="1">
        <v>1</v>
      </c>
      <c r="CP290" s="1">
        <v>0</v>
      </c>
      <c r="CQ290" s="1">
        <v>39</v>
      </c>
      <c r="CR290" s="1">
        <v>0</v>
      </c>
      <c r="CS290" s="4">
        <v>46.717948717948715</v>
      </c>
      <c r="CT290" s="4">
        <v>40.615384615384613</v>
      </c>
      <c r="CU290" s="4">
        <v>53.564102564102562</v>
      </c>
      <c r="CV290" s="4">
        <v>44.666666666666664</v>
      </c>
      <c r="CW290" s="4">
        <v>140.89743589743588</v>
      </c>
      <c r="CX290" s="4">
        <v>46.96581196581198</v>
      </c>
      <c r="CY290" s="4">
        <v>46.391025641025642</v>
      </c>
      <c r="CZ290" s="1">
        <v>10</v>
      </c>
      <c r="DA290" s="1">
        <v>19</v>
      </c>
      <c r="DB290" s="1">
        <v>8</v>
      </c>
      <c r="DC290" s="1">
        <v>2</v>
      </c>
      <c r="DD290" s="1">
        <v>0</v>
      </c>
      <c r="DE290" s="1">
        <v>0</v>
      </c>
      <c r="DF290" s="1">
        <v>16</v>
      </c>
      <c r="DG290" s="1">
        <v>15</v>
      </c>
      <c r="DH290" s="1">
        <v>7</v>
      </c>
      <c r="DI290" s="1">
        <v>1</v>
      </c>
      <c r="DJ290" s="1">
        <v>0</v>
      </c>
      <c r="DK290" s="1">
        <v>0</v>
      </c>
      <c r="DL290" s="1">
        <v>12</v>
      </c>
      <c r="DM290" s="1">
        <v>11</v>
      </c>
      <c r="DN290" s="1">
        <v>10</v>
      </c>
      <c r="DO290" s="1">
        <v>6</v>
      </c>
      <c r="DP290" s="1">
        <v>0</v>
      </c>
      <c r="DQ290" s="1">
        <v>0</v>
      </c>
      <c r="DR290" s="1">
        <v>6</v>
      </c>
      <c r="DS290" s="1">
        <v>28</v>
      </c>
      <c r="DT290" s="1">
        <v>5</v>
      </c>
      <c r="DU290" s="1">
        <v>0</v>
      </c>
      <c r="DV290" s="1">
        <v>1</v>
      </c>
      <c r="DW290" s="1">
        <v>0</v>
      </c>
      <c r="DX290" s="1">
        <v>0</v>
      </c>
      <c r="DY290" s="1">
        <v>0</v>
      </c>
      <c r="DZ290" s="1">
        <v>122</v>
      </c>
      <c r="EA290" s="1">
        <v>1</v>
      </c>
      <c r="EB290" s="4">
        <v>43.669421487603309</v>
      </c>
      <c r="EC290" s="4">
        <v>32.462809917355372</v>
      </c>
      <c r="ED290" s="4">
        <v>40.099173553719005</v>
      </c>
      <c r="EE290" s="4">
        <v>44.666666666666664</v>
      </c>
      <c r="EF290" s="4">
        <v>116.23140495867769</v>
      </c>
      <c r="EG290" s="4">
        <v>38.743801652892579</v>
      </c>
      <c r="EH290" s="4">
        <v>38.558539944903586</v>
      </c>
      <c r="EI290" s="1">
        <v>41</v>
      </c>
      <c r="EJ290" s="1">
        <v>50</v>
      </c>
      <c r="EK290" s="1">
        <v>23</v>
      </c>
      <c r="EL290" s="1">
        <v>7</v>
      </c>
      <c r="EM290" s="1">
        <v>1</v>
      </c>
      <c r="EN290" s="1">
        <v>0</v>
      </c>
      <c r="EO290" s="1">
        <v>71</v>
      </c>
      <c r="EP290" s="1">
        <v>37</v>
      </c>
      <c r="EQ290" s="1">
        <v>10</v>
      </c>
      <c r="ER290" s="1">
        <v>3</v>
      </c>
      <c r="ES290" s="1">
        <v>3</v>
      </c>
      <c r="ET290" s="1">
        <v>0</v>
      </c>
      <c r="EU290" s="1">
        <v>57</v>
      </c>
      <c r="EV290" s="1">
        <v>39</v>
      </c>
      <c r="EW290" s="1">
        <v>14</v>
      </c>
      <c r="EX290" s="1">
        <v>11</v>
      </c>
      <c r="EY290" s="1">
        <v>1</v>
      </c>
      <c r="EZ290" s="1">
        <v>0</v>
      </c>
      <c r="FA290" s="1">
        <v>6</v>
      </c>
      <c r="FB290" s="1">
        <v>28</v>
      </c>
      <c r="FC290" s="1">
        <v>5</v>
      </c>
      <c r="FD290" s="1">
        <v>0</v>
      </c>
      <c r="FE290" s="1">
        <v>1</v>
      </c>
      <c r="FF290" s="1">
        <v>0</v>
      </c>
      <c r="FG290" s="1">
        <v>1</v>
      </c>
      <c r="FH290" s="1">
        <v>0</v>
      </c>
      <c r="FI290" s="1">
        <v>263</v>
      </c>
      <c r="FJ290" s="1">
        <v>95</v>
      </c>
      <c r="FK290" s="1">
        <v>220</v>
      </c>
      <c r="FL290" s="1">
        <v>19</v>
      </c>
      <c r="FM290" s="1">
        <v>3</v>
      </c>
      <c r="FN290" s="1">
        <v>12</v>
      </c>
      <c r="FO290" s="1">
        <v>31</v>
      </c>
      <c r="FP290" s="1">
        <v>6</v>
      </c>
      <c r="FQ290" s="1">
        <v>31</v>
      </c>
      <c r="FR290" s="1" t="s">
        <v>326</v>
      </c>
      <c r="FS290" s="1">
        <v>313</v>
      </c>
      <c r="FT290" s="1">
        <v>134</v>
      </c>
      <c r="FU290" s="1">
        <v>313</v>
      </c>
    </row>
    <row r="291" spans="63:177">
      <c r="BK291" s="29">
        <v>115596565</v>
      </c>
      <c r="BL291" s="1" t="s">
        <v>247</v>
      </c>
      <c r="BM291" s="1">
        <v>183</v>
      </c>
      <c r="BN291" s="1" t="s">
        <v>289</v>
      </c>
      <c r="BO291" s="1" t="s">
        <v>370</v>
      </c>
      <c r="BP291" s="1">
        <v>71</v>
      </c>
      <c r="BQ291" s="1">
        <v>0</v>
      </c>
      <c r="BR291" s="4">
        <v>46.197183098591552</v>
      </c>
      <c r="BS291" s="4">
        <v>35.04225352112676</v>
      </c>
      <c r="BT291" s="4">
        <v>36.183098591549296</v>
      </c>
      <c r="BU291" s="4">
        <v>117.4225352112676</v>
      </c>
      <c r="BV291" s="4">
        <v>39.14084507042255</v>
      </c>
      <c r="BW291" s="1">
        <v>23</v>
      </c>
      <c r="BX291" s="1">
        <v>28</v>
      </c>
      <c r="BY291" s="1">
        <v>12</v>
      </c>
      <c r="BZ291" s="1">
        <v>8</v>
      </c>
      <c r="CA291" s="1">
        <v>0</v>
      </c>
      <c r="CB291" s="1">
        <v>0</v>
      </c>
      <c r="CC291" s="1">
        <v>40</v>
      </c>
      <c r="CD291" s="1">
        <v>21</v>
      </c>
      <c r="CE291" s="1">
        <v>3</v>
      </c>
      <c r="CF291" s="1">
        <v>7</v>
      </c>
      <c r="CG291" s="1">
        <v>0</v>
      </c>
      <c r="CH291" s="1">
        <v>3</v>
      </c>
      <c r="CI291" s="1">
        <v>41</v>
      </c>
      <c r="CJ291" s="1">
        <v>13</v>
      </c>
      <c r="CK291" s="1">
        <v>13</v>
      </c>
      <c r="CL291" s="1">
        <v>4</v>
      </c>
      <c r="CM291" s="1">
        <v>0</v>
      </c>
      <c r="CN291" s="1">
        <v>1</v>
      </c>
      <c r="CO291" s="1">
        <v>0</v>
      </c>
      <c r="CP291" s="1">
        <v>0</v>
      </c>
      <c r="CQ291" s="1">
        <v>30</v>
      </c>
      <c r="CR291" s="1">
        <v>0</v>
      </c>
      <c r="CS291" s="4">
        <v>52.333333333333336</v>
      </c>
      <c r="CT291" s="4">
        <v>44.133333333333333</v>
      </c>
      <c r="CU291" s="4">
        <v>50.033333333333331</v>
      </c>
      <c r="CV291" s="4">
        <v>47.366666666666667</v>
      </c>
      <c r="CW291" s="4">
        <v>146.5</v>
      </c>
      <c r="CX291" s="4">
        <v>48.833333333333336</v>
      </c>
      <c r="CY291" s="4">
        <v>48.466666666666669</v>
      </c>
      <c r="CZ291" s="1">
        <v>5</v>
      </c>
      <c r="DA291" s="1">
        <v>14</v>
      </c>
      <c r="DB291" s="1">
        <v>10</v>
      </c>
      <c r="DC291" s="1">
        <v>1</v>
      </c>
      <c r="DD291" s="1">
        <v>0</v>
      </c>
      <c r="DE291" s="1">
        <v>0</v>
      </c>
      <c r="DF291" s="1">
        <v>10</v>
      </c>
      <c r="DG291" s="1">
        <v>12</v>
      </c>
      <c r="DH291" s="1">
        <v>8</v>
      </c>
      <c r="DI291" s="1">
        <v>0</v>
      </c>
      <c r="DJ291" s="1">
        <v>0</v>
      </c>
      <c r="DK291" s="1">
        <v>0</v>
      </c>
      <c r="DL291" s="1">
        <v>8</v>
      </c>
      <c r="DM291" s="1">
        <v>11</v>
      </c>
      <c r="DN291" s="1">
        <v>6</v>
      </c>
      <c r="DO291" s="1">
        <v>5</v>
      </c>
      <c r="DP291" s="1">
        <v>0</v>
      </c>
      <c r="DQ291" s="1">
        <v>0</v>
      </c>
      <c r="DR291" s="1">
        <v>6</v>
      </c>
      <c r="DS291" s="1">
        <v>19</v>
      </c>
      <c r="DT291" s="1">
        <v>5</v>
      </c>
      <c r="DU291" s="1">
        <v>0</v>
      </c>
      <c r="DV291" s="1">
        <v>0</v>
      </c>
      <c r="DW291" s="1">
        <v>0</v>
      </c>
      <c r="DX291" s="1">
        <v>0</v>
      </c>
      <c r="DY291" s="1">
        <v>0</v>
      </c>
      <c r="DZ291" s="1">
        <v>101</v>
      </c>
      <c r="EA291" s="1">
        <v>0</v>
      </c>
      <c r="EB291" s="4">
        <v>48.019801980198018</v>
      </c>
      <c r="EC291" s="4">
        <v>37.742574257425744</v>
      </c>
      <c r="ED291" s="4">
        <v>40.297029702970299</v>
      </c>
      <c r="EE291" s="4">
        <v>47.366666666666667</v>
      </c>
      <c r="EF291" s="4">
        <v>126.05940594059406</v>
      </c>
      <c r="EG291" s="4">
        <v>42.019801980198004</v>
      </c>
      <c r="EH291" s="4">
        <v>41.910891089108887</v>
      </c>
      <c r="EI291" s="1">
        <v>28</v>
      </c>
      <c r="EJ291" s="1">
        <v>42</v>
      </c>
      <c r="EK291" s="1">
        <v>22</v>
      </c>
      <c r="EL291" s="1">
        <v>9</v>
      </c>
      <c r="EM291" s="1">
        <v>0</v>
      </c>
      <c r="EN291" s="1">
        <v>0</v>
      </c>
      <c r="EO291" s="1">
        <v>50</v>
      </c>
      <c r="EP291" s="1">
        <v>33</v>
      </c>
      <c r="EQ291" s="1">
        <v>11</v>
      </c>
      <c r="ER291" s="1">
        <v>7</v>
      </c>
      <c r="ES291" s="1">
        <v>0</v>
      </c>
      <c r="ET291" s="1">
        <v>3</v>
      </c>
      <c r="EU291" s="1">
        <v>49</v>
      </c>
      <c r="EV291" s="1">
        <v>24</v>
      </c>
      <c r="EW291" s="1">
        <v>19</v>
      </c>
      <c r="EX291" s="1">
        <v>9</v>
      </c>
      <c r="EY291" s="1">
        <v>0</v>
      </c>
      <c r="EZ291" s="1">
        <v>1</v>
      </c>
      <c r="FA291" s="1">
        <v>6</v>
      </c>
      <c r="FB291" s="1">
        <v>19</v>
      </c>
      <c r="FC291" s="1">
        <v>5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205</v>
      </c>
      <c r="FJ291" s="1">
        <v>81</v>
      </c>
      <c r="FK291" s="1">
        <v>174</v>
      </c>
      <c r="FL291" s="1">
        <v>11</v>
      </c>
      <c r="FM291" s="1">
        <v>1</v>
      </c>
      <c r="FN291" s="1">
        <v>7</v>
      </c>
      <c r="FO291" s="1">
        <v>31</v>
      </c>
      <c r="FP291" s="1">
        <v>6</v>
      </c>
      <c r="FQ291" s="1">
        <v>31</v>
      </c>
      <c r="FR291" s="1" t="s">
        <v>326</v>
      </c>
      <c r="FS291" s="1">
        <v>313</v>
      </c>
      <c r="FT291" s="1">
        <v>134</v>
      </c>
      <c r="FU291" s="1">
        <v>313</v>
      </c>
    </row>
    <row r="292" spans="63:177">
      <c r="BK292" s="29">
        <v>523285545</v>
      </c>
      <c r="BL292" s="1" t="s">
        <v>248</v>
      </c>
      <c r="BM292" s="1">
        <v>185</v>
      </c>
      <c r="BN292" s="1" t="s">
        <v>289</v>
      </c>
      <c r="BO292" s="1" t="s">
        <v>290</v>
      </c>
      <c r="BP292" s="1">
        <v>58</v>
      </c>
      <c r="BQ292" s="1">
        <v>0</v>
      </c>
      <c r="BR292" s="4">
        <v>28.586206896551722</v>
      </c>
      <c r="BS292" s="4">
        <v>23.310344827586206</v>
      </c>
      <c r="BT292" s="4">
        <v>21.120689655172413</v>
      </c>
      <c r="BU292" s="4">
        <v>73.017241379310349</v>
      </c>
      <c r="BV292" s="4">
        <v>24.339080459770116</v>
      </c>
      <c r="BW292" s="1">
        <v>38</v>
      </c>
      <c r="BX292" s="1">
        <v>17</v>
      </c>
      <c r="BY292" s="1">
        <v>2</v>
      </c>
      <c r="BZ292" s="1">
        <v>1</v>
      </c>
      <c r="CA292" s="1">
        <v>3</v>
      </c>
      <c r="CB292" s="1">
        <v>0</v>
      </c>
      <c r="CC292" s="1">
        <v>43</v>
      </c>
      <c r="CD292" s="1">
        <v>13</v>
      </c>
      <c r="CE292" s="1">
        <v>1</v>
      </c>
      <c r="CF292" s="1">
        <v>1</v>
      </c>
      <c r="CG292" s="1">
        <v>4</v>
      </c>
      <c r="CH292" s="1">
        <v>0</v>
      </c>
      <c r="CI292" s="1">
        <v>48</v>
      </c>
      <c r="CJ292" s="1">
        <v>9</v>
      </c>
      <c r="CK292" s="1">
        <v>1</v>
      </c>
      <c r="CL292" s="1">
        <v>0</v>
      </c>
      <c r="CM292" s="1">
        <v>3</v>
      </c>
      <c r="CN292" s="1">
        <v>0</v>
      </c>
      <c r="CO292" s="1">
        <v>3</v>
      </c>
      <c r="CP292" s="1">
        <v>0</v>
      </c>
      <c r="CQ292" s="1">
        <v>0</v>
      </c>
      <c r="CR292" s="1">
        <v>0</v>
      </c>
      <c r="CS292" s="4"/>
      <c r="CT292" s="4"/>
      <c r="CU292" s="4"/>
      <c r="CV292" s="4"/>
      <c r="CW292" s="4"/>
      <c r="CX292" s="4"/>
      <c r="CY292" s="4"/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U292" s="1">
        <v>0</v>
      </c>
      <c r="DV292" s="1">
        <v>0</v>
      </c>
      <c r="DW292" s="1">
        <v>0</v>
      </c>
      <c r="DX292" s="1">
        <v>0</v>
      </c>
      <c r="DY292" s="1">
        <v>0</v>
      </c>
      <c r="DZ292" s="1">
        <v>58</v>
      </c>
      <c r="EA292" s="1">
        <v>0</v>
      </c>
      <c r="EB292" s="4">
        <v>28.586206896551722</v>
      </c>
      <c r="EC292" s="4">
        <v>23.310344827586206</v>
      </c>
      <c r="ED292" s="4">
        <v>21.120689655172413</v>
      </c>
      <c r="EE292" s="4"/>
      <c r="EF292" s="4">
        <v>73.017241379310349</v>
      </c>
      <c r="EG292" s="4">
        <v>24.339080459770116</v>
      </c>
      <c r="EH292" s="4">
        <v>24.339080459770116</v>
      </c>
      <c r="EI292" s="1">
        <v>38</v>
      </c>
      <c r="EJ292" s="1">
        <v>17</v>
      </c>
      <c r="EK292" s="1">
        <v>2</v>
      </c>
      <c r="EL292" s="1">
        <v>1</v>
      </c>
      <c r="EM292" s="1">
        <v>3</v>
      </c>
      <c r="EN292" s="1">
        <v>0</v>
      </c>
      <c r="EO292" s="1">
        <v>43</v>
      </c>
      <c r="EP292" s="1">
        <v>13</v>
      </c>
      <c r="EQ292" s="1">
        <v>1</v>
      </c>
      <c r="ER292" s="1">
        <v>1</v>
      </c>
      <c r="ES292" s="1">
        <v>4</v>
      </c>
      <c r="ET292" s="1">
        <v>0</v>
      </c>
      <c r="EU292" s="1">
        <v>48</v>
      </c>
      <c r="EV292" s="1">
        <v>9</v>
      </c>
      <c r="EW292" s="1">
        <v>1</v>
      </c>
      <c r="EX292" s="1">
        <v>0</v>
      </c>
      <c r="EY292" s="1">
        <v>3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3</v>
      </c>
      <c r="FH292" s="1">
        <v>0</v>
      </c>
      <c r="FI292" s="1">
        <v>307</v>
      </c>
      <c r="FJ292" s="1" t="s">
        <v>375</v>
      </c>
      <c r="FK292" s="1">
        <v>308</v>
      </c>
      <c r="FL292" s="1">
        <v>29</v>
      </c>
      <c r="FM292" s="1" t="s">
        <v>375</v>
      </c>
      <c r="FN292" s="1">
        <v>29</v>
      </c>
      <c r="FO292" s="1">
        <v>31</v>
      </c>
      <c r="FP292" s="1">
        <v>6</v>
      </c>
      <c r="FQ292" s="1">
        <v>31</v>
      </c>
      <c r="FR292" s="1" t="s">
        <v>326</v>
      </c>
      <c r="FS292" s="1">
        <v>313</v>
      </c>
      <c r="FT292" s="1">
        <v>134</v>
      </c>
      <c r="FU292" s="1">
        <v>313</v>
      </c>
    </row>
    <row r="293" spans="63:177">
      <c r="BK293" s="29">
        <v>344261012</v>
      </c>
      <c r="BL293" s="1" t="s">
        <v>249</v>
      </c>
      <c r="BM293" s="1">
        <v>206</v>
      </c>
      <c r="BN293" s="1" t="s">
        <v>289</v>
      </c>
      <c r="BO293" s="1" t="s">
        <v>290</v>
      </c>
      <c r="BP293" s="1">
        <v>46</v>
      </c>
      <c r="BQ293" s="1">
        <v>1</v>
      </c>
      <c r="BR293" s="4">
        <v>45.644444444444446</v>
      </c>
      <c r="BS293" s="4">
        <v>35.466666666666669</v>
      </c>
      <c r="BT293" s="4">
        <v>30.711111111111112</v>
      </c>
      <c r="BU293" s="4">
        <v>111.82222222222222</v>
      </c>
      <c r="BV293" s="4">
        <v>37.274074074074072</v>
      </c>
      <c r="BW293" s="1">
        <v>14</v>
      </c>
      <c r="BX293" s="1">
        <v>19</v>
      </c>
      <c r="BY293" s="1">
        <v>7</v>
      </c>
      <c r="BZ293" s="1">
        <v>5</v>
      </c>
      <c r="CA293" s="1">
        <v>1</v>
      </c>
      <c r="CB293" s="1">
        <v>0</v>
      </c>
      <c r="CC293" s="1">
        <v>24</v>
      </c>
      <c r="CD293" s="1">
        <v>13</v>
      </c>
      <c r="CE293" s="1">
        <v>7</v>
      </c>
      <c r="CF293" s="1">
        <v>1</v>
      </c>
      <c r="CG293" s="1">
        <v>1</v>
      </c>
      <c r="CH293" s="1">
        <v>0</v>
      </c>
      <c r="CI293" s="1">
        <v>27</v>
      </c>
      <c r="CJ293" s="1">
        <v>15</v>
      </c>
      <c r="CK293" s="1">
        <v>1</v>
      </c>
      <c r="CL293" s="1">
        <v>2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4"/>
      <c r="CT293" s="4"/>
      <c r="CU293" s="4"/>
      <c r="CV293" s="4"/>
      <c r="CW293" s="4"/>
      <c r="CX293" s="4"/>
      <c r="CY293" s="4"/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U293" s="1">
        <v>0</v>
      </c>
      <c r="DV293" s="1">
        <v>0</v>
      </c>
      <c r="DW293" s="1">
        <v>0</v>
      </c>
      <c r="DX293" s="1">
        <v>0</v>
      </c>
      <c r="DY293" s="1">
        <v>0</v>
      </c>
      <c r="DZ293" s="1">
        <v>46</v>
      </c>
      <c r="EA293" s="1">
        <v>1</v>
      </c>
      <c r="EB293" s="4">
        <v>45.644444444444446</v>
      </c>
      <c r="EC293" s="4">
        <v>35.466666666666669</v>
      </c>
      <c r="ED293" s="4">
        <v>30.711111111111112</v>
      </c>
      <c r="EE293" s="4"/>
      <c r="EF293" s="4">
        <v>111.82222222222222</v>
      </c>
      <c r="EG293" s="4">
        <v>37.274074074074072</v>
      </c>
      <c r="EH293" s="4">
        <v>37.274074074074072</v>
      </c>
      <c r="EI293" s="1">
        <v>14</v>
      </c>
      <c r="EJ293" s="1">
        <v>19</v>
      </c>
      <c r="EK293" s="1">
        <v>7</v>
      </c>
      <c r="EL293" s="1">
        <v>5</v>
      </c>
      <c r="EM293" s="1">
        <v>1</v>
      </c>
      <c r="EN293" s="1">
        <v>0</v>
      </c>
      <c r="EO293" s="1">
        <v>24</v>
      </c>
      <c r="EP293" s="1">
        <v>13</v>
      </c>
      <c r="EQ293" s="1">
        <v>7</v>
      </c>
      <c r="ER293" s="1">
        <v>1</v>
      </c>
      <c r="ES293" s="1">
        <v>1</v>
      </c>
      <c r="ET293" s="1">
        <v>0</v>
      </c>
      <c r="EU293" s="1">
        <v>27</v>
      </c>
      <c r="EV293" s="1">
        <v>15</v>
      </c>
      <c r="EW293" s="1">
        <v>1</v>
      </c>
      <c r="EX293" s="1">
        <v>2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234</v>
      </c>
      <c r="FJ293" s="1" t="s">
        <v>375</v>
      </c>
      <c r="FK293" s="1">
        <v>241</v>
      </c>
      <c r="FL293" s="1">
        <v>16</v>
      </c>
      <c r="FM293" s="1" t="s">
        <v>375</v>
      </c>
      <c r="FN293" s="1">
        <v>17</v>
      </c>
      <c r="FO293" s="1">
        <v>31</v>
      </c>
      <c r="FP293" s="1">
        <v>6</v>
      </c>
      <c r="FQ293" s="1">
        <v>31</v>
      </c>
      <c r="FR293" s="1" t="s">
        <v>326</v>
      </c>
      <c r="FS293" s="1">
        <v>313</v>
      </c>
      <c r="FT293" s="1">
        <v>134</v>
      </c>
      <c r="FU293" s="1">
        <v>313</v>
      </c>
    </row>
    <row r="294" spans="63:177">
      <c r="BK294" s="29">
        <v>145475088</v>
      </c>
      <c r="BL294" s="1" t="s">
        <v>250</v>
      </c>
      <c r="BM294" s="1">
        <v>216</v>
      </c>
      <c r="BN294" s="1" t="s">
        <v>289</v>
      </c>
      <c r="BO294" s="1" t="s">
        <v>370</v>
      </c>
      <c r="BP294" s="1">
        <v>49</v>
      </c>
      <c r="BQ294" s="1">
        <v>0</v>
      </c>
      <c r="BR294" s="4">
        <v>41.367346938775512</v>
      </c>
      <c r="BS294" s="4">
        <v>24.653061224489797</v>
      </c>
      <c r="BT294" s="4">
        <v>29.979591836734695</v>
      </c>
      <c r="BU294" s="4">
        <v>96</v>
      </c>
      <c r="BV294" s="4">
        <v>31.999999999999989</v>
      </c>
      <c r="BW294" s="1">
        <v>23</v>
      </c>
      <c r="BX294" s="1">
        <v>14</v>
      </c>
      <c r="BY294" s="1">
        <v>8</v>
      </c>
      <c r="BZ294" s="1">
        <v>4</v>
      </c>
      <c r="CA294" s="1">
        <v>0</v>
      </c>
      <c r="CB294" s="1">
        <v>0</v>
      </c>
      <c r="CC294" s="1">
        <v>36</v>
      </c>
      <c r="CD294" s="1">
        <v>10</v>
      </c>
      <c r="CE294" s="1">
        <v>2</v>
      </c>
      <c r="CF294" s="1">
        <v>1</v>
      </c>
      <c r="CG294" s="1">
        <v>0</v>
      </c>
      <c r="CH294" s="1">
        <v>0</v>
      </c>
      <c r="CI294" s="1">
        <v>31</v>
      </c>
      <c r="CJ294" s="1">
        <v>15</v>
      </c>
      <c r="CK294" s="1">
        <v>2</v>
      </c>
      <c r="CL294" s="1">
        <v>1</v>
      </c>
      <c r="CM294" s="1">
        <v>1</v>
      </c>
      <c r="CN294" s="1">
        <v>0</v>
      </c>
      <c r="CO294" s="1">
        <v>0</v>
      </c>
      <c r="CP294" s="1">
        <v>0</v>
      </c>
      <c r="CQ294" s="1">
        <v>6</v>
      </c>
      <c r="CR294" s="1">
        <v>0</v>
      </c>
      <c r="CS294" s="4">
        <v>46.333333333333336</v>
      </c>
      <c r="CT294" s="4">
        <v>36.666666666666664</v>
      </c>
      <c r="CU294" s="4">
        <v>49.5</v>
      </c>
      <c r="CV294" s="4">
        <v>41.333333333333336</v>
      </c>
      <c r="CW294" s="4">
        <v>132.5</v>
      </c>
      <c r="CX294" s="4">
        <v>44.166666666666664</v>
      </c>
      <c r="CY294" s="4">
        <v>43.458333333333336</v>
      </c>
      <c r="CZ294" s="1">
        <v>3</v>
      </c>
      <c r="DA294" s="1">
        <v>0</v>
      </c>
      <c r="DB294" s="1">
        <v>3</v>
      </c>
      <c r="DC294" s="1">
        <v>0</v>
      </c>
      <c r="DD294" s="1">
        <v>0</v>
      </c>
      <c r="DE294" s="1">
        <v>0</v>
      </c>
      <c r="DF294" s="1">
        <v>3</v>
      </c>
      <c r="DG294" s="1">
        <v>1</v>
      </c>
      <c r="DH294" s="1">
        <v>2</v>
      </c>
      <c r="DI294" s="1">
        <v>0</v>
      </c>
      <c r="DJ294" s="1">
        <v>0</v>
      </c>
      <c r="DK294" s="1">
        <v>0</v>
      </c>
      <c r="DL294" s="1">
        <v>3</v>
      </c>
      <c r="DM294" s="1">
        <v>0</v>
      </c>
      <c r="DN294" s="1">
        <v>2</v>
      </c>
      <c r="DO294" s="1">
        <v>1</v>
      </c>
      <c r="DP294" s="1">
        <v>0</v>
      </c>
      <c r="DQ294" s="1">
        <v>0</v>
      </c>
      <c r="DR294" s="1">
        <v>3</v>
      </c>
      <c r="DS294" s="1">
        <v>1</v>
      </c>
      <c r="DT294" s="1">
        <v>1</v>
      </c>
      <c r="DU294" s="1">
        <v>1</v>
      </c>
      <c r="DV294" s="1">
        <v>0</v>
      </c>
      <c r="DW294" s="1">
        <v>0</v>
      </c>
      <c r="DX294" s="1">
        <v>0</v>
      </c>
      <c r="DY294" s="1">
        <v>0</v>
      </c>
      <c r="DZ294" s="1">
        <v>55</v>
      </c>
      <c r="EA294" s="1">
        <v>0</v>
      </c>
      <c r="EB294" s="4">
        <v>41.909090909090907</v>
      </c>
      <c r="EC294" s="4">
        <v>25.963636363636365</v>
      </c>
      <c r="ED294" s="4">
        <v>32.109090909090909</v>
      </c>
      <c r="EE294" s="4">
        <v>41.333333333333336</v>
      </c>
      <c r="EF294" s="4">
        <v>99.981818181818184</v>
      </c>
      <c r="EG294" s="4">
        <v>33.327272727272721</v>
      </c>
      <c r="EH294" s="4">
        <v>33.249999999999993</v>
      </c>
      <c r="EI294" s="1">
        <v>26</v>
      </c>
      <c r="EJ294" s="1">
        <v>14</v>
      </c>
      <c r="EK294" s="1">
        <v>11</v>
      </c>
      <c r="EL294" s="1">
        <v>4</v>
      </c>
      <c r="EM294" s="1">
        <v>0</v>
      </c>
      <c r="EN294" s="1">
        <v>0</v>
      </c>
      <c r="EO294" s="1">
        <v>39</v>
      </c>
      <c r="EP294" s="1">
        <v>11</v>
      </c>
      <c r="EQ294" s="1">
        <v>4</v>
      </c>
      <c r="ER294" s="1">
        <v>1</v>
      </c>
      <c r="ES294" s="1">
        <v>0</v>
      </c>
      <c r="ET294" s="1">
        <v>0</v>
      </c>
      <c r="EU294" s="1">
        <v>34</v>
      </c>
      <c r="EV294" s="1">
        <v>15</v>
      </c>
      <c r="EW294" s="1">
        <v>4</v>
      </c>
      <c r="EX294" s="1">
        <v>2</v>
      </c>
      <c r="EY294" s="1">
        <v>1</v>
      </c>
      <c r="EZ294" s="1">
        <v>0</v>
      </c>
      <c r="FA294" s="1">
        <v>3</v>
      </c>
      <c r="FB294" s="1">
        <v>1</v>
      </c>
      <c r="FC294" s="1">
        <v>1</v>
      </c>
      <c r="FD294" s="1">
        <v>1</v>
      </c>
      <c r="FE294" s="1">
        <v>0</v>
      </c>
      <c r="FF294" s="1">
        <v>0</v>
      </c>
      <c r="FG294" s="1">
        <v>0</v>
      </c>
      <c r="FH294" s="1">
        <v>0</v>
      </c>
      <c r="FI294" s="1">
        <v>279</v>
      </c>
      <c r="FJ294" s="1">
        <v>106</v>
      </c>
      <c r="FK294" s="1">
        <v>276</v>
      </c>
      <c r="FL294" s="1">
        <v>24</v>
      </c>
      <c r="FM294" s="1">
        <v>5</v>
      </c>
      <c r="FN294" s="1">
        <v>22</v>
      </c>
      <c r="FO294" s="1">
        <v>31</v>
      </c>
      <c r="FP294" s="1">
        <v>6</v>
      </c>
      <c r="FQ294" s="1">
        <v>31</v>
      </c>
      <c r="FR294" s="1" t="s">
        <v>326</v>
      </c>
      <c r="FS294" s="1">
        <v>313</v>
      </c>
      <c r="FT294" s="1">
        <v>134</v>
      </c>
      <c r="FU294" s="1">
        <v>313</v>
      </c>
    </row>
    <row r="295" spans="63:177">
      <c r="BK295" s="29">
        <v>860085015</v>
      </c>
      <c r="BL295" s="1" t="s">
        <v>251</v>
      </c>
      <c r="BM295" s="1">
        <v>218</v>
      </c>
      <c r="BN295" s="1" t="s">
        <v>289</v>
      </c>
      <c r="BO295" s="1" t="s">
        <v>290</v>
      </c>
      <c r="BP295" s="1">
        <v>317</v>
      </c>
      <c r="BQ295" s="1">
        <v>0</v>
      </c>
      <c r="BR295" s="4">
        <v>42.239747634069403</v>
      </c>
      <c r="BS295" s="4">
        <v>33.716088328075713</v>
      </c>
      <c r="BT295" s="4">
        <v>29.425867507886434</v>
      </c>
      <c r="BU295" s="4">
        <v>105.38170347003154</v>
      </c>
      <c r="BV295" s="4">
        <v>35.127234490010537</v>
      </c>
      <c r="BW295" s="1">
        <v>121</v>
      </c>
      <c r="BX295" s="1">
        <v>122</v>
      </c>
      <c r="BY295" s="1">
        <v>54</v>
      </c>
      <c r="BZ295" s="1">
        <v>20</v>
      </c>
      <c r="CA295" s="1">
        <v>2</v>
      </c>
      <c r="CB295" s="1">
        <v>0</v>
      </c>
      <c r="CC295" s="1">
        <v>173</v>
      </c>
      <c r="CD295" s="1">
        <v>105</v>
      </c>
      <c r="CE295" s="1">
        <v>27</v>
      </c>
      <c r="CF295" s="1">
        <v>12</v>
      </c>
      <c r="CG295" s="1">
        <v>3</v>
      </c>
      <c r="CH295" s="1">
        <v>0</v>
      </c>
      <c r="CI295" s="1">
        <v>216</v>
      </c>
      <c r="CJ295" s="1">
        <v>72</v>
      </c>
      <c r="CK295" s="1">
        <v>20</v>
      </c>
      <c r="CL295" s="1">
        <v>9</v>
      </c>
      <c r="CM295" s="1">
        <v>2</v>
      </c>
      <c r="CN295" s="1">
        <v>0</v>
      </c>
      <c r="CO295" s="1">
        <v>1</v>
      </c>
      <c r="CP295" s="1">
        <v>0</v>
      </c>
      <c r="CQ295" s="1">
        <v>0</v>
      </c>
      <c r="CR295" s="1">
        <v>0</v>
      </c>
      <c r="CS295" s="4"/>
      <c r="CT295" s="4"/>
      <c r="CU295" s="4"/>
      <c r="CV295" s="4"/>
      <c r="CW295" s="4"/>
      <c r="CX295" s="4"/>
      <c r="CY295" s="4"/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U295" s="1">
        <v>0</v>
      </c>
      <c r="DV295" s="1">
        <v>0</v>
      </c>
      <c r="DW295" s="1">
        <v>0</v>
      </c>
      <c r="DX295" s="1">
        <v>0</v>
      </c>
      <c r="DY295" s="1">
        <v>0</v>
      </c>
      <c r="DZ295" s="1">
        <v>317</v>
      </c>
      <c r="EA295" s="1">
        <v>0</v>
      </c>
      <c r="EB295" s="4">
        <v>42.239747634069403</v>
      </c>
      <c r="EC295" s="4">
        <v>33.716088328075713</v>
      </c>
      <c r="ED295" s="4">
        <v>29.425867507886434</v>
      </c>
      <c r="EE295" s="4"/>
      <c r="EF295" s="4">
        <v>105.38170347003154</v>
      </c>
      <c r="EG295" s="4">
        <v>35.127234490010537</v>
      </c>
      <c r="EH295" s="4">
        <v>35.127234490010537</v>
      </c>
      <c r="EI295" s="1">
        <v>121</v>
      </c>
      <c r="EJ295" s="1">
        <v>122</v>
      </c>
      <c r="EK295" s="1">
        <v>54</v>
      </c>
      <c r="EL295" s="1">
        <v>20</v>
      </c>
      <c r="EM295" s="1">
        <v>2</v>
      </c>
      <c r="EN295" s="1">
        <v>0</v>
      </c>
      <c r="EO295" s="1">
        <v>173</v>
      </c>
      <c r="EP295" s="1">
        <v>105</v>
      </c>
      <c r="EQ295" s="1">
        <v>27</v>
      </c>
      <c r="ER295" s="1">
        <v>12</v>
      </c>
      <c r="ES295" s="1">
        <v>3</v>
      </c>
      <c r="ET295" s="1">
        <v>0</v>
      </c>
      <c r="EU295" s="1">
        <v>216</v>
      </c>
      <c r="EV295" s="1">
        <v>72</v>
      </c>
      <c r="EW295" s="1">
        <v>20</v>
      </c>
      <c r="EX295" s="1">
        <v>9</v>
      </c>
      <c r="EY295" s="1">
        <v>2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1</v>
      </c>
      <c r="FH295" s="1">
        <v>0</v>
      </c>
      <c r="FI295" s="1">
        <v>259</v>
      </c>
      <c r="FJ295" s="1" t="s">
        <v>375</v>
      </c>
      <c r="FK295" s="1">
        <v>266</v>
      </c>
      <c r="FL295" s="1">
        <v>18</v>
      </c>
      <c r="FM295" s="1" t="s">
        <v>375</v>
      </c>
      <c r="FN295" s="1">
        <v>20</v>
      </c>
      <c r="FO295" s="1">
        <v>31</v>
      </c>
      <c r="FP295" s="1">
        <v>6</v>
      </c>
      <c r="FQ295" s="1">
        <v>31</v>
      </c>
      <c r="FR295" s="1" t="s">
        <v>326</v>
      </c>
      <c r="FS295" s="1">
        <v>313</v>
      </c>
      <c r="FT295" s="1">
        <v>134</v>
      </c>
      <c r="FU295" s="1">
        <v>313</v>
      </c>
    </row>
    <row r="296" spans="63:177">
      <c r="BK296" s="29">
        <v>646041279</v>
      </c>
      <c r="BL296" s="1" t="s">
        <v>252</v>
      </c>
      <c r="BM296" s="1">
        <v>230</v>
      </c>
      <c r="BN296" s="1" t="s">
        <v>289</v>
      </c>
      <c r="BO296" s="1" t="s">
        <v>370</v>
      </c>
      <c r="BP296" s="1">
        <v>76</v>
      </c>
      <c r="BQ296" s="1">
        <v>0</v>
      </c>
      <c r="BR296" s="4">
        <v>38</v>
      </c>
      <c r="BS296" s="4">
        <v>34.263157894736842</v>
      </c>
      <c r="BT296" s="4">
        <v>31.421052631578949</v>
      </c>
      <c r="BU296" s="4">
        <v>103.68421052631579</v>
      </c>
      <c r="BV296" s="4">
        <v>34.561403508771924</v>
      </c>
      <c r="BW296" s="1">
        <v>40</v>
      </c>
      <c r="BX296" s="1">
        <v>23</v>
      </c>
      <c r="BY296" s="1">
        <v>6</v>
      </c>
      <c r="BZ296" s="1">
        <v>7</v>
      </c>
      <c r="CA296" s="1">
        <v>0</v>
      </c>
      <c r="CB296" s="1">
        <v>0</v>
      </c>
      <c r="CC296" s="1">
        <v>45</v>
      </c>
      <c r="CD296" s="1">
        <v>21</v>
      </c>
      <c r="CE296" s="1">
        <v>6</v>
      </c>
      <c r="CF296" s="1">
        <v>4</v>
      </c>
      <c r="CG296" s="1">
        <v>2</v>
      </c>
      <c r="CH296" s="1">
        <v>0</v>
      </c>
      <c r="CI296" s="1">
        <v>49</v>
      </c>
      <c r="CJ296" s="1">
        <v>16</v>
      </c>
      <c r="CK296" s="1">
        <v>9</v>
      </c>
      <c r="CL296" s="1">
        <v>2</v>
      </c>
      <c r="CM296" s="1">
        <v>1</v>
      </c>
      <c r="CN296" s="1">
        <v>0</v>
      </c>
      <c r="CO296" s="1">
        <v>0</v>
      </c>
      <c r="CP296" s="1">
        <v>0</v>
      </c>
      <c r="CQ296" s="1">
        <v>21</v>
      </c>
      <c r="CR296" s="1">
        <v>0</v>
      </c>
      <c r="CS296" s="4">
        <v>40.38095238095238</v>
      </c>
      <c r="CT296" s="4">
        <v>35.80952380952381</v>
      </c>
      <c r="CU296" s="4">
        <v>38.666666666666664</v>
      </c>
      <c r="CV296" s="4">
        <v>50.285714285714285</v>
      </c>
      <c r="CW296" s="4">
        <v>114.85714285714286</v>
      </c>
      <c r="CX296" s="4">
        <v>38.285714285714292</v>
      </c>
      <c r="CY296" s="4">
        <v>41.285714285714285</v>
      </c>
      <c r="CZ296" s="1">
        <v>7</v>
      </c>
      <c r="DA296" s="1">
        <v>11</v>
      </c>
      <c r="DB296" s="1">
        <v>3</v>
      </c>
      <c r="DC296" s="1">
        <v>0</v>
      </c>
      <c r="DD296" s="1">
        <v>0</v>
      </c>
      <c r="DE296" s="1">
        <v>0</v>
      </c>
      <c r="DF296" s="1">
        <v>9</v>
      </c>
      <c r="DG296" s="1">
        <v>11</v>
      </c>
      <c r="DH296" s="1">
        <v>0</v>
      </c>
      <c r="DI296" s="1">
        <v>1</v>
      </c>
      <c r="DJ296" s="1">
        <v>0</v>
      </c>
      <c r="DK296" s="1">
        <v>0</v>
      </c>
      <c r="DL296" s="1">
        <v>10</v>
      </c>
      <c r="DM296" s="1">
        <v>7</v>
      </c>
      <c r="DN296" s="1">
        <v>3</v>
      </c>
      <c r="DO296" s="1">
        <v>1</v>
      </c>
      <c r="DP296" s="1">
        <v>0</v>
      </c>
      <c r="DQ296" s="1">
        <v>0</v>
      </c>
      <c r="DR296" s="1">
        <v>4</v>
      </c>
      <c r="DS296" s="1">
        <v>9</v>
      </c>
      <c r="DT296" s="1">
        <v>6</v>
      </c>
      <c r="DU296" s="1">
        <v>2</v>
      </c>
      <c r="DV296" s="1">
        <v>1</v>
      </c>
      <c r="DW296" s="1">
        <v>0</v>
      </c>
      <c r="DX296" s="1">
        <v>0</v>
      </c>
      <c r="DY296" s="1">
        <v>0</v>
      </c>
      <c r="DZ296" s="1">
        <v>97</v>
      </c>
      <c r="EA296" s="1">
        <v>0</v>
      </c>
      <c r="EB296" s="4">
        <v>38.515463917525771</v>
      </c>
      <c r="EC296" s="4">
        <v>34.597938144329895</v>
      </c>
      <c r="ED296" s="4">
        <v>32.989690721649481</v>
      </c>
      <c r="EE296" s="4">
        <v>50.285714285714285</v>
      </c>
      <c r="EF296" s="4">
        <v>106.10309278350516</v>
      </c>
      <c r="EG296" s="4">
        <v>35.367697594501713</v>
      </c>
      <c r="EH296" s="4">
        <v>36.017182130584189</v>
      </c>
      <c r="EI296" s="1">
        <v>47</v>
      </c>
      <c r="EJ296" s="1">
        <v>34</v>
      </c>
      <c r="EK296" s="1">
        <v>9</v>
      </c>
      <c r="EL296" s="1">
        <v>7</v>
      </c>
      <c r="EM296" s="1">
        <v>0</v>
      </c>
      <c r="EN296" s="1">
        <v>0</v>
      </c>
      <c r="EO296" s="1">
        <v>54</v>
      </c>
      <c r="EP296" s="1">
        <v>32</v>
      </c>
      <c r="EQ296" s="1">
        <v>6</v>
      </c>
      <c r="ER296" s="1">
        <v>5</v>
      </c>
      <c r="ES296" s="1">
        <v>2</v>
      </c>
      <c r="ET296" s="1">
        <v>0</v>
      </c>
      <c r="EU296" s="1">
        <v>59</v>
      </c>
      <c r="EV296" s="1">
        <v>23</v>
      </c>
      <c r="EW296" s="1">
        <v>12</v>
      </c>
      <c r="EX296" s="1">
        <v>3</v>
      </c>
      <c r="EY296" s="1">
        <v>1</v>
      </c>
      <c r="EZ296" s="1">
        <v>0</v>
      </c>
      <c r="FA296" s="1">
        <v>4</v>
      </c>
      <c r="FB296" s="1">
        <v>9</v>
      </c>
      <c r="FC296" s="1">
        <v>6</v>
      </c>
      <c r="FD296" s="1">
        <v>2</v>
      </c>
      <c r="FE296" s="1">
        <v>1</v>
      </c>
      <c r="FF296" s="1">
        <v>0</v>
      </c>
      <c r="FG296" s="1">
        <v>0</v>
      </c>
      <c r="FH296" s="1">
        <v>0</v>
      </c>
      <c r="FI296" s="1">
        <v>264</v>
      </c>
      <c r="FJ296" s="1">
        <v>124</v>
      </c>
      <c r="FK296" s="1">
        <v>263</v>
      </c>
      <c r="FL296" s="1">
        <v>20</v>
      </c>
      <c r="FM296" s="1">
        <v>6</v>
      </c>
      <c r="FN296" s="1">
        <v>19</v>
      </c>
      <c r="FO296" s="1">
        <v>31</v>
      </c>
      <c r="FP296" s="1">
        <v>6</v>
      </c>
      <c r="FQ296" s="1">
        <v>31</v>
      </c>
      <c r="FR296" s="1" t="s">
        <v>326</v>
      </c>
      <c r="FS296" s="1">
        <v>313</v>
      </c>
      <c r="FT296" s="1">
        <v>134</v>
      </c>
      <c r="FU296" s="1">
        <v>313</v>
      </c>
    </row>
    <row r="297" spans="63:177">
      <c r="BK297" s="29">
        <v>301545779</v>
      </c>
      <c r="BL297" s="1" t="s">
        <v>253</v>
      </c>
      <c r="BM297" s="1">
        <v>234</v>
      </c>
      <c r="BN297" s="1" t="s">
        <v>289</v>
      </c>
      <c r="BO297" s="1" t="s">
        <v>290</v>
      </c>
      <c r="BP297" s="1">
        <v>76</v>
      </c>
      <c r="BQ297" s="1">
        <v>0</v>
      </c>
      <c r="BR297" s="4">
        <v>53.631578947368418</v>
      </c>
      <c r="BS297" s="4">
        <v>46.368421052631582</v>
      </c>
      <c r="BT297" s="4">
        <v>44.69736842105263</v>
      </c>
      <c r="BU297" s="4">
        <v>144.69736842105263</v>
      </c>
      <c r="BV297" s="4">
        <v>48.232456140350877</v>
      </c>
      <c r="BW297" s="1">
        <v>14</v>
      </c>
      <c r="BX297" s="1">
        <v>32</v>
      </c>
      <c r="BY297" s="1">
        <v>17</v>
      </c>
      <c r="BZ297" s="1">
        <v>13</v>
      </c>
      <c r="CA297" s="1">
        <v>0</v>
      </c>
      <c r="CB297" s="1">
        <v>0</v>
      </c>
      <c r="CC297" s="1">
        <v>26</v>
      </c>
      <c r="CD297" s="1">
        <v>24</v>
      </c>
      <c r="CE297" s="1">
        <v>16</v>
      </c>
      <c r="CF297" s="1">
        <v>10</v>
      </c>
      <c r="CG297" s="1">
        <v>0</v>
      </c>
      <c r="CH297" s="1">
        <v>2</v>
      </c>
      <c r="CI297" s="1">
        <v>30</v>
      </c>
      <c r="CJ297" s="1">
        <v>24</v>
      </c>
      <c r="CK297" s="1">
        <v>12</v>
      </c>
      <c r="CL297" s="1">
        <v>10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4"/>
      <c r="CT297" s="4"/>
      <c r="CU297" s="4"/>
      <c r="CV297" s="4"/>
      <c r="CW297" s="4"/>
      <c r="CX297" s="4"/>
      <c r="CY297" s="4"/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U297" s="1">
        <v>0</v>
      </c>
      <c r="DV297" s="1">
        <v>0</v>
      </c>
      <c r="DW297" s="1">
        <v>0</v>
      </c>
      <c r="DX297" s="1">
        <v>0</v>
      </c>
      <c r="DY297" s="1">
        <v>0</v>
      </c>
      <c r="DZ297" s="1">
        <v>76</v>
      </c>
      <c r="EA297" s="1">
        <v>0</v>
      </c>
      <c r="EB297" s="4">
        <v>53.631578947368418</v>
      </c>
      <c r="EC297" s="4">
        <v>46.368421052631582</v>
      </c>
      <c r="ED297" s="4">
        <v>44.69736842105263</v>
      </c>
      <c r="EE297" s="4"/>
      <c r="EF297" s="4">
        <v>144.69736842105263</v>
      </c>
      <c r="EG297" s="4">
        <v>48.232456140350877</v>
      </c>
      <c r="EH297" s="4">
        <v>48.232456140350877</v>
      </c>
      <c r="EI297" s="1">
        <v>14</v>
      </c>
      <c r="EJ297" s="1">
        <v>32</v>
      </c>
      <c r="EK297" s="1">
        <v>17</v>
      </c>
      <c r="EL297" s="1">
        <v>13</v>
      </c>
      <c r="EM297" s="1">
        <v>0</v>
      </c>
      <c r="EN297" s="1">
        <v>0</v>
      </c>
      <c r="EO297" s="1">
        <v>26</v>
      </c>
      <c r="EP297" s="1">
        <v>24</v>
      </c>
      <c r="EQ297" s="1">
        <v>16</v>
      </c>
      <c r="ER297" s="1">
        <v>10</v>
      </c>
      <c r="ES297" s="1">
        <v>0</v>
      </c>
      <c r="ET297" s="1">
        <v>2</v>
      </c>
      <c r="EU297" s="1">
        <v>30</v>
      </c>
      <c r="EV297" s="1">
        <v>24</v>
      </c>
      <c r="EW297" s="1">
        <v>12</v>
      </c>
      <c r="EX297" s="1">
        <v>10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73</v>
      </c>
      <c r="FJ297" s="1" t="s">
        <v>375</v>
      </c>
      <c r="FK297" s="1">
        <v>84</v>
      </c>
      <c r="FL297" s="1">
        <v>1</v>
      </c>
      <c r="FM297" s="1" t="s">
        <v>375</v>
      </c>
      <c r="FN297" s="1">
        <v>1</v>
      </c>
      <c r="FO297" s="1">
        <v>31</v>
      </c>
      <c r="FP297" s="1">
        <v>6</v>
      </c>
      <c r="FQ297" s="1">
        <v>31</v>
      </c>
      <c r="FR297" s="1" t="s">
        <v>326</v>
      </c>
      <c r="FS297" s="1">
        <v>313</v>
      </c>
      <c r="FT297" s="1">
        <v>134</v>
      </c>
      <c r="FU297" s="1">
        <v>313</v>
      </c>
    </row>
    <row r="298" spans="63:177">
      <c r="BK298" s="29">
        <v>398620624</v>
      </c>
      <c r="BL298" s="1" t="s">
        <v>254</v>
      </c>
      <c r="BM298" s="1">
        <v>237</v>
      </c>
      <c r="BN298" s="1" t="s">
        <v>289</v>
      </c>
      <c r="BO298" s="1" t="s">
        <v>290</v>
      </c>
      <c r="BP298" s="1">
        <v>56</v>
      </c>
      <c r="BQ298" s="1">
        <v>0</v>
      </c>
      <c r="BR298" s="4">
        <v>34.785714285714285</v>
      </c>
      <c r="BS298" s="4">
        <v>27.928571428571427</v>
      </c>
      <c r="BT298" s="4">
        <v>26.839285714285715</v>
      </c>
      <c r="BU298" s="4">
        <v>89.553571428571431</v>
      </c>
      <c r="BV298" s="4">
        <v>29.851190476190478</v>
      </c>
      <c r="BW298" s="1">
        <v>26</v>
      </c>
      <c r="BX298" s="1">
        <v>23</v>
      </c>
      <c r="BY298" s="1">
        <v>6</v>
      </c>
      <c r="BZ298" s="1">
        <v>1</v>
      </c>
      <c r="CA298" s="1">
        <v>3</v>
      </c>
      <c r="CB298" s="1">
        <v>0</v>
      </c>
      <c r="CC298" s="1">
        <v>37</v>
      </c>
      <c r="CD298" s="1">
        <v>16</v>
      </c>
      <c r="CE298" s="1">
        <v>1</v>
      </c>
      <c r="CF298" s="1">
        <v>2</v>
      </c>
      <c r="CG298" s="1">
        <v>2</v>
      </c>
      <c r="CH298" s="1">
        <v>0</v>
      </c>
      <c r="CI298" s="1">
        <v>38</v>
      </c>
      <c r="CJ298" s="1">
        <v>14</v>
      </c>
      <c r="CK298" s="1">
        <v>3</v>
      </c>
      <c r="CL298" s="1">
        <v>1</v>
      </c>
      <c r="CM298" s="1">
        <v>3</v>
      </c>
      <c r="CN298" s="1">
        <v>0</v>
      </c>
      <c r="CO298" s="1">
        <v>2</v>
      </c>
      <c r="CP298" s="1">
        <v>0</v>
      </c>
      <c r="CQ298" s="1">
        <v>0</v>
      </c>
      <c r="CR298" s="1">
        <v>0</v>
      </c>
      <c r="CS298" s="4"/>
      <c r="CT298" s="4"/>
      <c r="CU298" s="4"/>
      <c r="CV298" s="4"/>
      <c r="CW298" s="4"/>
      <c r="CX298" s="4"/>
      <c r="CY298" s="4"/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U298" s="1">
        <v>0</v>
      </c>
      <c r="DV298" s="1">
        <v>0</v>
      </c>
      <c r="DW298" s="1">
        <v>0</v>
      </c>
      <c r="DX298" s="1">
        <v>0</v>
      </c>
      <c r="DY298" s="1">
        <v>0</v>
      </c>
      <c r="DZ298" s="1">
        <v>56</v>
      </c>
      <c r="EA298" s="1">
        <v>0</v>
      </c>
      <c r="EB298" s="4">
        <v>34.785714285714285</v>
      </c>
      <c r="EC298" s="4">
        <v>27.928571428571427</v>
      </c>
      <c r="ED298" s="4">
        <v>26.839285714285715</v>
      </c>
      <c r="EE298" s="4"/>
      <c r="EF298" s="4">
        <v>89.553571428571431</v>
      </c>
      <c r="EG298" s="4">
        <v>29.851190476190478</v>
      </c>
      <c r="EH298" s="4">
        <v>29.851190476190478</v>
      </c>
      <c r="EI298" s="1">
        <v>26</v>
      </c>
      <c r="EJ298" s="1">
        <v>23</v>
      </c>
      <c r="EK298" s="1">
        <v>6</v>
      </c>
      <c r="EL298" s="1">
        <v>1</v>
      </c>
      <c r="EM298" s="1">
        <v>3</v>
      </c>
      <c r="EN298" s="1">
        <v>0</v>
      </c>
      <c r="EO298" s="1">
        <v>37</v>
      </c>
      <c r="EP298" s="1">
        <v>16</v>
      </c>
      <c r="EQ298" s="1">
        <v>1</v>
      </c>
      <c r="ER298" s="1">
        <v>2</v>
      </c>
      <c r="ES298" s="1">
        <v>2</v>
      </c>
      <c r="ET298" s="1">
        <v>0</v>
      </c>
      <c r="EU298" s="1">
        <v>38</v>
      </c>
      <c r="EV298" s="1">
        <v>14</v>
      </c>
      <c r="EW298" s="1">
        <v>3</v>
      </c>
      <c r="EX298" s="1">
        <v>1</v>
      </c>
      <c r="EY298" s="1">
        <v>3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2</v>
      </c>
      <c r="FH298" s="1">
        <v>0</v>
      </c>
      <c r="FI298" s="1">
        <v>297</v>
      </c>
      <c r="FJ298" s="1" t="s">
        <v>375</v>
      </c>
      <c r="FK298" s="1">
        <v>298</v>
      </c>
      <c r="FL298" s="1">
        <v>27</v>
      </c>
      <c r="FM298" s="1" t="s">
        <v>375</v>
      </c>
      <c r="FN298" s="1">
        <v>27</v>
      </c>
      <c r="FO298" s="1">
        <v>31</v>
      </c>
      <c r="FP298" s="1">
        <v>6</v>
      </c>
      <c r="FQ298" s="1">
        <v>31</v>
      </c>
      <c r="FR298" s="1" t="s">
        <v>326</v>
      </c>
      <c r="FS298" s="1">
        <v>313</v>
      </c>
      <c r="FT298" s="1">
        <v>134</v>
      </c>
      <c r="FU298" s="1">
        <v>313</v>
      </c>
    </row>
    <row r="299" spans="63:177">
      <c r="BK299" s="29">
        <v>556244694</v>
      </c>
      <c r="BL299" s="1" t="s">
        <v>255</v>
      </c>
      <c r="BM299" s="1">
        <v>241</v>
      </c>
      <c r="BN299" s="1" t="s">
        <v>289</v>
      </c>
      <c r="BO299" s="1" t="s">
        <v>290</v>
      </c>
      <c r="BP299" s="1">
        <v>60</v>
      </c>
      <c r="BQ299" s="1">
        <v>0</v>
      </c>
      <c r="BR299" s="4">
        <v>40.5</v>
      </c>
      <c r="BS299" s="4">
        <v>33.4</v>
      </c>
      <c r="BT299" s="4">
        <v>29.6</v>
      </c>
      <c r="BU299" s="4">
        <v>103.5</v>
      </c>
      <c r="BV299" s="4">
        <v>34.5</v>
      </c>
      <c r="BW299" s="1">
        <v>21</v>
      </c>
      <c r="BX299" s="1">
        <v>29</v>
      </c>
      <c r="BY299" s="1">
        <v>9</v>
      </c>
      <c r="BZ299" s="1">
        <v>1</v>
      </c>
      <c r="CA299" s="1">
        <v>1</v>
      </c>
      <c r="CB299" s="1">
        <v>0</v>
      </c>
      <c r="CC299" s="1">
        <v>31</v>
      </c>
      <c r="CD299" s="1">
        <v>23</v>
      </c>
      <c r="CE299" s="1">
        <v>3</v>
      </c>
      <c r="CF299" s="1">
        <v>3</v>
      </c>
      <c r="CG299" s="1">
        <v>1</v>
      </c>
      <c r="CH299" s="1">
        <v>0</v>
      </c>
      <c r="CI299" s="1">
        <v>40</v>
      </c>
      <c r="CJ299" s="1">
        <v>14</v>
      </c>
      <c r="CK299" s="1">
        <v>5</v>
      </c>
      <c r="CL299" s="1">
        <v>1</v>
      </c>
      <c r="CM299" s="1">
        <v>1</v>
      </c>
      <c r="CN299" s="1">
        <v>0</v>
      </c>
      <c r="CO299" s="1">
        <v>1</v>
      </c>
      <c r="CP299" s="1">
        <v>0</v>
      </c>
      <c r="CQ299" s="1">
        <v>0</v>
      </c>
      <c r="CR299" s="1">
        <v>0</v>
      </c>
      <c r="CS299" s="4"/>
      <c r="CT299" s="4"/>
      <c r="CU299" s="4"/>
      <c r="CV299" s="4"/>
      <c r="CW299" s="4"/>
      <c r="CX299" s="4"/>
      <c r="CY299" s="4"/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U299" s="1">
        <v>0</v>
      </c>
      <c r="DV299" s="1">
        <v>0</v>
      </c>
      <c r="DW299" s="1">
        <v>0</v>
      </c>
      <c r="DX299" s="1">
        <v>0</v>
      </c>
      <c r="DY299" s="1">
        <v>0</v>
      </c>
      <c r="DZ299" s="1">
        <v>60</v>
      </c>
      <c r="EA299" s="1">
        <v>0</v>
      </c>
      <c r="EB299" s="4">
        <v>40.5</v>
      </c>
      <c r="EC299" s="4">
        <v>33.4</v>
      </c>
      <c r="ED299" s="4">
        <v>29.6</v>
      </c>
      <c r="EE299" s="4"/>
      <c r="EF299" s="4">
        <v>103.5</v>
      </c>
      <c r="EG299" s="4">
        <v>34.5</v>
      </c>
      <c r="EH299" s="4">
        <v>34.5</v>
      </c>
      <c r="EI299" s="1">
        <v>21</v>
      </c>
      <c r="EJ299" s="1">
        <v>29</v>
      </c>
      <c r="EK299" s="1">
        <v>9</v>
      </c>
      <c r="EL299" s="1">
        <v>1</v>
      </c>
      <c r="EM299" s="1">
        <v>1</v>
      </c>
      <c r="EN299" s="1">
        <v>0</v>
      </c>
      <c r="EO299" s="1">
        <v>31</v>
      </c>
      <c r="EP299" s="1">
        <v>23</v>
      </c>
      <c r="EQ299" s="1">
        <v>3</v>
      </c>
      <c r="ER299" s="1">
        <v>3</v>
      </c>
      <c r="ES299" s="1">
        <v>1</v>
      </c>
      <c r="ET299" s="1">
        <v>0</v>
      </c>
      <c r="EU299" s="1">
        <v>40</v>
      </c>
      <c r="EV299" s="1">
        <v>14</v>
      </c>
      <c r="EW299" s="1">
        <v>5</v>
      </c>
      <c r="EX299" s="1">
        <v>1</v>
      </c>
      <c r="EY299" s="1">
        <v>1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1</v>
      </c>
      <c r="FH299" s="1">
        <v>0</v>
      </c>
      <c r="FI299" s="1">
        <v>265</v>
      </c>
      <c r="FJ299" s="1" t="s">
        <v>375</v>
      </c>
      <c r="FK299" s="1">
        <v>270</v>
      </c>
      <c r="FL299" s="1">
        <v>21</v>
      </c>
      <c r="FM299" s="1" t="s">
        <v>375</v>
      </c>
      <c r="FN299" s="1">
        <v>21</v>
      </c>
      <c r="FO299" s="1">
        <v>31</v>
      </c>
      <c r="FP299" s="1">
        <v>6</v>
      </c>
      <c r="FQ299" s="1">
        <v>31</v>
      </c>
      <c r="FR299" s="1" t="s">
        <v>326</v>
      </c>
      <c r="FS299" s="1">
        <v>313</v>
      </c>
      <c r="FT299" s="1">
        <v>134</v>
      </c>
      <c r="FU299" s="1">
        <v>313</v>
      </c>
    </row>
    <row r="300" spans="63:177">
      <c r="BK300" s="29">
        <v>613640268</v>
      </c>
      <c r="BL300" s="1" t="s">
        <v>256</v>
      </c>
      <c r="BM300" s="1">
        <v>256</v>
      </c>
      <c r="BN300" s="1" t="s">
        <v>289</v>
      </c>
      <c r="BO300" s="1" t="s">
        <v>290</v>
      </c>
      <c r="BP300" s="1">
        <v>21</v>
      </c>
      <c r="BQ300" s="1">
        <v>0</v>
      </c>
      <c r="BR300" s="4">
        <v>36.142857142857146</v>
      </c>
      <c r="BS300" s="4">
        <v>29.904761904761905</v>
      </c>
      <c r="BT300" s="4">
        <v>32.904761904761905</v>
      </c>
      <c r="BU300" s="4">
        <v>98.952380952380949</v>
      </c>
      <c r="BV300" s="4">
        <v>32.984126984126988</v>
      </c>
      <c r="BW300" s="1">
        <v>13</v>
      </c>
      <c r="BX300" s="1">
        <v>4</v>
      </c>
      <c r="BY300" s="1">
        <v>3</v>
      </c>
      <c r="BZ300" s="1">
        <v>1</v>
      </c>
      <c r="CA300" s="1">
        <v>0</v>
      </c>
      <c r="CB300" s="1">
        <v>0</v>
      </c>
      <c r="CC300" s="1">
        <v>14</v>
      </c>
      <c r="CD300" s="1">
        <v>4</v>
      </c>
      <c r="CE300" s="1">
        <v>2</v>
      </c>
      <c r="CF300" s="1">
        <v>1</v>
      </c>
      <c r="CG300" s="1">
        <v>0</v>
      </c>
      <c r="CH300" s="1">
        <v>0</v>
      </c>
      <c r="CI300" s="1">
        <v>13</v>
      </c>
      <c r="CJ300" s="1">
        <v>6</v>
      </c>
      <c r="CK300" s="1">
        <v>0</v>
      </c>
      <c r="CL300" s="1">
        <v>2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4"/>
      <c r="CT300" s="4"/>
      <c r="CU300" s="4"/>
      <c r="CV300" s="4"/>
      <c r="CW300" s="4"/>
      <c r="CX300" s="4"/>
      <c r="CY300" s="4"/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U300" s="1">
        <v>0</v>
      </c>
      <c r="DV300" s="1">
        <v>0</v>
      </c>
      <c r="DW300" s="1">
        <v>0</v>
      </c>
      <c r="DX300" s="1">
        <v>0</v>
      </c>
      <c r="DY300" s="1">
        <v>0</v>
      </c>
      <c r="DZ300" s="1">
        <v>21</v>
      </c>
      <c r="EA300" s="1">
        <v>0</v>
      </c>
      <c r="EB300" s="4">
        <v>36.142857142857146</v>
      </c>
      <c r="EC300" s="4">
        <v>29.904761904761905</v>
      </c>
      <c r="ED300" s="4">
        <v>32.904761904761905</v>
      </c>
      <c r="EE300" s="4"/>
      <c r="EF300" s="4">
        <v>98.952380952380949</v>
      </c>
      <c r="EG300" s="4">
        <v>32.984126984126988</v>
      </c>
      <c r="EH300" s="4">
        <v>32.984126984126988</v>
      </c>
      <c r="EI300" s="1">
        <v>13</v>
      </c>
      <c r="EJ300" s="1">
        <v>4</v>
      </c>
      <c r="EK300" s="1">
        <v>3</v>
      </c>
      <c r="EL300" s="1">
        <v>1</v>
      </c>
      <c r="EM300" s="1">
        <v>0</v>
      </c>
      <c r="EN300" s="1">
        <v>0</v>
      </c>
      <c r="EO300" s="1">
        <v>14</v>
      </c>
      <c r="EP300" s="1">
        <v>4</v>
      </c>
      <c r="EQ300" s="1">
        <v>2</v>
      </c>
      <c r="ER300" s="1">
        <v>1</v>
      </c>
      <c r="ES300" s="1">
        <v>0</v>
      </c>
      <c r="ET300" s="1">
        <v>0</v>
      </c>
      <c r="EU300" s="1">
        <v>13</v>
      </c>
      <c r="EV300" s="1">
        <v>6</v>
      </c>
      <c r="EW300" s="1">
        <v>0</v>
      </c>
      <c r="EX300" s="1">
        <v>2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274</v>
      </c>
      <c r="FJ300" s="1" t="s">
        <v>375</v>
      </c>
      <c r="FK300" s="1">
        <v>279</v>
      </c>
      <c r="FL300" s="1">
        <v>22</v>
      </c>
      <c r="FM300" s="1" t="s">
        <v>375</v>
      </c>
      <c r="FN300" s="1">
        <v>23</v>
      </c>
      <c r="FO300" s="1">
        <v>31</v>
      </c>
      <c r="FP300" s="1">
        <v>6</v>
      </c>
      <c r="FQ300" s="1">
        <v>31</v>
      </c>
      <c r="FR300" s="1" t="s">
        <v>326</v>
      </c>
      <c r="FS300" s="1">
        <v>313</v>
      </c>
      <c r="FT300" s="1">
        <v>134</v>
      </c>
      <c r="FU300" s="1">
        <v>313</v>
      </c>
    </row>
    <row r="301" spans="63:177">
      <c r="BK301" s="29">
        <v>745832558</v>
      </c>
      <c r="BL301" s="1" t="s">
        <v>258</v>
      </c>
      <c r="BM301" s="1">
        <v>262</v>
      </c>
      <c r="BN301" s="1" t="s">
        <v>289</v>
      </c>
      <c r="BO301" s="1" t="s">
        <v>290</v>
      </c>
      <c r="BP301" s="1">
        <v>88</v>
      </c>
      <c r="BQ301" s="1">
        <v>0</v>
      </c>
      <c r="BR301" s="4">
        <v>40.409090909090907</v>
      </c>
      <c r="BS301" s="4">
        <v>29</v>
      </c>
      <c r="BT301" s="4">
        <v>26.681818181818183</v>
      </c>
      <c r="BU301" s="4">
        <v>96.090909090909093</v>
      </c>
      <c r="BV301" s="4">
        <v>32.030303030303024</v>
      </c>
      <c r="BW301" s="1">
        <v>38</v>
      </c>
      <c r="BX301" s="1">
        <v>30</v>
      </c>
      <c r="BY301" s="1">
        <v>15</v>
      </c>
      <c r="BZ301" s="1">
        <v>5</v>
      </c>
      <c r="CA301" s="1">
        <v>1</v>
      </c>
      <c r="CB301" s="1">
        <v>0</v>
      </c>
      <c r="CC301" s="1">
        <v>60</v>
      </c>
      <c r="CD301" s="1">
        <v>16</v>
      </c>
      <c r="CE301" s="1">
        <v>3</v>
      </c>
      <c r="CF301" s="1">
        <v>9</v>
      </c>
      <c r="CG301" s="1">
        <v>6</v>
      </c>
      <c r="CH301" s="1">
        <v>2</v>
      </c>
      <c r="CI301" s="1">
        <v>66</v>
      </c>
      <c r="CJ301" s="1">
        <v>13</v>
      </c>
      <c r="CK301" s="1">
        <v>7</v>
      </c>
      <c r="CL301" s="1">
        <v>2</v>
      </c>
      <c r="CM301" s="1">
        <v>2</v>
      </c>
      <c r="CN301" s="1">
        <v>0</v>
      </c>
      <c r="CO301" s="1">
        <v>1</v>
      </c>
      <c r="CP301" s="1">
        <v>0</v>
      </c>
      <c r="CQ301" s="1">
        <v>0</v>
      </c>
      <c r="CR301" s="1">
        <v>0</v>
      </c>
      <c r="CS301" s="4"/>
      <c r="CT301" s="4"/>
      <c r="CU301" s="4"/>
      <c r="CV301" s="4"/>
      <c r="CW301" s="4"/>
      <c r="CX301" s="4"/>
      <c r="CY301" s="4"/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U301" s="1">
        <v>0</v>
      </c>
      <c r="DV301" s="1">
        <v>0</v>
      </c>
      <c r="DW301" s="1">
        <v>0</v>
      </c>
      <c r="DX301" s="1">
        <v>0</v>
      </c>
      <c r="DY301" s="1">
        <v>0</v>
      </c>
      <c r="DZ301" s="1">
        <v>88</v>
      </c>
      <c r="EA301" s="1">
        <v>0</v>
      </c>
      <c r="EB301" s="4">
        <v>40.409090909090907</v>
      </c>
      <c r="EC301" s="4">
        <v>29</v>
      </c>
      <c r="ED301" s="4">
        <v>26.681818181818183</v>
      </c>
      <c r="EE301" s="4"/>
      <c r="EF301" s="4">
        <v>96.090909090909093</v>
      </c>
      <c r="EG301" s="4">
        <v>32.030303030303024</v>
      </c>
      <c r="EH301" s="4">
        <v>32.030303030303024</v>
      </c>
      <c r="EI301" s="1">
        <v>38</v>
      </c>
      <c r="EJ301" s="1">
        <v>30</v>
      </c>
      <c r="EK301" s="1">
        <v>15</v>
      </c>
      <c r="EL301" s="1">
        <v>5</v>
      </c>
      <c r="EM301" s="1">
        <v>1</v>
      </c>
      <c r="EN301" s="1">
        <v>0</v>
      </c>
      <c r="EO301" s="1">
        <v>60</v>
      </c>
      <c r="EP301" s="1">
        <v>16</v>
      </c>
      <c r="EQ301" s="1">
        <v>3</v>
      </c>
      <c r="ER301" s="1">
        <v>9</v>
      </c>
      <c r="ES301" s="1">
        <v>6</v>
      </c>
      <c r="ET301" s="1">
        <v>2</v>
      </c>
      <c r="EU301" s="1">
        <v>66</v>
      </c>
      <c r="EV301" s="1">
        <v>13</v>
      </c>
      <c r="EW301" s="1">
        <v>7</v>
      </c>
      <c r="EX301" s="1">
        <v>2</v>
      </c>
      <c r="EY301" s="1">
        <v>2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1</v>
      </c>
      <c r="FH301" s="1">
        <v>0</v>
      </c>
      <c r="FI301" s="1">
        <v>278</v>
      </c>
      <c r="FJ301" s="1" t="s">
        <v>375</v>
      </c>
      <c r="FK301" s="1">
        <v>282</v>
      </c>
      <c r="FL301" s="1">
        <v>23</v>
      </c>
      <c r="FM301" s="1" t="s">
        <v>375</v>
      </c>
      <c r="FN301" s="1">
        <v>24</v>
      </c>
      <c r="FO301" s="1">
        <v>31</v>
      </c>
      <c r="FP301" s="1">
        <v>6</v>
      </c>
      <c r="FQ301" s="1">
        <v>31</v>
      </c>
      <c r="FR301" s="1" t="s">
        <v>326</v>
      </c>
      <c r="FS301" s="1">
        <v>313</v>
      </c>
      <c r="FT301" s="1">
        <v>134</v>
      </c>
      <c r="FU301" s="1">
        <v>313</v>
      </c>
    </row>
    <row r="302" spans="63:177">
      <c r="BK302" s="29">
        <v>226270818</v>
      </c>
      <c r="BL302" s="1" t="s">
        <v>259</v>
      </c>
      <c r="BM302" s="1">
        <v>322</v>
      </c>
      <c r="BN302" s="1" t="s">
        <v>289</v>
      </c>
      <c r="BO302" s="1" t="s">
        <v>290</v>
      </c>
      <c r="BP302" s="1">
        <v>273</v>
      </c>
      <c r="BQ302" s="1">
        <v>0</v>
      </c>
      <c r="BR302" s="4">
        <v>43.439560439560438</v>
      </c>
      <c r="BS302" s="4">
        <v>35.824175824175825</v>
      </c>
      <c r="BT302" s="4">
        <v>29.926739926739927</v>
      </c>
      <c r="BU302" s="4">
        <v>109.19047619047619</v>
      </c>
      <c r="BV302" s="4">
        <v>36.396825396825413</v>
      </c>
      <c r="BW302" s="1">
        <v>92</v>
      </c>
      <c r="BX302" s="1">
        <v>118</v>
      </c>
      <c r="BY302" s="1">
        <v>53</v>
      </c>
      <c r="BZ302" s="1">
        <v>10</v>
      </c>
      <c r="CA302" s="1">
        <v>6</v>
      </c>
      <c r="CB302" s="1">
        <v>0</v>
      </c>
      <c r="CC302" s="1">
        <v>135</v>
      </c>
      <c r="CD302" s="1">
        <v>95</v>
      </c>
      <c r="CE302" s="1">
        <v>27</v>
      </c>
      <c r="CF302" s="1">
        <v>16</v>
      </c>
      <c r="CG302" s="1">
        <v>9</v>
      </c>
      <c r="CH302" s="1">
        <v>3</v>
      </c>
      <c r="CI302" s="1">
        <v>175</v>
      </c>
      <c r="CJ302" s="1">
        <v>72</v>
      </c>
      <c r="CK302" s="1">
        <v>18</v>
      </c>
      <c r="CL302" s="1">
        <v>8</v>
      </c>
      <c r="CM302" s="1">
        <v>8</v>
      </c>
      <c r="CN302" s="1">
        <v>1</v>
      </c>
      <c r="CO302" s="1">
        <v>5</v>
      </c>
      <c r="CP302" s="1">
        <v>0</v>
      </c>
      <c r="CQ302" s="1">
        <v>0</v>
      </c>
      <c r="CR302" s="1">
        <v>0</v>
      </c>
      <c r="CS302" s="4"/>
      <c r="CT302" s="4"/>
      <c r="CU302" s="4"/>
      <c r="CV302" s="4"/>
      <c r="CW302" s="4"/>
      <c r="CX302" s="4"/>
      <c r="CY302" s="4"/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U302" s="1">
        <v>0</v>
      </c>
      <c r="DV302" s="1">
        <v>0</v>
      </c>
      <c r="DW302" s="1">
        <v>0</v>
      </c>
      <c r="DX302" s="1">
        <v>0</v>
      </c>
      <c r="DY302" s="1">
        <v>0</v>
      </c>
      <c r="DZ302" s="1">
        <v>273</v>
      </c>
      <c r="EA302" s="1">
        <v>0</v>
      </c>
      <c r="EB302" s="4">
        <v>43.439560439560438</v>
      </c>
      <c r="EC302" s="4">
        <v>35.824175824175825</v>
      </c>
      <c r="ED302" s="4">
        <v>29.926739926739927</v>
      </c>
      <c r="EE302" s="4"/>
      <c r="EF302" s="4">
        <v>109.19047619047619</v>
      </c>
      <c r="EG302" s="4">
        <v>36.396825396825413</v>
      </c>
      <c r="EH302" s="4">
        <v>36.396825396825413</v>
      </c>
      <c r="EI302" s="1">
        <v>92</v>
      </c>
      <c r="EJ302" s="1">
        <v>118</v>
      </c>
      <c r="EK302" s="1">
        <v>53</v>
      </c>
      <c r="EL302" s="1">
        <v>10</v>
      </c>
      <c r="EM302" s="1">
        <v>6</v>
      </c>
      <c r="EN302" s="1">
        <v>0</v>
      </c>
      <c r="EO302" s="1">
        <v>135</v>
      </c>
      <c r="EP302" s="1">
        <v>95</v>
      </c>
      <c r="EQ302" s="1">
        <v>27</v>
      </c>
      <c r="ER302" s="1">
        <v>16</v>
      </c>
      <c r="ES302" s="1">
        <v>9</v>
      </c>
      <c r="ET302" s="1">
        <v>3</v>
      </c>
      <c r="EU302" s="1">
        <v>175</v>
      </c>
      <c r="EV302" s="1">
        <v>72</v>
      </c>
      <c r="EW302" s="1">
        <v>18</v>
      </c>
      <c r="EX302" s="1">
        <v>8</v>
      </c>
      <c r="EY302" s="1">
        <v>8</v>
      </c>
      <c r="EZ302" s="1">
        <v>1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5</v>
      </c>
      <c r="FH302" s="1">
        <v>0</v>
      </c>
      <c r="FI302" s="1">
        <v>245</v>
      </c>
      <c r="FJ302" s="1" t="s">
        <v>375</v>
      </c>
      <c r="FK302" s="1">
        <v>251</v>
      </c>
      <c r="FL302" s="1">
        <v>17</v>
      </c>
      <c r="FM302" s="1" t="s">
        <v>375</v>
      </c>
      <c r="FN302" s="1">
        <v>18</v>
      </c>
      <c r="FO302" s="1">
        <v>31</v>
      </c>
      <c r="FP302" s="1">
        <v>6</v>
      </c>
      <c r="FQ302" s="1">
        <v>31</v>
      </c>
      <c r="FR302" s="1" t="s">
        <v>326</v>
      </c>
      <c r="FS302" s="1">
        <v>313</v>
      </c>
      <c r="FT302" s="1">
        <v>134</v>
      </c>
      <c r="FU302" s="1">
        <v>313</v>
      </c>
    </row>
    <row r="303" spans="63:177">
      <c r="BK303" s="29">
        <v>617787944</v>
      </c>
      <c r="BL303" s="1" t="s">
        <v>260</v>
      </c>
      <c r="BM303" s="1">
        <v>323</v>
      </c>
      <c r="BN303" s="1" t="s">
        <v>289</v>
      </c>
      <c r="BO303" s="1" t="s">
        <v>290</v>
      </c>
      <c r="BP303" s="1">
        <v>54</v>
      </c>
      <c r="BQ303" s="1">
        <v>0</v>
      </c>
      <c r="BR303" s="4">
        <v>43.388888888888886</v>
      </c>
      <c r="BS303" s="4">
        <v>43.851851851851855</v>
      </c>
      <c r="BT303" s="4">
        <v>39.574074074074076</v>
      </c>
      <c r="BU303" s="4">
        <v>126.81481481481481</v>
      </c>
      <c r="BV303" s="4">
        <v>42.271604938271594</v>
      </c>
      <c r="BW303" s="1">
        <v>17</v>
      </c>
      <c r="BX303" s="1">
        <v>28</v>
      </c>
      <c r="BY303" s="1">
        <v>6</v>
      </c>
      <c r="BZ303" s="1">
        <v>3</v>
      </c>
      <c r="CA303" s="1">
        <v>0</v>
      </c>
      <c r="CB303" s="1">
        <v>0</v>
      </c>
      <c r="CC303" s="1">
        <v>19</v>
      </c>
      <c r="CD303" s="1">
        <v>23</v>
      </c>
      <c r="CE303" s="1">
        <v>10</v>
      </c>
      <c r="CF303" s="1">
        <v>2</v>
      </c>
      <c r="CG303" s="1">
        <v>1</v>
      </c>
      <c r="CH303" s="1">
        <v>0</v>
      </c>
      <c r="CI303" s="1">
        <v>21</v>
      </c>
      <c r="CJ303" s="1">
        <v>23</v>
      </c>
      <c r="CK303" s="1">
        <v>8</v>
      </c>
      <c r="CL303" s="1">
        <v>2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4"/>
      <c r="CT303" s="4"/>
      <c r="CU303" s="4"/>
      <c r="CV303" s="4"/>
      <c r="CW303" s="4"/>
      <c r="CX303" s="4"/>
      <c r="CY303" s="4"/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U303" s="1">
        <v>0</v>
      </c>
      <c r="DV303" s="1">
        <v>0</v>
      </c>
      <c r="DW303" s="1">
        <v>0</v>
      </c>
      <c r="DX303" s="1">
        <v>0</v>
      </c>
      <c r="DY303" s="1">
        <v>0</v>
      </c>
      <c r="DZ303" s="1">
        <v>54</v>
      </c>
      <c r="EA303" s="1">
        <v>0</v>
      </c>
      <c r="EB303" s="4">
        <v>43.388888888888886</v>
      </c>
      <c r="EC303" s="4">
        <v>43.851851851851855</v>
      </c>
      <c r="ED303" s="4">
        <v>39.574074074074076</v>
      </c>
      <c r="EE303" s="4"/>
      <c r="EF303" s="4">
        <v>126.81481481481481</v>
      </c>
      <c r="EG303" s="4">
        <v>42.271604938271594</v>
      </c>
      <c r="EH303" s="4">
        <v>42.271604938271594</v>
      </c>
      <c r="EI303" s="1">
        <v>17</v>
      </c>
      <c r="EJ303" s="1">
        <v>28</v>
      </c>
      <c r="EK303" s="1">
        <v>6</v>
      </c>
      <c r="EL303" s="1">
        <v>3</v>
      </c>
      <c r="EM303" s="1">
        <v>0</v>
      </c>
      <c r="EN303" s="1">
        <v>0</v>
      </c>
      <c r="EO303" s="1">
        <v>19</v>
      </c>
      <c r="EP303" s="1">
        <v>23</v>
      </c>
      <c r="EQ303" s="1">
        <v>10</v>
      </c>
      <c r="ER303" s="1">
        <v>2</v>
      </c>
      <c r="ES303" s="1">
        <v>1</v>
      </c>
      <c r="ET303" s="1">
        <v>0</v>
      </c>
      <c r="EU303" s="1">
        <v>21</v>
      </c>
      <c r="EV303" s="1">
        <v>23</v>
      </c>
      <c r="EW303" s="1">
        <v>8</v>
      </c>
      <c r="EX303" s="1">
        <v>2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156</v>
      </c>
      <c r="FJ303" s="1" t="s">
        <v>375</v>
      </c>
      <c r="FK303" s="1">
        <v>169</v>
      </c>
      <c r="FL303" s="1">
        <v>6</v>
      </c>
      <c r="FM303" s="1" t="s">
        <v>375</v>
      </c>
      <c r="FN303" s="1">
        <v>6</v>
      </c>
      <c r="FO303" s="1">
        <v>31</v>
      </c>
      <c r="FP303" s="1">
        <v>6</v>
      </c>
      <c r="FQ303" s="1">
        <v>31</v>
      </c>
      <c r="FR303" s="1" t="s">
        <v>326</v>
      </c>
      <c r="FS303" s="1">
        <v>313</v>
      </c>
      <c r="FT303" s="1">
        <v>134</v>
      </c>
      <c r="FU303" s="1">
        <v>313</v>
      </c>
    </row>
    <row r="304" spans="63:177">
      <c r="BK304" s="29">
        <v>638397194</v>
      </c>
      <c r="BL304" s="1" t="s">
        <v>261</v>
      </c>
      <c r="BM304" s="1">
        <v>324</v>
      </c>
      <c r="BN304" s="1" t="s">
        <v>289</v>
      </c>
      <c r="BO304" s="1" t="s">
        <v>290</v>
      </c>
      <c r="BP304" s="1">
        <v>37</v>
      </c>
      <c r="BQ304" s="1">
        <v>0</v>
      </c>
      <c r="BR304" s="4">
        <v>28.837837837837839</v>
      </c>
      <c r="BS304" s="4">
        <v>24</v>
      </c>
      <c r="BT304" s="4">
        <v>19.648648648648649</v>
      </c>
      <c r="BU304" s="4">
        <v>72.486486486486484</v>
      </c>
      <c r="BV304" s="4">
        <v>24.162162162162158</v>
      </c>
      <c r="BW304" s="1">
        <v>26</v>
      </c>
      <c r="BX304" s="1">
        <v>9</v>
      </c>
      <c r="BY304" s="1">
        <v>2</v>
      </c>
      <c r="BZ304" s="1">
        <v>0</v>
      </c>
      <c r="CA304" s="1">
        <v>1</v>
      </c>
      <c r="CB304" s="1">
        <v>0</v>
      </c>
      <c r="CC304" s="1">
        <v>31</v>
      </c>
      <c r="CD304" s="1">
        <v>4</v>
      </c>
      <c r="CE304" s="1">
        <v>1</v>
      </c>
      <c r="CF304" s="1">
        <v>1</v>
      </c>
      <c r="CG304" s="1">
        <v>1</v>
      </c>
      <c r="CH304" s="1">
        <v>0</v>
      </c>
      <c r="CI304" s="1">
        <v>33</v>
      </c>
      <c r="CJ304" s="1">
        <v>3</v>
      </c>
      <c r="CK304" s="1">
        <v>1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4"/>
      <c r="CT304" s="4"/>
      <c r="CU304" s="4"/>
      <c r="CV304" s="4"/>
      <c r="CW304" s="4"/>
      <c r="CX304" s="4"/>
      <c r="CY304" s="4"/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DW304" s="1">
        <v>0</v>
      </c>
      <c r="DX304" s="1">
        <v>0</v>
      </c>
      <c r="DY304" s="1">
        <v>0</v>
      </c>
      <c r="DZ304" s="1">
        <v>37</v>
      </c>
      <c r="EA304" s="1">
        <v>0</v>
      </c>
      <c r="EB304" s="4">
        <v>28.837837837837839</v>
      </c>
      <c r="EC304" s="4">
        <v>24</v>
      </c>
      <c r="ED304" s="4">
        <v>19.648648648648649</v>
      </c>
      <c r="EE304" s="4"/>
      <c r="EF304" s="4">
        <v>72.486486486486484</v>
      </c>
      <c r="EG304" s="4">
        <v>24.162162162162158</v>
      </c>
      <c r="EH304" s="4">
        <v>24.162162162162158</v>
      </c>
      <c r="EI304" s="1">
        <v>26</v>
      </c>
      <c r="EJ304" s="1">
        <v>9</v>
      </c>
      <c r="EK304" s="1">
        <v>2</v>
      </c>
      <c r="EL304" s="1">
        <v>0</v>
      </c>
      <c r="EM304" s="1">
        <v>1</v>
      </c>
      <c r="EN304" s="1">
        <v>0</v>
      </c>
      <c r="EO304" s="1">
        <v>31</v>
      </c>
      <c r="EP304" s="1">
        <v>4</v>
      </c>
      <c r="EQ304" s="1">
        <v>1</v>
      </c>
      <c r="ER304" s="1">
        <v>1</v>
      </c>
      <c r="ES304" s="1">
        <v>1</v>
      </c>
      <c r="ET304" s="1">
        <v>0</v>
      </c>
      <c r="EU304" s="1">
        <v>33</v>
      </c>
      <c r="EV304" s="1">
        <v>3</v>
      </c>
      <c r="EW304" s="1">
        <v>1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308</v>
      </c>
      <c r="FJ304" s="1" t="s">
        <v>375</v>
      </c>
      <c r="FK304" s="1">
        <v>309</v>
      </c>
      <c r="FL304" s="1">
        <v>30</v>
      </c>
      <c r="FM304" s="1" t="s">
        <v>375</v>
      </c>
      <c r="FN304" s="1">
        <v>30</v>
      </c>
      <c r="FO304" s="1">
        <v>31</v>
      </c>
      <c r="FP304" s="1">
        <v>6</v>
      </c>
      <c r="FQ304" s="1">
        <v>31</v>
      </c>
      <c r="FR304" s="1" t="s">
        <v>326</v>
      </c>
      <c r="FS304" s="1">
        <v>313</v>
      </c>
      <c r="FT304" s="1">
        <v>134</v>
      </c>
      <c r="FU304" s="1">
        <v>313</v>
      </c>
    </row>
    <row r="305" spans="63:177">
      <c r="BK305" s="29">
        <v>931713125</v>
      </c>
      <c r="BL305" s="1" t="s">
        <v>262</v>
      </c>
      <c r="BM305" s="1">
        <v>326</v>
      </c>
      <c r="BN305" s="1" t="s">
        <v>289</v>
      </c>
      <c r="BO305" s="1" t="s">
        <v>290</v>
      </c>
      <c r="BP305" s="1">
        <v>175</v>
      </c>
      <c r="BQ305" s="1">
        <v>0</v>
      </c>
      <c r="BR305" s="4">
        <v>49.662857142857142</v>
      </c>
      <c r="BS305" s="4">
        <v>36.205714285714286</v>
      </c>
      <c r="BT305" s="4">
        <v>37.348571428571425</v>
      </c>
      <c r="BU305" s="4">
        <v>123.21714285714286</v>
      </c>
      <c r="BV305" s="4">
        <v>41.072380952380946</v>
      </c>
      <c r="BW305" s="1">
        <v>47</v>
      </c>
      <c r="BX305" s="1">
        <v>70</v>
      </c>
      <c r="BY305" s="1">
        <v>38</v>
      </c>
      <c r="BZ305" s="1">
        <v>20</v>
      </c>
      <c r="CA305" s="1">
        <v>1</v>
      </c>
      <c r="CB305" s="1">
        <v>0</v>
      </c>
      <c r="CC305" s="1">
        <v>79</v>
      </c>
      <c r="CD305" s="1">
        <v>70</v>
      </c>
      <c r="CE305" s="1">
        <v>19</v>
      </c>
      <c r="CF305" s="1">
        <v>7</v>
      </c>
      <c r="CG305" s="1">
        <v>2</v>
      </c>
      <c r="CH305" s="1">
        <v>1</v>
      </c>
      <c r="CI305" s="1">
        <v>84</v>
      </c>
      <c r="CJ305" s="1">
        <v>62</v>
      </c>
      <c r="CK305" s="1">
        <v>17</v>
      </c>
      <c r="CL305" s="1">
        <v>12</v>
      </c>
      <c r="CM305" s="1">
        <v>1</v>
      </c>
      <c r="CN305" s="1">
        <v>0</v>
      </c>
      <c r="CO305" s="1">
        <v>1</v>
      </c>
      <c r="CP305" s="1">
        <v>0</v>
      </c>
      <c r="CQ305" s="1">
        <v>0</v>
      </c>
      <c r="CR305" s="1">
        <v>0</v>
      </c>
      <c r="CS305" s="4"/>
      <c r="CT305" s="4"/>
      <c r="CU305" s="4"/>
      <c r="CV305" s="4"/>
      <c r="CW305" s="4"/>
      <c r="CX305" s="4"/>
      <c r="CY305" s="4"/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U305" s="1">
        <v>0</v>
      </c>
      <c r="DV305" s="1">
        <v>0</v>
      </c>
      <c r="DW305" s="1">
        <v>0</v>
      </c>
      <c r="DX305" s="1">
        <v>0</v>
      </c>
      <c r="DY305" s="1">
        <v>0</v>
      </c>
      <c r="DZ305" s="1">
        <v>175</v>
      </c>
      <c r="EA305" s="1">
        <v>0</v>
      </c>
      <c r="EB305" s="4">
        <v>49.662857142857142</v>
      </c>
      <c r="EC305" s="4">
        <v>36.205714285714286</v>
      </c>
      <c r="ED305" s="4">
        <v>37.348571428571425</v>
      </c>
      <c r="EE305" s="4"/>
      <c r="EF305" s="4">
        <v>123.21714285714286</v>
      </c>
      <c r="EG305" s="4">
        <v>41.072380952380946</v>
      </c>
      <c r="EH305" s="4">
        <v>41.072380952380946</v>
      </c>
      <c r="EI305" s="1">
        <v>47</v>
      </c>
      <c r="EJ305" s="1">
        <v>70</v>
      </c>
      <c r="EK305" s="1">
        <v>38</v>
      </c>
      <c r="EL305" s="1">
        <v>20</v>
      </c>
      <c r="EM305" s="1">
        <v>1</v>
      </c>
      <c r="EN305" s="1">
        <v>0</v>
      </c>
      <c r="EO305" s="1">
        <v>79</v>
      </c>
      <c r="EP305" s="1">
        <v>70</v>
      </c>
      <c r="EQ305" s="1">
        <v>19</v>
      </c>
      <c r="ER305" s="1">
        <v>7</v>
      </c>
      <c r="ES305" s="1">
        <v>2</v>
      </c>
      <c r="ET305" s="1">
        <v>1</v>
      </c>
      <c r="EU305" s="1">
        <v>84</v>
      </c>
      <c r="EV305" s="1">
        <v>62</v>
      </c>
      <c r="EW305" s="1">
        <v>17</v>
      </c>
      <c r="EX305" s="1">
        <v>12</v>
      </c>
      <c r="EY305" s="1">
        <v>1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1</v>
      </c>
      <c r="FH305" s="1">
        <v>0</v>
      </c>
      <c r="FI305" s="1">
        <v>170</v>
      </c>
      <c r="FJ305" s="1" t="s">
        <v>375</v>
      </c>
      <c r="FK305" s="1">
        <v>185</v>
      </c>
      <c r="FL305" s="1">
        <v>7</v>
      </c>
      <c r="FM305" s="1" t="s">
        <v>375</v>
      </c>
      <c r="FN305" s="1">
        <v>8</v>
      </c>
      <c r="FO305" s="1">
        <v>31</v>
      </c>
      <c r="FP305" s="1">
        <v>6</v>
      </c>
      <c r="FQ305" s="1">
        <v>31</v>
      </c>
      <c r="FR305" s="1" t="s">
        <v>326</v>
      </c>
      <c r="FS305" s="1">
        <v>313</v>
      </c>
      <c r="FT305" s="1">
        <v>134</v>
      </c>
      <c r="FU305" s="1">
        <v>313</v>
      </c>
    </row>
    <row r="306" spans="63:177">
      <c r="BK306" s="29"/>
      <c r="BL306" s="1" t="s">
        <v>350</v>
      </c>
      <c r="BM306" s="1">
        <v>4</v>
      </c>
      <c r="BN306" s="1" t="s">
        <v>291</v>
      </c>
      <c r="BO306" s="1" t="s">
        <v>370</v>
      </c>
      <c r="BP306" s="1">
        <v>0</v>
      </c>
      <c r="BQ306" s="1">
        <v>0</v>
      </c>
      <c r="BR306" s="4"/>
      <c r="BS306" s="4"/>
      <c r="BT306" s="4"/>
      <c r="BU306" s="4"/>
      <c r="BV306" s="4"/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4"/>
      <c r="CT306" s="4"/>
      <c r="CU306" s="4"/>
      <c r="CV306" s="4"/>
      <c r="CW306" s="4"/>
      <c r="CX306" s="4"/>
      <c r="CY306" s="4"/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U306" s="1">
        <v>0</v>
      </c>
      <c r="DV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4"/>
      <c r="EC306" s="4"/>
      <c r="ED306" s="4"/>
      <c r="EE306" s="4"/>
      <c r="EF306" s="4"/>
      <c r="EG306" s="4"/>
      <c r="EH306" s="4"/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 t="s">
        <v>375</v>
      </c>
      <c r="FJ306" s="1" t="s">
        <v>375</v>
      </c>
      <c r="FK306" s="1" t="s">
        <v>375</v>
      </c>
      <c r="FL306" s="1" t="s">
        <v>375</v>
      </c>
      <c r="FM306" s="1" t="s">
        <v>375</v>
      </c>
      <c r="FN306" s="1" t="s">
        <v>375</v>
      </c>
      <c r="FO306" s="1">
        <v>21</v>
      </c>
      <c r="FP306" s="1">
        <v>11</v>
      </c>
      <c r="FQ306" s="1">
        <v>21</v>
      </c>
      <c r="FR306" s="1" t="s">
        <v>329</v>
      </c>
      <c r="FS306" s="1">
        <v>313</v>
      </c>
      <c r="FT306" s="1">
        <v>134</v>
      </c>
      <c r="FU306" s="1">
        <v>313</v>
      </c>
    </row>
    <row r="307" spans="63:177">
      <c r="BK307" s="29">
        <v>823233078</v>
      </c>
      <c r="BL307" s="1" t="s">
        <v>265</v>
      </c>
      <c r="BM307" s="1">
        <v>13</v>
      </c>
      <c r="BN307" s="1" t="s">
        <v>289</v>
      </c>
      <c r="BO307" s="1" t="s">
        <v>290</v>
      </c>
      <c r="BP307" s="1">
        <v>121</v>
      </c>
      <c r="BQ307" s="1">
        <v>0</v>
      </c>
      <c r="BR307" s="4">
        <v>51.81818181818182</v>
      </c>
      <c r="BS307" s="4">
        <v>41.719008264462808</v>
      </c>
      <c r="BT307" s="4">
        <v>42.776859504132233</v>
      </c>
      <c r="BU307" s="4">
        <v>136.31404958677686</v>
      </c>
      <c r="BV307" s="4">
        <v>45.438016528925615</v>
      </c>
      <c r="BW307" s="1">
        <v>26</v>
      </c>
      <c r="BX307" s="1">
        <v>48</v>
      </c>
      <c r="BY307" s="1">
        <v>36</v>
      </c>
      <c r="BZ307" s="1">
        <v>11</v>
      </c>
      <c r="CA307" s="1">
        <v>1</v>
      </c>
      <c r="CB307" s="1">
        <v>0</v>
      </c>
      <c r="CC307" s="1">
        <v>44</v>
      </c>
      <c r="CD307" s="1">
        <v>49</v>
      </c>
      <c r="CE307" s="1">
        <v>21</v>
      </c>
      <c r="CF307" s="1">
        <v>7</v>
      </c>
      <c r="CG307" s="1">
        <v>2</v>
      </c>
      <c r="CH307" s="1">
        <v>0</v>
      </c>
      <c r="CI307" s="1">
        <v>47</v>
      </c>
      <c r="CJ307" s="1">
        <v>46</v>
      </c>
      <c r="CK307" s="1">
        <v>19</v>
      </c>
      <c r="CL307" s="1">
        <v>9</v>
      </c>
      <c r="CM307" s="1">
        <v>2</v>
      </c>
      <c r="CN307" s="1">
        <v>1</v>
      </c>
      <c r="CO307" s="1">
        <v>1</v>
      </c>
      <c r="CP307" s="1">
        <v>0</v>
      </c>
      <c r="CQ307" s="1">
        <v>0</v>
      </c>
      <c r="CR307" s="1">
        <v>0</v>
      </c>
      <c r="CS307" s="4"/>
      <c r="CT307" s="4"/>
      <c r="CU307" s="4"/>
      <c r="CV307" s="4"/>
      <c r="CW307" s="4"/>
      <c r="CX307" s="4"/>
      <c r="CY307" s="4"/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U307" s="1">
        <v>0</v>
      </c>
      <c r="DV307" s="1">
        <v>0</v>
      </c>
      <c r="DW307" s="1">
        <v>0</v>
      </c>
      <c r="DX307" s="1">
        <v>0</v>
      </c>
      <c r="DY307" s="1">
        <v>0</v>
      </c>
      <c r="DZ307" s="1">
        <v>121</v>
      </c>
      <c r="EA307" s="1">
        <v>0</v>
      </c>
      <c r="EB307" s="4">
        <v>51.81818181818182</v>
      </c>
      <c r="EC307" s="4">
        <v>41.719008264462808</v>
      </c>
      <c r="ED307" s="4">
        <v>42.776859504132233</v>
      </c>
      <c r="EE307" s="4"/>
      <c r="EF307" s="4">
        <v>136.31404958677686</v>
      </c>
      <c r="EG307" s="4">
        <v>45.438016528925615</v>
      </c>
      <c r="EH307" s="4">
        <v>45.438016528925615</v>
      </c>
      <c r="EI307" s="1">
        <v>26</v>
      </c>
      <c r="EJ307" s="1">
        <v>48</v>
      </c>
      <c r="EK307" s="1">
        <v>36</v>
      </c>
      <c r="EL307" s="1">
        <v>11</v>
      </c>
      <c r="EM307" s="1">
        <v>1</v>
      </c>
      <c r="EN307" s="1">
        <v>0</v>
      </c>
      <c r="EO307" s="1">
        <v>44</v>
      </c>
      <c r="EP307" s="1">
        <v>49</v>
      </c>
      <c r="EQ307" s="1">
        <v>21</v>
      </c>
      <c r="ER307" s="1">
        <v>7</v>
      </c>
      <c r="ES307" s="1">
        <v>2</v>
      </c>
      <c r="ET307" s="1">
        <v>0</v>
      </c>
      <c r="EU307" s="1">
        <v>47</v>
      </c>
      <c r="EV307" s="1">
        <v>46</v>
      </c>
      <c r="EW307" s="1">
        <v>19</v>
      </c>
      <c r="EX307" s="1">
        <v>9</v>
      </c>
      <c r="EY307" s="1">
        <v>2</v>
      </c>
      <c r="EZ307" s="1">
        <v>1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1</v>
      </c>
      <c r="FH307" s="1">
        <v>0</v>
      </c>
      <c r="FI307" s="1">
        <v>110</v>
      </c>
      <c r="FJ307" s="1" t="s">
        <v>375</v>
      </c>
      <c r="FK307" s="1">
        <v>127</v>
      </c>
      <c r="FL307" s="1">
        <v>11</v>
      </c>
      <c r="FM307" s="1" t="s">
        <v>375</v>
      </c>
      <c r="FN307" s="1">
        <v>11</v>
      </c>
      <c r="FO307" s="1">
        <v>21</v>
      </c>
      <c r="FP307" s="1">
        <v>11</v>
      </c>
      <c r="FQ307" s="1">
        <v>21</v>
      </c>
      <c r="FR307" s="1" t="s">
        <v>329</v>
      </c>
      <c r="FS307" s="1">
        <v>313</v>
      </c>
      <c r="FT307" s="1">
        <v>134</v>
      </c>
      <c r="FU307" s="1">
        <v>313</v>
      </c>
    </row>
    <row r="308" spans="63:177">
      <c r="BK308" s="29">
        <v>539173281</v>
      </c>
      <c r="BL308" s="1" t="s">
        <v>274</v>
      </c>
      <c r="BM308" s="1">
        <v>18</v>
      </c>
      <c r="BN308" s="1" t="s">
        <v>289</v>
      </c>
      <c r="BO308" s="1" t="s">
        <v>370</v>
      </c>
      <c r="BP308" s="1">
        <v>106</v>
      </c>
      <c r="BQ308" s="1">
        <v>0</v>
      </c>
      <c r="BR308" s="4">
        <v>50.566037735849058</v>
      </c>
      <c r="BS308" s="4">
        <v>38.113207547169814</v>
      </c>
      <c r="BT308" s="4">
        <v>41.066037735849058</v>
      </c>
      <c r="BU308" s="4">
        <v>129.74528301886792</v>
      </c>
      <c r="BV308" s="4">
        <v>43.248427672955955</v>
      </c>
      <c r="BW308" s="1">
        <v>25</v>
      </c>
      <c r="BX308" s="1">
        <v>44</v>
      </c>
      <c r="BY308" s="1">
        <v>27</v>
      </c>
      <c r="BZ308" s="1">
        <v>10</v>
      </c>
      <c r="CA308" s="1">
        <v>0</v>
      </c>
      <c r="CB308" s="1">
        <v>0</v>
      </c>
      <c r="CC308" s="1">
        <v>46</v>
      </c>
      <c r="CD308" s="1">
        <v>40</v>
      </c>
      <c r="CE308" s="1">
        <v>15</v>
      </c>
      <c r="CF308" s="1">
        <v>5</v>
      </c>
      <c r="CG308" s="1">
        <v>2</v>
      </c>
      <c r="CH308" s="1">
        <v>0</v>
      </c>
      <c r="CI308" s="1">
        <v>41</v>
      </c>
      <c r="CJ308" s="1">
        <v>44</v>
      </c>
      <c r="CK308" s="1">
        <v>18</v>
      </c>
      <c r="CL308" s="1">
        <v>3</v>
      </c>
      <c r="CM308" s="1">
        <v>0</v>
      </c>
      <c r="CN308" s="1">
        <v>1</v>
      </c>
      <c r="CO308" s="1">
        <v>0</v>
      </c>
      <c r="CP308" s="1">
        <v>0</v>
      </c>
      <c r="CQ308" s="1">
        <v>57</v>
      </c>
      <c r="CR308" s="1">
        <v>0</v>
      </c>
      <c r="CS308" s="4">
        <v>51.333333333333336</v>
      </c>
      <c r="CT308" s="4">
        <v>42.666666666666664</v>
      </c>
      <c r="CU308" s="4">
        <v>53.929824561403507</v>
      </c>
      <c r="CV308" s="4">
        <v>54.754385964912281</v>
      </c>
      <c r="CW308" s="4">
        <v>147.92982456140351</v>
      </c>
      <c r="CX308" s="4">
        <v>49.309941520467817</v>
      </c>
      <c r="CY308" s="4">
        <v>50.671052631578945</v>
      </c>
      <c r="CZ308" s="1">
        <v>12</v>
      </c>
      <c r="DA308" s="1">
        <v>27</v>
      </c>
      <c r="DB308" s="1">
        <v>15</v>
      </c>
      <c r="DC308" s="1">
        <v>3</v>
      </c>
      <c r="DD308" s="1">
        <v>0</v>
      </c>
      <c r="DE308" s="1">
        <v>0</v>
      </c>
      <c r="DF308" s="1">
        <v>26</v>
      </c>
      <c r="DG308" s="1">
        <v>13</v>
      </c>
      <c r="DH308" s="1">
        <v>16</v>
      </c>
      <c r="DI308" s="1">
        <v>2</v>
      </c>
      <c r="DJ308" s="1">
        <v>0</v>
      </c>
      <c r="DK308" s="1">
        <v>0</v>
      </c>
      <c r="DL308" s="1">
        <v>16</v>
      </c>
      <c r="DM308" s="1">
        <v>17</v>
      </c>
      <c r="DN308" s="1">
        <v>13</v>
      </c>
      <c r="DO308" s="1">
        <v>11</v>
      </c>
      <c r="DP308" s="1">
        <v>0</v>
      </c>
      <c r="DQ308" s="1">
        <v>1</v>
      </c>
      <c r="DR308" s="1">
        <v>10</v>
      </c>
      <c r="DS308" s="1">
        <v>24</v>
      </c>
      <c r="DT308" s="1">
        <v>19</v>
      </c>
      <c r="DU308" s="1">
        <v>4</v>
      </c>
      <c r="DV308" s="1">
        <v>0</v>
      </c>
      <c r="DW308" s="1">
        <v>0</v>
      </c>
      <c r="DX308" s="1">
        <v>0</v>
      </c>
      <c r="DY308" s="1">
        <v>0</v>
      </c>
      <c r="DZ308" s="1">
        <v>163</v>
      </c>
      <c r="EA308" s="1">
        <v>0</v>
      </c>
      <c r="EB308" s="4">
        <v>50.834355828220858</v>
      </c>
      <c r="EC308" s="4">
        <v>39.70552147239264</v>
      </c>
      <c r="ED308" s="4">
        <v>45.564417177914109</v>
      </c>
      <c r="EE308" s="4">
        <v>54.754385964912281</v>
      </c>
      <c r="EF308" s="4">
        <v>136.10429447852761</v>
      </c>
      <c r="EG308" s="4">
        <v>45.368098159509202</v>
      </c>
      <c r="EH308" s="4">
        <v>45.844069529652351</v>
      </c>
      <c r="EI308" s="1">
        <v>37</v>
      </c>
      <c r="EJ308" s="1">
        <v>71</v>
      </c>
      <c r="EK308" s="1">
        <v>42</v>
      </c>
      <c r="EL308" s="1">
        <v>13</v>
      </c>
      <c r="EM308" s="1">
        <v>0</v>
      </c>
      <c r="EN308" s="1">
        <v>0</v>
      </c>
      <c r="EO308" s="1">
        <v>72</v>
      </c>
      <c r="EP308" s="1">
        <v>53</v>
      </c>
      <c r="EQ308" s="1">
        <v>31</v>
      </c>
      <c r="ER308" s="1">
        <v>7</v>
      </c>
      <c r="ES308" s="1">
        <v>2</v>
      </c>
      <c r="ET308" s="1">
        <v>0</v>
      </c>
      <c r="EU308" s="1">
        <v>57</v>
      </c>
      <c r="EV308" s="1">
        <v>61</v>
      </c>
      <c r="EW308" s="1">
        <v>31</v>
      </c>
      <c r="EX308" s="1">
        <v>14</v>
      </c>
      <c r="EY308" s="1">
        <v>0</v>
      </c>
      <c r="EZ308" s="1">
        <v>2</v>
      </c>
      <c r="FA308" s="1">
        <v>10</v>
      </c>
      <c r="FB308" s="1">
        <v>24</v>
      </c>
      <c r="FC308" s="1">
        <v>19</v>
      </c>
      <c r="FD308" s="1">
        <v>4</v>
      </c>
      <c r="FE308" s="1">
        <v>0</v>
      </c>
      <c r="FF308" s="1">
        <v>0</v>
      </c>
      <c r="FG308" s="1">
        <v>0</v>
      </c>
      <c r="FH308" s="1">
        <v>0</v>
      </c>
      <c r="FI308" s="1">
        <v>140</v>
      </c>
      <c r="FJ308" s="1">
        <v>73</v>
      </c>
      <c r="FK308" s="1">
        <v>129</v>
      </c>
      <c r="FL308" s="1">
        <v>14</v>
      </c>
      <c r="FM308" s="1">
        <v>8</v>
      </c>
      <c r="FN308" s="1">
        <v>12</v>
      </c>
      <c r="FO308" s="1">
        <v>21</v>
      </c>
      <c r="FP308" s="1">
        <v>11</v>
      </c>
      <c r="FQ308" s="1">
        <v>21</v>
      </c>
      <c r="FR308" s="1" t="s">
        <v>329</v>
      </c>
      <c r="FS308" s="1">
        <v>313</v>
      </c>
      <c r="FT308" s="1">
        <v>134</v>
      </c>
      <c r="FU308" s="1">
        <v>313</v>
      </c>
    </row>
    <row r="309" spans="63:177">
      <c r="BK309" s="29">
        <v>502010385</v>
      </c>
      <c r="BL309" s="1" t="s">
        <v>330</v>
      </c>
      <c r="BM309" s="1">
        <v>20</v>
      </c>
      <c r="BN309" s="1" t="s">
        <v>292</v>
      </c>
      <c r="BO309" s="1" t="s">
        <v>370</v>
      </c>
      <c r="BP309" s="1">
        <v>161</v>
      </c>
      <c r="BQ309" s="1">
        <v>0</v>
      </c>
      <c r="BR309" s="4">
        <v>62.267080745341616</v>
      </c>
      <c r="BS309" s="4">
        <v>55.602484472049689</v>
      </c>
      <c r="BT309" s="4">
        <v>58.329192546583847</v>
      </c>
      <c r="BU309" s="4">
        <v>176.19875776397515</v>
      </c>
      <c r="BV309" s="4">
        <v>58.732919254658384</v>
      </c>
      <c r="BW309" s="1">
        <v>10</v>
      </c>
      <c r="BX309" s="1">
        <v>65</v>
      </c>
      <c r="BY309" s="1">
        <v>51</v>
      </c>
      <c r="BZ309" s="1">
        <v>35</v>
      </c>
      <c r="CA309" s="1">
        <v>0</v>
      </c>
      <c r="CB309" s="1">
        <v>0</v>
      </c>
      <c r="CC309" s="1">
        <v>22</v>
      </c>
      <c r="CD309" s="1">
        <v>71</v>
      </c>
      <c r="CE309" s="1">
        <v>44</v>
      </c>
      <c r="CF309" s="1">
        <v>24</v>
      </c>
      <c r="CG309" s="1">
        <v>0</v>
      </c>
      <c r="CH309" s="1">
        <v>1</v>
      </c>
      <c r="CI309" s="1">
        <v>30</v>
      </c>
      <c r="CJ309" s="1">
        <v>51</v>
      </c>
      <c r="CK309" s="1">
        <v>47</v>
      </c>
      <c r="CL309" s="1">
        <v>33</v>
      </c>
      <c r="CM309" s="1">
        <v>0</v>
      </c>
      <c r="CN309" s="1">
        <v>5</v>
      </c>
      <c r="CO309" s="1">
        <v>0</v>
      </c>
      <c r="CP309" s="1">
        <v>0</v>
      </c>
      <c r="CQ309" s="1">
        <v>116</v>
      </c>
      <c r="CR309" s="1">
        <v>1</v>
      </c>
      <c r="CS309" s="4">
        <v>54.443478260869568</v>
      </c>
      <c r="CT309" s="4">
        <v>49.356521739130436</v>
      </c>
      <c r="CU309" s="4">
        <v>57.904347826086955</v>
      </c>
      <c r="CV309" s="4">
        <v>53.22608695652174</v>
      </c>
      <c r="CW309" s="4">
        <v>161.70434782608694</v>
      </c>
      <c r="CX309" s="4">
        <v>53.90144927536231</v>
      </c>
      <c r="CY309" s="4">
        <v>53.732608695652175</v>
      </c>
      <c r="CZ309" s="1">
        <v>13</v>
      </c>
      <c r="DA309" s="1">
        <v>61</v>
      </c>
      <c r="DB309" s="1">
        <v>36</v>
      </c>
      <c r="DC309" s="1">
        <v>5</v>
      </c>
      <c r="DD309" s="1">
        <v>0</v>
      </c>
      <c r="DE309" s="1">
        <v>0</v>
      </c>
      <c r="DF309" s="1">
        <v>22</v>
      </c>
      <c r="DG309" s="1">
        <v>65</v>
      </c>
      <c r="DH309" s="1">
        <v>18</v>
      </c>
      <c r="DI309" s="1">
        <v>10</v>
      </c>
      <c r="DJ309" s="1">
        <v>0</v>
      </c>
      <c r="DK309" s="1">
        <v>0</v>
      </c>
      <c r="DL309" s="1">
        <v>19</v>
      </c>
      <c r="DM309" s="1">
        <v>39</v>
      </c>
      <c r="DN309" s="1">
        <v>34</v>
      </c>
      <c r="DO309" s="1">
        <v>23</v>
      </c>
      <c r="DP309" s="1">
        <v>0</v>
      </c>
      <c r="DQ309" s="1">
        <v>1</v>
      </c>
      <c r="DR309" s="1">
        <v>18</v>
      </c>
      <c r="DS309" s="1">
        <v>53</v>
      </c>
      <c r="DT309" s="1">
        <v>41</v>
      </c>
      <c r="DU309" s="1">
        <v>3</v>
      </c>
      <c r="DV309" s="1">
        <v>0</v>
      </c>
      <c r="DW309" s="1">
        <v>0</v>
      </c>
      <c r="DX309" s="1">
        <v>0</v>
      </c>
      <c r="DY309" s="1">
        <v>0</v>
      </c>
      <c r="DZ309" s="1">
        <v>277</v>
      </c>
      <c r="EA309" s="1">
        <v>1</v>
      </c>
      <c r="EB309" s="4">
        <v>59.007246376811594</v>
      </c>
      <c r="EC309" s="4">
        <v>53</v>
      </c>
      <c r="ED309" s="4">
        <v>58.152173913043477</v>
      </c>
      <c r="EE309" s="4">
        <v>53.22608695652174</v>
      </c>
      <c r="EF309" s="4">
        <v>170.15942028985506</v>
      </c>
      <c r="EG309" s="4">
        <v>56.719806763285014</v>
      </c>
      <c r="EH309" s="4">
        <v>56.649456521739118</v>
      </c>
      <c r="EI309" s="1">
        <v>23</v>
      </c>
      <c r="EJ309" s="1">
        <v>126</v>
      </c>
      <c r="EK309" s="1">
        <v>87</v>
      </c>
      <c r="EL309" s="1">
        <v>40</v>
      </c>
      <c r="EM309" s="1">
        <v>0</v>
      </c>
      <c r="EN309" s="1">
        <v>0</v>
      </c>
      <c r="EO309" s="1">
        <v>44</v>
      </c>
      <c r="EP309" s="1">
        <v>136</v>
      </c>
      <c r="EQ309" s="1">
        <v>62</v>
      </c>
      <c r="ER309" s="1">
        <v>34</v>
      </c>
      <c r="ES309" s="1">
        <v>0</v>
      </c>
      <c r="ET309" s="1">
        <v>1</v>
      </c>
      <c r="EU309" s="1">
        <v>49</v>
      </c>
      <c r="EV309" s="1">
        <v>90</v>
      </c>
      <c r="EW309" s="1">
        <v>81</v>
      </c>
      <c r="EX309" s="1">
        <v>56</v>
      </c>
      <c r="EY309" s="1">
        <v>0</v>
      </c>
      <c r="EZ309" s="1">
        <v>6</v>
      </c>
      <c r="FA309" s="1">
        <v>18</v>
      </c>
      <c r="FB309" s="1">
        <v>53</v>
      </c>
      <c r="FC309" s="1">
        <v>41</v>
      </c>
      <c r="FD309" s="1">
        <v>3</v>
      </c>
      <c r="FE309" s="1">
        <v>0</v>
      </c>
      <c r="FF309" s="1">
        <v>0</v>
      </c>
      <c r="FG309" s="1">
        <v>0</v>
      </c>
      <c r="FH309" s="1">
        <v>0</v>
      </c>
      <c r="FI309" s="1">
        <v>11</v>
      </c>
      <c r="FJ309" s="1">
        <v>37</v>
      </c>
      <c r="FK309" s="1">
        <v>19</v>
      </c>
      <c r="FL309" s="1">
        <v>1</v>
      </c>
      <c r="FM309" s="1">
        <v>2</v>
      </c>
      <c r="FN309" s="1">
        <v>1</v>
      </c>
      <c r="FO309" s="1">
        <v>21</v>
      </c>
      <c r="FP309" s="1">
        <v>11</v>
      </c>
      <c r="FQ309" s="1">
        <v>21</v>
      </c>
      <c r="FR309" s="1" t="s">
        <v>329</v>
      </c>
      <c r="FS309" s="1">
        <v>313</v>
      </c>
      <c r="FT309" s="1">
        <v>134</v>
      </c>
      <c r="FU309" s="1">
        <v>313</v>
      </c>
    </row>
    <row r="310" spans="63:177">
      <c r="BK310" s="29">
        <v>883514448</v>
      </c>
      <c r="BL310" s="1" t="s">
        <v>275</v>
      </c>
      <c r="BM310" s="1">
        <v>21</v>
      </c>
      <c r="BN310" s="1" t="s">
        <v>289</v>
      </c>
      <c r="BO310" s="1" t="s">
        <v>290</v>
      </c>
      <c r="BP310" s="1">
        <v>98</v>
      </c>
      <c r="BQ310" s="1">
        <v>0</v>
      </c>
      <c r="BR310" s="4">
        <v>50.938775510204081</v>
      </c>
      <c r="BS310" s="4">
        <v>41.387755102040813</v>
      </c>
      <c r="BT310" s="4">
        <v>39.132653061224488</v>
      </c>
      <c r="BU310" s="4">
        <v>131.4591836734694</v>
      </c>
      <c r="BV310" s="4">
        <v>43.819727891156461</v>
      </c>
      <c r="BW310" s="1">
        <v>23</v>
      </c>
      <c r="BX310" s="1">
        <v>38</v>
      </c>
      <c r="BY310" s="1">
        <v>30</v>
      </c>
      <c r="BZ310" s="1">
        <v>7</v>
      </c>
      <c r="CA310" s="1">
        <v>0</v>
      </c>
      <c r="CB310" s="1">
        <v>0</v>
      </c>
      <c r="CC310" s="1">
        <v>40</v>
      </c>
      <c r="CD310" s="1">
        <v>36</v>
      </c>
      <c r="CE310" s="1">
        <v>14</v>
      </c>
      <c r="CF310" s="1">
        <v>8</v>
      </c>
      <c r="CG310" s="1">
        <v>1</v>
      </c>
      <c r="CH310" s="1">
        <v>1</v>
      </c>
      <c r="CI310" s="1">
        <v>49</v>
      </c>
      <c r="CJ310" s="1">
        <v>26</v>
      </c>
      <c r="CK310" s="1">
        <v>16</v>
      </c>
      <c r="CL310" s="1">
        <v>7</v>
      </c>
      <c r="CM310" s="1">
        <v>1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4"/>
      <c r="CT310" s="4"/>
      <c r="CU310" s="4"/>
      <c r="CV310" s="4"/>
      <c r="CW310" s="4"/>
      <c r="CX310" s="4"/>
      <c r="CY310" s="4"/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U310" s="1">
        <v>0</v>
      </c>
      <c r="DV310" s="1">
        <v>0</v>
      </c>
      <c r="DW310" s="1">
        <v>0</v>
      </c>
      <c r="DX310" s="1">
        <v>0</v>
      </c>
      <c r="DY310" s="1">
        <v>0</v>
      </c>
      <c r="DZ310" s="1">
        <v>98</v>
      </c>
      <c r="EA310" s="1">
        <v>0</v>
      </c>
      <c r="EB310" s="4">
        <v>50.938775510204081</v>
      </c>
      <c r="EC310" s="4">
        <v>41.387755102040813</v>
      </c>
      <c r="ED310" s="4">
        <v>39.132653061224488</v>
      </c>
      <c r="EE310" s="4"/>
      <c r="EF310" s="4">
        <v>131.4591836734694</v>
      </c>
      <c r="EG310" s="4">
        <v>43.819727891156461</v>
      </c>
      <c r="EH310" s="4">
        <v>43.819727891156461</v>
      </c>
      <c r="EI310" s="1">
        <v>23</v>
      </c>
      <c r="EJ310" s="1">
        <v>38</v>
      </c>
      <c r="EK310" s="1">
        <v>30</v>
      </c>
      <c r="EL310" s="1">
        <v>7</v>
      </c>
      <c r="EM310" s="1">
        <v>0</v>
      </c>
      <c r="EN310" s="1">
        <v>0</v>
      </c>
      <c r="EO310" s="1">
        <v>40</v>
      </c>
      <c r="EP310" s="1">
        <v>36</v>
      </c>
      <c r="EQ310" s="1">
        <v>14</v>
      </c>
      <c r="ER310" s="1">
        <v>8</v>
      </c>
      <c r="ES310" s="1">
        <v>1</v>
      </c>
      <c r="ET310" s="1">
        <v>1</v>
      </c>
      <c r="EU310" s="1">
        <v>49</v>
      </c>
      <c r="EV310" s="1">
        <v>26</v>
      </c>
      <c r="EW310" s="1">
        <v>16</v>
      </c>
      <c r="EX310" s="1">
        <v>7</v>
      </c>
      <c r="EY310" s="1">
        <v>1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132</v>
      </c>
      <c r="FJ310" s="1" t="s">
        <v>375</v>
      </c>
      <c r="FK310" s="1">
        <v>146</v>
      </c>
      <c r="FL310" s="1">
        <v>12</v>
      </c>
      <c r="FM310" s="1" t="s">
        <v>375</v>
      </c>
      <c r="FN310" s="1">
        <v>13</v>
      </c>
      <c r="FO310" s="1">
        <v>21</v>
      </c>
      <c r="FP310" s="1">
        <v>11</v>
      </c>
      <c r="FQ310" s="1">
        <v>21</v>
      </c>
      <c r="FR310" s="1" t="s">
        <v>329</v>
      </c>
      <c r="FS310" s="1">
        <v>313</v>
      </c>
      <c r="FT310" s="1">
        <v>134</v>
      </c>
      <c r="FU310" s="1">
        <v>313</v>
      </c>
    </row>
    <row r="311" spans="63:177">
      <c r="BK311" s="29">
        <v>368971935</v>
      </c>
      <c r="BL311" s="1" t="s">
        <v>279</v>
      </c>
      <c r="BM311" s="1">
        <v>31</v>
      </c>
      <c r="BN311" s="1" t="s">
        <v>289</v>
      </c>
      <c r="BO311" s="1" t="s">
        <v>290</v>
      </c>
      <c r="BP311" s="1">
        <v>54</v>
      </c>
      <c r="BQ311" s="1">
        <v>0</v>
      </c>
      <c r="BR311" s="4">
        <v>54.796296296296298</v>
      </c>
      <c r="BS311" s="4">
        <v>36.814814814814817</v>
      </c>
      <c r="BT311" s="4">
        <v>39.537037037037038</v>
      </c>
      <c r="BU311" s="4">
        <v>131.14814814814815</v>
      </c>
      <c r="BV311" s="4">
        <v>43.716049382716058</v>
      </c>
      <c r="BW311" s="1">
        <v>12</v>
      </c>
      <c r="BX311" s="1">
        <v>19</v>
      </c>
      <c r="BY311" s="1">
        <v>16</v>
      </c>
      <c r="BZ311" s="1">
        <v>7</v>
      </c>
      <c r="CA311" s="1">
        <v>0</v>
      </c>
      <c r="CB311" s="1">
        <v>0</v>
      </c>
      <c r="CC311" s="1">
        <v>30</v>
      </c>
      <c r="CD311" s="1">
        <v>15</v>
      </c>
      <c r="CE311" s="1">
        <v>7</v>
      </c>
      <c r="CF311" s="1">
        <v>2</v>
      </c>
      <c r="CG311" s="1">
        <v>0</v>
      </c>
      <c r="CH311" s="1">
        <v>0</v>
      </c>
      <c r="CI311" s="1">
        <v>21</v>
      </c>
      <c r="CJ311" s="1">
        <v>23</v>
      </c>
      <c r="CK311" s="1">
        <v>8</v>
      </c>
      <c r="CL311" s="1">
        <v>2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4"/>
      <c r="CT311" s="4"/>
      <c r="CU311" s="4"/>
      <c r="CV311" s="4"/>
      <c r="CW311" s="4"/>
      <c r="CX311" s="4"/>
      <c r="CY311" s="4"/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DW311" s="1">
        <v>0</v>
      </c>
      <c r="DX311" s="1">
        <v>0</v>
      </c>
      <c r="DY311" s="1">
        <v>0</v>
      </c>
      <c r="DZ311" s="1">
        <v>54</v>
      </c>
      <c r="EA311" s="1">
        <v>0</v>
      </c>
      <c r="EB311" s="4">
        <v>54.796296296296298</v>
      </c>
      <c r="EC311" s="4">
        <v>36.814814814814817</v>
      </c>
      <c r="ED311" s="4">
        <v>39.537037037037038</v>
      </c>
      <c r="EE311" s="4"/>
      <c r="EF311" s="4">
        <v>131.14814814814815</v>
      </c>
      <c r="EG311" s="4">
        <v>43.716049382716058</v>
      </c>
      <c r="EH311" s="4">
        <v>43.716049382716058</v>
      </c>
      <c r="EI311" s="1">
        <v>12</v>
      </c>
      <c r="EJ311" s="1">
        <v>19</v>
      </c>
      <c r="EK311" s="1">
        <v>16</v>
      </c>
      <c r="EL311" s="1">
        <v>7</v>
      </c>
      <c r="EM311" s="1">
        <v>0</v>
      </c>
      <c r="EN311" s="1">
        <v>0</v>
      </c>
      <c r="EO311" s="1">
        <v>30</v>
      </c>
      <c r="EP311" s="1">
        <v>15</v>
      </c>
      <c r="EQ311" s="1">
        <v>7</v>
      </c>
      <c r="ER311" s="1">
        <v>2</v>
      </c>
      <c r="ES311" s="1">
        <v>0</v>
      </c>
      <c r="ET311" s="1">
        <v>0</v>
      </c>
      <c r="EU311" s="1">
        <v>21</v>
      </c>
      <c r="EV311" s="1">
        <v>23</v>
      </c>
      <c r="EW311" s="1">
        <v>8</v>
      </c>
      <c r="EX311" s="1">
        <v>2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134</v>
      </c>
      <c r="FJ311" s="1" t="s">
        <v>375</v>
      </c>
      <c r="FK311" s="1">
        <v>148</v>
      </c>
      <c r="FL311" s="1">
        <v>13</v>
      </c>
      <c r="FM311" s="1" t="s">
        <v>375</v>
      </c>
      <c r="FN311" s="1">
        <v>14</v>
      </c>
      <c r="FO311" s="1">
        <v>21</v>
      </c>
      <c r="FP311" s="1">
        <v>11</v>
      </c>
      <c r="FQ311" s="1">
        <v>21</v>
      </c>
      <c r="FR311" s="1" t="s">
        <v>329</v>
      </c>
      <c r="FS311" s="1">
        <v>313</v>
      </c>
      <c r="FT311" s="1">
        <v>134</v>
      </c>
      <c r="FU311" s="1">
        <v>313</v>
      </c>
    </row>
    <row r="312" spans="63:177">
      <c r="BK312" s="29">
        <v>433987482</v>
      </c>
      <c r="BL312" s="1" t="s">
        <v>280</v>
      </c>
      <c r="BM312" s="1">
        <v>38</v>
      </c>
      <c r="BN312" s="1" t="s">
        <v>289</v>
      </c>
      <c r="BO312" s="1" t="s">
        <v>290</v>
      </c>
      <c r="BP312" s="1">
        <v>62</v>
      </c>
      <c r="BQ312" s="1">
        <v>0</v>
      </c>
      <c r="BR312" s="4">
        <v>47.064516129032256</v>
      </c>
      <c r="BS312" s="4">
        <v>33.935483870967744</v>
      </c>
      <c r="BT312" s="4">
        <v>33.564516129032256</v>
      </c>
      <c r="BU312" s="4">
        <v>114.56451612903226</v>
      </c>
      <c r="BV312" s="4">
        <v>38.188172043010752</v>
      </c>
      <c r="BW312" s="1">
        <v>23</v>
      </c>
      <c r="BX312" s="1">
        <v>17</v>
      </c>
      <c r="BY312" s="1">
        <v>18</v>
      </c>
      <c r="BZ312" s="1">
        <v>4</v>
      </c>
      <c r="CA312" s="1">
        <v>1</v>
      </c>
      <c r="CB312" s="1">
        <v>0</v>
      </c>
      <c r="CC312" s="1">
        <v>28</v>
      </c>
      <c r="CD312" s="1">
        <v>29</v>
      </c>
      <c r="CE312" s="1">
        <v>3</v>
      </c>
      <c r="CF312" s="1">
        <v>2</v>
      </c>
      <c r="CG312" s="1">
        <v>1</v>
      </c>
      <c r="CH312" s="1">
        <v>0</v>
      </c>
      <c r="CI312" s="1">
        <v>37</v>
      </c>
      <c r="CJ312" s="1">
        <v>16</v>
      </c>
      <c r="CK312" s="1">
        <v>7</v>
      </c>
      <c r="CL312" s="1">
        <v>2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4"/>
      <c r="CT312" s="4"/>
      <c r="CU312" s="4"/>
      <c r="CV312" s="4"/>
      <c r="CW312" s="4"/>
      <c r="CX312" s="4"/>
      <c r="CY312" s="4"/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U312" s="1">
        <v>0</v>
      </c>
      <c r="DV312" s="1">
        <v>0</v>
      </c>
      <c r="DW312" s="1">
        <v>0</v>
      </c>
      <c r="DX312" s="1">
        <v>0</v>
      </c>
      <c r="DY312" s="1">
        <v>0</v>
      </c>
      <c r="DZ312" s="1">
        <v>62</v>
      </c>
      <c r="EA312" s="1">
        <v>0</v>
      </c>
      <c r="EB312" s="4">
        <v>47.064516129032256</v>
      </c>
      <c r="EC312" s="4">
        <v>33.935483870967744</v>
      </c>
      <c r="ED312" s="4">
        <v>33.564516129032256</v>
      </c>
      <c r="EE312" s="4"/>
      <c r="EF312" s="4">
        <v>114.56451612903226</v>
      </c>
      <c r="EG312" s="4">
        <v>38.188172043010752</v>
      </c>
      <c r="EH312" s="4">
        <v>38.188172043010752</v>
      </c>
      <c r="EI312" s="1">
        <v>23</v>
      </c>
      <c r="EJ312" s="1">
        <v>17</v>
      </c>
      <c r="EK312" s="1">
        <v>18</v>
      </c>
      <c r="EL312" s="1">
        <v>4</v>
      </c>
      <c r="EM312" s="1">
        <v>1</v>
      </c>
      <c r="EN312" s="1">
        <v>0</v>
      </c>
      <c r="EO312" s="1">
        <v>28</v>
      </c>
      <c r="EP312" s="1">
        <v>29</v>
      </c>
      <c r="EQ312" s="1">
        <v>3</v>
      </c>
      <c r="ER312" s="1">
        <v>2</v>
      </c>
      <c r="ES312" s="1">
        <v>1</v>
      </c>
      <c r="ET312" s="1">
        <v>0</v>
      </c>
      <c r="EU312" s="1">
        <v>37</v>
      </c>
      <c r="EV312" s="1">
        <v>16</v>
      </c>
      <c r="EW312" s="1">
        <v>7</v>
      </c>
      <c r="EX312" s="1">
        <v>2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223</v>
      </c>
      <c r="FJ312" s="1" t="s">
        <v>375</v>
      </c>
      <c r="FK312" s="1">
        <v>228</v>
      </c>
      <c r="FL312" s="1">
        <v>17</v>
      </c>
      <c r="FM312" s="1" t="s">
        <v>375</v>
      </c>
      <c r="FN312" s="1">
        <v>17</v>
      </c>
      <c r="FO312" s="1">
        <v>21</v>
      </c>
      <c r="FP312" s="1">
        <v>11</v>
      </c>
      <c r="FQ312" s="1">
        <v>21</v>
      </c>
      <c r="FR312" s="1" t="s">
        <v>329</v>
      </c>
      <c r="FS312" s="1">
        <v>313</v>
      </c>
      <c r="FT312" s="1">
        <v>134</v>
      </c>
      <c r="FU312" s="1">
        <v>313</v>
      </c>
    </row>
    <row r="313" spans="63:177">
      <c r="BK313" s="29">
        <v>148009842</v>
      </c>
      <c r="BL313" s="1" t="s">
        <v>281</v>
      </c>
      <c r="BM313" s="1">
        <v>52</v>
      </c>
      <c r="BN313" s="1" t="s">
        <v>289</v>
      </c>
      <c r="BO313" s="1" t="s">
        <v>290</v>
      </c>
      <c r="BP313" s="1">
        <v>80</v>
      </c>
      <c r="BQ313" s="1">
        <v>0</v>
      </c>
      <c r="BR313" s="4">
        <v>46.274999999999999</v>
      </c>
      <c r="BS313" s="4">
        <v>37.200000000000003</v>
      </c>
      <c r="BT313" s="4">
        <v>39.075000000000003</v>
      </c>
      <c r="BU313" s="4">
        <v>122.55</v>
      </c>
      <c r="BV313" s="4">
        <v>40.850000000000009</v>
      </c>
      <c r="BW313" s="1">
        <v>24</v>
      </c>
      <c r="BX313" s="1">
        <v>33</v>
      </c>
      <c r="BY313" s="1">
        <v>16</v>
      </c>
      <c r="BZ313" s="1">
        <v>7</v>
      </c>
      <c r="CA313" s="1">
        <v>1</v>
      </c>
      <c r="CB313" s="1">
        <v>0</v>
      </c>
      <c r="CC313" s="1">
        <v>37</v>
      </c>
      <c r="CD313" s="1">
        <v>32</v>
      </c>
      <c r="CE313" s="1">
        <v>8</v>
      </c>
      <c r="CF313" s="1">
        <v>3</v>
      </c>
      <c r="CG313" s="1">
        <v>3</v>
      </c>
      <c r="CH313" s="1">
        <v>0</v>
      </c>
      <c r="CI313" s="1">
        <v>38</v>
      </c>
      <c r="CJ313" s="1">
        <v>26</v>
      </c>
      <c r="CK313" s="1">
        <v>12</v>
      </c>
      <c r="CL313" s="1">
        <v>4</v>
      </c>
      <c r="CM313" s="1">
        <v>1</v>
      </c>
      <c r="CN313" s="1">
        <v>0</v>
      </c>
      <c r="CO313" s="1">
        <v>1</v>
      </c>
      <c r="CP313" s="1">
        <v>0</v>
      </c>
      <c r="CQ313" s="1">
        <v>0</v>
      </c>
      <c r="CR313" s="1">
        <v>0</v>
      </c>
      <c r="CS313" s="4"/>
      <c r="CT313" s="4"/>
      <c r="CU313" s="4"/>
      <c r="CV313" s="4"/>
      <c r="CW313" s="4"/>
      <c r="CX313" s="4"/>
      <c r="CY313" s="4"/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U313" s="1">
        <v>0</v>
      </c>
      <c r="DV313" s="1">
        <v>0</v>
      </c>
      <c r="DW313" s="1">
        <v>0</v>
      </c>
      <c r="DX313" s="1">
        <v>0</v>
      </c>
      <c r="DY313" s="1">
        <v>0</v>
      </c>
      <c r="DZ313" s="1">
        <v>80</v>
      </c>
      <c r="EA313" s="1">
        <v>0</v>
      </c>
      <c r="EB313" s="4">
        <v>46.274999999999999</v>
      </c>
      <c r="EC313" s="4">
        <v>37.200000000000003</v>
      </c>
      <c r="ED313" s="4">
        <v>39.075000000000003</v>
      </c>
      <c r="EE313" s="4"/>
      <c r="EF313" s="4">
        <v>122.55</v>
      </c>
      <c r="EG313" s="4">
        <v>40.850000000000009</v>
      </c>
      <c r="EH313" s="4">
        <v>40.850000000000009</v>
      </c>
      <c r="EI313" s="1">
        <v>24</v>
      </c>
      <c r="EJ313" s="1">
        <v>33</v>
      </c>
      <c r="EK313" s="1">
        <v>16</v>
      </c>
      <c r="EL313" s="1">
        <v>7</v>
      </c>
      <c r="EM313" s="1">
        <v>1</v>
      </c>
      <c r="EN313" s="1">
        <v>0</v>
      </c>
      <c r="EO313" s="1">
        <v>37</v>
      </c>
      <c r="EP313" s="1">
        <v>32</v>
      </c>
      <c r="EQ313" s="1">
        <v>8</v>
      </c>
      <c r="ER313" s="1">
        <v>3</v>
      </c>
      <c r="ES313" s="1">
        <v>3</v>
      </c>
      <c r="ET313" s="1">
        <v>0</v>
      </c>
      <c r="EU313" s="1">
        <v>38</v>
      </c>
      <c r="EV313" s="1">
        <v>26</v>
      </c>
      <c r="EW313" s="1">
        <v>12</v>
      </c>
      <c r="EX313" s="1">
        <v>4</v>
      </c>
      <c r="EY313" s="1">
        <v>1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1</v>
      </c>
      <c r="FH313" s="1">
        <v>0</v>
      </c>
      <c r="FI313" s="1">
        <v>178</v>
      </c>
      <c r="FJ313" s="1" t="s">
        <v>375</v>
      </c>
      <c r="FK313" s="1">
        <v>191</v>
      </c>
      <c r="FL313" s="1">
        <v>15</v>
      </c>
      <c r="FM313" s="1" t="s">
        <v>375</v>
      </c>
      <c r="FN313" s="1">
        <v>15</v>
      </c>
      <c r="FO313" s="1">
        <v>21</v>
      </c>
      <c r="FP313" s="1">
        <v>11</v>
      </c>
      <c r="FQ313" s="1">
        <v>21</v>
      </c>
      <c r="FR313" s="1" t="s">
        <v>329</v>
      </c>
      <c r="FS313" s="1">
        <v>313</v>
      </c>
      <c r="FT313" s="1">
        <v>134</v>
      </c>
      <c r="FU313" s="1">
        <v>313</v>
      </c>
    </row>
    <row r="314" spans="63:177">
      <c r="BK314" s="29">
        <v>171508600</v>
      </c>
      <c r="BL314" s="1" t="s">
        <v>282</v>
      </c>
      <c r="BM314" s="1">
        <v>53</v>
      </c>
      <c r="BN314" s="1" t="s">
        <v>289</v>
      </c>
      <c r="BO314" s="1" t="s">
        <v>370</v>
      </c>
      <c r="BP314" s="1">
        <v>147</v>
      </c>
      <c r="BQ314" s="1">
        <v>0</v>
      </c>
      <c r="BR314" s="4">
        <v>55.360544217687078</v>
      </c>
      <c r="BS314" s="4">
        <v>45.741496598639458</v>
      </c>
      <c r="BT314" s="4">
        <v>47.387755102040813</v>
      </c>
      <c r="BU314" s="4">
        <v>148.48979591836735</v>
      </c>
      <c r="BV314" s="4">
        <v>49.496598639455762</v>
      </c>
      <c r="BW314" s="1">
        <v>28</v>
      </c>
      <c r="BX314" s="1">
        <v>55</v>
      </c>
      <c r="BY314" s="1">
        <v>46</v>
      </c>
      <c r="BZ314" s="1">
        <v>18</v>
      </c>
      <c r="CA314" s="1">
        <v>0</v>
      </c>
      <c r="CB314" s="1">
        <v>0</v>
      </c>
      <c r="CC314" s="1">
        <v>49</v>
      </c>
      <c r="CD314" s="1">
        <v>55</v>
      </c>
      <c r="CE314" s="1">
        <v>26</v>
      </c>
      <c r="CF314" s="1">
        <v>17</v>
      </c>
      <c r="CG314" s="1">
        <v>1</v>
      </c>
      <c r="CH314" s="1">
        <v>1</v>
      </c>
      <c r="CI314" s="1">
        <v>50</v>
      </c>
      <c r="CJ314" s="1">
        <v>51</v>
      </c>
      <c r="CK314" s="1">
        <v>22</v>
      </c>
      <c r="CL314" s="1">
        <v>24</v>
      </c>
      <c r="CM314" s="1">
        <v>0</v>
      </c>
      <c r="CN314" s="1">
        <v>1</v>
      </c>
      <c r="CO314" s="1">
        <v>0</v>
      </c>
      <c r="CP314" s="1">
        <v>0</v>
      </c>
      <c r="CQ314" s="1">
        <v>76</v>
      </c>
      <c r="CR314" s="1">
        <v>1</v>
      </c>
      <c r="CS314" s="4">
        <v>54.626666666666665</v>
      </c>
      <c r="CT314" s="4">
        <v>45.76</v>
      </c>
      <c r="CU314" s="4">
        <v>60.68</v>
      </c>
      <c r="CV314" s="4">
        <v>56.16</v>
      </c>
      <c r="CW314" s="4">
        <v>161.06666666666666</v>
      </c>
      <c r="CX314" s="4">
        <v>53.688888888888869</v>
      </c>
      <c r="CY314" s="4">
        <v>54.306666666666665</v>
      </c>
      <c r="CZ314" s="1">
        <v>10</v>
      </c>
      <c r="DA314" s="1">
        <v>34</v>
      </c>
      <c r="DB314" s="1">
        <v>27</v>
      </c>
      <c r="DC314" s="1">
        <v>4</v>
      </c>
      <c r="DD314" s="1">
        <v>0</v>
      </c>
      <c r="DE314" s="1">
        <v>0</v>
      </c>
      <c r="DF314" s="1">
        <v>18</v>
      </c>
      <c r="DG314" s="1">
        <v>38</v>
      </c>
      <c r="DH314" s="1">
        <v>15</v>
      </c>
      <c r="DI314" s="1">
        <v>4</v>
      </c>
      <c r="DJ314" s="1">
        <v>1</v>
      </c>
      <c r="DK314" s="1">
        <v>0</v>
      </c>
      <c r="DL314" s="1">
        <v>13</v>
      </c>
      <c r="DM314" s="1">
        <v>24</v>
      </c>
      <c r="DN314" s="1">
        <v>16</v>
      </c>
      <c r="DO314" s="1">
        <v>22</v>
      </c>
      <c r="DP314" s="1">
        <v>0</v>
      </c>
      <c r="DQ314" s="1">
        <v>3</v>
      </c>
      <c r="DR314" s="1">
        <v>11</v>
      </c>
      <c r="DS314" s="1">
        <v>32</v>
      </c>
      <c r="DT314" s="1">
        <v>27</v>
      </c>
      <c r="DU314" s="1">
        <v>5</v>
      </c>
      <c r="DV314" s="1">
        <v>1</v>
      </c>
      <c r="DW314" s="1">
        <v>0</v>
      </c>
      <c r="DX314" s="1">
        <v>0</v>
      </c>
      <c r="DY314" s="1">
        <v>0</v>
      </c>
      <c r="DZ314" s="1">
        <v>223</v>
      </c>
      <c r="EA314" s="1">
        <v>1</v>
      </c>
      <c r="EB314" s="4">
        <v>55.112612612612615</v>
      </c>
      <c r="EC314" s="4">
        <v>45.747747747747745</v>
      </c>
      <c r="ED314" s="4">
        <v>51.878378378378379</v>
      </c>
      <c r="EE314" s="4">
        <v>56.16</v>
      </c>
      <c r="EF314" s="4">
        <v>152.73873873873873</v>
      </c>
      <c r="EG314" s="4">
        <v>50.912912912912901</v>
      </c>
      <c r="EH314" s="4">
        <v>51.121621621621621</v>
      </c>
      <c r="EI314" s="1">
        <v>38</v>
      </c>
      <c r="EJ314" s="1">
        <v>89</v>
      </c>
      <c r="EK314" s="1">
        <v>73</v>
      </c>
      <c r="EL314" s="1">
        <v>22</v>
      </c>
      <c r="EM314" s="1">
        <v>0</v>
      </c>
      <c r="EN314" s="1">
        <v>0</v>
      </c>
      <c r="EO314" s="1">
        <v>67</v>
      </c>
      <c r="EP314" s="1">
        <v>93</v>
      </c>
      <c r="EQ314" s="1">
        <v>41</v>
      </c>
      <c r="ER314" s="1">
        <v>21</v>
      </c>
      <c r="ES314" s="1">
        <v>2</v>
      </c>
      <c r="ET314" s="1">
        <v>1</v>
      </c>
      <c r="EU314" s="1">
        <v>63</v>
      </c>
      <c r="EV314" s="1">
        <v>75</v>
      </c>
      <c r="EW314" s="1">
        <v>38</v>
      </c>
      <c r="EX314" s="1">
        <v>46</v>
      </c>
      <c r="EY314" s="1">
        <v>0</v>
      </c>
      <c r="EZ314" s="1">
        <v>4</v>
      </c>
      <c r="FA314" s="1">
        <v>11</v>
      </c>
      <c r="FB314" s="1">
        <v>32</v>
      </c>
      <c r="FC314" s="1">
        <v>27</v>
      </c>
      <c r="FD314" s="1">
        <v>5</v>
      </c>
      <c r="FE314" s="1">
        <v>1</v>
      </c>
      <c r="FF314" s="1">
        <v>0</v>
      </c>
      <c r="FG314" s="1">
        <v>0</v>
      </c>
      <c r="FH314" s="1">
        <v>0</v>
      </c>
      <c r="FI314" s="1">
        <v>62</v>
      </c>
      <c r="FJ314" s="1">
        <v>38</v>
      </c>
      <c r="FK314" s="1">
        <v>58</v>
      </c>
      <c r="FL314" s="1">
        <v>6</v>
      </c>
      <c r="FM314" s="1">
        <v>3</v>
      </c>
      <c r="FN314" s="1">
        <v>5</v>
      </c>
      <c r="FO314" s="1">
        <v>21</v>
      </c>
      <c r="FP314" s="1">
        <v>11</v>
      </c>
      <c r="FQ314" s="1">
        <v>21</v>
      </c>
      <c r="FR314" s="1" t="s">
        <v>329</v>
      </c>
      <c r="FS314" s="1">
        <v>313</v>
      </c>
      <c r="FT314" s="1">
        <v>134</v>
      </c>
      <c r="FU314" s="1">
        <v>313</v>
      </c>
    </row>
    <row r="315" spans="63:177">
      <c r="BK315" s="29">
        <v>504884209</v>
      </c>
      <c r="BL315" s="1" t="s">
        <v>283</v>
      </c>
      <c r="BM315" s="1">
        <v>60</v>
      </c>
      <c r="BN315" s="1" t="s">
        <v>289</v>
      </c>
      <c r="BO315" s="1" t="s">
        <v>370</v>
      </c>
      <c r="BP315" s="1">
        <v>73</v>
      </c>
      <c r="BQ315" s="1">
        <v>0</v>
      </c>
      <c r="BR315" s="4">
        <v>60.397260273972606</v>
      </c>
      <c r="BS315" s="4">
        <v>47.835616438356162</v>
      </c>
      <c r="BT315" s="4">
        <v>56.726027397260275</v>
      </c>
      <c r="BU315" s="4">
        <v>164.95890410958904</v>
      </c>
      <c r="BV315" s="4">
        <v>54.986301369863021</v>
      </c>
      <c r="BW315" s="1">
        <v>11</v>
      </c>
      <c r="BX315" s="1">
        <v>26</v>
      </c>
      <c r="BY315" s="1">
        <v>18</v>
      </c>
      <c r="BZ315" s="1">
        <v>18</v>
      </c>
      <c r="CA315" s="1">
        <v>0</v>
      </c>
      <c r="CB315" s="1">
        <v>0</v>
      </c>
      <c r="CC315" s="1">
        <v>20</v>
      </c>
      <c r="CD315" s="1">
        <v>31</v>
      </c>
      <c r="CE315" s="1">
        <v>11</v>
      </c>
      <c r="CF315" s="1">
        <v>11</v>
      </c>
      <c r="CG315" s="1">
        <v>0</v>
      </c>
      <c r="CH315" s="1">
        <v>3</v>
      </c>
      <c r="CI315" s="1">
        <v>19</v>
      </c>
      <c r="CJ315" s="1">
        <v>19</v>
      </c>
      <c r="CK315" s="1">
        <v>18</v>
      </c>
      <c r="CL315" s="1">
        <v>17</v>
      </c>
      <c r="CM315" s="1">
        <v>0</v>
      </c>
      <c r="CN315" s="1">
        <v>1</v>
      </c>
      <c r="CO315" s="1">
        <v>0</v>
      </c>
      <c r="CP315" s="1">
        <v>0</v>
      </c>
      <c r="CQ315" s="1">
        <v>110</v>
      </c>
      <c r="CR315" s="1">
        <v>0</v>
      </c>
      <c r="CS315" s="4">
        <v>56.790909090909089</v>
      </c>
      <c r="CT315" s="4">
        <v>48.363636363636367</v>
      </c>
      <c r="CU315" s="4">
        <v>63.854545454545452</v>
      </c>
      <c r="CV315" s="4">
        <v>52.5</v>
      </c>
      <c r="CW315" s="4">
        <v>169.0090909090909</v>
      </c>
      <c r="CX315" s="4">
        <v>56.336363636363664</v>
      </c>
      <c r="CY315" s="4">
        <v>55.377272727272725</v>
      </c>
      <c r="CZ315" s="1">
        <v>12</v>
      </c>
      <c r="DA315" s="1">
        <v>52</v>
      </c>
      <c r="DB315" s="1">
        <v>36</v>
      </c>
      <c r="DC315" s="1">
        <v>10</v>
      </c>
      <c r="DD315" s="1">
        <v>0</v>
      </c>
      <c r="DE315" s="1">
        <v>1</v>
      </c>
      <c r="DF315" s="1">
        <v>29</v>
      </c>
      <c r="DG315" s="1">
        <v>50</v>
      </c>
      <c r="DH315" s="1">
        <v>17</v>
      </c>
      <c r="DI315" s="1">
        <v>14</v>
      </c>
      <c r="DJ315" s="1">
        <v>0</v>
      </c>
      <c r="DK315" s="1">
        <v>0</v>
      </c>
      <c r="DL315" s="1">
        <v>17</v>
      </c>
      <c r="DM315" s="1">
        <v>30</v>
      </c>
      <c r="DN315" s="1">
        <v>34</v>
      </c>
      <c r="DO315" s="1">
        <v>29</v>
      </c>
      <c r="DP315" s="1">
        <v>0</v>
      </c>
      <c r="DQ315" s="1">
        <v>2</v>
      </c>
      <c r="DR315" s="1">
        <v>18</v>
      </c>
      <c r="DS315" s="1">
        <v>54</v>
      </c>
      <c r="DT315" s="1">
        <v>29</v>
      </c>
      <c r="DU315" s="1">
        <v>9</v>
      </c>
      <c r="DV315" s="1">
        <v>1</v>
      </c>
      <c r="DW315" s="1">
        <v>0</v>
      </c>
      <c r="DX315" s="1">
        <v>0</v>
      </c>
      <c r="DY315" s="1">
        <v>0</v>
      </c>
      <c r="DZ315" s="1">
        <v>183</v>
      </c>
      <c r="EA315" s="1">
        <v>0</v>
      </c>
      <c r="EB315" s="4">
        <v>58.229508196721312</v>
      </c>
      <c r="EC315" s="4">
        <v>48.153005464480877</v>
      </c>
      <c r="ED315" s="4">
        <v>61.010928961748633</v>
      </c>
      <c r="EE315" s="4">
        <v>52.5</v>
      </c>
      <c r="EF315" s="4">
        <v>167.39344262295083</v>
      </c>
      <c r="EG315" s="4">
        <v>55.797814207650255</v>
      </c>
      <c r="EH315" s="4">
        <v>55.221311475409834</v>
      </c>
      <c r="EI315" s="1">
        <v>23</v>
      </c>
      <c r="EJ315" s="1">
        <v>78</v>
      </c>
      <c r="EK315" s="1">
        <v>54</v>
      </c>
      <c r="EL315" s="1">
        <v>28</v>
      </c>
      <c r="EM315" s="1">
        <v>0</v>
      </c>
      <c r="EN315" s="1">
        <v>1</v>
      </c>
      <c r="EO315" s="1">
        <v>49</v>
      </c>
      <c r="EP315" s="1">
        <v>81</v>
      </c>
      <c r="EQ315" s="1">
        <v>28</v>
      </c>
      <c r="ER315" s="1">
        <v>25</v>
      </c>
      <c r="ES315" s="1">
        <v>0</v>
      </c>
      <c r="ET315" s="1">
        <v>3</v>
      </c>
      <c r="EU315" s="1">
        <v>36</v>
      </c>
      <c r="EV315" s="1">
        <v>49</v>
      </c>
      <c r="EW315" s="1">
        <v>52</v>
      </c>
      <c r="EX315" s="1">
        <v>46</v>
      </c>
      <c r="EY315" s="1">
        <v>0</v>
      </c>
      <c r="EZ315" s="1">
        <v>3</v>
      </c>
      <c r="FA315" s="1">
        <v>18</v>
      </c>
      <c r="FB315" s="1">
        <v>54</v>
      </c>
      <c r="FC315" s="1">
        <v>29</v>
      </c>
      <c r="FD315" s="1">
        <v>9</v>
      </c>
      <c r="FE315" s="1">
        <v>1</v>
      </c>
      <c r="FF315" s="1">
        <v>0</v>
      </c>
      <c r="FG315" s="1">
        <v>0</v>
      </c>
      <c r="FH315" s="1">
        <v>0</v>
      </c>
      <c r="FI315" s="1">
        <v>26</v>
      </c>
      <c r="FJ315" s="1">
        <v>25</v>
      </c>
      <c r="FK315" s="1">
        <v>25</v>
      </c>
      <c r="FL315" s="1">
        <v>3</v>
      </c>
      <c r="FM315" s="1">
        <v>1</v>
      </c>
      <c r="FN315" s="1">
        <v>2</v>
      </c>
      <c r="FO315" s="1">
        <v>21</v>
      </c>
      <c r="FP315" s="1">
        <v>11</v>
      </c>
      <c r="FQ315" s="1">
        <v>21</v>
      </c>
      <c r="FR315" s="1" t="s">
        <v>329</v>
      </c>
      <c r="FS315" s="1">
        <v>313</v>
      </c>
      <c r="FT315" s="1">
        <v>134</v>
      </c>
      <c r="FU315" s="1">
        <v>313</v>
      </c>
    </row>
    <row r="316" spans="63:177">
      <c r="BK316" s="29">
        <v>213256639</v>
      </c>
      <c r="BL316" s="1" t="s">
        <v>266</v>
      </c>
      <c r="BM316" s="1">
        <v>150</v>
      </c>
      <c r="BN316" s="1" t="s">
        <v>289</v>
      </c>
      <c r="BO316" s="1" t="s">
        <v>370</v>
      </c>
      <c r="BP316" s="1">
        <v>39</v>
      </c>
      <c r="BQ316" s="1">
        <v>0</v>
      </c>
      <c r="BR316" s="4">
        <v>36.128205128205131</v>
      </c>
      <c r="BS316" s="4">
        <v>28.717948717948719</v>
      </c>
      <c r="BT316" s="4">
        <v>29.025641025641026</v>
      </c>
      <c r="BU316" s="4">
        <v>93.871794871794876</v>
      </c>
      <c r="BV316" s="4">
        <v>31.29059829059829</v>
      </c>
      <c r="BW316" s="1">
        <v>20</v>
      </c>
      <c r="BX316" s="1">
        <v>14</v>
      </c>
      <c r="BY316" s="1">
        <v>5</v>
      </c>
      <c r="BZ316" s="1">
        <v>0</v>
      </c>
      <c r="CA316" s="1">
        <v>0</v>
      </c>
      <c r="CB316" s="1">
        <v>0</v>
      </c>
      <c r="CC316" s="1">
        <v>23</v>
      </c>
      <c r="CD316" s="1">
        <v>14</v>
      </c>
      <c r="CE316" s="1">
        <v>2</v>
      </c>
      <c r="CF316" s="1">
        <v>0</v>
      </c>
      <c r="CG316" s="1">
        <v>0</v>
      </c>
      <c r="CH316" s="1">
        <v>0</v>
      </c>
      <c r="CI316" s="1">
        <v>24</v>
      </c>
      <c r="CJ316" s="1">
        <v>13</v>
      </c>
      <c r="CK316" s="1">
        <v>1</v>
      </c>
      <c r="CL316" s="1">
        <v>1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4"/>
      <c r="CT316" s="4"/>
      <c r="CU316" s="4"/>
      <c r="CV316" s="4"/>
      <c r="CW316" s="4"/>
      <c r="CX316" s="4"/>
      <c r="CY316" s="4"/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U316" s="1">
        <v>0</v>
      </c>
      <c r="DV316" s="1">
        <v>0</v>
      </c>
      <c r="DW316" s="1">
        <v>0</v>
      </c>
      <c r="DX316" s="1">
        <v>0</v>
      </c>
      <c r="DY316" s="1">
        <v>0</v>
      </c>
      <c r="DZ316" s="1">
        <v>39</v>
      </c>
      <c r="EA316" s="1">
        <v>0</v>
      </c>
      <c r="EB316" s="4">
        <v>36.128205128205131</v>
      </c>
      <c r="EC316" s="4">
        <v>28.717948717948719</v>
      </c>
      <c r="ED316" s="4">
        <v>29.025641025641026</v>
      </c>
      <c r="EE316" s="4"/>
      <c r="EF316" s="4">
        <v>93.871794871794876</v>
      </c>
      <c r="EG316" s="4">
        <v>31.29059829059829</v>
      </c>
      <c r="EH316" s="4">
        <v>31.29059829059829</v>
      </c>
      <c r="EI316" s="1">
        <v>20</v>
      </c>
      <c r="EJ316" s="1">
        <v>14</v>
      </c>
      <c r="EK316" s="1">
        <v>5</v>
      </c>
      <c r="EL316" s="1">
        <v>0</v>
      </c>
      <c r="EM316" s="1">
        <v>0</v>
      </c>
      <c r="EN316" s="1">
        <v>0</v>
      </c>
      <c r="EO316" s="1">
        <v>23</v>
      </c>
      <c r="EP316" s="1">
        <v>14</v>
      </c>
      <c r="EQ316" s="1">
        <v>2</v>
      </c>
      <c r="ER316" s="1">
        <v>0</v>
      </c>
      <c r="ES316" s="1">
        <v>0</v>
      </c>
      <c r="ET316" s="1">
        <v>0</v>
      </c>
      <c r="EU316" s="1">
        <v>24</v>
      </c>
      <c r="EV316" s="1">
        <v>13</v>
      </c>
      <c r="EW316" s="1">
        <v>1</v>
      </c>
      <c r="EX316" s="1">
        <v>1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288</v>
      </c>
      <c r="FJ316" s="1" t="s">
        <v>375</v>
      </c>
      <c r="FK316" s="1">
        <v>290</v>
      </c>
      <c r="FL316" s="1">
        <v>19</v>
      </c>
      <c r="FM316" s="1" t="s">
        <v>375</v>
      </c>
      <c r="FN316" s="1">
        <v>19</v>
      </c>
      <c r="FO316" s="1">
        <v>21</v>
      </c>
      <c r="FP316" s="1">
        <v>11</v>
      </c>
      <c r="FQ316" s="1">
        <v>21</v>
      </c>
      <c r="FR316" s="1" t="s">
        <v>329</v>
      </c>
      <c r="FS316" s="1">
        <v>313</v>
      </c>
      <c r="FT316" s="1">
        <v>134</v>
      </c>
      <c r="FU316" s="1">
        <v>313</v>
      </c>
    </row>
    <row r="317" spans="63:177">
      <c r="BK317" s="29">
        <v>983205594</v>
      </c>
      <c r="BL317" s="1" t="s">
        <v>267</v>
      </c>
      <c r="BM317" s="1">
        <v>153</v>
      </c>
      <c r="BN317" s="1" t="s">
        <v>289</v>
      </c>
      <c r="BO317" s="1" t="s">
        <v>370</v>
      </c>
      <c r="BP317" s="1">
        <v>40</v>
      </c>
      <c r="BQ317" s="1">
        <v>0</v>
      </c>
      <c r="BR317" s="4">
        <v>52.5</v>
      </c>
      <c r="BS317" s="4">
        <v>47.5</v>
      </c>
      <c r="BT317" s="4">
        <v>49.225000000000001</v>
      </c>
      <c r="BU317" s="4">
        <v>149.22499999999999</v>
      </c>
      <c r="BV317" s="4">
        <v>49.741666666666688</v>
      </c>
      <c r="BW317" s="1">
        <v>10</v>
      </c>
      <c r="BX317" s="1">
        <v>13</v>
      </c>
      <c r="BY317" s="1">
        <v>10</v>
      </c>
      <c r="BZ317" s="1">
        <v>7</v>
      </c>
      <c r="CA317" s="1">
        <v>0</v>
      </c>
      <c r="CB317" s="1">
        <v>0</v>
      </c>
      <c r="CC317" s="1">
        <v>16</v>
      </c>
      <c r="CD317" s="1">
        <v>10</v>
      </c>
      <c r="CE317" s="1">
        <v>7</v>
      </c>
      <c r="CF317" s="1">
        <v>7</v>
      </c>
      <c r="CG317" s="1">
        <v>0</v>
      </c>
      <c r="CH317" s="1">
        <v>1</v>
      </c>
      <c r="CI317" s="1">
        <v>15</v>
      </c>
      <c r="CJ317" s="1">
        <v>11</v>
      </c>
      <c r="CK317" s="1">
        <v>6</v>
      </c>
      <c r="CL317" s="1">
        <v>8</v>
      </c>
      <c r="CM317" s="1">
        <v>0</v>
      </c>
      <c r="CN317" s="1">
        <v>1</v>
      </c>
      <c r="CO317" s="1">
        <v>0</v>
      </c>
      <c r="CP317" s="1">
        <v>0</v>
      </c>
      <c r="CQ317" s="1">
        <v>27</v>
      </c>
      <c r="CR317" s="1">
        <v>0</v>
      </c>
      <c r="CS317" s="4">
        <v>48.851851851851855</v>
      </c>
      <c r="CT317" s="4">
        <v>42.666666666666664</v>
      </c>
      <c r="CU317" s="4">
        <v>49.037037037037038</v>
      </c>
      <c r="CV317" s="4">
        <v>44.518518518518519</v>
      </c>
      <c r="CW317" s="4">
        <v>140.55555555555554</v>
      </c>
      <c r="CX317" s="4">
        <v>46.851851851851855</v>
      </c>
      <c r="CY317" s="4">
        <v>46.268518518518519</v>
      </c>
      <c r="CZ317" s="1">
        <v>3</v>
      </c>
      <c r="DA317" s="1">
        <v>18</v>
      </c>
      <c r="DB317" s="1">
        <v>4</v>
      </c>
      <c r="DC317" s="1">
        <v>2</v>
      </c>
      <c r="DD317" s="1">
        <v>0</v>
      </c>
      <c r="DE317" s="1">
        <v>0</v>
      </c>
      <c r="DF317" s="1">
        <v>8</v>
      </c>
      <c r="DG317" s="1">
        <v>14</v>
      </c>
      <c r="DH317" s="1">
        <v>3</v>
      </c>
      <c r="DI317" s="1">
        <v>2</v>
      </c>
      <c r="DJ317" s="1">
        <v>0</v>
      </c>
      <c r="DK317" s="1">
        <v>0</v>
      </c>
      <c r="DL317" s="1">
        <v>10</v>
      </c>
      <c r="DM317" s="1">
        <v>6</v>
      </c>
      <c r="DN317" s="1">
        <v>8</v>
      </c>
      <c r="DO317" s="1">
        <v>3</v>
      </c>
      <c r="DP317" s="1">
        <v>0</v>
      </c>
      <c r="DQ317" s="1">
        <v>0</v>
      </c>
      <c r="DR317" s="1">
        <v>9</v>
      </c>
      <c r="DS317" s="1">
        <v>12</v>
      </c>
      <c r="DT317" s="1">
        <v>6</v>
      </c>
      <c r="DU317" s="1">
        <v>0</v>
      </c>
      <c r="DV317" s="1">
        <v>0</v>
      </c>
      <c r="DW317" s="1">
        <v>0</v>
      </c>
      <c r="DX317" s="1">
        <v>0</v>
      </c>
      <c r="DY317" s="1">
        <v>0</v>
      </c>
      <c r="DZ317" s="1">
        <v>67</v>
      </c>
      <c r="EA317" s="1">
        <v>0</v>
      </c>
      <c r="EB317" s="4">
        <v>51.029850746268657</v>
      </c>
      <c r="EC317" s="4">
        <v>45.552238805970148</v>
      </c>
      <c r="ED317" s="4">
        <v>49.149253731343286</v>
      </c>
      <c r="EE317" s="4">
        <v>44.518518518518519</v>
      </c>
      <c r="EF317" s="4">
        <v>145.73134328358208</v>
      </c>
      <c r="EG317" s="4">
        <v>48.577114427860685</v>
      </c>
      <c r="EH317" s="4">
        <v>48.342039800995025</v>
      </c>
      <c r="EI317" s="1">
        <v>13</v>
      </c>
      <c r="EJ317" s="1">
        <v>31</v>
      </c>
      <c r="EK317" s="1">
        <v>14</v>
      </c>
      <c r="EL317" s="1">
        <v>9</v>
      </c>
      <c r="EM317" s="1">
        <v>0</v>
      </c>
      <c r="EN317" s="1">
        <v>0</v>
      </c>
      <c r="EO317" s="1">
        <v>24</v>
      </c>
      <c r="EP317" s="1">
        <v>24</v>
      </c>
      <c r="EQ317" s="1">
        <v>10</v>
      </c>
      <c r="ER317" s="1">
        <v>9</v>
      </c>
      <c r="ES317" s="1">
        <v>0</v>
      </c>
      <c r="ET317" s="1">
        <v>1</v>
      </c>
      <c r="EU317" s="1">
        <v>25</v>
      </c>
      <c r="EV317" s="1">
        <v>17</v>
      </c>
      <c r="EW317" s="1">
        <v>14</v>
      </c>
      <c r="EX317" s="1">
        <v>11</v>
      </c>
      <c r="EY317" s="1">
        <v>0</v>
      </c>
      <c r="EZ317" s="1">
        <v>1</v>
      </c>
      <c r="FA317" s="1">
        <v>9</v>
      </c>
      <c r="FB317" s="1">
        <v>12</v>
      </c>
      <c r="FC317" s="1">
        <v>6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59</v>
      </c>
      <c r="FJ317" s="1">
        <v>96</v>
      </c>
      <c r="FK317" s="1">
        <v>79</v>
      </c>
      <c r="FL317" s="1">
        <v>5</v>
      </c>
      <c r="FM317" s="1">
        <v>10</v>
      </c>
      <c r="FN317" s="1">
        <v>8</v>
      </c>
      <c r="FO317" s="1">
        <v>21</v>
      </c>
      <c r="FP317" s="1">
        <v>11</v>
      </c>
      <c r="FQ317" s="1">
        <v>21</v>
      </c>
      <c r="FR317" s="1" t="s">
        <v>329</v>
      </c>
      <c r="FS317" s="1">
        <v>313</v>
      </c>
      <c r="FT317" s="1">
        <v>134</v>
      </c>
      <c r="FU317" s="1">
        <v>313</v>
      </c>
    </row>
    <row r="318" spans="63:177">
      <c r="BK318" s="29">
        <v>715246636</v>
      </c>
      <c r="BL318" s="1" t="s">
        <v>268</v>
      </c>
      <c r="BM318" s="1">
        <v>158</v>
      </c>
      <c r="BN318" s="1" t="s">
        <v>289</v>
      </c>
      <c r="BO318" s="1" t="s">
        <v>370</v>
      </c>
      <c r="BP318" s="1">
        <v>181</v>
      </c>
      <c r="BQ318" s="1">
        <v>0</v>
      </c>
      <c r="BR318" s="4">
        <v>52.381215469613259</v>
      </c>
      <c r="BS318" s="4">
        <v>43.535911602209943</v>
      </c>
      <c r="BT318" s="4">
        <v>45.767955801104975</v>
      </c>
      <c r="BU318" s="4">
        <v>141.68508287292818</v>
      </c>
      <c r="BV318" s="4">
        <v>47.228360957642742</v>
      </c>
      <c r="BW318" s="1">
        <v>49</v>
      </c>
      <c r="BX318" s="1">
        <v>63</v>
      </c>
      <c r="BY318" s="1">
        <v>44</v>
      </c>
      <c r="BZ318" s="1">
        <v>25</v>
      </c>
      <c r="CA318" s="1">
        <v>1</v>
      </c>
      <c r="CB318" s="1">
        <v>0</v>
      </c>
      <c r="CC318" s="1">
        <v>64</v>
      </c>
      <c r="CD318" s="1">
        <v>75</v>
      </c>
      <c r="CE318" s="1">
        <v>28</v>
      </c>
      <c r="CF318" s="1">
        <v>14</v>
      </c>
      <c r="CG318" s="1">
        <v>1</v>
      </c>
      <c r="CH318" s="1">
        <v>0</v>
      </c>
      <c r="CI318" s="1">
        <v>69</v>
      </c>
      <c r="CJ318" s="1">
        <v>57</v>
      </c>
      <c r="CK318" s="1">
        <v>36</v>
      </c>
      <c r="CL318" s="1">
        <v>19</v>
      </c>
      <c r="CM318" s="1">
        <v>0</v>
      </c>
      <c r="CN318" s="1">
        <v>0</v>
      </c>
      <c r="CO318" s="1">
        <v>0</v>
      </c>
      <c r="CP318" s="1">
        <v>0</v>
      </c>
      <c r="CQ318" s="1">
        <v>63</v>
      </c>
      <c r="CR318" s="1">
        <v>0</v>
      </c>
      <c r="CS318" s="4">
        <v>53.650793650793652</v>
      </c>
      <c r="CT318" s="4">
        <v>46.222222222222221</v>
      </c>
      <c r="CU318" s="4">
        <v>55.698412698412696</v>
      </c>
      <c r="CV318" s="4">
        <v>55.841269841269842</v>
      </c>
      <c r="CW318" s="4">
        <v>155.57142857142858</v>
      </c>
      <c r="CX318" s="4">
        <v>51.857142857142861</v>
      </c>
      <c r="CY318" s="4">
        <v>52.853174603174601</v>
      </c>
      <c r="CZ318" s="1">
        <v>10</v>
      </c>
      <c r="DA318" s="1">
        <v>31</v>
      </c>
      <c r="DB318" s="1">
        <v>17</v>
      </c>
      <c r="DC318" s="1">
        <v>5</v>
      </c>
      <c r="DD318" s="1">
        <v>0</v>
      </c>
      <c r="DE318" s="1">
        <v>0</v>
      </c>
      <c r="DF318" s="1">
        <v>15</v>
      </c>
      <c r="DG318" s="1">
        <v>32</v>
      </c>
      <c r="DH318" s="1">
        <v>14</v>
      </c>
      <c r="DI318" s="1">
        <v>2</v>
      </c>
      <c r="DJ318" s="1">
        <v>0</v>
      </c>
      <c r="DK318" s="1">
        <v>0</v>
      </c>
      <c r="DL318" s="1">
        <v>11</v>
      </c>
      <c r="DM318" s="1">
        <v>24</v>
      </c>
      <c r="DN318" s="1">
        <v>20</v>
      </c>
      <c r="DO318" s="1">
        <v>8</v>
      </c>
      <c r="DP318" s="1">
        <v>0</v>
      </c>
      <c r="DQ318" s="1">
        <v>0</v>
      </c>
      <c r="DR318" s="1">
        <v>6</v>
      </c>
      <c r="DS318" s="1">
        <v>36</v>
      </c>
      <c r="DT318" s="1">
        <v>19</v>
      </c>
      <c r="DU318" s="1">
        <v>2</v>
      </c>
      <c r="DV318" s="1">
        <v>0</v>
      </c>
      <c r="DW318" s="1">
        <v>0</v>
      </c>
      <c r="DX318" s="1">
        <v>0</v>
      </c>
      <c r="DY318" s="1">
        <v>0</v>
      </c>
      <c r="DZ318" s="1">
        <v>244</v>
      </c>
      <c r="EA318" s="1">
        <v>0</v>
      </c>
      <c r="EB318" s="4">
        <v>52.709016393442624</v>
      </c>
      <c r="EC318" s="4">
        <v>44.229508196721312</v>
      </c>
      <c r="ED318" s="4">
        <v>48.331967213114751</v>
      </c>
      <c r="EE318" s="4">
        <v>55.841269841269842</v>
      </c>
      <c r="EF318" s="4">
        <v>145.2704918032787</v>
      </c>
      <c r="EG318" s="4">
        <v>48.423497267759565</v>
      </c>
      <c r="EH318" s="4">
        <v>48.680669398907106</v>
      </c>
      <c r="EI318" s="1">
        <v>59</v>
      </c>
      <c r="EJ318" s="1">
        <v>94</v>
      </c>
      <c r="EK318" s="1">
        <v>61</v>
      </c>
      <c r="EL318" s="1">
        <v>30</v>
      </c>
      <c r="EM318" s="1">
        <v>1</v>
      </c>
      <c r="EN318" s="1">
        <v>0</v>
      </c>
      <c r="EO318" s="1">
        <v>79</v>
      </c>
      <c r="EP318" s="1">
        <v>107</v>
      </c>
      <c r="EQ318" s="1">
        <v>42</v>
      </c>
      <c r="ER318" s="1">
        <v>16</v>
      </c>
      <c r="ES318" s="1">
        <v>1</v>
      </c>
      <c r="ET318" s="1">
        <v>0</v>
      </c>
      <c r="EU318" s="1">
        <v>80</v>
      </c>
      <c r="EV318" s="1">
        <v>81</v>
      </c>
      <c r="EW318" s="1">
        <v>56</v>
      </c>
      <c r="EX318" s="1">
        <v>27</v>
      </c>
      <c r="EY318" s="1">
        <v>0</v>
      </c>
      <c r="EZ318" s="1">
        <v>0</v>
      </c>
      <c r="FA318" s="1">
        <v>6</v>
      </c>
      <c r="FB318" s="1">
        <v>36</v>
      </c>
      <c r="FC318" s="1">
        <v>19</v>
      </c>
      <c r="FD318" s="1">
        <v>2</v>
      </c>
      <c r="FE318" s="1">
        <v>0</v>
      </c>
      <c r="FF318" s="1">
        <v>0</v>
      </c>
      <c r="FG318" s="1">
        <v>0</v>
      </c>
      <c r="FH318" s="1">
        <v>0</v>
      </c>
      <c r="FI318" s="1">
        <v>91</v>
      </c>
      <c r="FJ318" s="1">
        <v>54</v>
      </c>
      <c r="FK318" s="1">
        <v>82</v>
      </c>
      <c r="FL318" s="1">
        <v>8</v>
      </c>
      <c r="FM318" s="1">
        <v>6</v>
      </c>
      <c r="FN318" s="1">
        <v>9</v>
      </c>
      <c r="FO318" s="1">
        <v>21</v>
      </c>
      <c r="FP318" s="1">
        <v>11</v>
      </c>
      <c r="FQ318" s="1">
        <v>21</v>
      </c>
      <c r="FR318" s="1" t="s">
        <v>329</v>
      </c>
      <c r="FS318" s="1">
        <v>313</v>
      </c>
      <c r="FT318" s="1">
        <v>134</v>
      </c>
      <c r="FU318" s="1">
        <v>313</v>
      </c>
    </row>
    <row r="319" spans="63:177">
      <c r="BK319" s="29">
        <v>574251673</v>
      </c>
      <c r="BL319" s="1" t="s">
        <v>269</v>
      </c>
      <c r="BM319" s="1">
        <v>161</v>
      </c>
      <c r="BN319" s="1" t="s">
        <v>289</v>
      </c>
      <c r="BO319" s="1" t="s">
        <v>290</v>
      </c>
      <c r="BP319" s="1">
        <v>0</v>
      </c>
      <c r="BQ319" s="1">
        <v>0</v>
      </c>
      <c r="BR319" s="4"/>
      <c r="BS319" s="4"/>
      <c r="BT319" s="4"/>
      <c r="BU319" s="4"/>
      <c r="BV319" s="4"/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4"/>
      <c r="CT319" s="4"/>
      <c r="CU319" s="4"/>
      <c r="CV319" s="4"/>
      <c r="CW319" s="4"/>
      <c r="CX319" s="4"/>
      <c r="CY319" s="4"/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U319" s="1">
        <v>0</v>
      </c>
      <c r="DV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4"/>
      <c r="EC319" s="4"/>
      <c r="ED319" s="4"/>
      <c r="EE319" s="4"/>
      <c r="EF319" s="4"/>
      <c r="EG319" s="4"/>
      <c r="EH319" s="4"/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 t="s">
        <v>375</v>
      </c>
      <c r="FJ319" s="1" t="s">
        <v>375</v>
      </c>
      <c r="FK319" s="1" t="s">
        <v>375</v>
      </c>
      <c r="FL319" s="1" t="s">
        <v>375</v>
      </c>
      <c r="FM319" s="1" t="s">
        <v>375</v>
      </c>
      <c r="FN319" s="1" t="s">
        <v>375</v>
      </c>
      <c r="FO319" s="1">
        <v>21</v>
      </c>
      <c r="FP319" s="1">
        <v>11</v>
      </c>
      <c r="FQ319" s="1">
        <v>21</v>
      </c>
      <c r="FR319" s="1" t="s">
        <v>329</v>
      </c>
      <c r="FS319" s="1">
        <v>313</v>
      </c>
      <c r="FT319" s="1">
        <v>134</v>
      </c>
      <c r="FU319" s="1">
        <v>313</v>
      </c>
    </row>
    <row r="320" spans="63:177">
      <c r="BK320" s="29">
        <v>473909489</v>
      </c>
      <c r="BL320" s="1" t="s">
        <v>270</v>
      </c>
      <c r="BM320" s="1">
        <v>167</v>
      </c>
      <c r="BN320" s="1" t="s">
        <v>289</v>
      </c>
      <c r="BO320" s="1" t="s">
        <v>370</v>
      </c>
      <c r="BP320" s="1">
        <v>100</v>
      </c>
      <c r="BQ320" s="1">
        <v>0</v>
      </c>
      <c r="BR320" s="4">
        <v>51.8</v>
      </c>
      <c r="BS320" s="4">
        <v>41.64</v>
      </c>
      <c r="BT320" s="4">
        <v>44.71</v>
      </c>
      <c r="BU320" s="4">
        <v>138.15</v>
      </c>
      <c r="BV320" s="4">
        <v>46.05</v>
      </c>
      <c r="BW320" s="1">
        <v>24</v>
      </c>
      <c r="BX320" s="1">
        <v>35</v>
      </c>
      <c r="BY320" s="1">
        <v>32</v>
      </c>
      <c r="BZ320" s="1">
        <v>9</v>
      </c>
      <c r="CA320" s="1">
        <v>1</v>
      </c>
      <c r="CB320" s="1">
        <v>0</v>
      </c>
      <c r="CC320" s="1">
        <v>41</v>
      </c>
      <c r="CD320" s="1">
        <v>34</v>
      </c>
      <c r="CE320" s="1">
        <v>18</v>
      </c>
      <c r="CF320" s="1">
        <v>7</v>
      </c>
      <c r="CG320" s="1">
        <v>1</v>
      </c>
      <c r="CH320" s="1">
        <v>0</v>
      </c>
      <c r="CI320" s="1">
        <v>40</v>
      </c>
      <c r="CJ320" s="1">
        <v>32</v>
      </c>
      <c r="CK320" s="1">
        <v>21</v>
      </c>
      <c r="CL320" s="1">
        <v>7</v>
      </c>
      <c r="CM320" s="1">
        <v>1</v>
      </c>
      <c r="CN320" s="1">
        <v>0</v>
      </c>
      <c r="CO320" s="1">
        <v>1</v>
      </c>
      <c r="CP320" s="1">
        <v>0</v>
      </c>
      <c r="CQ320" s="1">
        <v>75</v>
      </c>
      <c r="CR320" s="1">
        <v>0</v>
      </c>
      <c r="CS320" s="4">
        <v>53.733333333333334</v>
      </c>
      <c r="CT320" s="4">
        <v>46.72</v>
      </c>
      <c r="CU320" s="4">
        <v>59.266666666666666</v>
      </c>
      <c r="CV320" s="4">
        <v>57.96</v>
      </c>
      <c r="CW320" s="4">
        <v>159.72</v>
      </c>
      <c r="CX320" s="4">
        <v>53.239999999999995</v>
      </c>
      <c r="CY320" s="4">
        <v>54.42</v>
      </c>
      <c r="CZ320" s="1">
        <v>9</v>
      </c>
      <c r="DA320" s="1">
        <v>41</v>
      </c>
      <c r="DB320" s="1">
        <v>22</v>
      </c>
      <c r="DC320" s="1">
        <v>3</v>
      </c>
      <c r="DD320" s="1">
        <v>0</v>
      </c>
      <c r="DE320" s="1">
        <v>0</v>
      </c>
      <c r="DF320" s="1">
        <v>20</v>
      </c>
      <c r="DG320" s="1">
        <v>37</v>
      </c>
      <c r="DH320" s="1">
        <v>15</v>
      </c>
      <c r="DI320" s="1">
        <v>3</v>
      </c>
      <c r="DJ320" s="1">
        <v>1</v>
      </c>
      <c r="DK320" s="1">
        <v>0</v>
      </c>
      <c r="DL320" s="1">
        <v>13</v>
      </c>
      <c r="DM320" s="1">
        <v>28</v>
      </c>
      <c r="DN320" s="1">
        <v>18</v>
      </c>
      <c r="DO320" s="1">
        <v>16</v>
      </c>
      <c r="DP320" s="1">
        <v>0</v>
      </c>
      <c r="DQ320" s="1">
        <v>0</v>
      </c>
      <c r="DR320" s="1">
        <v>8</v>
      </c>
      <c r="DS320" s="1">
        <v>34</v>
      </c>
      <c r="DT320" s="1">
        <v>26</v>
      </c>
      <c r="DU320" s="1">
        <v>7</v>
      </c>
      <c r="DV320" s="1">
        <v>0</v>
      </c>
      <c r="DW320" s="1">
        <v>0</v>
      </c>
      <c r="DX320" s="1">
        <v>0</v>
      </c>
      <c r="DY320" s="1">
        <v>0</v>
      </c>
      <c r="DZ320" s="1">
        <v>175</v>
      </c>
      <c r="EA320" s="1">
        <v>0</v>
      </c>
      <c r="EB320" s="4">
        <v>52.628571428571426</v>
      </c>
      <c r="EC320" s="4">
        <v>43.817142857142855</v>
      </c>
      <c r="ED320" s="4">
        <v>50.948571428571427</v>
      </c>
      <c r="EE320" s="4">
        <v>57.96</v>
      </c>
      <c r="EF320" s="4">
        <v>147.3942857142857</v>
      </c>
      <c r="EG320" s="4">
        <v>49.131428571428565</v>
      </c>
      <c r="EH320" s="4">
        <v>49.637142857142855</v>
      </c>
      <c r="EI320" s="1">
        <v>33</v>
      </c>
      <c r="EJ320" s="1">
        <v>76</v>
      </c>
      <c r="EK320" s="1">
        <v>54</v>
      </c>
      <c r="EL320" s="1">
        <v>12</v>
      </c>
      <c r="EM320" s="1">
        <v>1</v>
      </c>
      <c r="EN320" s="1">
        <v>0</v>
      </c>
      <c r="EO320" s="1">
        <v>61</v>
      </c>
      <c r="EP320" s="1">
        <v>71</v>
      </c>
      <c r="EQ320" s="1">
        <v>33</v>
      </c>
      <c r="ER320" s="1">
        <v>10</v>
      </c>
      <c r="ES320" s="1">
        <v>2</v>
      </c>
      <c r="ET320" s="1">
        <v>0</v>
      </c>
      <c r="EU320" s="1">
        <v>53</v>
      </c>
      <c r="EV320" s="1">
        <v>60</v>
      </c>
      <c r="EW320" s="1">
        <v>39</v>
      </c>
      <c r="EX320" s="1">
        <v>23</v>
      </c>
      <c r="EY320" s="1">
        <v>1</v>
      </c>
      <c r="EZ320" s="1">
        <v>0</v>
      </c>
      <c r="FA320" s="1">
        <v>8</v>
      </c>
      <c r="FB320" s="1">
        <v>34</v>
      </c>
      <c r="FC320" s="1">
        <v>26</v>
      </c>
      <c r="FD320" s="1">
        <v>7</v>
      </c>
      <c r="FE320" s="1">
        <v>0</v>
      </c>
      <c r="FF320" s="1">
        <v>0</v>
      </c>
      <c r="FG320" s="1">
        <v>1</v>
      </c>
      <c r="FH320" s="1">
        <v>0</v>
      </c>
      <c r="FI320" s="1">
        <v>105</v>
      </c>
      <c r="FJ320" s="1">
        <v>41</v>
      </c>
      <c r="FK320" s="1">
        <v>68</v>
      </c>
      <c r="FL320" s="1">
        <v>10</v>
      </c>
      <c r="FM320" s="1">
        <v>4</v>
      </c>
      <c r="FN320" s="1">
        <v>6</v>
      </c>
      <c r="FO320" s="1">
        <v>21</v>
      </c>
      <c r="FP320" s="1">
        <v>11</v>
      </c>
      <c r="FQ320" s="1">
        <v>21</v>
      </c>
      <c r="FR320" s="1" t="s">
        <v>329</v>
      </c>
      <c r="FS320" s="1">
        <v>313</v>
      </c>
      <c r="FT320" s="1">
        <v>134</v>
      </c>
      <c r="FU320" s="1">
        <v>313</v>
      </c>
    </row>
    <row r="321" spans="63:177">
      <c r="BK321" s="29">
        <v>299228437</v>
      </c>
      <c r="BL321" s="1" t="s">
        <v>271</v>
      </c>
      <c r="BM321" s="1">
        <v>173</v>
      </c>
      <c r="BN321" s="1" t="s">
        <v>289</v>
      </c>
      <c r="BO321" s="1" t="s">
        <v>290</v>
      </c>
      <c r="BP321" s="1">
        <v>42</v>
      </c>
      <c r="BQ321" s="1">
        <v>1</v>
      </c>
      <c r="BR321" s="4">
        <v>46.439024390243901</v>
      </c>
      <c r="BS321" s="4">
        <v>35.414634146341463</v>
      </c>
      <c r="BT321" s="4">
        <v>35.512195121951223</v>
      </c>
      <c r="BU321" s="4">
        <v>117.36585365853658</v>
      </c>
      <c r="BV321" s="4">
        <v>39.121951219512191</v>
      </c>
      <c r="BW321" s="1">
        <v>13</v>
      </c>
      <c r="BX321" s="1">
        <v>16</v>
      </c>
      <c r="BY321" s="1">
        <v>8</v>
      </c>
      <c r="BZ321" s="1">
        <v>4</v>
      </c>
      <c r="CA321" s="1">
        <v>0</v>
      </c>
      <c r="CB321" s="1">
        <v>0</v>
      </c>
      <c r="CC321" s="1">
        <v>22</v>
      </c>
      <c r="CD321" s="1">
        <v>11</v>
      </c>
      <c r="CE321" s="1">
        <v>4</v>
      </c>
      <c r="CF321" s="1">
        <v>4</v>
      </c>
      <c r="CG321" s="1">
        <v>2</v>
      </c>
      <c r="CH321" s="1">
        <v>1</v>
      </c>
      <c r="CI321" s="1">
        <v>24</v>
      </c>
      <c r="CJ321" s="1">
        <v>9</v>
      </c>
      <c r="CK321" s="1">
        <v>3</v>
      </c>
      <c r="CL321" s="1">
        <v>5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4"/>
      <c r="CT321" s="4"/>
      <c r="CU321" s="4"/>
      <c r="CV321" s="4"/>
      <c r="CW321" s="4"/>
      <c r="CX321" s="4"/>
      <c r="CY321" s="4"/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U321" s="1">
        <v>0</v>
      </c>
      <c r="DV321" s="1">
        <v>0</v>
      </c>
      <c r="DW321" s="1">
        <v>0</v>
      </c>
      <c r="DX321" s="1">
        <v>0</v>
      </c>
      <c r="DY321" s="1">
        <v>0</v>
      </c>
      <c r="DZ321" s="1">
        <v>42</v>
      </c>
      <c r="EA321" s="1">
        <v>1</v>
      </c>
      <c r="EB321" s="4">
        <v>46.439024390243901</v>
      </c>
      <c r="EC321" s="4">
        <v>35.414634146341463</v>
      </c>
      <c r="ED321" s="4">
        <v>35.512195121951223</v>
      </c>
      <c r="EE321" s="4"/>
      <c r="EF321" s="4">
        <v>117.36585365853658</v>
      </c>
      <c r="EG321" s="4">
        <v>39.121951219512191</v>
      </c>
      <c r="EH321" s="4">
        <v>39.121951219512191</v>
      </c>
      <c r="EI321" s="1">
        <v>13</v>
      </c>
      <c r="EJ321" s="1">
        <v>16</v>
      </c>
      <c r="EK321" s="1">
        <v>8</v>
      </c>
      <c r="EL321" s="1">
        <v>4</v>
      </c>
      <c r="EM321" s="1">
        <v>0</v>
      </c>
      <c r="EN321" s="1">
        <v>0</v>
      </c>
      <c r="EO321" s="1">
        <v>22</v>
      </c>
      <c r="EP321" s="1">
        <v>11</v>
      </c>
      <c r="EQ321" s="1">
        <v>4</v>
      </c>
      <c r="ER321" s="1">
        <v>4</v>
      </c>
      <c r="ES321" s="1">
        <v>2</v>
      </c>
      <c r="ET321" s="1">
        <v>1</v>
      </c>
      <c r="EU321" s="1">
        <v>24</v>
      </c>
      <c r="EV321" s="1">
        <v>9</v>
      </c>
      <c r="EW321" s="1">
        <v>3</v>
      </c>
      <c r="EX321" s="1">
        <v>5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206</v>
      </c>
      <c r="FJ321" s="1" t="s">
        <v>375</v>
      </c>
      <c r="FK321" s="1">
        <v>211</v>
      </c>
      <c r="FL321" s="1">
        <v>16</v>
      </c>
      <c r="FM321" s="1" t="s">
        <v>375</v>
      </c>
      <c r="FN321" s="1">
        <v>16</v>
      </c>
      <c r="FO321" s="1">
        <v>21</v>
      </c>
      <c r="FP321" s="1">
        <v>11</v>
      </c>
      <c r="FQ321" s="1">
        <v>21</v>
      </c>
      <c r="FR321" s="1" t="s">
        <v>329</v>
      </c>
      <c r="FS321" s="1">
        <v>313</v>
      </c>
      <c r="FT321" s="1">
        <v>134</v>
      </c>
      <c r="FU321" s="1">
        <v>313</v>
      </c>
    </row>
    <row r="322" spans="63:177">
      <c r="BK322" s="29">
        <v>224738240</v>
      </c>
      <c r="BL322" s="1" t="s">
        <v>272</v>
      </c>
      <c r="BM322" s="1">
        <v>175</v>
      </c>
      <c r="BN322" s="1" t="s">
        <v>289</v>
      </c>
      <c r="BO322" s="1" t="s">
        <v>370</v>
      </c>
      <c r="BP322" s="1">
        <v>31</v>
      </c>
      <c r="BQ322" s="1">
        <v>0</v>
      </c>
      <c r="BR322" s="4">
        <v>66.612903225806448</v>
      </c>
      <c r="BS322" s="4">
        <v>53.41935483870968</v>
      </c>
      <c r="BT322" s="4">
        <v>54.70967741935484</v>
      </c>
      <c r="BU322" s="4">
        <v>174.74193548387098</v>
      </c>
      <c r="BV322" s="4">
        <v>58.247311827956985</v>
      </c>
      <c r="BW322" s="1">
        <v>2</v>
      </c>
      <c r="BX322" s="1">
        <v>9</v>
      </c>
      <c r="BY322" s="1">
        <v>11</v>
      </c>
      <c r="BZ322" s="1">
        <v>9</v>
      </c>
      <c r="CA322" s="1">
        <v>0</v>
      </c>
      <c r="CB322" s="1">
        <v>0</v>
      </c>
      <c r="CC322" s="1">
        <v>7</v>
      </c>
      <c r="CD322" s="1">
        <v>13</v>
      </c>
      <c r="CE322" s="1">
        <v>5</v>
      </c>
      <c r="CF322" s="1">
        <v>6</v>
      </c>
      <c r="CG322" s="1">
        <v>0</v>
      </c>
      <c r="CH322" s="1">
        <v>0</v>
      </c>
      <c r="CI322" s="1">
        <v>10</v>
      </c>
      <c r="CJ322" s="1">
        <v>8</v>
      </c>
      <c r="CK322" s="1">
        <v>3</v>
      </c>
      <c r="CL322" s="1">
        <v>10</v>
      </c>
      <c r="CM322" s="1">
        <v>0</v>
      </c>
      <c r="CN322" s="1">
        <v>0</v>
      </c>
      <c r="CO322" s="1">
        <v>0</v>
      </c>
      <c r="CP322" s="1">
        <v>0</v>
      </c>
      <c r="CQ322" s="1">
        <v>86</v>
      </c>
      <c r="CR322" s="1">
        <v>0</v>
      </c>
      <c r="CS322" s="4">
        <v>53.744186046511629</v>
      </c>
      <c r="CT322" s="4">
        <v>43.395348837209305</v>
      </c>
      <c r="CU322" s="4">
        <v>61.174418604651166</v>
      </c>
      <c r="CV322" s="4">
        <v>51.744186046511629</v>
      </c>
      <c r="CW322" s="4">
        <v>158.31395348837211</v>
      </c>
      <c r="CX322" s="4">
        <v>52.771317829457374</v>
      </c>
      <c r="CY322" s="4">
        <v>52.514534883720927</v>
      </c>
      <c r="CZ322" s="1">
        <v>14</v>
      </c>
      <c r="DA322" s="1">
        <v>40</v>
      </c>
      <c r="DB322" s="1">
        <v>27</v>
      </c>
      <c r="DC322" s="1">
        <v>5</v>
      </c>
      <c r="DD322" s="1">
        <v>0</v>
      </c>
      <c r="DE322" s="1">
        <v>0</v>
      </c>
      <c r="DF322" s="1">
        <v>24</v>
      </c>
      <c r="DG322" s="1">
        <v>41</v>
      </c>
      <c r="DH322" s="1">
        <v>14</v>
      </c>
      <c r="DI322" s="1">
        <v>7</v>
      </c>
      <c r="DJ322" s="1">
        <v>2</v>
      </c>
      <c r="DK322" s="1">
        <v>2</v>
      </c>
      <c r="DL322" s="1">
        <v>15</v>
      </c>
      <c r="DM322" s="1">
        <v>27</v>
      </c>
      <c r="DN322" s="1">
        <v>19</v>
      </c>
      <c r="DO322" s="1">
        <v>25</v>
      </c>
      <c r="DP322" s="1">
        <v>0</v>
      </c>
      <c r="DQ322" s="1">
        <v>5</v>
      </c>
      <c r="DR322" s="1">
        <v>17</v>
      </c>
      <c r="DS322" s="1">
        <v>36</v>
      </c>
      <c r="DT322" s="1">
        <v>28</v>
      </c>
      <c r="DU322" s="1">
        <v>5</v>
      </c>
      <c r="DV322" s="1">
        <v>0</v>
      </c>
      <c r="DW322" s="1">
        <v>0</v>
      </c>
      <c r="DX322" s="1">
        <v>0</v>
      </c>
      <c r="DY322" s="1">
        <v>0</v>
      </c>
      <c r="DZ322" s="1">
        <v>117</v>
      </c>
      <c r="EA322" s="1">
        <v>0</v>
      </c>
      <c r="EB322" s="4">
        <v>57.153846153846153</v>
      </c>
      <c r="EC322" s="4">
        <v>46.051282051282051</v>
      </c>
      <c r="ED322" s="4">
        <v>59.46153846153846</v>
      </c>
      <c r="EE322" s="4">
        <v>51.744186046511629</v>
      </c>
      <c r="EF322" s="4">
        <v>162.66666666666666</v>
      </c>
      <c r="EG322" s="4">
        <v>54.222222222222229</v>
      </c>
      <c r="EH322" s="4">
        <v>54.033475783475787</v>
      </c>
      <c r="EI322" s="1">
        <v>16</v>
      </c>
      <c r="EJ322" s="1">
        <v>49</v>
      </c>
      <c r="EK322" s="1">
        <v>38</v>
      </c>
      <c r="EL322" s="1">
        <v>14</v>
      </c>
      <c r="EM322" s="1">
        <v>0</v>
      </c>
      <c r="EN322" s="1">
        <v>0</v>
      </c>
      <c r="EO322" s="1">
        <v>31</v>
      </c>
      <c r="EP322" s="1">
        <v>54</v>
      </c>
      <c r="EQ322" s="1">
        <v>19</v>
      </c>
      <c r="ER322" s="1">
        <v>13</v>
      </c>
      <c r="ES322" s="1">
        <v>2</v>
      </c>
      <c r="ET322" s="1">
        <v>2</v>
      </c>
      <c r="EU322" s="1">
        <v>25</v>
      </c>
      <c r="EV322" s="1">
        <v>35</v>
      </c>
      <c r="EW322" s="1">
        <v>22</v>
      </c>
      <c r="EX322" s="1">
        <v>35</v>
      </c>
      <c r="EY322" s="1">
        <v>0</v>
      </c>
      <c r="EZ322" s="1">
        <v>5</v>
      </c>
      <c r="FA322" s="1">
        <v>17</v>
      </c>
      <c r="FB322" s="1">
        <v>36</v>
      </c>
      <c r="FC322" s="1">
        <v>28</v>
      </c>
      <c r="FD322" s="1">
        <v>5</v>
      </c>
      <c r="FE322" s="1">
        <v>0</v>
      </c>
      <c r="FF322" s="1">
        <v>0</v>
      </c>
      <c r="FG322" s="1">
        <v>0</v>
      </c>
      <c r="FH322" s="1">
        <v>0</v>
      </c>
      <c r="FI322" s="1">
        <v>13</v>
      </c>
      <c r="FJ322" s="1">
        <v>44</v>
      </c>
      <c r="FK322" s="1">
        <v>35</v>
      </c>
      <c r="FL322" s="1">
        <v>2</v>
      </c>
      <c r="FM322" s="1">
        <v>5</v>
      </c>
      <c r="FN322" s="1">
        <v>4</v>
      </c>
      <c r="FO322" s="1">
        <v>21</v>
      </c>
      <c r="FP322" s="1">
        <v>11</v>
      </c>
      <c r="FQ322" s="1">
        <v>21</v>
      </c>
      <c r="FR322" s="1" t="s">
        <v>329</v>
      </c>
      <c r="FS322" s="1">
        <v>313</v>
      </c>
      <c r="FT322" s="1">
        <v>134</v>
      </c>
      <c r="FU322" s="1">
        <v>313</v>
      </c>
    </row>
    <row r="323" spans="63:177">
      <c r="BK323" s="29">
        <v>978197407</v>
      </c>
      <c r="BL323" s="1" t="s">
        <v>273</v>
      </c>
      <c r="BM323" s="1">
        <v>176</v>
      </c>
      <c r="BN323" s="1" t="s">
        <v>289</v>
      </c>
      <c r="BO323" s="1" t="s">
        <v>290</v>
      </c>
      <c r="BP323" s="1">
        <v>58</v>
      </c>
      <c r="BQ323" s="1">
        <v>0</v>
      </c>
      <c r="BR323" s="4">
        <v>42.396551724137929</v>
      </c>
      <c r="BS323" s="4">
        <v>34.206896551724135</v>
      </c>
      <c r="BT323" s="4">
        <v>36.741379310344826</v>
      </c>
      <c r="BU323" s="4">
        <v>113.34482758620689</v>
      </c>
      <c r="BV323" s="4">
        <v>37.781609195402282</v>
      </c>
      <c r="BW323" s="1">
        <v>23</v>
      </c>
      <c r="BX323" s="1">
        <v>21</v>
      </c>
      <c r="BY323" s="1">
        <v>10</v>
      </c>
      <c r="BZ323" s="1">
        <v>4</v>
      </c>
      <c r="CA323" s="1">
        <v>1</v>
      </c>
      <c r="CB323" s="1">
        <v>0</v>
      </c>
      <c r="CC323" s="1">
        <v>31</v>
      </c>
      <c r="CD323" s="1">
        <v>18</v>
      </c>
      <c r="CE323" s="1">
        <v>6</v>
      </c>
      <c r="CF323" s="1">
        <v>3</v>
      </c>
      <c r="CG323" s="1">
        <v>1</v>
      </c>
      <c r="CH323" s="1">
        <v>1</v>
      </c>
      <c r="CI323" s="1">
        <v>35</v>
      </c>
      <c r="CJ323" s="1">
        <v>9</v>
      </c>
      <c r="CK323" s="1">
        <v>9</v>
      </c>
      <c r="CL323" s="1">
        <v>5</v>
      </c>
      <c r="CM323" s="1">
        <v>1</v>
      </c>
      <c r="CN323" s="1">
        <v>0</v>
      </c>
      <c r="CO323" s="1">
        <v>1</v>
      </c>
      <c r="CP323" s="1">
        <v>0</v>
      </c>
      <c r="CQ323" s="1">
        <v>0</v>
      </c>
      <c r="CR323" s="1">
        <v>0</v>
      </c>
      <c r="CS323" s="4"/>
      <c r="CT323" s="4"/>
      <c r="CU323" s="4"/>
      <c r="CV323" s="4"/>
      <c r="CW323" s="4"/>
      <c r="CX323" s="4"/>
      <c r="CY323" s="4"/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U323" s="1">
        <v>0</v>
      </c>
      <c r="DV323" s="1">
        <v>0</v>
      </c>
      <c r="DW323" s="1">
        <v>0</v>
      </c>
      <c r="DX323" s="1">
        <v>0</v>
      </c>
      <c r="DY323" s="1">
        <v>0</v>
      </c>
      <c r="DZ323" s="1">
        <v>58</v>
      </c>
      <c r="EA323" s="1">
        <v>0</v>
      </c>
      <c r="EB323" s="4">
        <v>42.396551724137929</v>
      </c>
      <c r="EC323" s="4">
        <v>34.206896551724135</v>
      </c>
      <c r="ED323" s="4">
        <v>36.741379310344826</v>
      </c>
      <c r="EE323" s="4"/>
      <c r="EF323" s="4">
        <v>113.34482758620689</v>
      </c>
      <c r="EG323" s="4">
        <v>37.781609195402282</v>
      </c>
      <c r="EH323" s="4">
        <v>37.781609195402282</v>
      </c>
      <c r="EI323" s="1">
        <v>23</v>
      </c>
      <c r="EJ323" s="1">
        <v>21</v>
      </c>
      <c r="EK323" s="1">
        <v>10</v>
      </c>
      <c r="EL323" s="1">
        <v>4</v>
      </c>
      <c r="EM323" s="1">
        <v>1</v>
      </c>
      <c r="EN323" s="1">
        <v>0</v>
      </c>
      <c r="EO323" s="1">
        <v>31</v>
      </c>
      <c r="EP323" s="1">
        <v>18</v>
      </c>
      <c r="EQ323" s="1">
        <v>6</v>
      </c>
      <c r="ER323" s="1">
        <v>3</v>
      </c>
      <c r="ES323" s="1">
        <v>1</v>
      </c>
      <c r="ET323" s="1">
        <v>1</v>
      </c>
      <c r="EU323" s="1">
        <v>35</v>
      </c>
      <c r="EV323" s="1">
        <v>9</v>
      </c>
      <c r="EW323" s="1">
        <v>9</v>
      </c>
      <c r="EX323" s="1">
        <v>5</v>
      </c>
      <c r="EY323" s="1">
        <v>1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1</v>
      </c>
      <c r="FH323" s="1">
        <v>0</v>
      </c>
      <c r="FI323" s="1">
        <v>226</v>
      </c>
      <c r="FJ323" s="1" t="s">
        <v>375</v>
      </c>
      <c r="FK323" s="1">
        <v>232</v>
      </c>
      <c r="FL323" s="1">
        <v>18</v>
      </c>
      <c r="FM323" s="1" t="s">
        <v>375</v>
      </c>
      <c r="FN323" s="1">
        <v>18</v>
      </c>
      <c r="FO323" s="1">
        <v>21</v>
      </c>
      <c r="FP323" s="1">
        <v>11</v>
      </c>
      <c r="FQ323" s="1">
        <v>21</v>
      </c>
      <c r="FR323" s="1" t="s">
        <v>329</v>
      </c>
      <c r="FS323" s="1">
        <v>313</v>
      </c>
      <c r="FT323" s="1">
        <v>134</v>
      </c>
      <c r="FU323" s="1">
        <v>313</v>
      </c>
    </row>
    <row r="324" spans="63:177">
      <c r="BK324" s="29">
        <v>211923160</v>
      </c>
      <c r="BL324" s="1" t="s">
        <v>276</v>
      </c>
      <c r="BM324" s="1">
        <v>225</v>
      </c>
      <c r="BN324" s="1" t="s">
        <v>289</v>
      </c>
      <c r="BO324" s="1" t="s">
        <v>370</v>
      </c>
      <c r="BP324" s="1">
        <v>83</v>
      </c>
      <c r="BQ324" s="1">
        <v>0</v>
      </c>
      <c r="BR324" s="4">
        <v>51.216867469879517</v>
      </c>
      <c r="BS324" s="4">
        <v>45.927710843373497</v>
      </c>
      <c r="BT324" s="4">
        <v>45.819277108433738</v>
      </c>
      <c r="BU324" s="4">
        <v>142.96385542168676</v>
      </c>
      <c r="BV324" s="4">
        <v>47.654618473895567</v>
      </c>
      <c r="BW324" s="1">
        <v>21</v>
      </c>
      <c r="BX324" s="1">
        <v>34</v>
      </c>
      <c r="BY324" s="1">
        <v>18</v>
      </c>
      <c r="BZ324" s="1">
        <v>10</v>
      </c>
      <c r="CA324" s="1">
        <v>0</v>
      </c>
      <c r="CB324" s="1">
        <v>0</v>
      </c>
      <c r="CC324" s="1">
        <v>30</v>
      </c>
      <c r="CD324" s="1">
        <v>26</v>
      </c>
      <c r="CE324" s="1">
        <v>19</v>
      </c>
      <c r="CF324" s="1">
        <v>8</v>
      </c>
      <c r="CG324" s="1">
        <v>0</v>
      </c>
      <c r="CH324" s="1">
        <v>0</v>
      </c>
      <c r="CI324" s="1">
        <v>34</v>
      </c>
      <c r="CJ324" s="1">
        <v>23</v>
      </c>
      <c r="CK324" s="1">
        <v>17</v>
      </c>
      <c r="CL324" s="1">
        <v>9</v>
      </c>
      <c r="CM324" s="1">
        <v>0</v>
      </c>
      <c r="CN324" s="1">
        <v>2</v>
      </c>
      <c r="CO324" s="1">
        <v>0</v>
      </c>
      <c r="CP324" s="1">
        <v>0</v>
      </c>
      <c r="CQ324" s="1">
        <v>50</v>
      </c>
      <c r="CR324" s="1">
        <v>0</v>
      </c>
      <c r="CS324" s="4">
        <v>52.88</v>
      </c>
      <c r="CT324" s="4">
        <v>41.52</v>
      </c>
      <c r="CU324" s="4">
        <v>57.14</v>
      </c>
      <c r="CV324" s="4">
        <v>52.62</v>
      </c>
      <c r="CW324" s="4">
        <v>151.54</v>
      </c>
      <c r="CX324" s="4">
        <v>50.513333333333357</v>
      </c>
      <c r="CY324" s="4">
        <v>51.04</v>
      </c>
      <c r="CZ324" s="1">
        <v>11</v>
      </c>
      <c r="DA324" s="1">
        <v>23</v>
      </c>
      <c r="DB324" s="1">
        <v>13</v>
      </c>
      <c r="DC324" s="1">
        <v>3</v>
      </c>
      <c r="DD324" s="1">
        <v>0</v>
      </c>
      <c r="DE324" s="1">
        <v>0</v>
      </c>
      <c r="DF324" s="1">
        <v>16</v>
      </c>
      <c r="DG324" s="1">
        <v>28</v>
      </c>
      <c r="DH324" s="1">
        <v>5</v>
      </c>
      <c r="DI324" s="1">
        <v>1</v>
      </c>
      <c r="DJ324" s="1">
        <v>0</v>
      </c>
      <c r="DK324" s="1">
        <v>0</v>
      </c>
      <c r="DL324" s="1">
        <v>10</v>
      </c>
      <c r="DM324" s="1">
        <v>17</v>
      </c>
      <c r="DN324" s="1">
        <v>11</v>
      </c>
      <c r="DO324" s="1">
        <v>12</v>
      </c>
      <c r="DP324" s="1">
        <v>0</v>
      </c>
      <c r="DQ324" s="1">
        <v>0</v>
      </c>
      <c r="DR324" s="1">
        <v>9</v>
      </c>
      <c r="DS324" s="1">
        <v>21</v>
      </c>
      <c r="DT324" s="1">
        <v>18</v>
      </c>
      <c r="DU324" s="1">
        <v>2</v>
      </c>
      <c r="DV324" s="1">
        <v>0</v>
      </c>
      <c r="DW324" s="1">
        <v>0</v>
      </c>
      <c r="DX324" s="1">
        <v>0</v>
      </c>
      <c r="DY324" s="1">
        <v>0</v>
      </c>
      <c r="DZ324" s="1">
        <v>133</v>
      </c>
      <c r="EA324" s="1">
        <v>0</v>
      </c>
      <c r="EB324" s="4">
        <v>51.842105263157897</v>
      </c>
      <c r="EC324" s="4">
        <v>44.270676691729321</v>
      </c>
      <c r="ED324" s="4">
        <v>50.075187969924812</v>
      </c>
      <c r="EE324" s="4">
        <v>52.62</v>
      </c>
      <c r="EF324" s="4">
        <v>146.18796992481202</v>
      </c>
      <c r="EG324" s="4">
        <v>48.729323308270693</v>
      </c>
      <c r="EH324" s="4">
        <v>48.927318295739369</v>
      </c>
      <c r="EI324" s="1">
        <v>32</v>
      </c>
      <c r="EJ324" s="1">
        <v>57</v>
      </c>
      <c r="EK324" s="1">
        <v>31</v>
      </c>
      <c r="EL324" s="1">
        <v>13</v>
      </c>
      <c r="EM324" s="1">
        <v>0</v>
      </c>
      <c r="EN324" s="1">
        <v>0</v>
      </c>
      <c r="EO324" s="1">
        <v>46</v>
      </c>
      <c r="EP324" s="1">
        <v>54</v>
      </c>
      <c r="EQ324" s="1">
        <v>24</v>
      </c>
      <c r="ER324" s="1">
        <v>9</v>
      </c>
      <c r="ES324" s="1">
        <v>0</v>
      </c>
      <c r="ET324" s="1">
        <v>0</v>
      </c>
      <c r="EU324" s="1">
        <v>44</v>
      </c>
      <c r="EV324" s="1">
        <v>40</v>
      </c>
      <c r="EW324" s="1">
        <v>28</v>
      </c>
      <c r="EX324" s="1">
        <v>21</v>
      </c>
      <c r="EY324" s="1">
        <v>0</v>
      </c>
      <c r="EZ324" s="1">
        <v>2</v>
      </c>
      <c r="FA324" s="1">
        <v>9</v>
      </c>
      <c r="FB324" s="1">
        <v>21</v>
      </c>
      <c r="FC324" s="1">
        <v>18</v>
      </c>
      <c r="FD324" s="1">
        <v>2</v>
      </c>
      <c r="FE324" s="1">
        <v>0</v>
      </c>
      <c r="FF324" s="1">
        <v>0</v>
      </c>
      <c r="FG324" s="1">
        <v>0</v>
      </c>
      <c r="FH324" s="1">
        <v>0</v>
      </c>
      <c r="FI324" s="1">
        <v>85</v>
      </c>
      <c r="FJ324" s="1">
        <v>62</v>
      </c>
      <c r="FK324" s="1">
        <v>78</v>
      </c>
      <c r="FL324" s="1">
        <v>7</v>
      </c>
      <c r="FM324" s="1">
        <v>7</v>
      </c>
      <c r="FN324" s="1">
        <v>7</v>
      </c>
      <c r="FO324" s="1">
        <v>21</v>
      </c>
      <c r="FP324" s="1">
        <v>11</v>
      </c>
      <c r="FQ324" s="1">
        <v>21</v>
      </c>
      <c r="FR324" s="1" t="s">
        <v>329</v>
      </c>
      <c r="FS324" s="1">
        <v>313</v>
      </c>
      <c r="FT324" s="1">
        <v>134</v>
      </c>
      <c r="FU324" s="1">
        <v>313</v>
      </c>
    </row>
    <row r="325" spans="63:177">
      <c r="BK325" s="29">
        <v>890042539</v>
      </c>
      <c r="BL325" s="1" t="s">
        <v>277</v>
      </c>
      <c r="BM325" s="1">
        <v>286</v>
      </c>
      <c r="BN325" s="1" t="s">
        <v>289</v>
      </c>
      <c r="BO325" s="1" t="s">
        <v>370</v>
      </c>
      <c r="BP325" s="1">
        <v>148</v>
      </c>
      <c r="BQ325" s="1">
        <v>0</v>
      </c>
      <c r="BR325" s="4">
        <v>52.567567567567565</v>
      </c>
      <c r="BS325" s="4">
        <v>42.108108108108105</v>
      </c>
      <c r="BT325" s="4">
        <v>45.878378378378379</v>
      </c>
      <c r="BU325" s="4">
        <v>140.55405405405406</v>
      </c>
      <c r="BV325" s="4">
        <v>46.851351351351333</v>
      </c>
      <c r="BW325" s="1">
        <v>30</v>
      </c>
      <c r="BX325" s="1">
        <v>61</v>
      </c>
      <c r="BY325" s="1">
        <v>39</v>
      </c>
      <c r="BZ325" s="1">
        <v>18</v>
      </c>
      <c r="CA325" s="1">
        <v>1</v>
      </c>
      <c r="CB325" s="1">
        <v>0</v>
      </c>
      <c r="CC325" s="1">
        <v>55</v>
      </c>
      <c r="CD325" s="1">
        <v>60</v>
      </c>
      <c r="CE325" s="1">
        <v>19</v>
      </c>
      <c r="CF325" s="1">
        <v>14</v>
      </c>
      <c r="CG325" s="1">
        <v>3</v>
      </c>
      <c r="CH325" s="1">
        <v>0</v>
      </c>
      <c r="CI325" s="1">
        <v>55</v>
      </c>
      <c r="CJ325" s="1">
        <v>51</v>
      </c>
      <c r="CK325" s="1">
        <v>22</v>
      </c>
      <c r="CL325" s="1">
        <v>20</v>
      </c>
      <c r="CM325" s="1">
        <v>2</v>
      </c>
      <c r="CN325" s="1">
        <v>0</v>
      </c>
      <c r="CO325" s="1">
        <v>1</v>
      </c>
      <c r="CP325" s="1">
        <v>0</v>
      </c>
      <c r="CQ325" s="1">
        <v>42</v>
      </c>
      <c r="CR325" s="1">
        <v>0</v>
      </c>
      <c r="CS325" s="4">
        <v>48.071428571428569</v>
      </c>
      <c r="CT325" s="4">
        <v>40</v>
      </c>
      <c r="CU325" s="4">
        <v>54.452380952380949</v>
      </c>
      <c r="CV325" s="4">
        <v>55.285714285714285</v>
      </c>
      <c r="CW325" s="4">
        <v>142.52380952380952</v>
      </c>
      <c r="CX325" s="4">
        <v>47.507936507936513</v>
      </c>
      <c r="CY325" s="4">
        <v>49.452380952380949</v>
      </c>
      <c r="CZ325" s="1">
        <v>10</v>
      </c>
      <c r="DA325" s="1">
        <v>23</v>
      </c>
      <c r="DB325" s="1">
        <v>8</v>
      </c>
      <c r="DC325" s="1">
        <v>1</v>
      </c>
      <c r="DD325" s="1">
        <v>0</v>
      </c>
      <c r="DE325" s="1">
        <v>0</v>
      </c>
      <c r="DF325" s="1">
        <v>17</v>
      </c>
      <c r="DG325" s="1">
        <v>15</v>
      </c>
      <c r="DH325" s="1">
        <v>9</v>
      </c>
      <c r="DI325" s="1">
        <v>1</v>
      </c>
      <c r="DJ325" s="1">
        <v>0</v>
      </c>
      <c r="DK325" s="1">
        <v>0</v>
      </c>
      <c r="DL325" s="1">
        <v>12</v>
      </c>
      <c r="DM325" s="1">
        <v>14</v>
      </c>
      <c r="DN325" s="1">
        <v>6</v>
      </c>
      <c r="DO325" s="1">
        <v>10</v>
      </c>
      <c r="DP325" s="1">
        <v>0</v>
      </c>
      <c r="DQ325" s="1">
        <v>2</v>
      </c>
      <c r="DR325" s="1">
        <v>6</v>
      </c>
      <c r="DS325" s="1">
        <v>20</v>
      </c>
      <c r="DT325" s="1">
        <v>11</v>
      </c>
      <c r="DU325" s="1">
        <v>5</v>
      </c>
      <c r="DV325" s="1">
        <v>0</v>
      </c>
      <c r="DW325" s="1">
        <v>0</v>
      </c>
      <c r="DX325" s="1">
        <v>0</v>
      </c>
      <c r="DY325" s="1">
        <v>0</v>
      </c>
      <c r="DZ325" s="1">
        <v>190</v>
      </c>
      <c r="EA325" s="1">
        <v>0</v>
      </c>
      <c r="EB325" s="4">
        <v>51.573684210526316</v>
      </c>
      <c r="EC325" s="4">
        <v>41.642105263157895</v>
      </c>
      <c r="ED325" s="4">
        <v>47.773684210526319</v>
      </c>
      <c r="EE325" s="4">
        <v>55.285714285714285</v>
      </c>
      <c r="EF325" s="4">
        <v>140.98947368421054</v>
      </c>
      <c r="EG325" s="4">
        <v>46.996491228070177</v>
      </c>
      <c r="EH325" s="4">
        <v>47.426315789473684</v>
      </c>
      <c r="EI325" s="1">
        <v>40</v>
      </c>
      <c r="EJ325" s="1">
        <v>84</v>
      </c>
      <c r="EK325" s="1">
        <v>47</v>
      </c>
      <c r="EL325" s="1">
        <v>19</v>
      </c>
      <c r="EM325" s="1">
        <v>1</v>
      </c>
      <c r="EN325" s="1">
        <v>0</v>
      </c>
      <c r="EO325" s="1">
        <v>72</v>
      </c>
      <c r="EP325" s="1">
        <v>75</v>
      </c>
      <c r="EQ325" s="1">
        <v>28</v>
      </c>
      <c r="ER325" s="1">
        <v>15</v>
      </c>
      <c r="ES325" s="1">
        <v>3</v>
      </c>
      <c r="ET325" s="1">
        <v>0</v>
      </c>
      <c r="EU325" s="1">
        <v>67</v>
      </c>
      <c r="EV325" s="1">
        <v>65</v>
      </c>
      <c r="EW325" s="1">
        <v>28</v>
      </c>
      <c r="EX325" s="1">
        <v>30</v>
      </c>
      <c r="EY325" s="1">
        <v>2</v>
      </c>
      <c r="EZ325" s="1">
        <v>2</v>
      </c>
      <c r="FA325" s="1">
        <v>6</v>
      </c>
      <c r="FB325" s="1">
        <v>20</v>
      </c>
      <c r="FC325" s="1">
        <v>11</v>
      </c>
      <c r="FD325" s="1">
        <v>5</v>
      </c>
      <c r="FE325" s="1">
        <v>0</v>
      </c>
      <c r="FF325" s="1">
        <v>0</v>
      </c>
      <c r="FG325" s="1">
        <v>1</v>
      </c>
      <c r="FH325" s="1">
        <v>0</v>
      </c>
      <c r="FI325" s="1">
        <v>94</v>
      </c>
      <c r="FJ325" s="1">
        <v>93</v>
      </c>
      <c r="FK325" s="1">
        <v>106</v>
      </c>
      <c r="FL325" s="1">
        <v>9</v>
      </c>
      <c r="FM325" s="1">
        <v>9</v>
      </c>
      <c r="FN325" s="1">
        <v>10</v>
      </c>
      <c r="FO325" s="1">
        <v>21</v>
      </c>
      <c r="FP325" s="1">
        <v>11</v>
      </c>
      <c r="FQ325" s="1">
        <v>21</v>
      </c>
      <c r="FR325" s="1" t="s">
        <v>329</v>
      </c>
      <c r="FS325" s="1">
        <v>313</v>
      </c>
      <c r="FT325" s="1">
        <v>134</v>
      </c>
      <c r="FU325" s="1">
        <v>313</v>
      </c>
    </row>
    <row r="326" spans="63:177">
      <c r="BK326" s="29">
        <v>185350024</v>
      </c>
      <c r="BL326" s="1" t="s">
        <v>278</v>
      </c>
      <c r="BM326" s="1">
        <v>308</v>
      </c>
      <c r="BN326" s="1" t="s">
        <v>289</v>
      </c>
      <c r="BO326" s="1" t="s">
        <v>290</v>
      </c>
      <c r="BP326" s="1">
        <v>153</v>
      </c>
      <c r="BQ326" s="1">
        <v>1</v>
      </c>
      <c r="BR326" s="4">
        <v>59.80263157894737</v>
      </c>
      <c r="BS326" s="4">
        <v>52.342105263157897</v>
      </c>
      <c r="BT326" s="4">
        <v>51.256578947368418</v>
      </c>
      <c r="BU326" s="4">
        <v>163.40131578947367</v>
      </c>
      <c r="BV326" s="4">
        <v>54.467105263157904</v>
      </c>
      <c r="BW326" s="1">
        <v>22</v>
      </c>
      <c r="BX326" s="1">
        <v>50</v>
      </c>
      <c r="BY326" s="1">
        <v>51</v>
      </c>
      <c r="BZ326" s="1">
        <v>29</v>
      </c>
      <c r="CA326" s="1">
        <v>1</v>
      </c>
      <c r="CB326" s="1">
        <v>0</v>
      </c>
      <c r="CC326" s="1">
        <v>32</v>
      </c>
      <c r="CD326" s="1">
        <v>67</v>
      </c>
      <c r="CE326" s="1">
        <v>30</v>
      </c>
      <c r="CF326" s="1">
        <v>23</v>
      </c>
      <c r="CG326" s="1">
        <v>0</v>
      </c>
      <c r="CH326" s="1">
        <v>5</v>
      </c>
      <c r="CI326" s="1">
        <v>41</v>
      </c>
      <c r="CJ326" s="1">
        <v>58</v>
      </c>
      <c r="CK326" s="1">
        <v>27</v>
      </c>
      <c r="CL326" s="1">
        <v>26</v>
      </c>
      <c r="CM326" s="1">
        <v>0</v>
      </c>
      <c r="CN326" s="1">
        <v>1</v>
      </c>
      <c r="CO326" s="1">
        <v>0</v>
      </c>
      <c r="CP326" s="1">
        <v>0</v>
      </c>
      <c r="CQ326" s="1">
        <v>0</v>
      </c>
      <c r="CR326" s="1">
        <v>0</v>
      </c>
      <c r="CS326" s="4"/>
      <c r="CT326" s="4"/>
      <c r="CU326" s="4"/>
      <c r="CV326" s="4"/>
      <c r="CW326" s="4"/>
      <c r="CX326" s="4"/>
      <c r="CY326" s="4"/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U326" s="1">
        <v>0</v>
      </c>
      <c r="DV326" s="1">
        <v>0</v>
      </c>
      <c r="DW326" s="1">
        <v>0</v>
      </c>
      <c r="DX326" s="1">
        <v>0</v>
      </c>
      <c r="DY326" s="1">
        <v>0</v>
      </c>
      <c r="DZ326" s="1">
        <v>153</v>
      </c>
      <c r="EA326" s="1">
        <v>1</v>
      </c>
      <c r="EB326" s="4">
        <v>59.80263157894737</v>
      </c>
      <c r="EC326" s="4">
        <v>52.342105263157897</v>
      </c>
      <c r="ED326" s="4">
        <v>51.256578947368418</v>
      </c>
      <c r="EE326" s="4"/>
      <c r="EF326" s="4">
        <v>163.40131578947367</v>
      </c>
      <c r="EG326" s="4">
        <v>54.467105263157904</v>
      </c>
      <c r="EH326" s="4">
        <v>54.467105263157904</v>
      </c>
      <c r="EI326" s="1">
        <v>22</v>
      </c>
      <c r="EJ326" s="1">
        <v>50</v>
      </c>
      <c r="EK326" s="1">
        <v>51</v>
      </c>
      <c r="EL326" s="1">
        <v>29</v>
      </c>
      <c r="EM326" s="1">
        <v>1</v>
      </c>
      <c r="EN326" s="1">
        <v>0</v>
      </c>
      <c r="EO326" s="1">
        <v>32</v>
      </c>
      <c r="EP326" s="1">
        <v>67</v>
      </c>
      <c r="EQ326" s="1">
        <v>30</v>
      </c>
      <c r="ER326" s="1">
        <v>23</v>
      </c>
      <c r="ES326" s="1">
        <v>0</v>
      </c>
      <c r="ET326" s="1">
        <v>5</v>
      </c>
      <c r="EU326" s="1">
        <v>41</v>
      </c>
      <c r="EV326" s="1">
        <v>58</v>
      </c>
      <c r="EW326" s="1">
        <v>27</v>
      </c>
      <c r="EX326" s="1">
        <v>26</v>
      </c>
      <c r="EY326" s="1">
        <v>0</v>
      </c>
      <c r="EZ326" s="1">
        <v>1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29</v>
      </c>
      <c r="FJ326" s="1" t="s">
        <v>375</v>
      </c>
      <c r="FK326" s="1">
        <v>32</v>
      </c>
      <c r="FL326" s="1">
        <v>4</v>
      </c>
      <c r="FM326" s="1" t="s">
        <v>375</v>
      </c>
      <c r="FN326" s="1">
        <v>3</v>
      </c>
      <c r="FO326" s="1">
        <v>21</v>
      </c>
      <c r="FP326" s="1">
        <v>11</v>
      </c>
      <c r="FQ326" s="1">
        <v>21</v>
      </c>
      <c r="FR326" s="1" t="s">
        <v>329</v>
      </c>
      <c r="FS326" s="1">
        <v>313</v>
      </c>
      <c r="FT326" s="1">
        <v>134</v>
      </c>
      <c r="FU326" s="1">
        <v>313</v>
      </c>
    </row>
    <row r="327" spans="63:177">
      <c r="BR327" s="4"/>
      <c r="BS327" s="4"/>
      <c r="BT327" s="4"/>
      <c r="BU327" s="4"/>
      <c r="BV327" s="4"/>
      <c r="CS327" s="4"/>
      <c r="CT327" s="4"/>
      <c r="CU327" s="4"/>
      <c r="CV327" s="4"/>
      <c r="CW327" s="4"/>
      <c r="CX327" s="4"/>
      <c r="CY327" s="4"/>
    </row>
    <row r="328" spans="63:177">
      <c r="BR328" s="4"/>
      <c r="BS328" s="4"/>
      <c r="BT328" s="4"/>
      <c r="BU328" s="4"/>
      <c r="BV328" s="4"/>
      <c r="CS328" s="4"/>
      <c r="CT328" s="4"/>
      <c r="CU328" s="4"/>
      <c r="CV328" s="4"/>
      <c r="CW328" s="4"/>
      <c r="CX328" s="4"/>
      <c r="CY328" s="4"/>
    </row>
    <row r="329" spans="63:177">
      <c r="BR329" s="4"/>
      <c r="BS329" s="4"/>
      <c r="BT329" s="4"/>
      <c r="BU329" s="4"/>
      <c r="BV329" s="4"/>
      <c r="CS329" s="4"/>
      <c r="CT329" s="4"/>
      <c r="CU329" s="4"/>
      <c r="CV329" s="4"/>
      <c r="CW329" s="4"/>
      <c r="CX329" s="4"/>
      <c r="CY329" s="4"/>
    </row>
    <row r="330" spans="63:177">
      <c r="BR330" s="4"/>
      <c r="BS330" s="4"/>
      <c r="BT330" s="4"/>
      <c r="BU330" s="4"/>
      <c r="BV330" s="4"/>
      <c r="CS330" s="4"/>
      <c r="CT330" s="4"/>
      <c r="CU330" s="4"/>
      <c r="CV330" s="4"/>
      <c r="CW330" s="4"/>
      <c r="CX330" s="4"/>
      <c r="CY330" s="4"/>
    </row>
    <row r="331" spans="63:177">
      <c r="BR331" s="4"/>
      <c r="BS331" s="4"/>
      <c r="BT331" s="4"/>
      <c r="BU331" s="4"/>
      <c r="BV331" s="4"/>
      <c r="CS331" s="4"/>
      <c r="CT331" s="4"/>
      <c r="CU331" s="4"/>
      <c r="CV331" s="4"/>
      <c r="CW331" s="4"/>
      <c r="CX331" s="4"/>
      <c r="CY331" s="4"/>
    </row>
    <row r="332" spans="63:177">
      <c r="BR332" s="4"/>
      <c r="BS332" s="4"/>
      <c r="BT332" s="4"/>
      <c r="BU332" s="4"/>
      <c r="BV332" s="4"/>
      <c r="CS332" s="4"/>
      <c r="CT332" s="4"/>
      <c r="CU332" s="4"/>
      <c r="CV332" s="4"/>
      <c r="CW332" s="4"/>
      <c r="CX332" s="4"/>
      <c r="CY332" s="4"/>
    </row>
    <row r="333" spans="63:177">
      <c r="BR333" s="4"/>
      <c r="BS333" s="4"/>
      <c r="BT333" s="4"/>
      <c r="BU333" s="4"/>
      <c r="BV333" s="4"/>
      <c r="CS333" s="4"/>
      <c r="CT333" s="4"/>
      <c r="CU333" s="4"/>
      <c r="CV333" s="4"/>
      <c r="CW333" s="4"/>
      <c r="CX333" s="4"/>
      <c r="CY333" s="4"/>
    </row>
    <row r="334" spans="63:177">
      <c r="BR334" s="4"/>
      <c r="BS334" s="4"/>
      <c r="BT334" s="4"/>
      <c r="BU334" s="4"/>
      <c r="BV334" s="4"/>
      <c r="CS334" s="4"/>
      <c r="CT334" s="4"/>
      <c r="CU334" s="4"/>
      <c r="CV334" s="4"/>
      <c r="CW334" s="4"/>
      <c r="CX334" s="4"/>
      <c r="CY334" s="4"/>
    </row>
    <row r="335" spans="63:177">
      <c r="BK335" s="1" t="s">
        <v>284</v>
      </c>
      <c r="BL335" s="1" t="s">
        <v>331</v>
      </c>
      <c r="BP335" s="1">
        <v>3805</v>
      </c>
      <c r="BQ335" s="1">
        <v>13</v>
      </c>
      <c r="BR335" s="4">
        <v>47.041402953586498</v>
      </c>
      <c r="BS335" s="4">
        <v>40.316455696202532</v>
      </c>
      <c r="BT335" s="4">
        <v>36.001845991561183</v>
      </c>
      <c r="BU335" s="4">
        <v>123.35970464135021</v>
      </c>
      <c r="BV335" s="4">
        <v>41.11990154711679</v>
      </c>
      <c r="BW335" s="1">
        <v>981</v>
      </c>
      <c r="BX335" s="1">
        <v>1821</v>
      </c>
      <c r="BY335" s="1">
        <v>846</v>
      </c>
      <c r="BZ335" s="1">
        <v>144</v>
      </c>
      <c r="CA335" s="1">
        <v>31</v>
      </c>
      <c r="CB335" s="1">
        <v>1</v>
      </c>
      <c r="CC335" s="1">
        <v>1525</v>
      </c>
      <c r="CD335" s="1">
        <v>1532</v>
      </c>
      <c r="CE335" s="1">
        <v>495</v>
      </c>
      <c r="CF335" s="1">
        <v>240</v>
      </c>
      <c r="CG335" s="1">
        <v>50</v>
      </c>
      <c r="CH335" s="1">
        <v>28</v>
      </c>
      <c r="CI335" s="1">
        <v>2002</v>
      </c>
      <c r="CJ335" s="1">
        <v>1219</v>
      </c>
      <c r="CK335" s="1">
        <v>376</v>
      </c>
      <c r="CL335" s="1">
        <v>195</v>
      </c>
      <c r="CM335" s="1">
        <v>32</v>
      </c>
      <c r="CN335" s="1">
        <v>9</v>
      </c>
      <c r="CO335" s="1">
        <v>19</v>
      </c>
      <c r="CP335" s="1">
        <v>0</v>
      </c>
      <c r="CQ335" s="1">
        <v>655</v>
      </c>
      <c r="CR335" s="1">
        <v>0</v>
      </c>
      <c r="CS335" s="4">
        <v>57.567938931297711</v>
      </c>
      <c r="CT335" s="4">
        <v>45.148091603053437</v>
      </c>
      <c r="CU335" s="4">
        <v>51.172519083969469</v>
      </c>
      <c r="CV335" s="4">
        <v>57.273282442748091</v>
      </c>
      <c r="CW335" s="4">
        <v>153.88854961832061</v>
      </c>
      <c r="CX335" s="4">
        <v>51.296183206106889</v>
      </c>
      <c r="CY335" s="4">
        <v>52.790458015267177</v>
      </c>
      <c r="CZ335" s="1">
        <v>73</v>
      </c>
      <c r="DA335" s="1">
        <v>281</v>
      </c>
      <c r="DB335" s="1">
        <v>230</v>
      </c>
      <c r="DC335" s="1">
        <v>71</v>
      </c>
      <c r="DD335" s="1">
        <v>0</v>
      </c>
      <c r="DE335" s="1">
        <v>0</v>
      </c>
      <c r="DF335" s="1">
        <v>203</v>
      </c>
      <c r="DG335" s="1">
        <v>296</v>
      </c>
      <c r="DH335" s="1">
        <v>103</v>
      </c>
      <c r="DI335" s="1">
        <v>53</v>
      </c>
      <c r="DJ335" s="1">
        <v>1</v>
      </c>
      <c r="DK335" s="1">
        <v>1</v>
      </c>
      <c r="DL335" s="1">
        <v>204</v>
      </c>
      <c r="DM335" s="1">
        <v>200</v>
      </c>
      <c r="DN335" s="1">
        <v>124</v>
      </c>
      <c r="DO335" s="1">
        <v>127</v>
      </c>
      <c r="DP335" s="1">
        <v>2</v>
      </c>
      <c r="DQ335" s="1">
        <v>13</v>
      </c>
      <c r="DR335" s="1">
        <v>75</v>
      </c>
      <c r="DS335" s="1">
        <v>289</v>
      </c>
      <c r="DT335" s="1">
        <v>237</v>
      </c>
      <c r="DU335" s="1">
        <v>54</v>
      </c>
      <c r="DV335" s="1">
        <v>1</v>
      </c>
      <c r="DW335" s="1">
        <v>2</v>
      </c>
      <c r="DX335" s="1">
        <v>0</v>
      </c>
      <c r="DY335" s="1">
        <v>0</v>
      </c>
      <c r="DZ335" s="1">
        <v>4460</v>
      </c>
      <c r="EA335" s="1">
        <v>13</v>
      </c>
      <c r="EB335" s="1">
        <v>48.591859680683605</v>
      </c>
      <c r="EC335" s="1">
        <v>41.028108837418486</v>
      </c>
      <c r="ED335" s="1">
        <v>38.236339105014615</v>
      </c>
      <c r="EE335" s="1">
        <v>57.273282442748091</v>
      </c>
      <c r="EF335" s="1">
        <v>127.85630762311671</v>
      </c>
      <c r="EG335" s="1">
        <v>42.618769207705618</v>
      </c>
      <c r="EH335" s="1">
        <v>42.838861404692359</v>
      </c>
      <c r="EI335" s="1">
        <v>1054</v>
      </c>
      <c r="EJ335" s="1">
        <v>2102</v>
      </c>
      <c r="EK335" s="1">
        <v>1076</v>
      </c>
      <c r="EL335" s="1">
        <v>215</v>
      </c>
      <c r="EM335" s="1">
        <v>31</v>
      </c>
      <c r="EN335" s="1">
        <v>1</v>
      </c>
      <c r="EO335" s="1">
        <v>1728</v>
      </c>
      <c r="EP335" s="1">
        <v>1828</v>
      </c>
      <c r="EQ335" s="1">
        <v>598</v>
      </c>
      <c r="ER335" s="1">
        <v>293</v>
      </c>
      <c r="ES335" s="1">
        <v>51</v>
      </c>
      <c r="ET335" s="1">
        <v>29</v>
      </c>
      <c r="EU335" s="1">
        <v>2206</v>
      </c>
      <c r="EV335" s="1">
        <v>1419</v>
      </c>
      <c r="EW335" s="1">
        <v>500</v>
      </c>
      <c r="EX335" s="1">
        <v>322</v>
      </c>
      <c r="EY335" s="1">
        <v>34</v>
      </c>
      <c r="EZ335" s="1">
        <v>22</v>
      </c>
      <c r="FA335" s="1">
        <v>75</v>
      </c>
      <c r="FB335" s="1">
        <v>289</v>
      </c>
      <c r="FC335" s="1">
        <v>237</v>
      </c>
      <c r="FD335" s="1">
        <v>54</v>
      </c>
      <c r="FE335" s="1">
        <v>1</v>
      </c>
      <c r="FF335" s="1">
        <v>2</v>
      </c>
      <c r="FG335" s="1">
        <v>19</v>
      </c>
      <c r="FH335" s="1">
        <v>0</v>
      </c>
      <c r="FI335" s="1">
        <v>8</v>
      </c>
      <c r="FJ335" s="1">
        <v>7</v>
      </c>
      <c r="FK335" s="1">
        <v>7</v>
      </c>
      <c r="FS335" s="1">
        <v>12</v>
      </c>
      <c r="FT335" s="1">
        <v>12</v>
      </c>
      <c r="FU335" s="1">
        <v>12</v>
      </c>
    </row>
    <row r="336" spans="63:177">
      <c r="BK336" s="1" t="s">
        <v>299</v>
      </c>
      <c r="BL336" s="1" t="s">
        <v>331</v>
      </c>
      <c r="BP336" s="1">
        <v>1518</v>
      </c>
      <c r="BQ336" s="1">
        <v>2</v>
      </c>
      <c r="BR336" s="4">
        <v>55.514511873350926</v>
      </c>
      <c r="BS336" s="4">
        <v>46.701846965699211</v>
      </c>
      <c r="BT336" s="4">
        <v>45.424802110817943</v>
      </c>
      <c r="BU336" s="4">
        <v>147.64116094986807</v>
      </c>
      <c r="BV336" s="4">
        <v>49.213720316622698</v>
      </c>
      <c r="BW336" s="1">
        <v>256</v>
      </c>
      <c r="BX336" s="1">
        <v>583</v>
      </c>
      <c r="BY336" s="1">
        <v>504</v>
      </c>
      <c r="BZ336" s="1">
        <v>173</v>
      </c>
      <c r="CA336" s="1">
        <v>10</v>
      </c>
      <c r="CB336" s="1">
        <v>3</v>
      </c>
      <c r="CC336" s="1">
        <v>534</v>
      </c>
      <c r="CD336" s="1">
        <v>520</v>
      </c>
      <c r="CE336" s="1">
        <v>241</v>
      </c>
      <c r="CF336" s="1">
        <v>221</v>
      </c>
      <c r="CG336" s="1">
        <v>10</v>
      </c>
      <c r="CH336" s="1">
        <v>35</v>
      </c>
      <c r="CI336" s="1">
        <v>600</v>
      </c>
      <c r="CJ336" s="1">
        <v>465</v>
      </c>
      <c r="CK336" s="1">
        <v>258</v>
      </c>
      <c r="CL336" s="1">
        <v>193</v>
      </c>
      <c r="CM336" s="1">
        <v>8</v>
      </c>
      <c r="CN336" s="1">
        <v>21</v>
      </c>
      <c r="CO336" s="1">
        <v>4</v>
      </c>
      <c r="CP336" s="1">
        <v>2</v>
      </c>
      <c r="CQ336" s="1">
        <v>508</v>
      </c>
      <c r="CR336" s="1">
        <v>0</v>
      </c>
      <c r="CS336" s="4">
        <v>61.474409448818896</v>
      </c>
      <c r="CT336" s="4">
        <v>48.267716535433074</v>
      </c>
      <c r="CU336" s="4">
        <v>55.925196850393704</v>
      </c>
      <c r="CV336" s="4">
        <v>53.145669291338585</v>
      </c>
      <c r="CW336" s="4">
        <v>165.66732283464566</v>
      </c>
      <c r="CX336" s="4">
        <v>55.222440944881853</v>
      </c>
      <c r="CY336" s="4">
        <v>54.703248031496067</v>
      </c>
      <c r="CZ336" s="1">
        <v>45</v>
      </c>
      <c r="DA336" s="1">
        <v>195</v>
      </c>
      <c r="DB336" s="1">
        <v>187</v>
      </c>
      <c r="DC336" s="1">
        <v>81</v>
      </c>
      <c r="DD336" s="1">
        <v>1</v>
      </c>
      <c r="DE336" s="1">
        <v>1</v>
      </c>
      <c r="DF336" s="1">
        <v>154</v>
      </c>
      <c r="DG336" s="1">
        <v>194</v>
      </c>
      <c r="DH336" s="1">
        <v>83</v>
      </c>
      <c r="DI336" s="1">
        <v>77</v>
      </c>
      <c r="DJ336" s="1">
        <v>5</v>
      </c>
      <c r="DK336" s="1">
        <v>3</v>
      </c>
      <c r="DL336" s="1">
        <v>129</v>
      </c>
      <c r="DM336" s="1">
        <v>153</v>
      </c>
      <c r="DN336" s="1">
        <v>105</v>
      </c>
      <c r="DO336" s="1">
        <v>121</v>
      </c>
      <c r="DP336" s="1">
        <v>2</v>
      </c>
      <c r="DQ336" s="1">
        <v>16</v>
      </c>
      <c r="DR336" s="1">
        <v>96</v>
      </c>
      <c r="DS336" s="1">
        <v>220</v>
      </c>
      <c r="DT336" s="1">
        <v>158</v>
      </c>
      <c r="DU336" s="1">
        <v>34</v>
      </c>
      <c r="DV336" s="1">
        <v>3</v>
      </c>
      <c r="DW336" s="1">
        <v>0</v>
      </c>
      <c r="DX336" s="1">
        <v>1</v>
      </c>
      <c r="DY336" s="1">
        <v>0</v>
      </c>
      <c r="DZ336" s="1">
        <v>2026</v>
      </c>
      <c r="EA336" s="1">
        <v>2</v>
      </c>
      <c r="EB336" s="1">
        <v>57.010375494071148</v>
      </c>
      <c r="EC336" s="1">
        <v>47.094861660079054</v>
      </c>
      <c r="ED336" s="1">
        <v>48.060276679841898</v>
      </c>
      <c r="EE336" s="1">
        <v>53.145669291338585</v>
      </c>
      <c r="EF336" s="1">
        <v>152.16551383399209</v>
      </c>
      <c r="EG336" s="1">
        <v>50.721837944663946</v>
      </c>
      <c r="EH336" s="1">
        <v>50.591526679841863</v>
      </c>
      <c r="EI336" s="1">
        <v>301</v>
      </c>
      <c r="EJ336" s="1">
        <v>778</v>
      </c>
      <c r="EK336" s="1">
        <v>691</v>
      </c>
      <c r="EL336" s="1">
        <v>254</v>
      </c>
      <c r="EM336" s="1">
        <v>11</v>
      </c>
      <c r="EN336" s="1">
        <v>4</v>
      </c>
      <c r="EO336" s="1">
        <v>688</v>
      </c>
      <c r="EP336" s="1">
        <v>714</v>
      </c>
      <c r="EQ336" s="1">
        <v>324</v>
      </c>
      <c r="ER336" s="1">
        <v>298</v>
      </c>
      <c r="ES336" s="1">
        <v>15</v>
      </c>
      <c r="ET336" s="1">
        <v>38</v>
      </c>
      <c r="EU336" s="1">
        <v>729</v>
      </c>
      <c r="EV336" s="1">
        <v>618</v>
      </c>
      <c r="EW336" s="1">
        <v>363</v>
      </c>
      <c r="EX336" s="1">
        <v>314</v>
      </c>
      <c r="EY336" s="1">
        <v>10</v>
      </c>
      <c r="EZ336" s="1">
        <v>37</v>
      </c>
      <c r="FA336" s="1">
        <v>96</v>
      </c>
      <c r="FB336" s="1">
        <v>220</v>
      </c>
      <c r="FC336" s="1">
        <v>158</v>
      </c>
      <c r="FD336" s="1">
        <v>34</v>
      </c>
      <c r="FE336" s="1">
        <v>3</v>
      </c>
      <c r="FF336" s="1">
        <v>0</v>
      </c>
      <c r="FG336" s="1">
        <v>5</v>
      </c>
      <c r="FH336" s="1">
        <v>2</v>
      </c>
      <c r="FI336" s="1">
        <v>6</v>
      </c>
      <c r="FJ336" s="1">
        <v>2</v>
      </c>
      <c r="FK336" s="1">
        <v>6</v>
      </c>
      <c r="FS336" s="1">
        <v>12</v>
      </c>
      <c r="FT336" s="1">
        <v>12</v>
      </c>
      <c r="FU336" s="1">
        <v>12</v>
      </c>
    </row>
    <row r="337" spans="63:177">
      <c r="BK337" s="1" t="s">
        <v>304</v>
      </c>
      <c r="BL337" s="1" t="s">
        <v>331</v>
      </c>
      <c r="BP337" s="1">
        <v>1450</v>
      </c>
      <c r="BQ337" s="1">
        <v>1</v>
      </c>
      <c r="BR337" s="4">
        <v>57.574189095928226</v>
      </c>
      <c r="BS337" s="4">
        <v>47.665976535541752</v>
      </c>
      <c r="BT337" s="4">
        <v>45.280883367839891</v>
      </c>
      <c r="BU337" s="4">
        <v>150.52104899930987</v>
      </c>
      <c r="BV337" s="4">
        <v>50.173682999769909</v>
      </c>
      <c r="BW337" s="1">
        <v>217</v>
      </c>
      <c r="BX337" s="1">
        <v>522</v>
      </c>
      <c r="BY337" s="1">
        <v>514</v>
      </c>
      <c r="BZ337" s="1">
        <v>196</v>
      </c>
      <c r="CA337" s="1">
        <v>7</v>
      </c>
      <c r="CB337" s="1">
        <v>4</v>
      </c>
      <c r="CC337" s="1">
        <v>470</v>
      </c>
      <c r="CD337" s="1">
        <v>524</v>
      </c>
      <c r="CE337" s="1">
        <v>220</v>
      </c>
      <c r="CF337" s="1">
        <v>235</v>
      </c>
      <c r="CG337" s="1">
        <v>12</v>
      </c>
      <c r="CH337" s="1">
        <v>34</v>
      </c>
      <c r="CI337" s="1">
        <v>553</v>
      </c>
      <c r="CJ337" s="1">
        <v>475</v>
      </c>
      <c r="CK337" s="1">
        <v>250</v>
      </c>
      <c r="CL337" s="1">
        <v>171</v>
      </c>
      <c r="CM337" s="1">
        <v>9</v>
      </c>
      <c r="CN337" s="1">
        <v>14</v>
      </c>
      <c r="CO337" s="1">
        <v>5</v>
      </c>
      <c r="CP337" s="1">
        <v>2</v>
      </c>
      <c r="CQ337" s="1">
        <v>519</v>
      </c>
      <c r="CR337" s="1">
        <v>0</v>
      </c>
      <c r="CS337" s="4">
        <v>63.285163776493256</v>
      </c>
      <c r="CT337" s="4">
        <v>51.51445086705202</v>
      </c>
      <c r="CU337" s="4">
        <v>58.761078998073216</v>
      </c>
      <c r="CV337" s="4">
        <v>53.631984585741812</v>
      </c>
      <c r="CW337" s="4">
        <v>173.56069364161849</v>
      </c>
      <c r="CX337" s="4">
        <v>57.853564547206204</v>
      </c>
      <c r="CY337" s="4">
        <v>56.79816955684008</v>
      </c>
      <c r="CZ337" s="1">
        <v>37</v>
      </c>
      <c r="DA337" s="1">
        <v>176</v>
      </c>
      <c r="DB337" s="1">
        <v>214</v>
      </c>
      <c r="DC337" s="1">
        <v>92</v>
      </c>
      <c r="DD337" s="1">
        <v>0</v>
      </c>
      <c r="DE337" s="1">
        <v>1</v>
      </c>
      <c r="DF337" s="1">
        <v>131</v>
      </c>
      <c r="DG337" s="1">
        <v>206</v>
      </c>
      <c r="DH337" s="1">
        <v>90</v>
      </c>
      <c r="DI337" s="1">
        <v>92</v>
      </c>
      <c r="DJ337" s="1">
        <v>4</v>
      </c>
      <c r="DK337" s="1">
        <v>7</v>
      </c>
      <c r="DL337" s="1">
        <v>109</v>
      </c>
      <c r="DM337" s="1">
        <v>164</v>
      </c>
      <c r="DN337" s="1">
        <v>115</v>
      </c>
      <c r="DO337" s="1">
        <v>131</v>
      </c>
      <c r="DP337" s="1">
        <v>1</v>
      </c>
      <c r="DQ337" s="1">
        <v>17</v>
      </c>
      <c r="DR337" s="1">
        <v>87</v>
      </c>
      <c r="DS337" s="1">
        <v>232</v>
      </c>
      <c r="DT337" s="1">
        <v>161</v>
      </c>
      <c r="DU337" s="1">
        <v>39</v>
      </c>
      <c r="DV337" s="1">
        <v>1</v>
      </c>
      <c r="DW337" s="1">
        <v>1</v>
      </c>
      <c r="DX337" s="1">
        <v>0</v>
      </c>
      <c r="DY337" s="1">
        <v>0</v>
      </c>
      <c r="DZ337" s="1">
        <v>1969</v>
      </c>
      <c r="EA337" s="1">
        <v>1</v>
      </c>
      <c r="EB337" s="1">
        <v>59.080284552845526</v>
      </c>
      <c r="EC337" s="1">
        <v>48.680894308943088</v>
      </c>
      <c r="ED337" s="1">
        <v>48.835873983739837</v>
      </c>
      <c r="EE337" s="1">
        <v>53.631984585741812</v>
      </c>
      <c r="EF337" s="1">
        <v>156.59705284552845</v>
      </c>
      <c r="EG337" s="1">
        <v>52.199017615176146</v>
      </c>
      <c r="EH337" s="1">
        <v>51.920689363143616</v>
      </c>
      <c r="EI337" s="1">
        <v>254</v>
      </c>
      <c r="EJ337" s="1">
        <v>698</v>
      </c>
      <c r="EK337" s="1">
        <v>728</v>
      </c>
      <c r="EL337" s="1">
        <v>288</v>
      </c>
      <c r="EM337" s="1">
        <v>7</v>
      </c>
      <c r="EN337" s="1">
        <v>5</v>
      </c>
      <c r="EO337" s="1">
        <v>601</v>
      </c>
      <c r="EP337" s="1">
        <v>730</v>
      </c>
      <c r="EQ337" s="1">
        <v>310</v>
      </c>
      <c r="ER337" s="1">
        <v>327</v>
      </c>
      <c r="ES337" s="1">
        <v>16</v>
      </c>
      <c r="ET337" s="1">
        <v>41</v>
      </c>
      <c r="EU337" s="1">
        <v>662</v>
      </c>
      <c r="EV337" s="1">
        <v>639</v>
      </c>
      <c r="EW337" s="1">
        <v>365</v>
      </c>
      <c r="EX337" s="1">
        <v>302</v>
      </c>
      <c r="EY337" s="1">
        <v>10</v>
      </c>
      <c r="EZ337" s="1">
        <v>31</v>
      </c>
      <c r="FA337" s="1">
        <v>87</v>
      </c>
      <c r="FB337" s="1">
        <v>232</v>
      </c>
      <c r="FC337" s="1">
        <v>161</v>
      </c>
      <c r="FD337" s="1">
        <v>39</v>
      </c>
      <c r="FE337" s="1">
        <v>1</v>
      </c>
      <c r="FF337" s="1">
        <v>1</v>
      </c>
      <c r="FG337" s="1">
        <v>5</v>
      </c>
      <c r="FH337" s="1">
        <v>2</v>
      </c>
      <c r="FI337" s="1">
        <v>4</v>
      </c>
      <c r="FJ337" s="1">
        <v>4</v>
      </c>
      <c r="FK337" s="1">
        <v>4</v>
      </c>
      <c r="FS337" s="1">
        <v>12</v>
      </c>
      <c r="FT337" s="1">
        <v>12</v>
      </c>
      <c r="FU337" s="1">
        <v>12</v>
      </c>
    </row>
    <row r="338" spans="63:177">
      <c r="BK338" s="1" t="s">
        <v>307</v>
      </c>
      <c r="BL338" s="1" t="s">
        <v>331</v>
      </c>
      <c r="BP338" s="1">
        <v>1975</v>
      </c>
      <c r="BQ338" s="1">
        <v>6</v>
      </c>
      <c r="BR338" s="4">
        <v>57.833925850685624</v>
      </c>
      <c r="BS338" s="4">
        <v>48.217369222955817</v>
      </c>
      <c r="BT338" s="4">
        <v>44.876079228034534</v>
      </c>
      <c r="BU338" s="4">
        <v>150.92737430167597</v>
      </c>
      <c r="BV338" s="4">
        <v>50.309124767225349</v>
      </c>
      <c r="BW338" s="1">
        <v>308</v>
      </c>
      <c r="BX338" s="1">
        <v>731</v>
      </c>
      <c r="BY338" s="1">
        <v>557</v>
      </c>
      <c r="BZ338" s="1">
        <v>373</v>
      </c>
      <c r="CA338" s="1">
        <v>13</v>
      </c>
      <c r="CB338" s="1">
        <v>18</v>
      </c>
      <c r="CC338" s="1">
        <v>672</v>
      </c>
      <c r="CD338" s="1">
        <v>624</v>
      </c>
      <c r="CE338" s="1">
        <v>347</v>
      </c>
      <c r="CF338" s="1">
        <v>326</v>
      </c>
      <c r="CG338" s="1">
        <v>33</v>
      </c>
      <c r="CH338" s="1">
        <v>74</v>
      </c>
      <c r="CI338" s="1">
        <v>813</v>
      </c>
      <c r="CJ338" s="1">
        <v>575</v>
      </c>
      <c r="CK338" s="1">
        <v>341</v>
      </c>
      <c r="CL338" s="1">
        <v>240</v>
      </c>
      <c r="CM338" s="1">
        <v>29</v>
      </c>
      <c r="CN338" s="1">
        <v>15</v>
      </c>
      <c r="CO338" s="1">
        <v>6</v>
      </c>
      <c r="CP338" s="1">
        <v>3</v>
      </c>
      <c r="CQ338" s="1">
        <v>592</v>
      </c>
      <c r="CR338" s="1">
        <v>1</v>
      </c>
      <c r="CS338" s="4">
        <v>54.319796954314718</v>
      </c>
      <c r="CT338" s="4">
        <v>44.081218274111677</v>
      </c>
      <c r="CU338" s="4">
        <v>53.787564766839381</v>
      </c>
      <c r="CV338" s="4">
        <v>50.133671742808801</v>
      </c>
      <c r="CW338" s="4">
        <v>151.09644670050761</v>
      </c>
      <c r="CX338" s="4">
        <v>50.488437676254961</v>
      </c>
      <c r="CY338" s="4">
        <v>50.422024816694872</v>
      </c>
      <c r="CZ338" s="1">
        <v>93</v>
      </c>
      <c r="DA338" s="1">
        <v>271</v>
      </c>
      <c r="DB338" s="1">
        <v>175</v>
      </c>
      <c r="DC338" s="1">
        <v>52</v>
      </c>
      <c r="DD338" s="1">
        <v>1</v>
      </c>
      <c r="DE338" s="1">
        <v>0</v>
      </c>
      <c r="DF338" s="1">
        <v>203</v>
      </c>
      <c r="DG338" s="1">
        <v>229</v>
      </c>
      <c r="DH338" s="1">
        <v>101</v>
      </c>
      <c r="DI338" s="1">
        <v>58</v>
      </c>
      <c r="DJ338" s="1">
        <v>6</v>
      </c>
      <c r="DK338" s="1">
        <v>6</v>
      </c>
      <c r="DL338" s="1">
        <v>156</v>
      </c>
      <c r="DM338" s="1">
        <v>168</v>
      </c>
      <c r="DN338" s="1">
        <v>147</v>
      </c>
      <c r="DO338" s="1">
        <v>108</v>
      </c>
      <c r="DP338" s="1">
        <v>0</v>
      </c>
      <c r="DQ338" s="1">
        <v>18</v>
      </c>
      <c r="DR338" s="1">
        <v>113</v>
      </c>
      <c r="DS338" s="1">
        <v>298</v>
      </c>
      <c r="DT338" s="1">
        <v>148</v>
      </c>
      <c r="DU338" s="1">
        <v>32</v>
      </c>
      <c r="DV338" s="1">
        <v>2</v>
      </c>
      <c r="DW338" s="1">
        <v>1</v>
      </c>
      <c r="DX338" s="1">
        <v>0</v>
      </c>
      <c r="DY338" s="1">
        <v>0</v>
      </c>
      <c r="DZ338" s="1">
        <v>2567</v>
      </c>
      <c r="EA338" s="1">
        <v>7</v>
      </c>
      <c r="EB338" s="1">
        <v>57.022656249999997</v>
      </c>
      <c r="EC338" s="1">
        <v>47.262500000000003</v>
      </c>
      <c r="ED338" s="1">
        <v>46.901098901098898</v>
      </c>
      <c r="EE338" s="1">
        <v>50.133671742808801</v>
      </c>
      <c r="EF338" s="1">
        <v>150.96640625000001</v>
      </c>
      <c r="EG338" s="1">
        <v>50.350520833333306</v>
      </c>
      <c r="EH338" s="1">
        <v>50.335188802083294</v>
      </c>
      <c r="EI338" s="1">
        <v>401</v>
      </c>
      <c r="EJ338" s="1">
        <v>1002</v>
      </c>
      <c r="EK338" s="1">
        <v>732</v>
      </c>
      <c r="EL338" s="1">
        <v>425</v>
      </c>
      <c r="EM338" s="1">
        <v>14</v>
      </c>
      <c r="EN338" s="1">
        <v>18</v>
      </c>
      <c r="EO338" s="1">
        <v>875</v>
      </c>
      <c r="EP338" s="1">
        <v>853</v>
      </c>
      <c r="EQ338" s="1">
        <v>448</v>
      </c>
      <c r="ER338" s="1">
        <v>384</v>
      </c>
      <c r="ES338" s="1">
        <v>39</v>
      </c>
      <c r="ET338" s="1">
        <v>80</v>
      </c>
      <c r="EU338" s="1">
        <v>969</v>
      </c>
      <c r="EV338" s="1">
        <v>743</v>
      </c>
      <c r="EW338" s="1">
        <v>488</v>
      </c>
      <c r="EX338" s="1">
        <v>348</v>
      </c>
      <c r="EY338" s="1">
        <v>29</v>
      </c>
      <c r="EZ338" s="1">
        <v>33</v>
      </c>
      <c r="FA338" s="1">
        <v>113</v>
      </c>
      <c r="FB338" s="1">
        <v>298</v>
      </c>
      <c r="FC338" s="1">
        <v>148</v>
      </c>
      <c r="FD338" s="1">
        <v>32</v>
      </c>
      <c r="FE338" s="1">
        <v>2</v>
      </c>
      <c r="FF338" s="1">
        <v>1</v>
      </c>
      <c r="FG338" s="1">
        <v>6</v>
      </c>
      <c r="FH338" s="1">
        <v>3</v>
      </c>
      <c r="FI338" s="1">
        <v>1</v>
      </c>
      <c r="FJ338" s="1">
        <v>5</v>
      </c>
      <c r="FK338" s="1">
        <v>1</v>
      </c>
      <c r="FS338" s="1">
        <v>12</v>
      </c>
      <c r="FT338" s="1">
        <v>12</v>
      </c>
      <c r="FU338" s="1">
        <v>12</v>
      </c>
    </row>
    <row r="339" spans="63:177">
      <c r="BK339" s="1" t="s">
        <v>309</v>
      </c>
      <c r="BL339" s="1" t="s">
        <v>331</v>
      </c>
      <c r="BP339" s="1">
        <v>199</v>
      </c>
      <c r="BQ339" s="1">
        <v>0</v>
      </c>
      <c r="BR339" s="4">
        <v>40.969849246231156</v>
      </c>
      <c r="BS339" s="4">
        <v>34.331658291457288</v>
      </c>
      <c r="BT339" s="4">
        <v>32.412060301507537</v>
      </c>
      <c r="BU339" s="4">
        <v>107.71356783919597</v>
      </c>
      <c r="BV339" s="4">
        <v>35.904522613065325</v>
      </c>
      <c r="BW339" s="1">
        <v>74</v>
      </c>
      <c r="BX339" s="1">
        <v>88</v>
      </c>
      <c r="BY339" s="1">
        <v>34</v>
      </c>
      <c r="BZ339" s="1">
        <v>3</v>
      </c>
      <c r="CA339" s="1">
        <v>3</v>
      </c>
      <c r="CB339" s="1">
        <v>0</v>
      </c>
      <c r="CC339" s="1">
        <v>96</v>
      </c>
      <c r="CD339" s="1">
        <v>76</v>
      </c>
      <c r="CE339" s="1">
        <v>19</v>
      </c>
      <c r="CF339" s="1">
        <v>8</v>
      </c>
      <c r="CG339" s="1">
        <v>5</v>
      </c>
      <c r="CH339" s="1">
        <v>0</v>
      </c>
      <c r="CI339" s="1">
        <v>126</v>
      </c>
      <c r="CJ339" s="1">
        <v>49</v>
      </c>
      <c r="CK339" s="1">
        <v>17</v>
      </c>
      <c r="CL339" s="1">
        <v>7</v>
      </c>
      <c r="CM339" s="1">
        <v>5</v>
      </c>
      <c r="CN339" s="1">
        <v>0</v>
      </c>
      <c r="CO339" s="1">
        <v>3</v>
      </c>
      <c r="CP339" s="1">
        <v>0</v>
      </c>
      <c r="CQ339" s="1">
        <v>34</v>
      </c>
      <c r="CR339" s="1">
        <v>0</v>
      </c>
      <c r="CS339" s="4">
        <v>52.823529411764703</v>
      </c>
      <c r="CT339" s="4">
        <v>38.941176470588232</v>
      </c>
      <c r="CU339" s="4">
        <v>45.823529411764703</v>
      </c>
      <c r="CV339" s="4">
        <v>42.117647058823529</v>
      </c>
      <c r="CW339" s="4">
        <v>137.58823529411765</v>
      </c>
      <c r="CX339" s="4">
        <v>45.86274509803922</v>
      </c>
      <c r="CY339" s="4">
        <v>44.926470588235297</v>
      </c>
      <c r="CZ339" s="1">
        <v>8</v>
      </c>
      <c r="DA339" s="1">
        <v>16</v>
      </c>
      <c r="DB339" s="1">
        <v>5</v>
      </c>
      <c r="DC339" s="1">
        <v>5</v>
      </c>
      <c r="DD339" s="1">
        <v>0</v>
      </c>
      <c r="DE339" s="1">
        <v>0</v>
      </c>
      <c r="DF339" s="1">
        <v>17</v>
      </c>
      <c r="DG339" s="1">
        <v>11</v>
      </c>
      <c r="DH339" s="1">
        <v>3</v>
      </c>
      <c r="DI339" s="1">
        <v>3</v>
      </c>
      <c r="DJ339" s="1">
        <v>0</v>
      </c>
      <c r="DK339" s="1">
        <v>1</v>
      </c>
      <c r="DL339" s="1">
        <v>17</v>
      </c>
      <c r="DM339" s="1">
        <v>6</v>
      </c>
      <c r="DN339" s="1">
        <v>4</v>
      </c>
      <c r="DO339" s="1">
        <v>7</v>
      </c>
      <c r="DP339" s="1">
        <v>0</v>
      </c>
      <c r="DQ339" s="1">
        <v>1</v>
      </c>
      <c r="DR339" s="1">
        <v>10</v>
      </c>
      <c r="DS339" s="1">
        <v>18</v>
      </c>
      <c r="DT339" s="1">
        <v>4</v>
      </c>
      <c r="DU339" s="1">
        <v>2</v>
      </c>
      <c r="DV339" s="1">
        <v>1</v>
      </c>
      <c r="DW339" s="1">
        <v>0</v>
      </c>
      <c r="DX339" s="1">
        <v>0</v>
      </c>
      <c r="DY339" s="1">
        <v>0</v>
      </c>
      <c r="DZ339" s="1">
        <v>233</v>
      </c>
      <c r="EA339" s="1">
        <v>0</v>
      </c>
      <c r="EB339" s="1">
        <v>42.699570815450642</v>
      </c>
      <c r="EC339" s="1">
        <v>35.004291845493562</v>
      </c>
      <c r="ED339" s="1">
        <v>34.369098712446352</v>
      </c>
      <c r="EE339" s="1">
        <v>42.117647058823529</v>
      </c>
      <c r="EF339" s="1">
        <v>112.07296137339056</v>
      </c>
      <c r="EG339" s="1">
        <v>37.357653791130183</v>
      </c>
      <c r="EH339" s="1">
        <v>37.22103004291845</v>
      </c>
      <c r="EI339" s="1">
        <v>82</v>
      </c>
      <c r="EJ339" s="1">
        <v>104</v>
      </c>
      <c r="EK339" s="1">
        <v>39</v>
      </c>
      <c r="EL339" s="1">
        <v>8</v>
      </c>
      <c r="EM339" s="1">
        <v>3</v>
      </c>
      <c r="EN339" s="1">
        <v>0</v>
      </c>
      <c r="EO339" s="1">
        <v>113</v>
      </c>
      <c r="EP339" s="1">
        <v>87</v>
      </c>
      <c r="EQ339" s="1">
        <v>22</v>
      </c>
      <c r="ER339" s="1">
        <v>11</v>
      </c>
      <c r="ES339" s="1">
        <v>5</v>
      </c>
      <c r="ET339" s="1">
        <v>1</v>
      </c>
      <c r="EU339" s="1">
        <v>143</v>
      </c>
      <c r="EV339" s="1">
        <v>55</v>
      </c>
      <c r="EW339" s="1">
        <v>21</v>
      </c>
      <c r="EX339" s="1">
        <v>14</v>
      </c>
      <c r="EY339" s="1">
        <v>5</v>
      </c>
      <c r="EZ339" s="1">
        <v>1</v>
      </c>
      <c r="FA339" s="1">
        <v>10</v>
      </c>
      <c r="FB339" s="1">
        <v>18</v>
      </c>
      <c r="FC339" s="1">
        <v>4</v>
      </c>
      <c r="FD339" s="1">
        <v>2</v>
      </c>
      <c r="FE339" s="1">
        <v>1</v>
      </c>
      <c r="FF339" s="1">
        <v>0</v>
      </c>
      <c r="FG339" s="1">
        <v>3</v>
      </c>
      <c r="FH339" s="1">
        <v>0</v>
      </c>
      <c r="FI339" s="1">
        <v>12</v>
      </c>
      <c r="FJ339" s="1">
        <v>10</v>
      </c>
      <c r="FK339" s="1">
        <v>12</v>
      </c>
      <c r="FS339" s="1">
        <v>12</v>
      </c>
      <c r="FT339" s="1">
        <v>12</v>
      </c>
      <c r="FU339" s="1">
        <v>12</v>
      </c>
    </row>
    <row r="340" spans="63:177">
      <c r="BK340" s="1" t="s">
        <v>311</v>
      </c>
      <c r="BL340" s="1" t="s">
        <v>331</v>
      </c>
      <c r="BP340" s="1">
        <v>2238</v>
      </c>
      <c r="BQ340" s="1">
        <v>7</v>
      </c>
      <c r="BR340" s="4">
        <v>46.899596593455847</v>
      </c>
      <c r="BS340" s="4">
        <v>37.4683998207082</v>
      </c>
      <c r="BT340" s="4">
        <v>33.127745405647694</v>
      </c>
      <c r="BU340" s="4">
        <v>117.49574181981174</v>
      </c>
      <c r="BV340" s="4">
        <v>39.165247273270552</v>
      </c>
      <c r="BW340" s="1">
        <v>668</v>
      </c>
      <c r="BX340" s="1">
        <v>908</v>
      </c>
      <c r="BY340" s="1">
        <v>513</v>
      </c>
      <c r="BZ340" s="1">
        <v>142</v>
      </c>
      <c r="CA340" s="1">
        <v>27</v>
      </c>
      <c r="CB340" s="1">
        <v>3</v>
      </c>
      <c r="CC340" s="1">
        <v>1120</v>
      </c>
      <c r="CD340" s="1">
        <v>692</v>
      </c>
      <c r="CE340" s="1">
        <v>246</v>
      </c>
      <c r="CF340" s="1">
        <v>173</v>
      </c>
      <c r="CG340" s="1">
        <v>36</v>
      </c>
      <c r="CH340" s="1">
        <v>13</v>
      </c>
      <c r="CI340" s="1">
        <v>1322</v>
      </c>
      <c r="CJ340" s="1">
        <v>606</v>
      </c>
      <c r="CK340" s="1">
        <v>215</v>
      </c>
      <c r="CL340" s="1">
        <v>88</v>
      </c>
      <c r="CM340" s="1">
        <v>29</v>
      </c>
      <c r="CN340" s="1">
        <v>5</v>
      </c>
      <c r="CO340" s="1">
        <v>19</v>
      </c>
      <c r="CP340" s="1">
        <v>0</v>
      </c>
      <c r="CQ340" s="1">
        <v>144</v>
      </c>
      <c r="CR340" s="1">
        <v>0</v>
      </c>
      <c r="CS340" s="4">
        <v>55.055555555555557</v>
      </c>
      <c r="CT340" s="4">
        <v>39.055555555555557</v>
      </c>
      <c r="CU340" s="4">
        <v>44.666666666666664</v>
      </c>
      <c r="CV340" s="4">
        <v>46.402777777777779</v>
      </c>
      <c r="CW340" s="4">
        <v>138.77777777777777</v>
      </c>
      <c r="CX340" s="4">
        <v>46.25925925925926</v>
      </c>
      <c r="CY340" s="4">
        <v>46.295138888888886</v>
      </c>
      <c r="CZ340" s="1">
        <v>25</v>
      </c>
      <c r="DA340" s="1">
        <v>56</v>
      </c>
      <c r="DB340" s="1">
        <v>46</v>
      </c>
      <c r="DC340" s="1">
        <v>17</v>
      </c>
      <c r="DD340" s="1">
        <v>0</v>
      </c>
      <c r="DE340" s="1">
        <v>0</v>
      </c>
      <c r="DF340" s="1">
        <v>69</v>
      </c>
      <c r="DG340" s="1">
        <v>46</v>
      </c>
      <c r="DH340" s="1">
        <v>21</v>
      </c>
      <c r="DI340" s="1">
        <v>8</v>
      </c>
      <c r="DJ340" s="1">
        <v>1</v>
      </c>
      <c r="DK340" s="1">
        <v>0</v>
      </c>
      <c r="DL340" s="1">
        <v>53</v>
      </c>
      <c r="DM340" s="1">
        <v>53</v>
      </c>
      <c r="DN340" s="1">
        <v>24</v>
      </c>
      <c r="DO340" s="1">
        <v>14</v>
      </c>
      <c r="DP340" s="1">
        <v>0</v>
      </c>
      <c r="DQ340" s="1">
        <v>0</v>
      </c>
      <c r="DR340" s="1">
        <v>42</v>
      </c>
      <c r="DS340" s="1">
        <v>60</v>
      </c>
      <c r="DT340" s="1">
        <v>37</v>
      </c>
      <c r="DU340" s="1">
        <v>5</v>
      </c>
      <c r="DV340" s="1">
        <v>0</v>
      </c>
      <c r="DW340" s="1">
        <v>0</v>
      </c>
      <c r="DX340" s="1">
        <v>0</v>
      </c>
      <c r="DY340" s="1">
        <v>0</v>
      </c>
      <c r="DZ340" s="1">
        <v>2382</v>
      </c>
      <c r="EA340" s="1">
        <v>7</v>
      </c>
      <c r="EB340" s="1">
        <v>47.394105263157897</v>
      </c>
      <c r="EC340" s="1">
        <v>37.56463157894737</v>
      </c>
      <c r="ED340" s="1">
        <v>33.827368421052633</v>
      </c>
      <c r="EE340" s="1">
        <v>46.402777777777779</v>
      </c>
      <c r="EF340" s="1">
        <v>118.78610526315789</v>
      </c>
      <c r="EG340" s="1">
        <v>39.595368421052548</v>
      </c>
      <c r="EH340" s="1">
        <v>39.597543859649043</v>
      </c>
      <c r="EI340" s="1">
        <v>693</v>
      </c>
      <c r="EJ340" s="1">
        <v>964</v>
      </c>
      <c r="EK340" s="1">
        <v>559</v>
      </c>
      <c r="EL340" s="1">
        <v>159</v>
      </c>
      <c r="EM340" s="1">
        <v>27</v>
      </c>
      <c r="EN340" s="1">
        <v>3</v>
      </c>
      <c r="EO340" s="1">
        <v>1189</v>
      </c>
      <c r="EP340" s="1">
        <v>738</v>
      </c>
      <c r="EQ340" s="1">
        <v>267</v>
      </c>
      <c r="ER340" s="1">
        <v>181</v>
      </c>
      <c r="ES340" s="1">
        <v>37</v>
      </c>
      <c r="ET340" s="1">
        <v>13</v>
      </c>
      <c r="EU340" s="1">
        <v>1375</v>
      </c>
      <c r="EV340" s="1">
        <v>659</v>
      </c>
      <c r="EW340" s="1">
        <v>239</v>
      </c>
      <c r="EX340" s="1">
        <v>102</v>
      </c>
      <c r="EY340" s="1">
        <v>29</v>
      </c>
      <c r="EZ340" s="1">
        <v>5</v>
      </c>
      <c r="FA340" s="1">
        <v>42</v>
      </c>
      <c r="FB340" s="1">
        <v>60</v>
      </c>
      <c r="FC340" s="1">
        <v>37</v>
      </c>
      <c r="FD340" s="1">
        <v>5</v>
      </c>
      <c r="FE340" s="1">
        <v>0</v>
      </c>
      <c r="FF340" s="1">
        <v>0</v>
      </c>
      <c r="FG340" s="1">
        <v>19</v>
      </c>
      <c r="FH340" s="1">
        <v>0</v>
      </c>
      <c r="FI340" s="1">
        <v>10</v>
      </c>
      <c r="FJ340" s="1">
        <v>9</v>
      </c>
      <c r="FK340" s="1">
        <v>10</v>
      </c>
      <c r="FS340" s="1">
        <v>12</v>
      </c>
      <c r="FT340" s="1">
        <v>12</v>
      </c>
      <c r="FU340" s="1">
        <v>12</v>
      </c>
    </row>
    <row r="341" spans="63:177">
      <c r="BK341" s="1" t="s">
        <v>314</v>
      </c>
      <c r="BL341" s="1" t="s">
        <v>331</v>
      </c>
      <c r="BP341" s="1">
        <v>4918</v>
      </c>
      <c r="BQ341" s="1">
        <v>50</v>
      </c>
      <c r="BR341" s="4">
        <v>43.367091207888251</v>
      </c>
      <c r="BS341" s="4">
        <v>35.990139687756781</v>
      </c>
      <c r="BT341" s="4">
        <v>32.016639276910432</v>
      </c>
      <c r="BU341" s="4">
        <v>111.37387017255547</v>
      </c>
      <c r="BV341" s="4">
        <v>37.124623390851816</v>
      </c>
      <c r="BW341" s="1">
        <v>1567</v>
      </c>
      <c r="BX341" s="1">
        <v>2295</v>
      </c>
      <c r="BY341" s="1">
        <v>866</v>
      </c>
      <c r="BZ341" s="1">
        <v>140</v>
      </c>
      <c r="CA341" s="1">
        <v>47</v>
      </c>
      <c r="CB341" s="1">
        <v>0</v>
      </c>
      <c r="CC341" s="1">
        <v>2396</v>
      </c>
      <c r="CD341" s="1">
        <v>1784</v>
      </c>
      <c r="CE341" s="1">
        <v>456</v>
      </c>
      <c r="CF341" s="1">
        <v>232</v>
      </c>
      <c r="CG341" s="1">
        <v>64</v>
      </c>
      <c r="CH341" s="1">
        <v>22</v>
      </c>
      <c r="CI341" s="1">
        <v>3051</v>
      </c>
      <c r="CJ341" s="1">
        <v>1237</v>
      </c>
      <c r="CK341" s="1">
        <v>401</v>
      </c>
      <c r="CL341" s="1">
        <v>179</v>
      </c>
      <c r="CM341" s="1">
        <v>52</v>
      </c>
      <c r="CN341" s="1">
        <v>9</v>
      </c>
      <c r="CO341" s="1">
        <v>33</v>
      </c>
      <c r="CP341" s="1">
        <v>0</v>
      </c>
      <c r="CQ341" s="1">
        <v>433</v>
      </c>
      <c r="CR341" s="1">
        <v>0</v>
      </c>
      <c r="CS341" s="4">
        <v>55.468822170900694</v>
      </c>
      <c r="CT341" s="4">
        <v>39.750577367205544</v>
      </c>
      <c r="CU341" s="4">
        <v>44.011547344110852</v>
      </c>
      <c r="CV341" s="4">
        <v>48.933025404157043</v>
      </c>
      <c r="CW341" s="4">
        <v>139.2309468822171</v>
      </c>
      <c r="CX341" s="4">
        <v>46.41031562740563</v>
      </c>
      <c r="CY341" s="4">
        <v>47.040993071593533</v>
      </c>
      <c r="CZ341" s="1">
        <v>59</v>
      </c>
      <c r="DA341" s="1">
        <v>191</v>
      </c>
      <c r="DB341" s="1">
        <v>150</v>
      </c>
      <c r="DC341" s="1">
        <v>33</v>
      </c>
      <c r="DD341" s="1">
        <v>1</v>
      </c>
      <c r="DE341" s="1">
        <v>1</v>
      </c>
      <c r="DF341" s="1">
        <v>173</v>
      </c>
      <c r="DG341" s="1">
        <v>185</v>
      </c>
      <c r="DH341" s="1">
        <v>51</v>
      </c>
      <c r="DI341" s="1">
        <v>24</v>
      </c>
      <c r="DJ341" s="1">
        <v>0</v>
      </c>
      <c r="DK341" s="1">
        <v>3</v>
      </c>
      <c r="DL341" s="1">
        <v>192</v>
      </c>
      <c r="DM341" s="1">
        <v>112</v>
      </c>
      <c r="DN341" s="1">
        <v>79</v>
      </c>
      <c r="DO341" s="1">
        <v>50</v>
      </c>
      <c r="DP341" s="1">
        <v>1</v>
      </c>
      <c r="DQ341" s="1">
        <v>4</v>
      </c>
      <c r="DR341" s="1">
        <v>98</v>
      </c>
      <c r="DS341" s="1">
        <v>211</v>
      </c>
      <c r="DT341" s="1">
        <v>112</v>
      </c>
      <c r="DU341" s="1">
        <v>12</v>
      </c>
      <c r="DV341" s="1">
        <v>3</v>
      </c>
      <c r="DW341" s="1">
        <v>0</v>
      </c>
      <c r="DX341" s="1">
        <v>0</v>
      </c>
      <c r="DY341" s="1">
        <v>0</v>
      </c>
      <c r="DZ341" s="1">
        <v>5351</v>
      </c>
      <c r="EA341" s="1">
        <v>50</v>
      </c>
      <c r="EB341" s="1">
        <v>44.35559328428598</v>
      </c>
      <c r="EC341" s="1">
        <v>36.297302395774381</v>
      </c>
      <c r="ED341" s="1">
        <v>32.996415770609318</v>
      </c>
      <c r="EE341" s="1">
        <v>48.933025404157043</v>
      </c>
      <c r="EF341" s="1">
        <v>113.64931145066969</v>
      </c>
      <c r="EG341" s="1">
        <v>37.883103816889871</v>
      </c>
      <c r="EH341" s="1">
        <v>37.934619254228743</v>
      </c>
      <c r="EI341" s="1">
        <v>1626</v>
      </c>
      <c r="EJ341" s="1">
        <v>2486</v>
      </c>
      <c r="EK341" s="1">
        <v>1016</v>
      </c>
      <c r="EL341" s="1">
        <v>173</v>
      </c>
      <c r="EM341" s="1">
        <v>48</v>
      </c>
      <c r="EN341" s="1">
        <v>1</v>
      </c>
      <c r="EO341" s="1">
        <v>2569</v>
      </c>
      <c r="EP341" s="1">
        <v>1969</v>
      </c>
      <c r="EQ341" s="1">
        <v>507</v>
      </c>
      <c r="ER341" s="1">
        <v>256</v>
      </c>
      <c r="ES341" s="1">
        <v>64</v>
      </c>
      <c r="ET341" s="1">
        <v>25</v>
      </c>
      <c r="EU341" s="1">
        <v>3243</v>
      </c>
      <c r="EV341" s="1">
        <v>1349</v>
      </c>
      <c r="EW341" s="1">
        <v>480</v>
      </c>
      <c r="EX341" s="1">
        <v>229</v>
      </c>
      <c r="EY341" s="1">
        <v>53</v>
      </c>
      <c r="EZ341" s="1">
        <v>13</v>
      </c>
      <c r="FA341" s="1">
        <v>98</v>
      </c>
      <c r="FB341" s="1">
        <v>211</v>
      </c>
      <c r="FC341" s="1">
        <v>112</v>
      </c>
      <c r="FD341" s="1">
        <v>12</v>
      </c>
      <c r="FE341" s="1">
        <v>3</v>
      </c>
      <c r="FF341" s="1">
        <v>0</v>
      </c>
      <c r="FG341" s="1">
        <v>33</v>
      </c>
      <c r="FH341" s="1">
        <v>0</v>
      </c>
      <c r="FI341" s="1">
        <v>11</v>
      </c>
      <c r="FJ341" s="1">
        <v>12</v>
      </c>
      <c r="FK341" s="1">
        <v>11</v>
      </c>
      <c r="FS341" s="1">
        <v>12</v>
      </c>
      <c r="FT341" s="1">
        <v>12</v>
      </c>
      <c r="FU341" s="1">
        <v>12</v>
      </c>
    </row>
    <row r="342" spans="63:177">
      <c r="BK342" s="1" t="s">
        <v>316</v>
      </c>
      <c r="BL342" s="1" t="s">
        <v>331</v>
      </c>
      <c r="BP342" s="1">
        <v>1008</v>
      </c>
      <c r="BQ342" s="1">
        <v>19</v>
      </c>
      <c r="BR342" s="4">
        <v>55.963599595551059</v>
      </c>
      <c r="BS342" s="4">
        <v>44.335692618806874</v>
      </c>
      <c r="BT342" s="4">
        <v>41.186046511627907</v>
      </c>
      <c r="BU342" s="4">
        <v>141.48533872598586</v>
      </c>
      <c r="BV342" s="4">
        <v>47.161779575328652</v>
      </c>
      <c r="BW342" s="1">
        <v>156</v>
      </c>
      <c r="BX342" s="1">
        <v>411</v>
      </c>
      <c r="BY342" s="1">
        <v>294</v>
      </c>
      <c r="BZ342" s="1">
        <v>128</v>
      </c>
      <c r="CA342" s="1">
        <v>6</v>
      </c>
      <c r="CB342" s="1">
        <v>8</v>
      </c>
      <c r="CC342" s="1">
        <v>389</v>
      </c>
      <c r="CD342" s="1">
        <v>319</v>
      </c>
      <c r="CE342" s="1">
        <v>161</v>
      </c>
      <c r="CF342" s="1">
        <v>120</v>
      </c>
      <c r="CG342" s="1">
        <v>10</v>
      </c>
      <c r="CH342" s="1">
        <v>16</v>
      </c>
      <c r="CI342" s="1">
        <v>451</v>
      </c>
      <c r="CJ342" s="1">
        <v>299</v>
      </c>
      <c r="CK342" s="1">
        <v>156</v>
      </c>
      <c r="CL342" s="1">
        <v>83</v>
      </c>
      <c r="CM342" s="1">
        <v>7</v>
      </c>
      <c r="CN342" s="1">
        <v>2</v>
      </c>
      <c r="CO342" s="1">
        <v>4</v>
      </c>
      <c r="CP342" s="1">
        <v>0</v>
      </c>
      <c r="CQ342" s="1">
        <v>445</v>
      </c>
      <c r="CR342" s="1">
        <v>23</v>
      </c>
      <c r="CS342" s="4">
        <v>61.414691943127963</v>
      </c>
      <c r="CT342" s="4">
        <v>53.791469194312796</v>
      </c>
      <c r="CU342" s="4">
        <v>61.556872037914694</v>
      </c>
      <c r="CV342" s="4">
        <v>52.18009478672986</v>
      </c>
      <c r="CW342" s="4">
        <v>176.76303317535545</v>
      </c>
      <c r="CX342" s="4">
        <v>58.921011058451803</v>
      </c>
      <c r="CY342" s="4">
        <v>57.235781990521325</v>
      </c>
      <c r="CZ342" s="1">
        <v>41</v>
      </c>
      <c r="DA342" s="1">
        <v>149</v>
      </c>
      <c r="DB342" s="1">
        <v>169</v>
      </c>
      <c r="DC342" s="1">
        <v>63</v>
      </c>
      <c r="DD342" s="1">
        <v>0</v>
      </c>
      <c r="DE342" s="1">
        <v>0</v>
      </c>
      <c r="DF342" s="1">
        <v>94</v>
      </c>
      <c r="DG342" s="1">
        <v>158</v>
      </c>
      <c r="DH342" s="1">
        <v>89</v>
      </c>
      <c r="DI342" s="1">
        <v>81</v>
      </c>
      <c r="DJ342" s="1">
        <v>2</v>
      </c>
      <c r="DK342" s="1">
        <v>8</v>
      </c>
      <c r="DL342" s="1">
        <v>71</v>
      </c>
      <c r="DM342" s="1">
        <v>114</v>
      </c>
      <c r="DN342" s="1">
        <v>128</v>
      </c>
      <c r="DO342" s="1">
        <v>109</v>
      </c>
      <c r="DP342" s="1">
        <v>1</v>
      </c>
      <c r="DQ342" s="1">
        <v>6</v>
      </c>
      <c r="DR342" s="1">
        <v>83</v>
      </c>
      <c r="DS342" s="1">
        <v>175</v>
      </c>
      <c r="DT342" s="1">
        <v>132</v>
      </c>
      <c r="DU342" s="1">
        <v>32</v>
      </c>
      <c r="DV342" s="1">
        <v>1</v>
      </c>
      <c r="DW342" s="1">
        <v>0</v>
      </c>
      <c r="DX342" s="1">
        <v>0</v>
      </c>
      <c r="DY342" s="1">
        <v>0</v>
      </c>
      <c r="DZ342" s="1">
        <v>1453</v>
      </c>
      <c r="EA342" s="1">
        <v>42</v>
      </c>
      <c r="EB342" s="1">
        <v>57.593905031892277</v>
      </c>
      <c r="EC342" s="1">
        <v>47.163713678242381</v>
      </c>
      <c r="ED342" s="1">
        <v>47.278525868178598</v>
      </c>
      <c r="EE342" s="1">
        <v>52.18009478672986</v>
      </c>
      <c r="EF342" s="1">
        <v>152.03614457831324</v>
      </c>
      <c r="EG342" s="1">
        <v>50.678714859437655</v>
      </c>
      <c r="EH342" s="1">
        <v>50.174698795180596</v>
      </c>
      <c r="EI342" s="1">
        <v>197</v>
      </c>
      <c r="EJ342" s="1">
        <v>560</v>
      </c>
      <c r="EK342" s="1">
        <v>463</v>
      </c>
      <c r="EL342" s="1">
        <v>191</v>
      </c>
      <c r="EM342" s="1">
        <v>6</v>
      </c>
      <c r="EN342" s="1">
        <v>8</v>
      </c>
      <c r="EO342" s="1">
        <v>483</v>
      </c>
      <c r="EP342" s="1">
        <v>477</v>
      </c>
      <c r="EQ342" s="1">
        <v>250</v>
      </c>
      <c r="ER342" s="1">
        <v>201</v>
      </c>
      <c r="ES342" s="1">
        <v>12</v>
      </c>
      <c r="ET342" s="1">
        <v>24</v>
      </c>
      <c r="EU342" s="1">
        <v>522</v>
      </c>
      <c r="EV342" s="1">
        <v>413</v>
      </c>
      <c r="EW342" s="1">
        <v>284</v>
      </c>
      <c r="EX342" s="1">
        <v>192</v>
      </c>
      <c r="EY342" s="1">
        <v>8</v>
      </c>
      <c r="EZ342" s="1">
        <v>8</v>
      </c>
      <c r="FA342" s="1">
        <v>83</v>
      </c>
      <c r="FB342" s="1">
        <v>175</v>
      </c>
      <c r="FC342" s="1">
        <v>132</v>
      </c>
      <c r="FD342" s="1">
        <v>32</v>
      </c>
      <c r="FE342" s="1">
        <v>1</v>
      </c>
      <c r="FF342" s="1">
        <v>0</v>
      </c>
      <c r="FG342" s="1">
        <v>4</v>
      </c>
      <c r="FH342" s="1">
        <v>0</v>
      </c>
      <c r="FI342" s="1">
        <v>5</v>
      </c>
      <c r="FJ342" s="1">
        <v>1</v>
      </c>
      <c r="FK342" s="1">
        <v>5</v>
      </c>
      <c r="FS342" s="1">
        <v>12</v>
      </c>
      <c r="FT342" s="1">
        <v>12</v>
      </c>
      <c r="FU342" s="1">
        <v>12</v>
      </c>
    </row>
    <row r="343" spans="63:177">
      <c r="BK343" s="1" t="s">
        <v>322</v>
      </c>
      <c r="BL343" s="1" t="s">
        <v>331</v>
      </c>
      <c r="BP343" s="1">
        <v>3167</v>
      </c>
      <c r="BQ343" s="1">
        <v>7</v>
      </c>
      <c r="BR343" s="4">
        <v>53.428797468354432</v>
      </c>
      <c r="BS343" s="4">
        <v>41.3</v>
      </c>
      <c r="BT343" s="4">
        <v>38.687658227848104</v>
      </c>
      <c r="BU343" s="4">
        <v>133.41645569620252</v>
      </c>
      <c r="BV343" s="4">
        <v>44.472151898734225</v>
      </c>
      <c r="BW343" s="1">
        <v>571</v>
      </c>
      <c r="BX343" s="1">
        <v>1436</v>
      </c>
      <c r="BY343" s="1">
        <v>750</v>
      </c>
      <c r="BZ343" s="1">
        <v>403</v>
      </c>
      <c r="CA343" s="1">
        <v>16</v>
      </c>
      <c r="CB343" s="1">
        <v>20</v>
      </c>
      <c r="CC343" s="1">
        <v>1417</v>
      </c>
      <c r="CD343" s="1">
        <v>981</v>
      </c>
      <c r="CE343" s="1">
        <v>449</v>
      </c>
      <c r="CF343" s="1">
        <v>313</v>
      </c>
      <c r="CG343" s="1">
        <v>34</v>
      </c>
      <c r="CH343" s="1">
        <v>53</v>
      </c>
      <c r="CI343" s="1">
        <v>1607</v>
      </c>
      <c r="CJ343" s="1">
        <v>892</v>
      </c>
      <c r="CK343" s="1">
        <v>448</v>
      </c>
      <c r="CL343" s="1">
        <v>213</v>
      </c>
      <c r="CM343" s="1">
        <v>21</v>
      </c>
      <c r="CN343" s="1">
        <v>9</v>
      </c>
      <c r="CO343" s="1">
        <v>10</v>
      </c>
      <c r="CP343" s="1">
        <v>0</v>
      </c>
      <c r="CQ343" s="1">
        <v>353</v>
      </c>
      <c r="CR343" s="1">
        <v>2</v>
      </c>
      <c r="CS343" s="4">
        <v>52.17094017094017</v>
      </c>
      <c r="CT343" s="4">
        <v>40.56980056980057</v>
      </c>
      <c r="CU343" s="4">
        <v>45.173789173789174</v>
      </c>
      <c r="CV343" s="4">
        <v>50.421652421652425</v>
      </c>
      <c r="CW343" s="4">
        <v>137.91452991452991</v>
      </c>
      <c r="CX343" s="4">
        <v>45.971509971509946</v>
      </c>
      <c r="CY343" s="4">
        <v>47.084045584045583</v>
      </c>
      <c r="CZ343" s="1">
        <v>58</v>
      </c>
      <c r="DA343" s="1">
        <v>175</v>
      </c>
      <c r="DB343" s="1">
        <v>92</v>
      </c>
      <c r="DC343" s="1">
        <v>26</v>
      </c>
      <c r="DD343" s="1">
        <v>0</v>
      </c>
      <c r="DE343" s="1">
        <v>0</v>
      </c>
      <c r="DF343" s="1">
        <v>153</v>
      </c>
      <c r="DG343" s="1">
        <v>120</v>
      </c>
      <c r="DH343" s="1">
        <v>56</v>
      </c>
      <c r="DI343" s="1">
        <v>22</v>
      </c>
      <c r="DJ343" s="1">
        <v>0</v>
      </c>
      <c r="DK343" s="1">
        <v>3</v>
      </c>
      <c r="DL343" s="1">
        <v>132</v>
      </c>
      <c r="DM343" s="1">
        <v>113</v>
      </c>
      <c r="DN343" s="1">
        <v>72</v>
      </c>
      <c r="DO343" s="1">
        <v>34</v>
      </c>
      <c r="DP343" s="1">
        <v>0</v>
      </c>
      <c r="DQ343" s="1">
        <v>3</v>
      </c>
      <c r="DR343" s="1">
        <v>71</v>
      </c>
      <c r="DS343" s="1">
        <v>166</v>
      </c>
      <c r="DT343" s="1">
        <v>95</v>
      </c>
      <c r="DU343" s="1">
        <v>19</v>
      </c>
      <c r="DV343" s="1">
        <v>0</v>
      </c>
      <c r="DW343" s="1">
        <v>0</v>
      </c>
      <c r="DX343" s="1">
        <v>0</v>
      </c>
      <c r="DY343" s="1">
        <v>0</v>
      </c>
      <c r="DZ343" s="1">
        <v>3520</v>
      </c>
      <c r="EA343" s="1">
        <v>9</v>
      </c>
      <c r="EB343" s="1">
        <v>53.303047564796351</v>
      </c>
      <c r="EC343" s="1">
        <v>41.227000854457422</v>
      </c>
      <c r="ED343" s="1">
        <v>39.336086585018514</v>
      </c>
      <c r="EE343" s="1">
        <v>50.421652421652425</v>
      </c>
      <c r="EF343" s="1">
        <v>133.86613500427228</v>
      </c>
      <c r="EG343" s="1">
        <v>44.622045001424119</v>
      </c>
      <c r="EH343" s="1">
        <v>44.733266875534085</v>
      </c>
      <c r="EI343" s="1">
        <v>629</v>
      </c>
      <c r="EJ343" s="1">
        <v>1611</v>
      </c>
      <c r="EK343" s="1">
        <v>842</v>
      </c>
      <c r="EL343" s="1">
        <v>429</v>
      </c>
      <c r="EM343" s="1">
        <v>16</v>
      </c>
      <c r="EN343" s="1">
        <v>20</v>
      </c>
      <c r="EO343" s="1">
        <v>1570</v>
      </c>
      <c r="EP343" s="1">
        <v>1101</v>
      </c>
      <c r="EQ343" s="1">
        <v>505</v>
      </c>
      <c r="ER343" s="1">
        <v>335</v>
      </c>
      <c r="ES343" s="1">
        <v>34</v>
      </c>
      <c r="ET343" s="1">
        <v>56</v>
      </c>
      <c r="EU343" s="1">
        <v>1739</v>
      </c>
      <c r="EV343" s="1">
        <v>1005</v>
      </c>
      <c r="EW343" s="1">
        <v>520</v>
      </c>
      <c r="EX343" s="1">
        <v>247</v>
      </c>
      <c r="EY343" s="1">
        <v>21</v>
      </c>
      <c r="EZ343" s="1">
        <v>12</v>
      </c>
      <c r="FA343" s="1">
        <v>71</v>
      </c>
      <c r="FB343" s="1">
        <v>166</v>
      </c>
      <c r="FC343" s="1">
        <v>95</v>
      </c>
      <c r="FD343" s="1">
        <v>19</v>
      </c>
      <c r="FE343" s="1">
        <v>0</v>
      </c>
      <c r="FF343" s="1">
        <v>0</v>
      </c>
      <c r="FG343" s="1">
        <v>10</v>
      </c>
      <c r="FH343" s="1">
        <v>0</v>
      </c>
      <c r="FI343" s="1">
        <v>7</v>
      </c>
      <c r="FJ343" s="1">
        <v>8</v>
      </c>
      <c r="FK343" s="1">
        <v>8</v>
      </c>
      <c r="FS343" s="1">
        <v>12</v>
      </c>
      <c r="FT343" s="1">
        <v>12</v>
      </c>
      <c r="FU343" s="1">
        <v>12</v>
      </c>
    </row>
    <row r="344" spans="63:177">
      <c r="BK344" s="1" t="s">
        <v>324</v>
      </c>
      <c r="BL344" s="1" t="s">
        <v>331</v>
      </c>
      <c r="BP344" s="1">
        <v>3189</v>
      </c>
      <c r="BQ344" s="1">
        <v>6</v>
      </c>
      <c r="BR344" s="4">
        <v>55.189129751806469</v>
      </c>
      <c r="BS344" s="4">
        <v>46.520892240025134</v>
      </c>
      <c r="BT344" s="4">
        <v>48.125667609173739</v>
      </c>
      <c r="BU344" s="4">
        <v>149.83568960100533</v>
      </c>
      <c r="BV344" s="4">
        <v>49.945229867001714</v>
      </c>
      <c r="BW344" s="1">
        <v>664</v>
      </c>
      <c r="BX344" s="1">
        <v>1154</v>
      </c>
      <c r="BY344" s="1">
        <v>813</v>
      </c>
      <c r="BZ344" s="1">
        <v>552</v>
      </c>
      <c r="CA344" s="1">
        <v>12</v>
      </c>
      <c r="CB344" s="1">
        <v>7</v>
      </c>
      <c r="CC344" s="1">
        <v>1069</v>
      </c>
      <c r="CD344" s="1">
        <v>1135</v>
      </c>
      <c r="CE344" s="1">
        <v>568</v>
      </c>
      <c r="CF344" s="1">
        <v>411</v>
      </c>
      <c r="CG344" s="1">
        <v>22</v>
      </c>
      <c r="CH344" s="1">
        <v>35</v>
      </c>
      <c r="CI344" s="1">
        <v>1123</v>
      </c>
      <c r="CJ344" s="1">
        <v>992</v>
      </c>
      <c r="CK344" s="1">
        <v>582</v>
      </c>
      <c r="CL344" s="1">
        <v>486</v>
      </c>
      <c r="CM344" s="1">
        <v>10</v>
      </c>
      <c r="CN344" s="1">
        <v>37</v>
      </c>
      <c r="CO344" s="1">
        <v>7</v>
      </c>
      <c r="CP344" s="1">
        <v>0</v>
      </c>
      <c r="CQ344" s="1">
        <v>888</v>
      </c>
      <c r="CR344" s="1">
        <v>1</v>
      </c>
      <c r="CS344" s="4">
        <v>54.456595264937995</v>
      </c>
      <c r="CT344" s="4">
        <v>47.652762119503947</v>
      </c>
      <c r="CU344" s="4">
        <v>58.975197294250279</v>
      </c>
      <c r="CV344" s="4">
        <v>51.775648252536641</v>
      </c>
      <c r="CW344" s="4">
        <v>161.08455467869223</v>
      </c>
      <c r="CX344" s="4">
        <v>53.694851559564114</v>
      </c>
      <c r="CY344" s="4">
        <v>53.215050732807214</v>
      </c>
      <c r="CZ344" s="1">
        <v>143</v>
      </c>
      <c r="DA344" s="1">
        <v>389</v>
      </c>
      <c r="DB344" s="1">
        <v>291</v>
      </c>
      <c r="DC344" s="1">
        <v>64</v>
      </c>
      <c r="DD344" s="1">
        <v>1</v>
      </c>
      <c r="DE344" s="1">
        <v>0</v>
      </c>
      <c r="DF344" s="1">
        <v>250</v>
      </c>
      <c r="DG344" s="1">
        <v>372</v>
      </c>
      <c r="DH344" s="1">
        <v>173</v>
      </c>
      <c r="DI344" s="1">
        <v>92</v>
      </c>
      <c r="DJ344" s="1">
        <v>2</v>
      </c>
      <c r="DK344" s="1">
        <v>2</v>
      </c>
      <c r="DL344" s="1">
        <v>181</v>
      </c>
      <c r="DM344" s="1">
        <v>265</v>
      </c>
      <c r="DN344" s="1">
        <v>198</v>
      </c>
      <c r="DO344" s="1">
        <v>243</v>
      </c>
      <c r="DP344" s="1">
        <v>1</v>
      </c>
      <c r="DQ344" s="1">
        <v>28</v>
      </c>
      <c r="DR344" s="1">
        <v>185</v>
      </c>
      <c r="DS344" s="1">
        <v>384</v>
      </c>
      <c r="DT344" s="1">
        <v>250</v>
      </c>
      <c r="DU344" s="1">
        <v>68</v>
      </c>
      <c r="DV344" s="1">
        <v>6</v>
      </c>
      <c r="DW344" s="1">
        <v>1</v>
      </c>
      <c r="DX344" s="1">
        <v>1</v>
      </c>
      <c r="DY344" s="1">
        <v>0</v>
      </c>
      <c r="DZ344" s="1">
        <v>4077</v>
      </c>
      <c r="EA344" s="1">
        <v>7</v>
      </c>
      <c r="EB344" s="1">
        <v>55.029484029484031</v>
      </c>
      <c r="EC344" s="1">
        <v>46.767567567567568</v>
      </c>
      <c r="ED344" s="1">
        <v>50.490171990171987</v>
      </c>
      <c r="EE344" s="1">
        <v>51.775648252536641</v>
      </c>
      <c r="EF344" s="1">
        <v>152.28722358722359</v>
      </c>
      <c r="EG344" s="1">
        <v>50.762407862407798</v>
      </c>
      <c r="EH344" s="1">
        <v>50.657841932841841</v>
      </c>
      <c r="EI344" s="1">
        <v>807</v>
      </c>
      <c r="EJ344" s="1">
        <v>1543</v>
      </c>
      <c r="EK344" s="1">
        <v>1104</v>
      </c>
      <c r="EL344" s="1">
        <v>616</v>
      </c>
      <c r="EM344" s="1">
        <v>13</v>
      </c>
      <c r="EN344" s="1">
        <v>7</v>
      </c>
      <c r="EO344" s="1">
        <v>1319</v>
      </c>
      <c r="EP344" s="1">
        <v>1507</v>
      </c>
      <c r="EQ344" s="1">
        <v>741</v>
      </c>
      <c r="ER344" s="1">
        <v>503</v>
      </c>
      <c r="ES344" s="1">
        <v>24</v>
      </c>
      <c r="ET344" s="1">
        <v>37</v>
      </c>
      <c r="EU344" s="1">
        <v>1304</v>
      </c>
      <c r="EV344" s="1">
        <v>1257</v>
      </c>
      <c r="EW344" s="1">
        <v>780</v>
      </c>
      <c r="EX344" s="1">
        <v>729</v>
      </c>
      <c r="EY344" s="1">
        <v>11</v>
      </c>
      <c r="EZ344" s="1">
        <v>65</v>
      </c>
      <c r="FA344" s="1">
        <v>185</v>
      </c>
      <c r="FB344" s="1">
        <v>384</v>
      </c>
      <c r="FC344" s="1">
        <v>250</v>
      </c>
      <c r="FD344" s="1">
        <v>68</v>
      </c>
      <c r="FE344" s="1">
        <v>6</v>
      </c>
      <c r="FF344" s="1">
        <v>1</v>
      </c>
      <c r="FG344" s="1">
        <v>8</v>
      </c>
      <c r="FH344" s="1">
        <v>0</v>
      </c>
      <c r="FI344" s="1">
        <v>2</v>
      </c>
      <c r="FJ344" s="1">
        <v>6</v>
      </c>
      <c r="FK344" s="1">
        <v>3</v>
      </c>
      <c r="FS344" s="1">
        <v>12</v>
      </c>
      <c r="FT344" s="1">
        <v>12</v>
      </c>
      <c r="FU344" s="1">
        <v>12</v>
      </c>
    </row>
    <row r="345" spans="63:177">
      <c r="BK345" s="1" t="s">
        <v>326</v>
      </c>
      <c r="BL345" s="1" t="s">
        <v>331</v>
      </c>
      <c r="BP345" s="1">
        <v>3352</v>
      </c>
      <c r="BQ345" s="1">
        <v>4</v>
      </c>
      <c r="BR345" s="4">
        <v>45.149641577060933</v>
      </c>
      <c r="BS345" s="4">
        <v>36.354838709677416</v>
      </c>
      <c r="BT345" s="4">
        <v>33.639486260453999</v>
      </c>
      <c r="BU345" s="4">
        <v>115.14396654719235</v>
      </c>
      <c r="BV345" s="4">
        <v>38.381322182397369</v>
      </c>
      <c r="BW345" s="1">
        <v>1134</v>
      </c>
      <c r="BX345" s="1">
        <v>1315</v>
      </c>
      <c r="BY345" s="1">
        <v>614</v>
      </c>
      <c r="BZ345" s="1">
        <v>285</v>
      </c>
      <c r="CA345" s="1">
        <v>29</v>
      </c>
      <c r="CB345" s="1">
        <v>0</v>
      </c>
      <c r="CC345" s="1">
        <v>1716</v>
      </c>
      <c r="CD345" s="1">
        <v>1058</v>
      </c>
      <c r="CE345" s="1">
        <v>369</v>
      </c>
      <c r="CF345" s="1">
        <v>205</v>
      </c>
      <c r="CG345" s="1">
        <v>52</v>
      </c>
      <c r="CH345" s="1">
        <v>25</v>
      </c>
      <c r="CI345" s="1">
        <v>1968</v>
      </c>
      <c r="CJ345" s="1">
        <v>902</v>
      </c>
      <c r="CK345" s="1">
        <v>327</v>
      </c>
      <c r="CL345" s="1">
        <v>151</v>
      </c>
      <c r="CM345" s="1">
        <v>40</v>
      </c>
      <c r="CN345" s="1">
        <v>4</v>
      </c>
      <c r="CO345" s="1">
        <v>19</v>
      </c>
      <c r="CP345" s="1">
        <v>0</v>
      </c>
      <c r="CQ345" s="1">
        <v>227</v>
      </c>
      <c r="CR345" s="1">
        <v>0</v>
      </c>
      <c r="CS345" s="4">
        <v>48.378854625550659</v>
      </c>
      <c r="CT345" s="4">
        <v>41.779735682819386</v>
      </c>
      <c r="CU345" s="4">
        <v>48.748898678414093</v>
      </c>
      <c r="CV345" s="4">
        <v>50.933920704845818</v>
      </c>
      <c r="CW345" s="4">
        <v>138.90748898678413</v>
      </c>
      <c r="CX345" s="4">
        <v>46.302496328928065</v>
      </c>
      <c r="CY345" s="4">
        <v>47.460352422907491</v>
      </c>
      <c r="CZ345" s="1">
        <v>53</v>
      </c>
      <c r="DA345" s="1">
        <v>114</v>
      </c>
      <c r="DB345" s="1">
        <v>50</v>
      </c>
      <c r="DC345" s="1">
        <v>10</v>
      </c>
      <c r="DD345" s="1">
        <v>0</v>
      </c>
      <c r="DE345" s="1">
        <v>0</v>
      </c>
      <c r="DF345" s="1">
        <v>92</v>
      </c>
      <c r="DG345" s="1">
        <v>83</v>
      </c>
      <c r="DH345" s="1">
        <v>38</v>
      </c>
      <c r="DI345" s="1">
        <v>14</v>
      </c>
      <c r="DJ345" s="1">
        <v>0</v>
      </c>
      <c r="DK345" s="1">
        <v>0</v>
      </c>
      <c r="DL345" s="1">
        <v>73</v>
      </c>
      <c r="DM345" s="1">
        <v>76</v>
      </c>
      <c r="DN345" s="1">
        <v>49</v>
      </c>
      <c r="DO345" s="1">
        <v>29</v>
      </c>
      <c r="DP345" s="1">
        <v>0</v>
      </c>
      <c r="DQ345" s="1">
        <v>2</v>
      </c>
      <c r="DR345" s="1">
        <v>38</v>
      </c>
      <c r="DS345" s="1">
        <v>123</v>
      </c>
      <c r="DT345" s="1">
        <v>54</v>
      </c>
      <c r="DU345" s="1">
        <v>12</v>
      </c>
      <c r="DV345" s="1">
        <v>3</v>
      </c>
      <c r="DW345" s="1">
        <v>0</v>
      </c>
      <c r="DX345" s="1">
        <v>0</v>
      </c>
      <c r="DY345" s="1">
        <v>0</v>
      </c>
      <c r="DZ345" s="1">
        <v>3579</v>
      </c>
      <c r="EA345" s="1">
        <v>4</v>
      </c>
      <c r="EB345" s="1">
        <v>45.354685314685312</v>
      </c>
      <c r="EC345" s="1">
        <v>36.6993006993007</v>
      </c>
      <c r="ED345" s="1">
        <v>34.598881118881117</v>
      </c>
      <c r="EE345" s="1">
        <v>50.933920704845818</v>
      </c>
      <c r="EF345" s="1">
        <v>116.65286713286713</v>
      </c>
      <c r="EG345" s="1">
        <v>38.884289044288955</v>
      </c>
      <c r="EH345" s="1">
        <v>38.957808857808793</v>
      </c>
      <c r="EI345" s="1">
        <v>1187</v>
      </c>
      <c r="EJ345" s="1">
        <v>1429</v>
      </c>
      <c r="EK345" s="1">
        <v>664</v>
      </c>
      <c r="EL345" s="1">
        <v>295</v>
      </c>
      <c r="EM345" s="1">
        <v>29</v>
      </c>
      <c r="EN345" s="1">
        <v>0</v>
      </c>
      <c r="EO345" s="1">
        <v>1808</v>
      </c>
      <c r="EP345" s="1">
        <v>1141</v>
      </c>
      <c r="EQ345" s="1">
        <v>407</v>
      </c>
      <c r="ER345" s="1">
        <v>219</v>
      </c>
      <c r="ES345" s="1">
        <v>52</v>
      </c>
      <c r="ET345" s="1">
        <v>25</v>
      </c>
      <c r="EU345" s="1">
        <v>2041</v>
      </c>
      <c r="EV345" s="1">
        <v>978</v>
      </c>
      <c r="EW345" s="1">
        <v>376</v>
      </c>
      <c r="EX345" s="1">
        <v>180</v>
      </c>
      <c r="EY345" s="1">
        <v>40</v>
      </c>
      <c r="EZ345" s="1">
        <v>6</v>
      </c>
      <c r="FA345" s="1">
        <v>38</v>
      </c>
      <c r="FB345" s="1">
        <v>123</v>
      </c>
      <c r="FC345" s="1">
        <v>54</v>
      </c>
      <c r="FD345" s="1">
        <v>12</v>
      </c>
      <c r="FE345" s="1">
        <v>3</v>
      </c>
      <c r="FF345" s="1">
        <v>0</v>
      </c>
      <c r="FG345" s="1">
        <v>19</v>
      </c>
      <c r="FH345" s="1">
        <v>0</v>
      </c>
      <c r="FI345" s="1">
        <v>9</v>
      </c>
      <c r="FJ345" s="1">
        <v>11</v>
      </c>
      <c r="FK345" s="1">
        <v>9</v>
      </c>
      <c r="FS345" s="1">
        <v>12</v>
      </c>
      <c r="FT345" s="1">
        <v>12</v>
      </c>
      <c r="FU345" s="1">
        <v>12</v>
      </c>
    </row>
    <row r="346" spans="63:177">
      <c r="BK346" s="1" t="s">
        <v>329</v>
      </c>
      <c r="BL346" s="1" t="s">
        <v>331</v>
      </c>
      <c r="BP346" s="1">
        <v>1777</v>
      </c>
      <c r="BQ346" s="1">
        <v>2</v>
      </c>
      <c r="BR346" s="4">
        <v>53.23492957746479</v>
      </c>
      <c r="BS346" s="4">
        <v>43.682253521126761</v>
      </c>
      <c r="BT346" s="4">
        <v>45.48</v>
      </c>
      <c r="BU346" s="4">
        <v>142.39718309859154</v>
      </c>
      <c r="BV346" s="4">
        <v>47.465727699530504</v>
      </c>
      <c r="BW346" s="1">
        <v>396</v>
      </c>
      <c r="BX346" s="1">
        <v>661</v>
      </c>
      <c r="BY346" s="1">
        <v>486</v>
      </c>
      <c r="BZ346" s="1">
        <v>232</v>
      </c>
      <c r="CA346" s="1">
        <v>8</v>
      </c>
      <c r="CB346" s="1">
        <v>0</v>
      </c>
      <c r="CC346" s="1">
        <v>637</v>
      </c>
      <c r="CD346" s="1">
        <v>686</v>
      </c>
      <c r="CE346" s="1">
        <v>287</v>
      </c>
      <c r="CF346" s="1">
        <v>165</v>
      </c>
      <c r="CG346" s="1">
        <v>18</v>
      </c>
      <c r="CH346" s="1">
        <v>14</v>
      </c>
      <c r="CI346" s="1">
        <v>679</v>
      </c>
      <c r="CJ346" s="1">
        <v>573</v>
      </c>
      <c r="CK346" s="1">
        <v>312</v>
      </c>
      <c r="CL346" s="1">
        <v>211</v>
      </c>
      <c r="CM346" s="1">
        <v>8</v>
      </c>
      <c r="CN346" s="1">
        <v>13</v>
      </c>
      <c r="CO346" s="1">
        <v>5</v>
      </c>
      <c r="CP346" s="1">
        <v>0</v>
      </c>
      <c r="CQ346" s="1">
        <v>702</v>
      </c>
      <c r="CR346" s="1">
        <v>2</v>
      </c>
      <c r="CS346" s="4">
        <v>53.635714285714286</v>
      </c>
      <c r="CT346" s="4">
        <v>45.594285714285711</v>
      </c>
      <c r="CU346" s="4">
        <v>58.558571428571426</v>
      </c>
      <c r="CV346" s="4">
        <v>53.855714285714285</v>
      </c>
      <c r="CW346" s="4">
        <v>157.78857142857143</v>
      </c>
      <c r="CX346" s="4">
        <v>52.596190476190451</v>
      </c>
      <c r="CY346" s="4">
        <v>52.911071428571425</v>
      </c>
      <c r="CZ346" s="1">
        <v>104</v>
      </c>
      <c r="DA346" s="1">
        <v>350</v>
      </c>
      <c r="DB346" s="1">
        <v>205</v>
      </c>
      <c r="DC346" s="1">
        <v>41</v>
      </c>
      <c r="DD346" s="1">
        <v>0</v>
      </c>
      <c r="DE346" s="1">
        <v>1</v>
      </c>
      <c r="DF346" s="1">
        <v>195</v>
      </c>
      <c r="DG346" s="1">
        <v>333</v>
      </c>
      <c r="DH346" s="1">
        <v>126</v>
      </c>
      <c r="DI346" s="1">
        <v>46</v>
      </c>
      <c r="DJ346" s="1">
        <v>4</v>
      </c>
      <c r="DK346" s="1">
        <v>2</v>
      </c>
      <c r="DL346" s="1">
        <v>136</v>
      </c>
      <c r="DM346" s="1">
        <v>226</v>
      </c>
      <c r="DN346" s="1">
        <v>179</v>
      </c>
      <c r="DO346" s="1">
        <v>159</v>
      </c>
      <c r="DP346" s="1">
        <v>0</v>
      </c>
      <c r="DQ346" s="1">
        <v>14</v>
      </c>
      <c r="DR346" s="1">
        <v>112</v>
      </c>
      <c r="DS346" s="1">
        <v>322</v>
      </c>
      <c r="DT346" s="1">
        <v>224</v>
      </c>
      <c r="DU346" s="1">
        <v>42</v>
      </c>
      <c r="DV346" s="1">
        <v>2</v>
      </c>
      <c r="DW346" s="1">
        <v>0</v>
      </c>
      <c r="DX346" s="1">
        <v>0</v>
      </c>
      <c r="DY346" s="1">
        <v>0</v>
      </c>
      <c r="DZ346" s="1">
        <v>2479</v>
      </c>
      <c r="EA346" s="1">
        <v>4</v>
      </c>
      <c r="EB346" s="1">
        <v>53.348282828282827</v>
      </c>
      <c r="EC346" s="1">
        <v>44.223030303030306</v>
      </c>
      <c r="ED346" s="1">
        <v>49.178989898989897</v>
      </c>
      <c r="EE346" s="1">
        <v>53.855714285714285</v>
      </c>
      <c r="EF346" s="1">
        <v>146.75030303030303</v>
      </c>
      <c r="EG346" s="1">
        <v>48.916767676767776</v>
      </c>
      <c r="EH346" s="1">
        <v>49.005824915824981</v>
      </c>
      <c r="EI346" s="1">
        <v>500</v>
      </c>
      <c r="EJ346" s="1">
        <v>1011</v>
      </c>
      <c r="EK346" s="1">
        <v>691</v>
      </c>
      <c r="EL346" s="1">
        <v>273</v>
      </c>
      <c r="EM346" s="1">
        <v>8</v>
      </c>
      <c r="EN346" s="1">
        <v>1</v>
      </c>
      <c r="EO346" s="1">
        <v>832</v>
      </c>
      <c r="EP346" s="1">
        <v>1019</v>
      </c>
      <c r="EQ346" s="1">
        <v>413</v>
      </c>
      <c r="ER346" s="1">
        <v>211</v>
      </c>
      <c r="ES346" s="1">
        <v>22</v>
      </c>
      <c r="ET346" s="1">
        <v>16</v>
      </c>
      <c r="EU346" s="1">
        <v>815</v>
      </c>
      <c r="EV346" s="1">
        <v>799</v>
      </c>
      <c r="EW346" s="1">
        <v>491</v>
      </c>
      <c r="EX346" s="1">
        <v>370</v>
      </c>
      <c r="EY346" s="1">
        <v>8</v>
      </c>
      <c r="EZ346" s="1">
        <v>27</v>
      </c>
      <c r="FA346" s="1">
        <v>112</v>
      </c>
      <c r="FB346" s="1">
        <v>322</v>
      </c>
      <c r="FC346" s="1">
        <v>224</v>
      </c>
      <c r="FD346" s="1">
        <v>42</v>
      </c>
      <c r="FE346" s="1">
        <v>2</v>
      </c>
      <c r="FF346" s="1">
        <v>0</v>
      </c>
      <c r="FG346" s="1">
        <v>5</v>
      </c>
      <c r="FH346" s="1">
        <v>0</v>
      </c>
      <c r="FI346" s="1">
        <v>3</v>
      </c>
      <c r="FJ346" s="1">
        <v>3</v>
      </c>
      <c r="FK346" s="1">
        <v>2</v>
      </c>
      <c r="FS346" s="1">
        <v>12</v>
      </c>
      <c r="FT346" s="1">
        <v>12</v>
      </c>
      <c r="FU346" s="1">
        <v>12</v>
      </c>
    </row>
    <row r="347" spans="63:177">
      <c r="BR347" s="4"/>
      <c r="BS347" s="4"/>
      <c r="BT347" s="4"/>
      <c r="BU347" s="4"/>
      <c r="BV347" s="4"/>
      <c r="CS347" s="4"/>
      <c r="CT347" s="4"/>
      <c r="CU347" s="4"/>
      <c r="CV347" s="4"/>
      <c r="CW347" s="4"/>
      <c r="CX347" s="4"/>
      <c r="CY347" s="4"/>
    </row>
    <row r="348" spans="63:177">
      <c r="BR348" s="4"/>
      <c r="BS348" s="4"/>
      <c r="BT348" s="4"/>
      <c r="BU348" s="4"/>
      <c r="BV348" s="4"/>
      <c r="CS348" s="4"/>
      <c r="CT348" s="4"/>
      <c r="CU348" s="4"/>
      <c r="CV348" s="4"/>
      <c r="CW348" s="4"/>
      <c r="CX348" s="4"/>
      <c r="CY348" s="4"/>
    </row>
    <row r="349" spans="63:177">
      <c r="BK349" s="1" t="s">
        <v>331</v>
      </c>
      <c r="BL349" s="1" t="s">
        <v>378</v>
      </c>
      <c r="BP349" s="1">
        <v>28596</v>
      </c>
      <c r="BQ349" s="1">
        <v>117</v>
      </c>
      <c r="BR349" s="4">
        <v>50.185786017767477</v>
      </c>
      <c r="BS349" s="4">
        <v>41.258330699813897</v>
      </c>
      <c r="BT349" s="4">
        <v>38.803785245268443</v>
      </c>
      <c r="BU349" s="4">
        <v>130.24790196284982</v>
      </c>
      <c r="BV349" s="4">
        <v>43.415967320949562</v>
      </c>
      <c r="BW349" s="1">
        <v>6992</v>
      </c>
      <c r="BX349" s="1">
        <v>11925</v>
      </c>
      <c r="BY349" s="1">
        <v>6791</v>
      </c>
      <c r="BZ349" s="1">
        <v>2771</v>
      </c>
      <c r="CA349" s="1">
        <v>209</v>
      </c>
      <c r="CB349" s="1">
        <v>64</v>
      </c>
      <c r="CC349" s="1">
        <v>12041</v>
      </c>
      <c r="CD349" s="1">
        <v>9931</v>
      </c>
      <c r="CE349" s="1">
        <v>3858</v>
      </c>
      <c r="CF349" s="1">
        <v>2649</v>
      </c>
      <c r="CG349" s="1">
        <v>346</v>
      </c>
      <c r="CH349" s="1">
        <v>349</v>
      </c>
      <c r="CI349" s="1">
        <v>14295</v>
      </c>
      <c r="CJ349" s="1">
        <v>8284</v>
      </c>
      <c r="CK349" s="1">
        <v>3683</v>
      </c>
      <c r="CL349" s="1">
        <v>2217</v>
      </c>
      <c r="CM349" s="1">
        <v>250</v>
      </c>
      <c r="CN349" s="1">
        <v>138</v>
      </c>
      <c r="CO349" s="1">
        <v>134</v>
      </c>
      <c r="CP349" s="1">
        <v>7</v>
      </c>
      <c r="CQ349" s="1">
        <v>5500</v>
      </c>
      <c r="CR349" s="1">
        <v>29</v>
      </c>
      <c r="CS349" s="4">
        <v>56.422043502101992</v>
      </c>
      <c r="CT349" s="4">
        <v>45.996709925059406</v>
      </c>
      <c r="CU349" s="4">
        <v>54.371862978567506</v>
      </c>
      <c r="CV349" s="4">
        <v>52.30890148053372</v>
      </c>
      <c r="CW349" s="4">
        <v>156.6713580698227</v>
      </c>
      <c r="CX349" s="4">
        <v>52.237068177664028</v>
      </c>
      <c r="CY349" s="4">
        <v>52.257433132273192</v>
      </c>
      <c r="CZ349" s="1">
        <v>739</v>
      </c>
      <c r="DA349" s="1">
        <v>2363</v>
      </c>
      <c r="DB349" s="1">
        <v>1814</v>
      </c>
      <c r="DC349" s="1">
        <v>555</v>
      </c>
      <c r="DD349" s="1">
        <v>4</v>
      </c>
      <c r="DE349" s="1">
        <v>4</v>
      </c>
      <c r="DF349" s="1">
        <v>1734</v>
      </c>
      <c r="DG349" s="1">
        <v>2233</v>
      </c>
      <c r="DH349" s="1">
        <v>934</v>
      </c>
      <c r="DI349" s="1">
        <v>570</v>
      </c>
      <c r="DJ349" s="1">
        <v>25</v>
      </c>
      <c r="DK349" s="1">
        <v>36</v>
      </c>
      <c r="DL349" s="1">
        <v>1453</v>
      </c>
      <c r="DM349" s="1">
        <v>1650</v>
      </c>
      <c r="DN349" s="1">
        <v>1224</v>
      </c>
      <c r="DO349" s="1">
        <v>1132</v>
      </c>
      <c r="DP349" s="1">
        <v>8</v>
      </c>
      <c r="DQ349" s="1">
        <v>122</v>
      </c>
      <c r="DR349" s="1">
        <v>1010</v>
      </c>
      <c r="DS349" s="1">
        <v>2498</v>
      </c>
      <c r="DT349" s="1">
        <v>1612</v>
      </c>
      <c r="DU349" s="1">
        <v>351</v>
      </c>
      <c r="DV349" s="1">
        <v>23</v>
      </c>
      <c r="DW349" s="1">
        <v>5</v>
      </c>
      <c r="DX349" s="1">
        <v>2</v>
      </c>
      <c r="DY349" s="1">
        <v>0</v>
      </c>
      <c r="DZ349" s="1">
        <v>34096</v>
      </c>
      <c r="EA349" s="1">
        <v>146</v>
      </c>
      <c r="EB349" s="1">
        <v>51.190751104565535</v>
      </c>
      <c r="EC349" s="1">
        <v>42.021914580265097</v>
      </c>
      <c r="ED349" s="1">
        <v>41.3079438976958</v>
      </c>
      <c r="EE349" s="1">
        <v>52.30890148053372</v>
      </c>
      <c r="EF349" s="1">
        <v>134.5060088365243</v>
      </c>
      <c r="EG349" s="1">
        <v>44.837476681394349</v>
      </c>
      <c r="EH349" s="1">
        <v>44.840758468335871</v>
      </c>
      <c r="EI349" s="1">
        <v>7731</v>
      </c>
      <c r="EJ349" s="1">
        <v>14288</v>
      </c>
      <c r="EK349" s="1">
        <v>8605</v>
      </c>
      <c r="EL349" s="1">
        <v>3326</v>
      </c>
      <c r="EM349" s="1">
        <v>213</v>
      </c>
      <c r="EN349" s="1">
        <v>68</v>
      </c>
      <c r="EO349" s="1">
        <v>13775</v>
      </c>
      <c r="EP349" s="1">
        <v>12164</v>
      </c>
      <c r="EQ349" s="1">
        <v>4792</v>
      </c>
      <c r="ER349" s="1">
        <v>3219</v>
      </c>
      <c r="ES349" s="1">
        <v>371</v>
      </c>
      <c r="ET349" s="1">
        <v>385</v>
      </c>
      <c r="EU349" s="1">
        <v>15748</v>
      </c>
      <c r="EV349" s="1">
        <v>9934</v>
      </c>
      <c r="EW349" s="1">
        <v>4907</v>
      </c>
      <c r="EX349" s="1">
        <v>3349</v>
      </c>
      <c r="EY349" s="1">
        <v>258</v>
      </c>
      <c r="EZ349" s="1">
        <v>260</v>
      </c>
      <c r="FA349" s="1">
        <v>1010</v>
      </c>
      <c r="FB349" s="1">
        <v>2498</v>
      </c>
      <c r="FC349" s="1">
        <v>1612</v>
      </c>
      <c r="FD349" s="1">
        <v>351</v>
      </c>
      <c r="FE349" s="1">
        <v>23</v>
      </c>
      <c r="FF349" s="1">
        <v>5</v>
      </c>
      <c r="FG349" s="1">
        <v>136</v>
      </c>
      <c r="FH349" s="1">
        <v>7</v>
      </c>
    </row>
  </sheetData>
  <sheetProtection algorithmName="SHA-512" hashValue="z20PPId7AHgeHVlh20q42lCyyw4bxbE7JnMa+uhpK2+X3x/z9iCSBHmRuv6Pjcb5AF3lIHsNx3YqS1e036FgUQ==" saltValue="1oLBnjxWUnfVCT4sWH4zfg==" spinCount="100000" sheet="1" objects="1" scenarios="1"/>
  <mergeCells count="67">
    <mergeCell ref="A1:A3"/>
    <mergeCell ref="B1:AQ1"/>
    <mergeCell ref="BP1:CP1"/>
    <mergeCell ref="CQ1:DY1"/>
    <mergeCell ref="B2:B3"/>
    <mergeCell ref="C2:C3"/>
    <mergeCell ref="D2:D3"/>
    <mergeCell ref="E2:E3"/>
    <mergeCell ref="F2:F3"/>
    <mergeCell ref="G2:G3"/>
    <mergeCell ref="AO2:AQ2"/>
    <mergeCell ref="H2:H3"/>
    <mergeCell ref="I2:I3"/>
    <mergeCell ref="J2:J3"/>
    <mergeCell ref="K2:K3"/>
    <mergeCell ref="L2:Q2"/>
    <mergeCell ref="R2:W2"/>
    <mergeCell ref="X2:AC2"/>
    <mergeCell ref="AD2:AI2"/>
    <mergeCell ref="AJ2:AJ3"/>
    <mergeCell ref="AK2:AK3"/>
    <mergeCell ref="AL2:AN2"/>
    <mergeCell ref="CP2:CP3"/>
    <mergeCell ref="BP2:BP3"/>
    <mergeCell ref="BQ2:BQ3"/>
    <mergeCell ref="BR2:BR3"/>
    <mergeCell ref="BS2:BS3"/>
    <mergeCell ref="BT2:BT3"/>
    <mergeCell ref="BU2:BU3"/>
    <mergeCell ref="BV2:BV3"/>
    <mergeCell ref="BW2:CB2"/>
    <mergeCell ref="CC2:CH2"/>
    <mergeCell ref="CI2:CN2"/>
    <mergeCell ref="CO2:CO3"/>
    <mergeCell ref="DL2:DQ2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DE2"/>
    <mergeCell ref="DF2:DK2"/>
    <mergeCell ref="DX2:DX3"/>
    <mergeCell ref="DY2:DY3"/>
    <mergeCell ref="DZ2:DZ3"/>
    <mergeCell ref="EA2:EA3"/>
    <mergeCell ref="EB2:EB3"/>
    <mergeCell ref="A5:A6"/>
    <mergeCell ref="FI2:FK2"/>
    <mergeCell ref="FL2:FN2"/>
    <mergeCell ref="EI2:EN2"/>
    <mergeCell ref="EO2:ET2"/>
    <mergeCell ref="EU2:EZ2"/>
    <mergeCell ref="FA2:FF2"/>
    <mergeCell ref="FG2:FG3"/>
    <mergeCell ref="FH2:FH3"/>
    <mergeCell ref="EC2:EC3"/>
    <mergeCell ref="ED2:ED3"/>
    <mergeCell ref="EE2:EE3"/>
    <mergeCell ref="EF2:EF3"/>
    <mergeCell ref="EG2:EG3"/>
    <mergeCell ref="EH2:EH3"/>
    <mergeCell ref="DR2:DW2"/>
  </mergeCells>
  <pageMargins left="0.25" right="0.25" top="0.25" bottom="0.25" header="0" footer="0"/>
  <pageSetup paperSize="9" scale="3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Buraxılış 2021</vt:lpstr>
      <vt:lpstr>Buraxılış 2022</vt:lpstr>
      <vt:lpstr>Buraxılış müqayisəli təhlil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cp:lastPrinted>2022-07-05T19:15:07Z</cp:lastPrinted>
  <dcterms:created xsi:type="dcterms:W3CDTF">2022-07-01T12:53:19Z</dcterms:created>
  <dcterms:modified xsi:type="dcterms:W3CDTF">2022-07-05T19:15:38Z</dcterms:modified>
</cp:coreProperties>
</file>