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7115" windowHeight="9465"/>
  </bookViews>
  <sheets>
    <sheet name="Summary" sheetId="4" r:id="rId1"/>
    <sheet name="Inspections Completed" sheetId="1" r:id="rId2"/>
    <sheet name="Report Status" sheetId="3" r:id="rId3"/>
  </sheets>
  <calcPr calcId="125725"/>
</workbook>
</file>

<file path=xl/calcChain.xml><?xml version="1.0" encoding="utf-8"?>
<calcChain xmlns="http://schemas.openxmlformats.org/spreadsheetml/2006/main">
  <c r="B6" i="4"/>
  <c r="D121" i="1"/>
  <c r="B4" i="4" s="1"/>
  <c r="D10"/>
  <c r="E10"/>
  <c r="F10"/>
  <c r="G10"/>
  <c r="H10"/>
  <c r="I10"/>
  <c r="J10"/>
  <c r="K10"/>
  <c r="L10"/>
  <c r="M10"/>
  <c r="D11"/>
  <c r="E11"/>
  <c r="F11"/>
  <c r="G11"/>
  <c r="H11"/>
  <c r="I11"/>
  <c r="J11"/>
  <c r="K11"/>
  <c r="L11"/>
  <c r="M11"/>
  <c r="D12"/>
  <c r="E12"/>
  <c r="F12"/>
  <c r="G12"/>
  <c r="H12"/>
  <c r="I12"/>
  <c r="J12"/>
  <c r="K12"/>
  <c r="L12"/>
  <c r="M12"/>
  <c r="D13"/>
  <c r="E13"/>
  <c r="F13"/>
  <c r="G13"/>
  <c r="H13"/>
  <c r="I13"/>
  <c r="J13"/>
  <c r="K13"/>
  <c r="L13"/>
  <c r="M13"/>
  <c r="D14"/>
  <c r="E14"/>
  <c r="F14"/>
  <c r="G14"/>
  <c r="H14"/>
  <c r="I14"/>
  <c r="J14"/>
  <c r="K14"/>
  <c r="L14"/>
  <c r="M14"/>
  <c r="D15"/>
  <c r="E15"/>
  <c r="F15"/>
  <c r="G15"/>
  <c r="H15"/>
  <c r="I15"/>
  <c r="J15"/>
  <c r="K15"/>
  <c r="L15"/>
  <c r="M15"/>
  <c r="C10"/>
  <c r="C11"/>
  <c r="C12"/>
  <c r="C13"/>
  <c r="C14"/>
  <c r="C15"/>
  <c r="B10"/>
  <c r="B11"/>
  <c r="B12"/>
  <c r="B13"/>
  <c r="B14"/>
  <c r="B15"/>
  <c r="B5"/>
  <c r="M134" i="3"/>
  <c r="M133"/>
  <c r="M132"/>
  <c r="L135"/>
  <c r="M135" s="1"/>
  <c r="L134"/>
  <c r="L133"/>
  <c r="L132"/>
  <c r="L131"/>
  <c r="M131" s="1"/>
  <c r="L130"/>
  <c r="J135"/>
  <c r="K135" s="1"/>
  <c r="J134"/>
  <c r="K134" s="1"/>
  <c r="J133"/>
  <c r="K133" s="1"/>
  <c r="J132"/>
  <c r="K132" s="1"/>
  <c r="J131"/>
  <c r="K131" s="1"/>
  <c r="J130"/>
  <c r="I134"/>
  <c r="I133"/>
  <c r="I132"/>
  <c r="H135"/>
  <c r="I135" s="1"/>
  <c r="H134"/>
  <c r="H133"/>
  <c r="H132"/>
  <c r="H131"/>
  <c r="I131" s="1"/>
  <c r="H130"/>
  <c r="G134"/>
  <c r="G133"/>
  <c r="G132"/>
  <c r="F135"/>
  <c r="G135" s="1"/>
  <c r="F134"/>
  <c r="F133"/>
  <c r="F132"/>
  <c r="F131"/>
  <c r="G131" s="1"/>
  <c r="D131"/>
  <c r="E131" s="1"/>
  <c r="F130"/>
  <c r="E134"/>
  <c r="E133"/>
  <c r="E132"/>
  <c r="D135"/>
  <c r="E135" s="1"/>
  <c r="D134"/>
  <c r="D133"/>
  <c r="D132"/>
  <c r="D130"/>
  <c r="C134"/>
  <c r="C133"/>
  <c r="C132"/>
  <c r="B133"/>
  <c r="B135"/>
  <c r="C135" s="1"/>
  <c r="B134"/>
  <c r="B132"/>
  <c r="B130"/>
  <c r="B131" s="1"/>
  <c r="C131" s="1"/>
  <c r="H126"/>
  <c r="H125"/>
  <c r="H124"/>
  <c r="H123"/>
  <c r="H122"/>
  <c r="H120"/>
  <c r="H117"/>
  <c r="D4" i="1"/>
  <c r="D122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123" l="1"/>
</calcChain>
</file>

<file path=xl/sharedStrings.xml><?xml version="1.0" encoding="utf-8"?>
<sst xmlns="http://schemas.openxmlformats.org/spreadsheetml/2006/main" count="1168" uniqueCount="192">
  <si>
    <t>Contact</t>
  </si>
  <si>
    <t>Dr. Douglas Broadfield</t>
  </si>
  <si>
    <t>Dr. Susan Laramore</t>
  </si>
  <si>
    <t>Dr. Paul Wills</t>
  </si>
  <si>
    <t>Walter Hnatysh</t>
  </si>
  <si>
    <t>Juana Valdes</t>
  </si>
  <si>
    <t>Michaela "Angel" DiCosola</t>
  </si>
  <si>
    <t>Dr. Lynne Bentley-Kemp</t>
  </si>
  <si>
    <t>Erik Noonburg</t>
  </si>
  <si>
    <t>Dr. Colin R. Hughes</t>
  </si>
  <si>
    <t>Michelle Fay Cavallo</t>
  </si>
  <si>
    <t>Dr. Dale Gawlik</t>
  </si>
  <si>
    <t>Dr. Ed Proffitt/Donna Devlin</t>
  </si>
  <si>
    <t>Dr. James Kumi-Diaka</t>
  </si>
  <si>
    <t>Dr. John Baldwin</t>
  </si>
  <si>
    <t>Dr. Ken Dawson-Scully</t>
  </si>
  <si>
    <t>Dr. David Binninger</t>
  </si>
  <si>
    <t>Dr. H. Jay Lyons</t>
  </si>
  <si>
    <t>Dr. Xing-Hai Zhang</t>
  </si>
  <si>
    <t>Dr. Daniela Scheurle</t>
  </si>
  <si>
    <t>Dr. Tanja Godenschwege</t>
  </si>
  <si>
    <t>Dr. Sarah Milton</t>
  </si>
  <si>
    <t>Dr. John Robert Nambu</t>
  </si>
  <si>
    <t>Neal Tempel</t>
  </si>
  <si>
    <t>Dr. Kailiang Jia</t>
  </si>
  <si>
    <t>Dr. Steve Kajiura</t>
  </si>
  <si>
    <t>Dr. Nathan Dorn</t>
  </si>
  <si>
    <t>Dr. Jim Hartman</t>
  </si>
  <si>
    <t>Geri Mayer</t>
  </si>
  <si>
    <t>Dr. Marguerite Koch-Rose</t>
  </si>
  <si>
    <t>Dr. Jeanette Wyneken</t>
  </si>
  <si>
    <t>Dr. Herb Weissbach</t>
  </si>
  <si>
    <t>Dr. Nwadiuto Esiobu</t>
  </si>
  <si>
    <t>Dr. William Brooks</t>
  </si>
  <si>
    <t>Dr. Rod Murphey</t>
  </si>
  <si>
    <t>Dr. Ceylan Isgor</t>
  </si>
  <si>
    <t>Dr. Massimo Caputi</t>
  </si>
  <si>
    <t>Dr. Rui Tao</t>
  </si>
  <si>
    <t>Dr. Marc Kantorow</t>
  </si>
  <si>
    <t>Dr. Zhongwei Li</t>
  </si>
  <si>
    <t>Dr. VJ Iragavaparu</t>
  </si>
  <si>
    <t>Sandy Albrecht</t>
  </si>
  <si>
    <t>Debbie Bradley</t>
  </si>
  <si>
    <t>Dr. Jang-Yen Wu</t>
  </si>
  <si>
    <t>Dr. Wen Shen</t>
  </si>
  <si>
    <t>Dr. Kate Guthrie</t>
  </si>
  <si>
    <t>Dr. Keith Brew</t>
  </si>
  <si>
    <t>Dr. Howard Prentice</t>
  </si>
  <si>
    <t>Dr. Ana Maria Azzarolo</t>
  </si>
  <si>
    <t>Dr. Xupei Huang</t>
  </si>
  <si>
    <t>Dr. Michael Lu</t>
  </si>
  <si>
    <t>Dr. Peter Holland</t>
  </si>
  <si>
    <t>Dr. Ewa Wojcikiewicz</t>
  </si>
  <si>
    <t>Dr. James B Nichols</t>
  </si>
  <si>
    <t>Dr Jianning Wei</t>
  </si>
  <si>
    <t>Dr. Yoshimi Shibata</t>
  </si>
  <si>
    <t>Dr. Mahyar Nouri-Shirazi</t>
  </si>
  <si>
    <t>Gabriel Alsenas, Erick Busold</t>
  </si>
  <si>
    <t>Dr. Amy Wright</t>
  </si>
  <si>
    <t>Dr. Ester Guzman</t>
  </si>
  <si>
    <t>Dr. Cyril Parkanyi</t>
  </si>
  <si>
    <t>Dr. Salvatore Lepore</t>
  </si>
  <si>
    <t>Dr. Andrew Terentis</t>
  </si>
  <si>
    <t>Dr. Alberto Haces</t>
  </si>
  <si>
    <t>Dr. Guodong Sui</t>
  </si>
  <si>
    <t>Dr. Ram Narayanan</t>
  </si>
  <si>
    <t>Dr. Bill Louda</t>
  </si>
  <si>
    <t>Lyndon West</t>
  </si>
  <si>
    <t>Dr. Dan de Lill</t>
  </si>
  <si>
    <t>Dr. Evonne Rezler</t>
  </si>
  <si>
    <t>Dr. Frank Mari</t>
  </si>
  <si>
    <t>Dr. Charles Carraher</t>
  </si>
  <si>
    <t>Dr. Krista Kasdorf</t>
  </si>
  <si>
    <t>Luis Arroyo</t>
  </si>
  <si>
    <t>Dr. Pat Snyder</t>
  </si>
  <si>
    <t>Dr. Deguo Du</t>
  </si>
  <si>
    <t>Dr. Khaled Sobhan</t>
  </si>
  <si>
    <t>Dr. Daniel Meeroff</t>
  </si>
  <si>
    <t>Dr. K. Ayyanathan</t>
  </si>
  <si>
    <t>Dr. Greg O'Corry-Crowe</t>
  </si>
  <si>
    <t>Dr. Janet Blanks</t>
  </si>
  <si>
    <t>Dr. Robert Vertes</t>
  </si>
  <si>
    <t>Dr. Sue Graves</t>
  </si>
  <si>
    <t>Dr. Scott Markwith</t>
  </si>
  <si>
    <t>Dr. Tara Root</t>
  </si>
  <si>
    <t>Dr. Paul Kirchman</t>
  </si>
  <si>
    <t>Shree Kundalker</t>
  </si>
  <si>
    <t>Dr. E Smith</t>
  </si>
  <si>
    <t>Dr  Michelle Ivey</t>
  </si>
  <si>
    <t>April Mistrik</t>
  </si>
  <si>
    <t>Dr. Jon Moore</t>
  </si>
  <si>
    <t>Dr. Jim Wetterer</t>
  </si>
  <si>
    <t>Dr. Nicholas Quintyne</t>
  </si>
  <si>
    <t>Dr. Velkjo Dragojlovic</t>
  </si>
  <si>
    <t>Luis Padilla</t>
  </si>
  <si>
    <t>Kenny Kroell</t>
  </si>
  <si>
    <t>Dr. B. Lapointe</t>
  </si>
  <si>
    <t>Dr. P. McCarthy/B. Lapointe</t>
  </si>
  <si>
    <t>Dr. Sara Edge</t>
  </si>
  <si>
    <t>Dr. Dennis Hanisak</t>
  </si>
  <si>
    <t>Dr. S. Pomponi</t>
  </si>
  <si>
    <t>Dr.Tamara Frank</t>
  </si>
  <si>
    <t>Dr. F. Dalgliesh</t>
  </si>
  <si>
    <t>Fred Knapp</t>
  </si>
  <si>
    <t>Dr. Hassan Mahfuz</t>
  </si>
  <si>
    <t>Dr. Rob Coulson</t>
  </si>
  <si>
    <t>Dr. Richard Granata</t>
  </si>
  <si>
    <t>John Kielbasa</t>
  </si>
  <si>
    <t>Dr. Francisco Presuel-Moreno</t>
  </si>
  <si>
    <t>Csaba Vaczo</t>
  </si>
  <si>
    <t>Dr. C.T. Tsai</t>
  </si>
  <si>
    <t>Dr. Karl von Ellenrieder</t>
  </si>
  <si>
    <t>Dr. Pierre Beaujean</t>
  </si>
  <si>
    <t>Dr. Korey Sorge</t>
  </si>
  <si>
    <t>Dr. Theodora Leventouri</t>
  </si>
  <si>
    <t>Grigoriy Kreymerman</t>
  </si>
  <si>
    <t>Dr. Robert Stackman</t>
  </si>
  <si>
    <t>Dr. Brian Benscoter</t>
  </si>
  <si>
    <t>Active Labs</t>
  </si>
  <si>
    <t>Campus</t>
  </si>
  <si>
    <t>Boca Raton</t>
  </si>
  <si>
    <t>HBOI</t>
  </si>
  <si>
    <t>Davie</t>
  </si>
  <si>
    <t>Gumbo Limbo</t>
  </si>
  <si>
    <t>MacArthur</t>
  </si>
  <si>
    <t>SeaTech</t>
  </si>
  <si>
    <t>Inspected FY2010-2011 (Y/N)</t>
  </si>
  <si>
    <t>PI/PIC Inspected</t>
  </si>
  <si>
    <t>Percent Inspected</t>
  </si>
  <si>
    <t>*Percent Inspected</t>
  </si>
  <si>
    <t xml:space="preserve">*Note: Fred Knapp's area inspected by TT &amp; HH on 10/11/2010 as part of overall EG 36 review w/ Brenda Coto. </t>
  </si>
  <si>
    <t>Dept</t>
  </si>
  <si>
    <t>Insp Date</t>
  </si>
  <si>
    <t>Due Date</t>
  </si>
  <si>
    <t>Reminder Sent</t>
  </si>
  <si>
    <t>Second Reminder Sent</t>
  </si>
  <si>
    <t>Partial Completion</t>
  </si>
  <si>
    <t>Substantial Completion</t>
  </si>
  <si>
    <t>Completion</t>
  </si>
  <si>
    <t>No Response</t>
  </si>
  <si>
    <t>Active</t>
  </si>
  <si>
    <t>Ocean Exploration</t>
  </si>
  <si>
    <t>No</t>
  </si>
  <si>
    <t>Yes</t>
  </si>
  <si>
    <t>Marine Science &amp; Education</t>
  </si>
  <si>
    <t>Coastal Ecosystems</t>
  </si>
  <si>
    <t>Biology</t>
  </si>
  <si>
    <t>Marine Microbiology</t>
  </si>
  <si>
    <t>Aquaculture</t>
  </si>
  <si>
    <t>Center for Biomed &amp; Biotech</t>
  </si>
  <si>
    <t>Biomedical Science</t>
  </si>
  <si>
    <t>Psychology</t>
  </si>
  <si>
    <t>Complex Systems</t>
  </si>
  <si>
    <t>Chemistry</t>
  </si>
  <si>
    <t>Physics</t>
  </si>
  <si>
    <t>Chemisty</t>
  </si>
  <si>
    <t>Honors College</t>
  </si>
  <si>
    <t>Ocean Technology</t>
  </si>
  <si>
    <t>Marine Mammals</t>
  </si>
  <si>
    <t>Art</t>
  </si>
  <si>
    <t>CMBB</t>
  </si>
  <si>
    <t>Ocean/Mechanical Engineering</t>
  </si>
  <si>
    <t>Civil Engineering</t>
  </si>
  <si>
    <t>Geosciences</t>
  </si>
  <si>
    <t>Anthropology</t>
  </si>
  <si>
    <t>Exercise Science</t>
  </si>
  <si>
    <t>Biological Science</t>
  </si>
  <si>
    <t>Wetland Ecology Lab</t>
  </si>
  <si>
    <t>Center  for Ocean Energy Tech</t>
  </si>
  <si>
    <t>Machine Shop Supervisor</t>
  </si>
  <si>
    <t>Ocean/MechanicalEngineering</t>
  </si>
  <si>
    <t>Response Pending</t>
  </si>
  <si>
    <t>Total Reports Sent</t>
  </si>
  <si>
    <t>Responses Pending</t>
  </si>
  <si>
    <t>Partially Complete</t>
  </si>
  <si>
    <t>Substantially Complete</t>
  </si>
  <si>
    <t>Complete</t>
  </si>
  <si>
    <t>Totals</t>
  </si>
  <si>
    <t>Inspection Report Status</t>
  </si>
  <si>
    <t>FY 2010-2011</t>
  </si>
  <si>
    <t>Lab Inspections Completed</t>
  </si>
  <si>
    <t>FY2010-2011</t>
  </si>
  <si>
    <t>FY2010 - 2011</t>
  </si>
  <si>
    <t>Lab Inspection Statistics for All Campuses</t>
  </si>
  <si>
    <t>All Campuses</t>
  </si>
  <si>
    <t>Percent of Total</t>
  </si>
  <si>
    <t>*Total Reports Sent</t>
  </si>
  <si>
    <t>Number of PI Inspections</t>
  </si>
  <si>
    <t>Number of Active PIs</t>
  </si>
  <si>
    <t>Number of PIs Inspected</t>
  </si>
  <si>
    <t>*Some PI's have labs in multiple locations or have responsibility for teaching labs used by others, so there are more reports than PI's.</t>
  </si>
  <si>
    <t xml:space="preserve">              This area has not been included since it is not a laboratory but a machine shop and maintenance space.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</si>
</sst>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10" fontId="0" fillId="0" borderId="0" xfId="0" applyNumberFormat="1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4" xfId="0" quotePrefix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4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1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Continuous"/>
    </xf>
    <xf numFmtId="0" fontId="0" fillId="0" borderId="0" xfId="0" applyFont="1" applyAlignment="1">
      <alignment wrapText="1"/>
    </xf>
    <xf numFmtId="0" fontId="0" fillId="0" borderId="11" xfId="0" applyFont="1" applyBorder="1" applyAlignment="1">
      <alignment horizontal="center" wrapText="1"/>
    </xf>
    <xf numFmtId="0" fontId="0" fillId="0" borderId="12" xfId="0" applyFont="1" applyBorder="1" applyAlignment="1">
      <alignment horizontal="center" wrapText="1"/>
    </xf>
    <xf numFmtId="0" fontId="0" fillId="0" borderId="8" xfId="0" applyFont="1" applyBorder="1"/>
    <xf numFmtId="0" fontId="0" fillId="0" borderId="4" xfId="0" quotePrefix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9" xfId="0" applyFont="1" applyBorder="1"/>
    <xf numFmtId="0" fontId="0" fillId="0" borderId="4" xfId="0" applyFont="1" applyBorder="1" applyAlignment="1">
      <alignment horizontal="center"/>
    </xf>
    <xf numFmtId="10" fontId="0" fillId="0" borderId="5" xfId="0" applyNumberFormat="1" applyFont="1" applyBorder="1" applyAlignment="1">
      <alignment horizontal="center"/>
    </xf>
    <xf numFmtId="0" fontId="0" fillId="0" borderId="10" xfId="0" applyFont="1" applyBorder="1"/>
    <xf numFmtId="0" fontId="0" fillId="0" borderId="6" xfId="0" applyFont="1" applyBorder="1" applyAlignment="1">
      <alignment horizontal="center"/>
    </xf>
    <xf numFmtId="10" fontId="0" fillId="0" borderId="7" xfId="0" applyNumberFormat="1" applyFont="1" applyBorder="1" applyAlignment="1">
      <alignment horizontal="center"/>
    </xf>
    <xf numFmtId="0" fontId="0" fillId="0" borderId="6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M17"/>
  <sheetViews>
    <sheetView tabSelected="1" workbookViewId="0">
      <selection activeCell="A19" sqref="A19"/>
    </sheetView>
  </sheetViews>
  <sheetFormatPr defaultRowHeight="15"/>
  <cols>
    <col min="1" max="1" width="27.28515625" customWidth="1"/>
    <col min="2" max="13" width="12.7109375" customWidth="1"/>
  </cols>
  <sheetData>
    <row r="1" spans="1:13">
      <c r="A1" s="1" t="s">
        <v>183</v>
      </c>
    </row>
    <row r="2" spans="1:13">
      <c r="A2" s="1" t="s">
        <v>182</v>
      </c>
    </row>
    <row r="4" spans="1:13">
      <c r="A4" s="27" t="s">
        <v>189</v>
      </c>
      <c r="B4" s="28">
        <f>'Inspections Completed'!D121</f>
        <v>117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>
      <c r="A5" s="27" t="s">
        <v>188</v>
      </c>
      <c r="B5" s="28">
        <f>'Inspections Completed'!D122</f>
        <v>117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>
      <c r="A6" s="27" t="s">
        <v>128</v>
      </c>
      <c r="B6" s="30">
        <f>'Inspections Completed'!D123</f>
        <v>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>
      <c r="A8" s="29"/>
      <c r="B8" s="31" t="s">
        <v>184</v>
      </c>
      <c r="C8" s="31"/>
      <c r="D8" s="31" t="s">
        <v>120</v>
      </c>
      <c r="E8" s="31"/>
      <c r="F8" s="31" t="s">
        <v>124</v>
      </c>
      <c r="G8" s="31"/>
      <c r="H8" s="31" t="s">
        <v>121</v>
      </c>
      <c r="I8" s="31"/>
      <c r="J8" s="31" t="s">
        <v>122</v>
      </c>
      <c r="K8" s="31"/>
      <c r="L8" s="31" t="s">
        <v>125</v>
      </c>
      <c r="M8" s="31"/>
    </row>
    <row r="9" spans="1:13" s="10" customFormat="1" ht="30">
      <c r="A9" s="32"/>
      <c r="B9" s="33" t="s">
        <v>177</v>
      </c>
      <c r="C9" s="34" t="s">
        <v>185</v>
      </c>
      <c r="D9" s="33" t="s">
        <v>177</v>
      </c>
      <c r="E9" s="34" t="s">
        <v>185</v>
      </c>
      <c r="F9" s="33" t="s">
        <v>177</v>
      </c>
      <c r="G9" s="34" t="s">
        <v>185</v>
      </c>
      <c r="H9" s="33" t="s">
        <v>177</v>
      </c>
      <c r="I9" s="34" t="s">
        <v>185</v>
      </c>
      <c r="J9" s="33" t="s">
        <v>177</v>
      </c>
      <c r="K9" s="34" t="s">
        <v>185</v>
      </c>
      <c r="L9" s="33" t="s">
        <v>177</v>
      </c>
      <c r="M9" s="34" t="s">
        <v>185</v>
      </c>
    </row>
    <row r="10" spans="1:13">
      <c r="A10" s="35" t="s">
        <v>186</v>
      </c>
      <c r="B10" s="36">
        <f>'Report Status'!B130</f>
        <v>123</v>
      </c>
      <c r="C10" s="37">
        <f>'Report Status'!C130</f>
        <v>0</v>
      </c>
      <c r="D10" s="38">
        <f>'Report Status'!D130</f>
        <v>78</v>
      </c>
      <c r="E10" s="39">
        <f>'Report Status'!E130</f>
        <v>0</v>
      </c>
      <c r="F10" s="38">
        <f>'Report Status'!F130</f>
        <v>8</v>
      </c>
      <c r="G10" s="39">
        <f>'Report Status'!G130</f>
        <v>0</v>
      </c>
      <c r="H10" s="38">
        <f>'Report Status'!H130</f>
        <v>15</v>
      </c>
      <c r="I10" s="39">
        <f>'Report Status'!I130</f>
        <v>0</v>
      </c>
      <c r="J10" s="38">
        <f>'Report Status'!J130</f>
        <v>13</v>
      </c>
      <c r="K10" s="39">
        <f>'Report Status'!K130</f>
        <v>0</v>
      </c>
      <c r="L10" s="38">
        <f>'Report Status'!L130</f>
        <v>9</v>
      </c>
      <c r="M10" s="39">
        <f>'Report Status'!M130</f>
        <v>0</v>
      </c>
    </row>
    <row r="11" spans="1:13">
      <c r="A11" s="40" t="s">
        <v>173</v>
      </c>
      <c r="B11" s="41">
        <f>'Report Status'!B131</f>
        <v>25</v>
      </c>
      <c r="C11" s="42">
        <f>'Report Status'!C131</f>
        <v>0.2032520325203252</v>
      </c>
      <c r="D11" s="36">
        <f>'Report Status'!D131</f>
        <v>13</v>
      </c>
      <c r="E11" s="42">
        <f>'Report Status'!E131</f>
        <v>0.16666666666666666</v>
      </c>
      <c r="F11" s="36">
        <f>'Report Status'!F131</f>
        <v>1</v>
      </c>
      <c r="G11" s="42">
        <f>'Report Status'!G131</f>
        <v>0.125</v>
      </c>
      <c r="H11" s="36">
        <f>'Report Status'!H131</f>
        <v>0</v>
      </c>
      <c r="I11" s="42">
        <f>'Report Status'!I131</f>
        <v>0</v>
      </c>
      <c r="J11" s="36">
        <f>'Report Status'!J131</f>
        <v>5</v>
      </c>
      <c r="K11" s="42">
        <f>'Report Status'!K131</f>
        <v>0.38461538461538464</v>
      </c>
      <c r="L11" s="36">
        <f>'Report Status'!L131</f>
        <v>6</v>
      </c>
      <c r="M11" s="42">
        <f>'Report Status'!M131</f>
        <v>0.66666666666666663</v>
      </c>
    </row>
    <row r="12" spans="1:13">
      <c r="A12" s="40" t="s">
        <v>174</v>
      </c>
      <c r="B12" s="41">
        <f>'Report Status'!B132</f>
        <v>2</v>
      </c>
      <c r="C12" s="42">
        <f>'Report Status'!C132</f>
        <v>1.6260162601626018E-2</v>
      </c>
      <c r="D12" s="36">
        <f>'Report Status'!D132</f>
        <v>1</v>
      </c>
      <c r="E12" s="42">
        <f>'Report Status'!E132</f>
        <v>1.282051282051282E-2</v>
      </c>
      <c r="F12" s="36">
        <f>'Report Status'!F132</f>
        <v>1</v>
      </c>
      <c r="G12" s="42">
        <f>'Report Status'!G132</f>
        <v>0.125</v>
      </c>
      <c r="H12" s="36">
        <f>'Report Status'!H132</f>
        <v>0</v>
      </c>
      <c r="I12" s="42">
        <f>'Report Status'!I132</f>
        <v>0</v>
      </c>
      <c r="J12" s="36">
        <f>'Report Status'!J132</f>
        <v>0</v>
      </c>
      <c r="K12" s="42">
        <f>'Report Status'!K132</f>
        <v>0</v>
      </c>
      <c r="L12" s="36">
        <f>'Report Status'!L132</f>
        <v>0</v>
      </c>
      <c r="M12" s="42">
        <f>'Report Status'!M132</f>
        <v>0</v>
      </c>
    </row>
    <row r="13" spans="1:13">
      <c r="A13" s="40" t="s">
        <v>175</v>
      </c>
      <c r="B13" s="41">
        <f>'Report Status'!B133</f>
        <v>14</v>
      </c>
      <c r="C13" s="42">
        <f>'Report Status'!C133</f>
        <v>0.11382113821138211</v>
      </c>
      <c r="D13" s="36">
        <f>'Report Status'!D133</f>
        <v>13</v>
      </c>
      <c r="E13" s="42">
        <f>'Report Status'!E133</f>
        <v>0.16666666666666666</v>
      </c>
      <c r="F13" s="36">
        <f>'Report Status'!F133</f>
        <v>0</v>
      </c>
      <c r="G13" s="42">
        <f>'Report Status'!G133</f>
        <v>0</v>
      </c>
      <c r="H13" s="36">
        <f>'Report Status'!H133</f>
        <v>0</v>
      </c>
      <c r="I13" s="42">
        <f>'Report Status'!I133</f>
        <v>0</v>
      </c>
      <c r="J13" s="36">
        <f>'Report Status'!J133</f>
        <v>0</v>
      </c>
      <c r="K13" s="42">
        <f>'Report Status'!K133</f>
        <v>0</v>
      </c>
      <c r="L13" s="36">
        <f>'Report Status'!L133</f>
        <v>1</v>
      </c>
      <c r="M13" s="42">
        <f>'Report Status'!M133</f>
        <v>0.1111111111111111</v>
      </c>
    </row>
    <row r="14" spans="1:13">
      <c r="A14" s="40" t="s">
        <v>176</v>
      </c>
      <c r="B14" s="41">
        <f>'Report Status'!B134</f>
        <v>80</v>
      </c>
      <c r="C14" s="42">
        <f>'Report Status'!C134</f>
        <v>0.65040650406504064</v>
      </c>
      <c r="D14" s="36">
        <f>'Report Status'!D134</f>
        <v>49</v>
      </c>
      <c r="E14" s="42">
        <f>'Report Status'!E134</f>
        <v>0.62820512820512819</v>
      </c>
      <c r="F14" s="36">
        <f>'Report Status'!F134</f>
        <v>6</v>
      </c>
      <c r="G14" s="42">
        <f>'Report Status'!G134</f>
        <v>0.75</v>
      </c>
      <c r="H14" s="36">
        <f>'Report Status'!H134</f>
        <v>15</v>
      </c>
      <c r="I14" s="42">
        <f>'Report Status'!I134</f>
        <v>1</v>
      </c>
      <c r="J14" s="36">
        <f>'Report Status'!J134</f>
        <v>8</v>
      </c>
      <c r="K14" s="42">
        <f>'Report Status'!K134</f>
        <v>0.61538461538461542</v>
      </c>
      <c r="L14" s="36">
        <f>'Report Status'!L134</f>
        <v>2</v>
      </c>
      <c r="M14" s="42">
        <f>'Report Status'!M134</f>
        <v>0.22222222222222221</v>
      </c>
    </row>
    <row r="15" spans="1:13">
      <c r="A15" s="43" t="s">
        <v>139</v>
      </c>
      <c r="B15" s="44">
        <f>'Report Status'!B135</f>
        <v>2</v>
      </c>
      <c r="C15" s="45">
        <f>'Report Status'!C135</f>
        <v>1.6260162601626018E-2</v>
      </c>
      <c r="D15" s="46">
        <f>'Report Status'!D135</f>
        <v>2</v>
      </c>
      <c r="E15" s="45">
        <f>'Report Status'!E135</f>
        <v>2.564102564102564E-2</v>
      </c>
      <c r="F15" s="46">
        <f>'Report Status'!F135</f>
        <v>0</v>
      </c>
      <c r="G15" s="45">
        <f>'Report Status'!G135</f>
        <v>0</v>
      </c>
      <c r="H15" s="46">
        <f>'Report Status'!H135</f>
        <v>0</v>
      </c>
      <c r="I15" s="45">
        <f>'Report Status'!I135</f>
        <v>0</v>
      </c>
      <c r="J15" s="46">
        <f>'Report Status'!J135</f>
        <v>0</v>
      </c>
      <c r="K15" s="45">
        <f>'Report Status'!K135</f>
        <v>0</v>
      </c>
      <c r="L15" s="46">
        <f>'Report Status'!L135</f>
        <v>0</v>
      </c>
      <c r="M15" s="45">
        <f>'Report Status'!M135</f>
        <v>0</v>
      </c>
    </row>
    <row r="16" spans="1:13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>
      <c r="A17" s="27" t="s">
        <v>190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D126"/>
  <sheetViews>
    <sheetView topLeftCell="A106" workbookViewId="0">
      <selection activeCell="D122" sqref="D122"/>
    </sheetView>
  </sheetViews>
  <sheetFormatPr defaultRowHeight="15"/>
  <cols>
    <col min="1" max="1" width="27.5703125" customWidth="1"/>
    <col min="2" max="2" width="18.140625" customWidth="1"/>
    <col min="3" max="3" width="27.5703125" customWidth="1"/>
    <col min="4" max="4" width="17.7109375" style="3" customWidth="1"/>
  </cols>
  <sheetData>
    <row r="1" spans="1:4">
      <c r="A1" s="1" t="s">
        <v>180</v>
      </c>
    </row>
    <row r="2" spans="1:4">
      <c r="A2" s="1" t="s">
        <v>181</v>
      </c>
    </row>
    <row r="3" spans="1:4" ht="30">
      <c r="A3" s="1" t="s">
        <v>118</v>
      </c>
      <c r="B3" s="1" t="s">
        <v>119</v>
      </c>
      <c r="C3" s="1" t="s">
        <v>127</v>
      </c>
      <c r="D3" s="2" t="s">
        <v>126</v>
      </c>
    </row>
    <row r="4" spans="1:4">
      <c r="A4" t="s">
        <v>89</v>
      </c>
      <c r="B4" t="s">
        <v>124</v>
      </c>
      <c r="C4" t="s">
        <v>89</v>
      </c>
      <c r="D4" s="3" t="str">
        <f>IF((C4&lt;&gt;""),"Y","N")</f>
        <v>Y</v>
      </c>
    </row>
    <row r="5" spans="1:4">
      <c r="A5" t="s">
        <v>109</v>
      </c>
      <c r="B5" t="s">
        <v>120</v>
      </c>
      <c r="C5" t="s">
        <v>109</v>
      </c>
      <c r="D5" s="3" t="str">
        <f t="shared" ref="D5:D68" si="0">IF((C5&lt;&gt;""),"Y","N")</f>
        <v>Y</v>
      </c>
    </row>
    <row r="6" spans="1:4">
      <c r="A6" t="s">
        <v>42</v>
      </c>
      <c r="B6" t="s">
        <v>120</v>
      </c>
      <c r="C6" t="s">
        <v>42</v>
      </c>
      <c r="D6" s="3" t="str">
        <f t="shared" si="0"/>
        <v>Y</v>
      </c>
    </row>
    <row r="7" spans="1:4">
      <c r="A7" t="s">
        <v>88</v>
      </c>
      <c r="B7" t="s">
        <v>124</v>
      </c>
      <c r="C7" t="s">
        <v>88</v>
      </c>
      <c r="D7" s="3" t="str">
        <f t="shared" si="0"/>
        <v>Y</v>
      </c>
    </row>
    <row r="8" spans="1:4">
      <c r="A8" t="s">
        <v>54</v>
      </c>
      <c r="B8" t="s">
        <v>120</v>
      </c>
      <c r="C8" t="s">
        <v>54</v>
      </c>
      <c r="D8" s="3" t="str">
        <f t="shared" si="0"/>
        <v>Y</v>
      </c>
    </row>
    <row r="9" spans="1:4">
      <c r="A9" t="s">
        <v>63</v>
      </c>
      <c r="B9" t="s">
        <v>122</v>
      </c>
      <c r="C9" t="s">
        <v>63</v>
      </c>
      <c r="D9" s="3" t="str">
        <f t="shared" si="0"/>
        <v>Y</v>
      </c>
    </row>
    <row r="10" spans="1:4">
      <c r="A10" t="s">
        <v>58</v>
      </c>
      <c r="B10" t="s">
        <v>121</v>
      </c>
      <c r="C10" t="s">
        <v>58</v>
      </c>
      <c r="D10" s="3" t="str">
        <f t="shared" si="0"/>
        <v>Y</v>
      </c>
    </row>
    <row r="11" spans="1:4">
      <c r="A11" t="s">
        <v>48</v>
      </c>
      <c r="B11" t="s">
        <v>120</v>
      </c>
      <c r="C11" t="s">
        <v>48</v>
      </c>
      <c r="D11" s="3" t="str">
        <f t="shared" si="0"/>
        <v>Y</v>
      </c>
    </row>
    <row r="12" spans="1:4">
      <c r="A12" t="s">
        <v>62</v>
      </c>
      <c r="B12" t="s">
        <v>120</v>
      </c>
      <c r="C12" t="s">
        <v>62</v>
      </c>
      <c r="D12" s="3" t="str">
        <f t="shared" si="0"/>
        <v>Y</v>
      </c>
    </row>
    <row r="13" spans="1:4">
      <c r="A13" t="s">
        <v>96</v>
      </c>
      <c r="B13" t="s">
        <v>121</v>
      </c>
      <c r="C13" t="s">
        <v>96</v>
      </c>
      <c r="D13" s="3" t="str">
        <f t="shared" si="0"/>
        <v>Y</v>
      </c>
    </row>
    <row r="14" spans="1:4">
      <c r="A14" t="s">
        <v>66</v>
      </c>
      <c r="B14" t="s">
        <v>120</v>
      </c>
      <c r="C14" t="s">
        <v>66</v>
      </c>
      <c r="D14" s="3" t="str">
        <f t="shared" si="0"/>
        <v>Y</v>
      </c>
    </row>
    <row r="15" spans="1:4">
      <c r="A15" t="s">
        <v>117</v>
      </c>
      <c r="B15" t="s">
        <v>122</v>
      </c>
      <c r="C15" t="s">
        <v>117</v>
      </c>
      <c r="D15" s="3" t="str">
        <f t="shared" si="0"/>
        <v>Y</v>
      </c>
    </row>
    <row r="16" spans="1:4">
      <c r="A16" t="s">
        <v>110</v>
      </c>
      <c r="B16" t="s">
        <v>120</v>
      </c>
      <c r="C16" t="s">
        <v>110</v>
      </c>
      <c r="D16" s="3" t="str">
        <f t="shared" si="0"/>
        <v>Y</v>
      </c>
    </row>
    <row r="17" spans="1:4">
      <c r="A17" t="s">
        <v>35</v>
      </c>
      <c r="B17" t="s">
        <v>120</v>
      </c>
      <c r="C17" t="s">
        <v>35</v>
      </c>
      <c r="D17" s="3" t="str">
        <f t="shared" si="0"/>
        <v>Y</v>
      </c>
    </row>
    <row r="18" spans="1:4">
      <c r="A18" t="s">
        <v>71</v>
      </c>
      <c r="B18" t="s">
        <v>120</v>
      </c>
      <c r="C18" t="s">
        <v>71</v>
      </c>
      <c r="D18" s="3" t="str">
        <f t="shared" si="0"/>
        <v>Y</v>
      </c>
    </row>
    <row r="19" spans="1:4">
      <c r="A19" t="s">
        <v>9</v>
      </c>
      <c r="B19" t="s">
        <v>122</v>
      </c>
      <c r="C19" t="s">
        <v>9</v>
      </c>
      <c r="D19" s="3" t="str">
        <f t="shared" si="0"/>
        <v>Y</v>
      </c>
    </row>
    <row r="20" spans="1:4">
      <c r="A20" t="s">
        <v>60</v>
      </c>
      <c r="B20" t="s">
        <v>120</v>
      </c>
      <c r="C20" t="s">
        <v>60</v>
      </c>
      <c r="D20" s="3" t="str">
        <f t="shared" si="0"/>
        <v>Y</v>
      </c>
    </row>
    <row r="21" spans="1:4">
      <c r="A21" t="s">
        <v>11</v>
      </c>
      <c r="B21" t="s">
        <v>120</v>
      </c>
      <c r="C21" t="s">
        <v>11</v>
      </c>
      <c r="D21" s="3" t="str">
        <f t="shared" si="0"/>
        <v>Y</v>
      </c>
    </row>
    <row r="22" spans="1:4">
      <c r="A22" t="s">
        <v>68</v>
      </c>
      <c r="B22" t="s">
        <v>120</v>
      </c>
      <c r="C22" t="s">
        <v>68</v>
      </c>
      <c r="D22" s="3" t="str">
        <f t="shared" si="0"/>
        <v>Y</v>
      </c>
    </row>
    <row r="23" spans="1:4">
      <c r="A23" t="s">
        <v>77</v>
      </c>
      <c r="B23" t="s">
        <v>120</v>
      </c>
      <c r="C23" t="s">
        <v>77</v>
      </c>
      <c r="D23" s="3" t="str">
        <f t="shared" si="0"/>
        <v>Y</v>
      </c>
    </row>
    <row r="24" spans="1:4">
      <c r="A24" t="s">
        <v>19</v>
      </c>
      <c r="B24" t="s">
        <v>120</v>
      </c>
      <c r="C24" t="s">
        <v>19</v>
      </c>
      <c r="D24" s="3" t="str">
        <f t="shared" si="0"/>
        <v>Y</v>
      </c>
    </row>
    <row r="25" spans="1:4">
      <c r="A25" t="s">
        <v>16</v>
      </c>
      <c r="B25" t="s">
        <v>120</v>
      </c>
      <c r="C25" t="s">
        <v>16</v>
      </c>
      <c r="D25" s="3" t="str">
        <f t="shared" si="0"/>
        <v>Y</v>
      </c>
    </row>
    <row r="26" spans="1:4">
      <c r="A26" t="s">
        <v>75</v>
      </c>
      <c r="B26" t="s">
        <v>120</v>
      </c>
      <c r="C26" t="s">
        <v>75</v>
      </c>
      <c r="D26" s="3" t="str">
        <f t="shared" si="0"/>
        <v>Y</v>
      </c>
    </row>
    <row r="27" spans="1:4">
      <c r="A27" t="s">
        <v>99</v>
      </c>
      <c r="B27" t="s">
        <v>121</v>
      </c>
      <c r="C27" t="s">
        <v>99</v>
      </c>
      <c r="D27" s="3" t="str">
        <f t="shared" si="0"/>
        <v>Y</v>
      </c>
    </row>
    <row r="28" spans="1:4">
      <c r="A28" t="s">
        <v>1</v>
      </c>
      <c r="B28" t="s">
        <v>120</v>
      </c>
      <c r="C28" t="s">
        <v>1</v>
      </c>
      <c r="D28" s="3" t="str">
        <f t="shared" si="0"/>
        <v>Y</v>
      </c>
    </row>
    <row r="29" spans="1:4">
      <c r="A29" t="s">
        <v>87</v>
      </c>
      <c r="B29" t="s">
        <v>124</v>
      </c>
      <c r="C29" t="s">
        <v>87</v>
      </c>
      <c r="D29" s="3" t="str">
        <f t="shared" si="0"/>
        <v>Y</v>
      </c>
    </row>
    <row r="30" spans="1:4">
      <c r="A30" t="s">
        <v>12</v>
      </c>
      <c r="B30" t="s">
        <v>121</v>
      </c>
      <c r="C30" t="s">
        <v>12</v>
      </c>
      <c r="D30" s="3" t="str">
        <f t="shared" si="0"/>
        <v>Y</v>
      </c>
    </row>
    <row r="31" spans="1:4">
      <c r="A31" t="s">
        <v>59</v>
      </c>
      <c r="B31" t="s">
        <v>121</v>
      </c>
      <c r="C31" t="s">
        <v>59</v>
      </c>
      <c r="D31" s="3" t="str">
        <f t="shared" si="0"/>
        <v>Y</v>
      </c>
    </row>
    <row r="32" spans="1:4">
      <c r="A32" t="s">
        <v>69</v>
      </c>
      <c r="B32" t="s">
        <v>120</v>
      </c>
      <c r="C32" t="s">
        <v>69</v>
      </c>
      <c r="D32" s="3" t="str">
        <f t="shared" si="0"/>
        <v>Y</v>
      </c>
    </row>
    <row r="33" spans="1:4">
      <c r="A33" t="s">
        <v>52</v>
      </c>
      <c r="B33" t="s">
        <v>120</v>
      </c>
      <c r="C33" t="s">
        <v>52</v>
      </c>
      <c r="D33" s="3" t="str">
        <f t="shared" si="0"/>
        <v>Y</v>
      </c>
    </row>
    <row r="34" spans="1:4">
      <c r="A34" t="s">
        <v>102</v>
      </c>
      <c r="B34" t="s">
        <v>121</v>
      </c>
      <c r="C34" t="s">
        <v>102</v>
      </c>
      <c r="D34" s="3" t="str">
        <f t="shared" si="0"/>
        <v>Y</v>
      </c>
    </row>
    <row r="35" spans="1:4">
      <c r="A35" t="s">
        <v>108</v>
      </c>
      <c r="B35" t="s">
        <v>125</v>
      </c>
      <c r="C35" t="s">
        <v>108</v>
      </c>
      <c r="D35" s="3" t="str">
        <f t="shared" si="0"/>
        <v>Y</v>
      </c>
    </row>
    <row r="36" spans="1:4">
      <c r="A36" t="s">
        <v>70</v>
      </c>
      <c r="B36" t="s">
        <v>120</v>
      </c>
      <c r="C36" t="s">
        <v>70</v>
      </c>
      <c r="D36" s="3" t="str">
        <f t="shared" si="0"/>
        <v>Y</v>
      </c>
    </row>
    <row r="37" spans="1:4">
      <c r="A37" t="s">
        <v>79</v>
      </c>
      <c r="B37" t="s">
        <v>121</v>
      </c>
      <c r="C37" t="s">
        <v>79</v>
      </c>
      <c r="D37" s="3" t="str">
        <f t="shared" si="0"/>
        <v>Y</v>
      </c>
    </row>
    <row r="38" spans="1:4">
      <c r="A38" t="s">
        <v>64</v>
      </c>
      <c r="B38" t="s">
        <v>120</v>
      </c>
      <c r="C38" t="s">
        <v>64</v>
      </c>
      <c r="D38" s="3" t="str">
        <f t="shared" si="0"/>
        <v>Y</v>
      </c>
    </row>
    <row r="39" spans="1:4">
      <c r="A39" t="s">
        <v>17</v>
      </c>
      <c r="B39" t="s">
        <v>122</v>
      </c>
      <c r="C39" t="s">
        <v>17</v>
      </c>
      <c r="D39" s="3" t="str">
        <f t="shared" si="0"/>
        <v>Y</v>
      </c>
    </row>
    <row r="40" spans="1:4">
      <c r="A40" t="s">
        <v>104</v>
      </c>
      <c r="B40" t="s">
        <v>120</v>
      </c>
      <c r="C40" t="s">
        <v>104</v>
      </c>
      <c r="D40" s="3" t="str">
        <f t="shared" si="0"/>
        <v>Y</v>
      </c>
    </row>
    <row r="41" spans="1:4">
      <c r="A41" t="s">
        <v>31</v>
      </c>
      <c r="B41" t="s">
        <v>124</v>
      </c>
      <c r="C41" t="s">
        <v>31</v>
      </c>
      <c r="D41" s="3" t="str">
        <f t="shared" si="0"/>
        <v>Y</v>
      </c>
    </row>
    <row r="42" spans="1:4">
      <c r="A42" t="s">
        <v>47</v>
      </c>
      <c r="B42" t="s">
        <v>120</v>
      </c>
      <c r="C42" t="s">
        <v>47</v>
      </c>
      <c r="D42" s="3" t="str">
        <f t="shared" si="0"/>
        <v>Y</v>
      </c>
    </row>
    <row r="43" spans="1:4">
      <c r="A43" t="s">
        <v>53</v>
      </c>
      <c r="B43" t="s">
        <v>120</v>
      </c>
      <c r="C43" t="s">
        <v>53</v>
      </c>
      <c r="D43" s="3" t="str">
        <f t="shared" si="0"/>
        <v>Y</v>
      </c>
    </row>
    <row r="44" spans="1:4">
      <c r="A44" t="s">
        <v>13</v>
      </c>
      <c r="B44" t="s">
        <v>122</v>
      </c>
      <c r="C44" t="s">
        <v>13</v>
      </c>
      <c r="D44" s="3" t="str">
        <f t="shared" si="0"/>
        <v>Y</v>
      </c>
    </row>
    <row r="45" spans="1:4">
      <c r="A45" t="s">
        <v>80</v>
      </c>
      <c r="B45" t="s">
        <v>120</v>
      </c>
      <c r="C45" t="s">
        <v>80</v>
      </c>
      <c r="D45" s="3" t="str">
        <f t="shared" si="0"/>
        <v>Y</v>
      </c>
    </row>
    <row r="46" spans="1:4">
      <c r="A46" t="s">
        <v>43</v>
      </c>
      <c r="B46" t="s">
        <v>120</v>
      </c>
      <c r="C46" t="s">
        <v>43</v>
      </c>
      <c r="D46" s="3" t="str">
        <f t="shared" si="0"/>
        <v>Y</v>
      </c>
    </row>
    <row r="47" spans="1:4">
      <c r="A47" t="s">
        <v>30</v>
      </c>
      <c r="B47" t="s">
        <v>120</v>
      </c>
      <c r="C47" t="s">
        <v>30</v>
      </c>
      <c r="D47" s="3" t="str">
        <f t="shared" si="0"/>
        <v>Y</v>
      </c>
    </row>
    <row r="48" spans="1:4">
      <c r="A48" t="s">
        <v>27</v>
      </c>
      <c r="B48" t="s">
        <v>120</v>
      </c>
      <c r="C48" t="s">
        <v>27</v>
      </c>
      <c r="D48" s="3" t="str">
        <f t="shared" si="0"/>
        <v>Y</v>
      </c>
    </row>
    <row r="49" spans="1:4">
      <c r="A49" t="s">
        <v>91</v>
      </c>
      <c r="B49" t="s">
        <v>124</v>
      </c>
      <c r="C49" t="s">
        <v>89</v>
      </c>
      <c r="D49" s="3" t="str">
        <f t="shared" si="0"/>
        <v>Y</v>
      </c>
    </row>
    <row r="50" spans="1:4">
      <c r="A50" t="s">
        <v>14</v>
      </c>
      <c r="B50" t="s">
        <v>122</v>
      </c>
      <c r="C50" t="s">
        <v>14</v>
      </c>
      <c r="D50" s="3" t="str">
        <f t="shared" si="0"/>
        <v>Y</v>
      </c>
    </row>
    <row r="51" spans="1:4">
      <c r="A51" t="s">
        <v>22</v>
      </c>
      <c r="B51" t="s">
        <v>120</v>
      </c>
      <c r="C51" t="s">
        <v>22</v>
      </c>
      <c r="D51" s="3" t="str">
        <f t="shared" si="0"/>
        <v>Y</v>
      </c>
    </row>
    <row r="52" spans="1:4">
      <c r="A52" t="s">
        <v>90</v>
      </c>
      <c r="B52" t="s">
        <v>124</v>
      </c>
      <c r="C52" t="s">
        <v>89</v>
      </c>
      <c r="D52" s="3" t="str">
        <f t="shared" si="0"/>
        <v>Y</v>
      </c>
    </row>
    <row r="53" spans="1:4">
      <c r="A53" t="s">
        <v>78</v>
      </c>
      <c r="B53" t="s">
        <v>124</v>
      </c>
      <c r="C53" t="s">
        <v>78</v>
      </c>
      <c r="D53" s="3" t="str">
        <f t="shared" si="0"/>
        <v>Y</v>
      </c>
    </row>
    <row r="54" spans="1:4">
      <c r="A54" t="s">
        <v>24</v>
      </c>
      <c r="B54" t="s">
        <v>120</v>
      </c>
      <c r="C54" t="s">
        <v>24</v>
      </c>
      <c r="D54" s="3" t="str">
        <f t="shared" si="0"/>
        <v>Y</v>
      </c>
    </row>
    <row r="55" spans="1:4">
      <c r="A55" t="s">
        <v>111</v>
      </c>
      <c r="B55" t="s">
        <v>125</v>
      </c>
      <c r="C55" t="s">
        <v>111</v>
      </c>
      <c r="D55" s="3" t="str">
        <f t="shared" si="0"/>
        <v>Y</v>
      </c>
    </row>
    <row r="56" spans="1:4">
      <c r="A56" t="s">
        <v>45</v>
      </c>
      <c r="B56" t="s">
        <v>120</v>
      </c>
      <c r="C56" t="s">
        <v>45</v>
      </c>
      <c r="D56" s="3" t="str">
        <f t="shared" si="0"/>
        <v>Y</v>
      </c>
    </row>
    <row r="57" spans="1:4">
      <c r="A57" t="s">
        <v>46</v>
      </c>
      <c r="B57" t="s">
        <v>120</v>
      </c>
      <c r="C57" t="s">
        <v>46</v>
      </c>
      <c r="D57" s="3" t="str">
        <f t="shared" si="0"/>
        <v>Y</v>
      </c>
    </row>
    <row r="58" spans="1:4">
      <c r="A58" t="s">
        <v>15</v>
      </c>
      <c r="B58" t="s">
        <v>120</v>
      </c>
      <c r="C58" t="s">
        <v>15</v>
      </c>
      <c r="D58" s="3" t="str">
        <f t="shared" si="0"/>
        <v>Y</v>
      </c>
    </row>
    <row r="59" spans="1:4">
      <c r="A59" t="s">
        <v>76</v>
      </c>
      <c r="B59" t="s">
        <v>120</v>
      </c>
      <c r="C59" t="s">
        <v>76</v>
      </c>
      <c r="D59" s="3" t="str">
        <f t="shared" si="0"/>
        <v>Y</v>
      </c>
    </row>
    <row r="60" spans="1:4">
      <c r="A60" t="s">
        <v>113</v>
      </c>
      <c r="B60" t="s">
        <v>120</v>
      </c>
      <c r="C60" t="s">
        <v>113</v>
      </c>
      <c r="D60" s="3" t="str">
        <f t="shared" si="0"/>
        <v>Y</v>
      </c>
    </row>
    <row r="61" spans="1:4">
      <c r="A61" t="s">
        <v>72</v>
      </c>
      <c r="B61" t="s">
        <v>120</v>
      </c>
      <c r="C61" t="s">
        <v>72</v>
      </c>
      <c r="D61" s="3" t="str">
        <f t="shared" si="0"/>
        <v>Y</v>
      </c>
    </row>
    <row r="62" spans="1:4">
      <c r="A62" t="s">
        <v>7</v>
      </c>
      <c r="B62" t="s">
        <v>120</v>
      </c>
      <c r="C62" t="s">
        <v>7</v>
      </c>
      <c r="D62" s="3" t="str">
        <f t="shared" si="0"/>
        <v>Y</v>
      </c>
    </row>
    <row r="63" spans="1:4">
      <c r="A63" t="s">
        <v>56</v>
      </c>
      <c r="B63" t="s">
        <v>120</v>
      </c>
      <c r="C63" t="s">
        <v>56</v>
      </c>
      <c r="D63" s="3" t="str">
        <f t="shared" si="0"/>
        <v>Y</v>
      </c>
    </row>
    <row r="64" spans="1:4">
      <c r="A64" t="s">
        <v>38</v>
      </c>
      <c r="B64" t="s">
        <v>120</v>
      </c>
      <c r="C64" t="s">
        <v>38</v>
      </c>
      <c r="D64" s="3" t="str">
        <f t="shared" si="0"/>
        <v>Y</v>
      </c>
    </row>
    <row r="65" spans="1:4">
      <c r="A65" t="s">
        <v>29</v>
      </c>
      <c r="B65" t="s">
        <v>120</v>
      </c>
      <c r="C65" t="s">
        <v>29</v>
      </c>
      <c r="D65" s="3" t="str">
        <f t="shared" si="0"/>
        <v>Y</v>
      </c>
    </row>
    <row r="66" spans="1:4">
      <c r="A66" t="s">
        <v>36</v>
      </c>
      <c r="B66" t="s">
        <v>120</v>
      </c>
      <c r="C66" t="s">
        <v>36</v>
      </c>
      <c r="D66" s="3" t="str">
        <f t="shared" si="0"/>
        <v>Y</v>
      </c>
    </row>
    <row r="67" spans="1:4">
      <c r="A67" t="s">
        <v>50</v>
      </c>
      <c r="B67" t="s">
        <v>120</v>
      </c>
      <c r="C67" t="s">
        <v>50</v>
      </c>
      <c r="D67" s="3" t="str">
        <f t="shared" si="0"/>
        <v>Y</v>
      </c>
    </row>
    <row r="68" spans="1:4">
      <c r="A68" t="s">
        <v>26</v>
      </c>
      <c r="B68" t="s">
        <v>122</v>
      </c>
      <c r="C68" t="s">
        <v>26</v>
      </c>
      <c r="D68" s="3" t="str">
        <f t="shared" si="0"/>
        <v>Y</v>
      </c>
    </row>
    <row r="69" spans="1:4">
      <c r="A69" t="s">
        <v>92</v>
      </c>
      <c r="B69" t="s">
        <v>124</v>
      </c>
      <c r="C69" t="s">
        <v>92</v>
      </c>
      <c r="D69" s="3" t="str">
        <f t="shared" ref="D69:D120" si="1">IF((C69&lt;&gt;""),"Y","N")</f>
        <v>Y</v>
      </c>
    </row>
    <row r="70" spans="1:4">
      <c r="A70" t="s">
        <v>32</v>
      </c>
      <c r="B70" t="s">
        <v>122</v>
      </c>
      <c r="C70" t="s">
        <v>32</v>
      </c>
      <c r="D70" s="3" t="str">
        <f t="shared" si="1"/>
        <v>Y</v>
      </c>
    </row>
    <row r="71" spans="1:4">
      <c r="A71" t="s">
        <v>97</v>
      </c>
      <c r="B71" t="s">
        <v>121</v>
      </c>
      <c r="C71" t="s">
        <v>97</v>
      </c>
      <c r="D71" s="3" t="str">
        <f t="shared" si="1"/>
        <v>Y</v>
      </c>
    </row>
    <row r="72" spans="1:4">
      <c r="A72" t="s">
        <v>74</v>
      </c>
      <c r="B72" t="s">
        <v>120</v>
      </c>
      <c r="C72" t="s">
        <v>66</v>
      </c>
      <c r="D72" s="3" t="str">
        <f t="shared" si="1"/>
        <v>Y</v>
      </c>
    </row>
    <row r="73" spans="1:4">
      <c r="A73" t="s">
        <v>85</v>
      </c>
      <c r="B73" t="s">
        <v>124</v>
      </c>
      <c r="C73" t="s">
        <v>89</v>
      </c>
      <c r="D73" s="3" t="str">
        <f t="shared" si="1"/>
        <v>Y</v>
      </c>
    </row>
    <row r="74" spans="1:4">
      <c r="A74" t="s">
        <v>3</v>
      </c>
      <c r="B74" t="s">
        <v>121</v>
      </c>
      <c r="C74" t="s">
        <v>3</v>
      </c>
      <c r="D74" s="3" t="str">
        <f t="shared" si="1"/>
        <v>Y</v>
      </c>
    </row>
    <row r="75" spans="1:4">
      <c r="A75" t="s">
        <v>51</v>
      </c>
      <c r="B75" t="s">
        <v>120</v>
      </c>
      <c r="C75" t="s">
        <v>51</v>
      </c>
      <c r="D75" s="3" t="str">
        <f t="shared" si="1"/>
        <v>Y</v>
      </c>
    </row>
    <row r="76" spans="1:4">
      <c r="A76" t="s">
        <v>112</v>
      </c>
      <c r="B76" t="s">
        <v>125</v>
      </c>
      <c r="C76" t="s">
        <v>112</v>
      </c>
      <c r="D76" s="3" t="str">
        <f t="shared" si="1"/>
        <v>Y</v>
      </c>
    </row>
    <row r="77" spans="1:4">
      <c r="A77" t="s">
        <v>65</v>
      </c>
      <c r="B77" t="s">
        <v>120</v>
      </c>
      <c r="C77" t="s">
        <v>65</v>
      </c>
      <c r="D77" s="3" t="str">
        <f t="shared" si="1"/>
        <v>Y</v>
      </c>
    </row>
    <row r="78" spans="1:4">
      <c r="A78" t="s">
        <v>106</v>
      </c>
      <c r="B78" t="s">
        <v>125</v>
      </c>
      <c r="C78" t="s">
        <v>106</v>
      </c>
      <c r="D78" s="3" t="str">
        <f t="shared" si="1"/>
        <v>Y</v>
      </c>
    </row>
    <row r="79" spans="1:4">
      <c r="A79" t="s">
        <v>105</v>
      </c>
      <c r="B79" t="s">
        <v>125</v>
      </c>
      <c r="C79" t="s">
        <v>105</v>
      </c>
      <c r="D79" s="3" t="str">
        <f t="shared" si="1"/>
        <v>Y</v>
      </c>
    </row>
    <row r="80" spans="1:4">
      <c r="A80" t="s">
        <v>116</v>
      </c>
      <c r="B80" t="s">
        <v>120</v>
      </c>
      <c r="C80" t="s">
        <v>116</v>
      </c>
      <c r="D80" s="3" t="str">
        <f t="shared" si="1"/>
        <v>Y</v>
      </c>
    </row>
    <row r="81" spans="1:4">
      <c r="A81" t="s">
        <v>81</v>
      </c>
      <c r="B81" t="s">
        <v>120</v>
      </c>
      <c r="C81" t="s">
        <v>81</v>
      </c>
      <c r="D81" s="3" t="str">
        <f t="shared" si="1"/>
        <v>Y</v>
      </c>
    </row>
    <row r="82" spans="1:4">
      <c r="A82" t="s">
        <v>34</v>
      </c>
      <c r="B82" t="s">
        <v>120</v>
      </c>
      <c r="C82" t="s">
        <v>34</v>
      </c>
      <c r="D82" s="3" t="str">
        <f t="shared" si="1"/>
        <v>Y</v>
      </c>
    </row>
    <row r="83" spans="1:4">
      <c r="A83" t="s">
        <v>37</v>
      </c>
      <c r="B83" t="s">
        <v>120</v>
      </c>
      <c r="C83" t="s">
        <v>37</v>
      </c>
      <c r="D83" s="3" t="str">
        <f t="shared" si="1"/>
        <v>Y</v>
      </c>
    </row>
    <row r="84" spans="1:4">
      <c r="A84" t="s">
        <v>100</v>
      </c>
      <c r="B84" t="s">
        <v>121</v>
      </c>
      <c r="C84" t="s">
        <v>100</v>
      </c>
      <c r="D84" s="3" t="str">
        <f t="shared" si="1"/>
        <v>Y</v>
      </c>
    </row>
    <row r="85" spans="1:4">
      <c r="A85" t="s">
        <v>61</v>
      </c>
      <c r="B85" t="s">
        <v>120</v>
      </c>
      <c r="C85" t="s">
        <v>61</v>
      </c>
      <c r="D85" s="3" t="str">
        <f t="shared" si="1"/>
        <v>Y</v>
      </c>
    </row>
    <row r="86" spans="1:4">
      <c r="A86" t="s">
        <v>98</v>
      </c>
      <c r="B86" t="s">
        <v>121</v>
      </c>
      <c r="C86" t="s">
        <v>98</v>
      </c>
      <c r="D86" s="3" t="str">
        <f t="shared" si="1"/>
        <v>Y</v>
      </c>
    </row>
    <row r="87" spans="1:4">
      <c r="A87" t="s">
        <v>21</v>
      </c>
      <c r="B87" t="s">
        <v>120</v>
      </c>
      <c r="C87" t="s">
        <v>21</v>
      </c>
      <c r="D87" s="3" t="str">
        <f t="shared" si="1"/>
        <v>Y</v>
      </c>
    </row>
    <row r="88" spans="1:4">
      <c r="A88" t="s">
        <v>83</v>
      </c>
      <c r="B88" t="s">
        <v>120</v>
      </c>
      <c r="C88" t="s">
        <v>83</v>
      </c>
      <c r="D88" s="3" t="str">
        <f t="shared" si="1"/>
        <v>Y</v>
      </c>
    </row>
    <row r="89" spans="1:4">
      <c r="A89" t="s">
        <v>25</v>
      </c>
      <c r="B89" t="s">
        <v>120</v>
      </c>
      <c r="C89" t="s">
        <v>25</v>
      </c>
      <c r="D89" s="3" t="str">
        <f t="shared" si="1"/>
        <v>Y</v>
      </c>
    </row>
    <row r="90" spans="1:4">
      <c r="A90" t="s">
        <v>82</v>
      </c>
      <c r="B90" t="s">
        <v>120</v>
      </c>
      <c r="C90" t="s">
        <v>82</v>
      </c>
      <c r="D90" s="3" t="str">
        <f t="shared" si="1"/>
        <v>Y</v>
      </c>
    </row>
    <row r="91" spans="1:4">
      <c r="A91" t="s">
        <v>2</v>
      </c>
      <c r="B91" t="s">
        <v>121</v>
      </c>
      <c r="C91" t="s">
        <v>2</v>
      </c>
      <c r="D91" s="3" t="str">
        <f t="shared" si="1"/>
        <v>Y</v>
      </c>
    </row>
    <row r="92" spans="1:4">
      <c r="A92" t="s">
        <v>20</v>
      </c>
      <c r="B92" t="s">
        <v>120</v>
      </c>
      <c r="C92" t="s">
        <v>20</v>
      </c>
      <c r="D92" s="3" t="str">
        <f t="shared" si="1"/>
        <v>Y</v>
      </c>
    </row>
    <row r="93" spans="1:4">
      <c r="A93" t="s">
        <v>84</v>
      </c>
      <c r="B93" t="s">
        <v>122</v>
      </c>
      <c r="C93" t="s">
        <v>84</v>
      </c>
      <c r="D93" s="3" t="str">
        <f t="shared" si="1"/>
        <v>Y</v>
      </c>
    </row>
    <row r="94" spans="1:4">
      <c r="A94" t="s">
        <v>114</v>
      </c>
      <c r="B94" t="s">
        <v>120</v>
      </c>
      <c r="C94" t="s">
        <v>114</v>
      </c>
      <c r="D94" s="3" t="str">
        <f t="shared" si="1"/>
        <v>Y</v>
      </c>
    </row>
    <row r="95" spans="1:4">
      <c r="A95" t="s">
        <v>93</v>
      </c>
      <c r="B95" t="s">
        <v>124</v>
      </c>
      <c r="C95" t="s">
        <v>93</v>
      </c>
      <c r="D95" s="3" t="str">
        <f t="shared" si="1"/>
        <v>Y</v>
      </c>
    </row>
    <row r="96" spans="1:4">
      <c r="A96" t="s">
        <v>40</v>
      </c>
      <c r="B96" t="s">
        <v>120</v>
      </c>
      <c r="C96" t="s">
        <v>40</v>
      </c>
      <c r="D96" s="3" t="str">
        <f t="shared" si="1"/>
        <v>Y</v>
      </c>
    </row>
    <row r="97" spans="1:4">
      <c r="A97" t="s">
        <v>44</v>
      </c>
      <c r="B97" t="s">
        <v>120</v>
      </c>
      <c r="C97" t="s">
        <v>44</v>
      </c>
      <c r="D97" s="3" t="str">
        <f t="shared" si="1"/>
        <v>Y</v>
      </c>
    </row>
    <row r="98" spans="1:4">
      <c r="A98" t="s">
        <v>33</v>
      </c>
      <c r="B98" t="s">
        <v>120</v>
      </c>
      <c r="C98" t="s">
        <v>33</v>
      </c>
      <c r="D98" s="3" t="str">
        <f t="shared" si="1"/>
        <v>Y</v>
      </c>
    </row>
    <row r="99" spans="1:4">
      <c r="A99" t="s">
        <v>18</v>
      </c>
      <c r="B99" t="s">
        <v>120</v>
      </c>
      <c r="C99" t="s">
        <v>18</v>
      </c>
      <c r="D99" s="3" t="str">
        <f t="shared" si="1"/>
        <v>Y</v>
      </c>
    </row>
    <row r="100" spans="1:4">
      <c r="A100" t="s">
        <v>49</v>
      </c>
      <c r="B100" t="s">
        <v>120</v>
      </c>
      <c r="C100" t="s">
        <v>49</v>
      </c>
      <c r="D100" s="3" t="str">
        <f t="shared" si="1"/>
        <v>Y</v>
      </c>
    </row>
    <row r="101" spans="1:4">
      <c r="A101" t="s">
        <v>55</v>
      </c>
      <c r="B101" t="s">
        <v>120</v>
      </c>
      <c r="C101" t="s">
        <v>55</v>
      </c>
      <c r="D101" s="3" t="str">
        <f t="shared" si="1"/>
        <v>Y</v>
      </c>
    </row>
    <row r="102" spans="1:4">
      <c r="A102" t="s">
        <v>39</v>
      </c>
      <c r="B102" t="s">
        <v>120</v>
      </c>
      <c r="C102" t="s">
        <v>39</v>
      </c>
      <c r="D102" s="3" t="str">
        <f t="shared" si="1"/>
        <v>Y</v>
      </c>
    </row>
    <row r="103" spans="1:4">
      <c r="A103" t="s">
        <v>101</v>
      </c>
      <c r="B103" t="s">
        <v>121</v>
      </c>
      <c r="C103" t="s">
        <v>101</v>
      </c>
      <c r="D103" s="3" t="str">
        <f t="shared" si="1"/>
        <v>Y</v>
      </c>
    </row>
    <row r="104" spans="1:4">
      <c r="A104" t="s">
        <v>8</v>
      </c>
      <c r="B104" t="s">
        <v>122</v>
      </c>
      <c r="C104" t="s">
        <v>8</v>
      </c>
      <c r="D104" s="3" t="str">
        <f t="shared" si="1"/>
        <v>Y</v>
      </c>
    </row>
    <row r="105" spans="1:4">
      <c r="A105" t="s">
        <v>103</v>
      </c>
      <c r="B105" t="s">
        <v>120</v>
      </c>
      <c r="D105" s="3" t="str">
        <f t="shared" si="1"/>
        <v>N</v>
      </c>
    </row>
    <row r="106" spans="1:4">
      <c r="A106" t="s">
        <v>57</v>
      </c>
      <c r="B106" t="s">
        <v>125</v>
      </c>
      <c r="C106" t="s">
        <v>57</v>
      </c>
      <c r="D106" s="3" t="str">
        <f t="shared" si="1"/>
        <v>Y</v>
      </c>
    </row>
    <row r="107" spans="1:4">
      <c r="A107" t="s">
        <v>28</v>
      </c>
      <c r="B107" t="s">
        <v>120</v>
      </c>
      <c r="C107" t="s">
        <v>28</v>
      </c>
      <c r="D107" s="3" t="str">
        <f t="shared" si="1"/>
        <v>Y</v>
      </c>
    </row>
    <row r="108" spans="1:4">
      <c r="A108" t="s">
        <v>115</v>
      </c>
      <c r="B108" t="s">
        <v>120</v>
      </c>
      <c r="C108" t="s">
        <v>115</v>
      </c>
      <c r="D108" s="3" t="str">
        <f t="shared" si="1"/>
        <v>Y</v>
      </c>
    </row>
    <row r="109" spans="1:4">
      <c r="A109" t="s">
        <v>107</v>
      </c>
      <c r="B109" t="s">
        <v>125</v>
      </c>
      <c r="C109" t="s">
        <v>107</v>
      </c>
      <c r="D109" s="3" t="str">
        <f t="shared" si="1"/>
        <v>Y</v>
      </c>
    </row>
    <row r="110" spans="1:4">
      <c r="A110" t="s">
        <v>5</v>
      </c>
      <c r="B110" t="s">
        <v>120</v>
      </c>
      <c r="C110" t="s">
        <v>5</v>
      </c>
      <c r="D110" s="3" t="str">
        <f t="shared" si="1"/>
        <v>Y</v>
      </c>
    </row>
    <row r="111" spans="1:4">
      <c r="A111" t="s">
        <v>95</v>
      </c>
      <c r="B111" t="s">
        <v>121</v>
      </c>
      <c r="C111" t="s">
        <v>95</v>
      </c>
      <c r="D111" s="3" t="str">
        <f t="shared" si="1"/>
        <v>Y</v>
      </c>
    </row>
    <row r="112" spans="1:4">
      <c r="A112" t="s">
        <v>73</v>
      </c>
      <c r="B112" t="s">
        <v>120</v>
      </c>
      <c r="C112" t="s">
        <v>66</v>
      </c>
      <c r="D112" s="3" t="str">
        <f t="shared" si="1"/>
        <v>Y</v>
      </c>
    </row>
    <row r="113" spans="1:4">
      <c r="A113" t="s">
        <v>94</v>
      </c>
      <c r="B113" t="s">
        <v>125</v>
      </c>
      <c r="C113" t="s">
        <v>94</v>
      </c>
      <c r="D113" s="3" t="str">
        <f t="shared" si="1"/>
        <v>Y</v>
      </c>
    </row>
    <row r="114" spans="1:4">
      <c r="A114" t="s">
        <v>67</v>
      </c>
      <c r="B114" t="s">
        <v>120</v>
      </c>
      <c r="C114" t="s">
        <v>67</v>
      </c>
      <c r="D114" s="3" t="str">
        <f t="shared" si="1"/>
        <v>Y</v>
      </c>
    </row>
    <row r="115" spans="1:4">
      <c r="A115" t="s">
        <v>6</v>
      </c>
      <c r="B115" t="s">
        <v>120</v>
      </c>
      <c r="C115" t="s">
        <v>6</v>
      </c>
      <c r="D115" s="3" t="str">
        <f t="shared" si="1"/>
        <v>Y</v>
      </c>
    </row>
    <row r="116" spans="1:4">
      <c r="A116" t="s">
        <v>10</v>
      </c>
      <c r="B116" t="s">
        <v>122</v>
      </c>
      <c r="C116" t="s">
        <v>10</v>
      </c>
      <c r="D116" s="3" t="str">
        <f t="shared" si="1"/>
        <v>Y</v>
      </c>
    </row>
    <row r="117" spans="1:4">
      <c r="A117" t="s">
        <v>23</v>
      </c>
      <c r="B117" t="s">
        <v>123</v>
      </c>
      <c r="C117" t="s">
        <v>23</v>
      </c>
      <c r="D117" s="3" t="str">
        <f t="shared" si="1"/>
        <v>Y</v>
      </c>
    </row>
    <row r="118" spans="1:4">
      <c r="A118" t="s">
        <v>41</v>
      </c>
      <c r="B118" t="s">
        <v>120</v>
      </c>
      <c r="C118" t="s">
        <v>41</v>
      </c>
      <c r="D118" s="3" t="str">
        <f t="shared" si="1"/>
        <v>Y</v>
      </c>
    </row>
    <row r="119" spans="1:4">
      <c r="A119" t="s">
        <v>86</v>
      </c>
      <c r="B119" t="s">
        <v>124</v>
      </c>
      <c r="C119" t="s">
        <v>86</v>
      </c>
      <c r="D119" s="3" t="str">
        <f t="shared" si="1"/>
        <v>Y</v>
      </c>
    </row>
    <row r="120" spans="1:4">
      <c r="A120" s="4" t="s">
        <v>4</v>
      </c>
      <c r="B120" s="4" t="s">
        <v>120</v>
      </c>
      <c r="C120" s="4" t="s">
        <v>4</v>
      </c>
      <c r="D120" s="5" t="str">
        <f t="shared" si="1"/>
        <v>Y</v>
      </c>
    </row>
    <row r="121" spans="1:4">
      <c r="C121" s="6" t="s">
        <v>187</v>
      </c>
      <c r="D121" s="3">
        <f>COUNTIF(D4:D120,"Y")+1</f>
        <v>117</v>
      </c>
    </row>
    <row r="122" spans="1:4">
      <c r="C122" t="s">
        <v>188</v>
      </c>
      <c r="D122" s="3">
        <f>COUNTIF(A4:A120,"&lt;&gt;0")</f>
        <v>117</v>
      </c>
    </row>
    <row r="123" spans="1:4">
      <c r="C123" t="s">
        <v>129</v>
      </c>
      <c r="D123" s="7">
        <f>D121/D122</f>
        <v>1</v>
      </c>
    </row>
    <row r="125" spans="1:4">
      <c r="C125" s="8" t="s">
        <v>130</v>
      </c>
    </row>
    <row r="126" spans="1:4">
      <c r="C126" s="8" t="s">
        <v>191</v>
      </c>
    </row>
  </sheetData>
  <sortState ref="C2:C128">
    <sortCondition ref="C2:C12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136"/>
  <sheetViews>
    <sheetView topLeftCell="D1" zoomScale="70" zoomScaleNormal="70" workbookViewId="0">
      <pane ySplit="3" topLeftCell="A123" activePane="bottomLeft" state="frozen"/>
      <selection pane="bottomLeft" activeCell="D130" sqref="D130:M135"/>
    </sheetView>
  </sheetViews>
  <sheetFormatPr defaultRowHeight="15"/>
  <cols>
    <col min="1" max="1" width="23.7109375" customWidth="1"/>
    <col min="2" max="2" width="14.140625" customWidth="1"/>
    <col min="3" max="3" width="25.140625" customWidth="1"/>
    <col min="4" max="4" width="18.140625" customWidth="1"/>
    <col min="5" max="5" width="18.5703125" customWidth="1"/>
    <col min="6" max="6" width="19.28515625" customWidth="1"/>
    <col min="7" max="7" width="20.28515625" customWidth="1"/>
    <col min="8" max="8" width="19.28515625" customWidth="1"/>
    <col min="9" max="9" width="20.28515625" customWidth="1"/>
    <col min="10" max="10" width="19.28515625" customWidth="1"/>
    <col min="11" max="11" width="20.28515625" customWidth="1"/>
    <col min="12" max="12" width="19.28515625" customWidth="1"/>
    <col min="13" max="13" width="20.28515625" customWidth="1"/>
  </cols>
  <sheetData>
    <row r="1" spans="1:13">
      <c r="A1" s="1" t="s">
        <v>178</v>
      </c>
    </row>
    <row r="2" spans="1:13">
      <c r="A2" s="1" t="s">
        <v>179</v>
      </c>
    </row>
    <row r="3" spans="1:13" s="10" customFormat="1" ht="30">
      <c r="A3" s="10" t="s">
        <v>0</v>
      </c>
      <c r="B3" s="10" t="s">
        <v>119</v>
      </c>
      <c r="C3" s="10" t="s">
        <v>131</v>
      </c>
      <c r="D3" s="10" t="s">
        <v>132</v>
      </c>
      <c r="E3" s="10" t="s">
        <v>133</v>
      </c>
      <c r="F3" s="10" t="s">
        <v>134</v>
      </c>
      <c r="G3" s="10" t="s">
        <v>135</v>
      </c>
      <c r="H3" s="10" t="s">
        <v>171</v>
      </c>
      <c r="I3" s="10" t="s">
        <v>136</v>
      </c>
      <c r="J3" s="10" t="s">
        <v>137</v>
      </c>
      <c r="K3" s="10" t="s">
        <v>138</v>
      </c>
      <c r="L3" s="10" t="s">
        <v>139</v>
      </c>
      <c r="M3" s="10" t="s">
        <v>140</v>
      </c>
    </row>
    <row r="4" spans="1:13">
      <c r="A4" t="s">
        <v>35</v>
      </c>
      <c r="B4" t="s">
        <v>120</v>
      </c>
      <c r="C4" t="s">
        <v>150</v>
      </c>
      <c r="D4" s="9">
        <v>40393</v>
      </c>
      <c r="E4" s="9">
        <v>40393</v>
      </c>
      <c r="F4" t="s">
        <v>142</v>
      </c>
      <c r="G4" t="s">
        <v>142</v>
      </c>
      <c r="K4" s="9">
        <v>40393</v>
      </c>
      <c r="M4" t="s">
        <v>143</v>
      </c>
    </row>
    <row r="5" spans="1:13">
      <c r="A5" t="s">
        <v>35</v>
      </c>
      <c r="B5" t="s">
        <v>120</v>
      </c>
      <c r="C5" t="s">
        <v>150</v>
      </c>
      <c r="D5" s="9">
        <v>40393</v>
      </c>
      <c r="E5" s="9">
        <v>40454</v>
      </c>
      <c r="F5" t="s">
        <v>142</v>
      </c>
      <c r="G5" t="s">
        <v>142</v>
      </c>
      <c r="K5" s="9">
        <v>40394</v>
      </c>
      <c r="M5" t="s">
        <v>143</v>
      </c>
    </row>
    <row r="6" spans="1:13">
      <c r="A6" t="s">
        <v>116</v>
      </c>
      <c r="B6" t="s">
        <v>120</v>
      </c>
      <c r="C6" t="s">
        <v>151</v>
      </c>
      <c r="D6" s="9">
        <v>40382</v>
      </c>
      <c r="E6" s="9">
        <v>40458</v>
      </c>
      <c r="F6" t="s">
        <v>143</v>
      </c>
      <c r="G6" t="s">
        <v>143</v>
      </c>
      <c r="J6" s="9">
        <v>40604</v>
      </c>
      <c r="M6" t="s">
        <v>143</v>
      </c>
    </row>
    <row r="7" spans="1:13">
      <c r="A7" t="s">
        <v>81</v>
      </c>
      <c r="B7" t="s">
        <v>120</v>
      </c>
      <c r="C7" t="s">
        <v>152</v>
      </c>
      <c r="D7" s="9">
        <v>40378</v>
      </c>
      <c r="E7" s="9">
        <v>40470</v>
      </c>
      <c r="F7" t="s">
        <v>143</v>
      </c>
      <c r="G7" t="s">
        <v>143</v>
      </c>
      <c r="J7" s="9">
        <v>40603</v>
      </c>
      <c r="M7" t="s">
        <v>143</v>
      </c>
    </row>
    <row r="8" spans="1:13">
      <c r="A8" t="s">
        <v>66</v>
      </c>
      <c r="B8" t="s">
        <v>120</v>
      </c>
      <c r="C8" t="s">
        <v>153</v>
      </c>
      <c r="D8" s="9">
        <v>40450</v>
      </c>
      <c r="E8" s="9">
        <v>40511</v>
      </c>
      <c r="F8" t="s">
        <v>142</v>
      </c>
      <c r="G8" t="s">
        <v>142</v>
      </c>
      <c r="K8" s="9">
        <v>40450</v>
      </c>
      <c r="M8" t="s">
        <v>143</v>
      </c>
    </row>
    <row r="9" spans="1:13">
      <c r="A9" t="s">
        <v>66</v>
      </c>
      <c r="B9" t="s">
        <v>120</v>
      </c>
      <c r="C9" t="s">
        <v>153</v>
      </c>
      <c r="D9" s="9">
        <v>40450</v>
      </c>
      <c r="E9" s="9">
        <v>40511</v>
      </c>
      <c r="F9" t="s">
        <v>143</v>
      </c>
      <c r="G9" t="s">
        <v>142</v>
      </c>
      <c r="J9" s="9">
        <v>40521</v>
      </c>
      <c r="M9" t="s">
        <v>143</v>
      </c>
    </row>
    <row r="10" spans="1:13">
      <c r="A10" t="s">
        <v>66</v>
      </c>
      <c r="B10" t="s">
        <v>120</v>
      </c>
      <c r="C10" t="s">
        <v>153</v>
      </c>
      <c r="D10" s="9">
        <v>40450</v>
      </c>
      <c r="E10" s="9">
        <v>40511</v>
      </c>
      <c r="F10" t="s">
        <v>143</v>
      </c>
      <c r="G10" t="s">
        <v>142</v>
      </c>
      <c r="J10" s="9">
        <v>40521</v>
      </c>
      <c r="M10" t="s">
        <v>143</v>
      </c>
    </row>
    <row r="11" spans="1:13">
      <c r="A11" t="s">
        <v>114</v>
      </c>
      <c r="B11" t="s">
        <v>120</v>
      </c>
      <c r="C11" t="s">
        <v>154</v>
      </c>
      <c r="D11" s="9">
        <v>40463</v>
      </c>
      <c r="E11" s="9">
        <v>40524</v>
      </c>
      <c r="F11" t="s">
        <v>143</v>
      </c>
      <c r="G11" t="s">
        <v>143</v>
      </c>
      <c r="K11" s="9">
        <v>40612</v>
      </c>
      <c r="M11" t="s">
        <v>143</v>
      </c>
    </row>
    <row r="12" spans="1:13">
      <c r="A12" t="s">
        <v>71</v>
      </c>
      <c r="B12" t="s">
        <v>120</v>
      </c>
      <c r="C12" t="s">
        <v>153</v>
      </c>
      <c r="D12" s="9">
        <v>40463</v>
      </c>
      <c r="E12" s="9">
        <v>40524</v>
      </c>
      <c r="F12" t="s">
        <v>143</v>
      </c>
      <c r="G12" t="s">
        <v>143</v>
      </c>
      <c r="K12" s="9">
        <v>40578</v>
      </c>
      <c r="M12" t="s">
        <v>143</v>
      </c>
    </row>
    <row r="13" spans="1:13">
      <c r="A13" t="s">
        <v>115</v>
      </c>
      <c r="B13" t="s">
        <v>120</v>
      </c>
      <c r="C13" t="s">
        <v>154</v>
      </c>
      <c r="D13" s="9">
        <v>40464</v>
      </c>
      <c r="E13" s="9">
        <v>40525</v>
      </c>
      <c r="F13" t="s">
        <v>143</v>
      </c>
      <c r="G13" t="s">
        <v>143</v>
      </c>
      <c r="L13" s="9">
        <v>40602</v>
      </c>
      <c r="M13" t="s">
        <v>143</v>
      </c>
    </row>
    <row r="14" spans="1:13">
      <c r="A14" t="s">
        <v>60</v>
      </c>
      <c r="B14" t="s">
        <v>120</v>
      </c>
      <c r="C14" t="s">
        <v>153</v>
      </c>
      <c r="D14" s="9">
        <v>40464</v>
      </c>
      <c r="E14" s="9">
        <v>40525</v>
      </c>
      <c r="F14" t="s">
        <v>143</v>
      </c>
      <c r="G14" t="s">
        <v>143</v>
      </c>
      <c r="K14" s="9">
        <v>40578</v>
      </c>
      <c r="M14" t="s">
        <v>143</v>
      </c>
    </row>
    <row r="15" spans="1:13">
      <c r="A15" t="s">
        <v>113</v>
      </c>
      <c r="B15" t="s">
        <v>120</v>
      </c>
      <c r="C15" t="s">
        <v>154</v>
      </c>
      <c r="D15" s="9">
        <v>40464</v>
      </c>
      <c r="E15" s="9">
        <v>40525</v>
      </c>
      <c r="F15" t="s">
        <v>143</v>
      </c>
      <c r="G15" t="s">
        <v>142</v>
      </c>
      <c r="K15" s="9">
        <v>40532</v>
      </c>
      <c r="M15" t="s">
        <v>143</v>
      </c>
    </row>
    <row r="16" spans="1:13">
      <c r="A16" t="s">
        <v>62</v>
      </c>
      <c r="B16" t="s">
        <v>120</v>
      </c>
      <c r="C16" t="s">
        <v>153</v>
      </c>
      <c r="D16" s="9">
        <v>40465</v>
      </c>
      <c r="E16" s="9">
        <v>40526</v>
      </c>
      <c r="F16" t="s">
        <v>142</v>
      </c>
      <c r="G16" t="s">
        <v>142</v>
      </c>
      <c r="K16" s="9">
        <v>40528</v>
      </c>
      <c r="M16" t="s">
        <v>143</v>
      </c>
    </row>
    <row r="17" spans="1:13">
      <c r="A17" t="s">
        <v>75</v>
      </c>
      <c r="B17" t="s">
        <v>120</v>
      </c>
      <c r="C17" t="s">
        <v>155</v>
      </c>
      <c r="D17" s="9">
        <v>40465</v>
      </c>
      <c r="E17" s="9">
        <v>40526</v>
      </c>
      <c r="F17" t="s">
        <v>143</v>
      </c>
      <c r="G17" t="s">
        <v>143</v>
      </c>
      <c r="K17" s="9">
        <v>40578</v>
      </c>
      <c r="M17" t="s">
        <v>143</v>
      </c>
    </row>
    <row r="18" spans="1:13">
      <c r="A18" t="s">
        <v>61</v>
      </c>
      <c r="B18" t="s">
        <v>120</v>
      </c>
      <c r="C18" t="s">
        <v>153</v>
      </c>
      <c r="D18" s="9">
        <v>40470</v>
      </c>
      <c r="E18" s="9">
        <v>40531</v>
      </c>
      <c r="F18" t="s">
        <v>142</v>
      </c>
      <c r="G18" t="s">
        <v>142</v>
      </c>
      <c r="K18" s="9">
        <v>40519</v>
      </c>
      <c r="M18" t="s">
        <v>143</v>
      </c>
    </row>
    <row r="19" spans="1:13">
      <c r="A19" t="s">
        <v>68</v>
      </c>
      <c r="B19" t="s">
        <v>120</v>
      </c>
      <c r="C19" t="s">
        <v>153</v>
      </c>
      <c r="D19" s="9">
        <v>40485</v>
      </c>
      <c r="E19" s="9">
        <v>40546</v>
      </c>
      <c r="F19" t="s">
        <v>143</v>
      </c>
      <c r="G19" t="s">
        <v>142</v>
      </c>
      <c r="J19" s="9"/>
      <c r="K19" s="9">
        <v>40549</v>
      </c>
      <c r="M19" t="s">
        <v>143</v>
      </c>
    </row>
    <row r="20" spans="1:13">
      <c r="A20" t="s">
        <v>40</v>
      </c>
      <c r="B20" t="s">
        <v>120</v>
      </c>
      <c r="C20" t="s">
        <v>150</v>
      </c>
      <c r="D20" s="9">
        <v>40494</v>
      </c>
      <c r="E20" s="9">
        <v>40555</v>
      </c>
      <c r="F20" t="s">
        <v>143</v>
      </c>
      <c r="G20" t="s">
        <v>143</v>
      </c>
      <c r="K20" s="9">
        <v>40627</v>
      </c>
      <c r="M20" t="s">
        <v>143</v>
      </c>
    </row>
    <row r="21" spans="1:13">
      <c r="A21" t="s">
        <v>37</v>
      </c>
      <c r="B21" t="s">
        <v>120</v>
      </c>
      <c r="C21" t="s">
        <v>150</v>
      </c>
      <c r="D21" s="9">
        <v>40494</v>
      </c>
      <c r="E21" s="9">
        <v>40555</v>
      </c>
      <c r="F21" t="s">
        <v>143</v>
      </c>
      <c r="G21" t="s">
        <v>143</v>
      </c>
      <c r="K21" s="9">
        <v>40630</v>
      </c>
      <c r="M21" t="s">
        <v>143</v>
      </c>
    </row>
    <row r="22" spans="1:13">
      <c r="A22" t="s">
        <v>39</v>
      </c>
      <c r="B22" t="s">
        <v>120</v>
      </c>
      <c r="C22" t="s">
        <v>150</v>
      </c>
      <c r="D22" s="9">
        <v>40494</v>
      </c>
      <c r="E22" s="9">
        <v>40555</v>
      </c>
      <c r="F22" t="s">
        <v>143</v>
      </c>
      <c r="G22" t="s">
        <v>142</v>
      </c>
      <c r="J22" s="9">
        <v>40585</v>
      </c>
      <c r="M22" t="s">
        <v>143</v>
      </c>
    </row>
    <row r="23" spans="1:13">
      <c r="A23" t="s">
        <v>42</v>
      </c>
      <c r="B23" t="s">
        <v>120</v>
      </c>
      <c r="C23" t="s">
        <v>150</v>
      </c>
      <c r="D23" s="9">
        <v>40500</v>
      </c>
      <c r="E23" s="9">
        <v>40561</v>
      </c>
      <c r="F23" t="s">
        <v>143</v>
      </c>
      <c r="G23" t="s">
        <v>143</v>
      </c>
      <c r="K23" s="9">
        <v>40718</v>
      </c>
      <c r="M23" t="s">
        <v>143</v>
      </c>
    </row>
    <row r="24" spans="1:13">
      <c r="A24" t="s">
        <v>48</v>
      </c>
      <c r="B24" t="s">
        <v>120</v>
      </c>
      <c r="C24" t="s">
        <v>150</v>
      </c>
      <c r="D24" s="9">
        <v>40500</v>
      </c>
      <c r="E24" s="9">
        <v>40561</v>
      </c>
      <c r="F24" t="s">
        <v>142</v>
      </c>
      <c r="G24" t="s">
        <v>142</v>
      </c>
      <c r="K24" s="9">
        <v>40518</v>
      </c>
      <c r="M24" t="s">
        <v>143</v>
      </c>
    </row>
    <row r="25" spans="1:13">
      <c r="A25" t="s">
        <v>46</v>
      </c>
      <c r="B25" t="s">
        <v>120</v>
      </c>
      <c r="C25" t="s">
        <v>150</v>
      </c>
      <c r="D25" s="9">
        <v>40500</v>
      </c>
      <c r="E25" s="9">
        <v>40561</v>
      </c>
      <c r="F25" t="s">
        <v>142</v>
      </c>
      <c r="G25" t="s">
        <v>142</v>
      </c>
      <c r="K25" s="9">
        <v>40217</v>
      </c>
      <c r="M25" t="s">
        <v>143</v>
      </c>
    </row>
    <row r="26" spans="1:13">
      <c r="A26" t="s">
        <v>52</v>
      </c>
      <c r="B26" t="s">
        <v>120</v>
      </c>
      <c r="C26" t="s">
        <v>150</v>
      </c>
      <c r="D26" s="9">
        <v>40501</v>
      </c>
      <c r="E26" s="9">
        <v>40562</v>
      </c>
      <c r="F26" t="s">
        <v>143</v>
      </c>
      <c r="G26" t="s">
        <v>142</v>
      </c>
      <c r="K26" s="9">
        <v>40582</v>
      </c>
      <c r="M26" t="s">
        <v>143</v>
      </c>
    </row>
    <row r="27" spans="1:13">
      <c r="A27" t="s">
        <v>50</v>
      </c>
      <c r="B27" t="s">
        <v>120</v>
      </c>
      <c r="C27" t="s">
        <v>150</v>
      </c>
      <c r="D27" s="9">
        <v>40501</v>
      </c>
      <c r="E27" s="9">
        <v>40562</v>
      </c>
      <c r="F27" t="s">
        <v>143</v>
      </c>
      <c r="G27" t="s">
        <v>143</v>
      </c>
      <c r="K27" s="9">
        <v>40633</v>
      </c>
      <c r="M27" t="s">
        <v>143</v>
      </c>
    </row>
    <row r="28" spans="1:13">
      <c r="A28" t="s">
        <v>56</v>
      </c>
      <c r="B28" t="s">
        <v>120</v>
      </c>
      <c r="C28" t="s">
        <v>150</v>
      </c>
      <c r="D28" s="9">
        <v>40501</v>
      </c>
      <c r="E28" s="9">
        <v>40562</v>
      </c>
      <c r="F28" t="s">
        <v>142</v>
      </c>
      <c r="G28" t="s">
        <v>142</v>
      </c>
      <c r="K28" s="9">
        <v>40578</v>
      </c>
      <c r="M28" t="s">
        <v>143</v>
      </c>
    </row>
    <row r="29" spans="1:13">
      <c r="A29" t="s">
        <v>41</v>
      </c>
      <c r="B29" t="s">
        <v>120</v>
      </c>
      <c r="C29" t="s">
        <v>150</v>
      </c>
      <c r="D29" s="9">
        <v>40504</v>
      </c>
      <c r="E29" s="9">
        <v>40565</v>
      </c>
      <c r="F29" t="s">
        <v>142</v>
      </c>
      <c r="G29" t="s">
        <v>142</v>
      </c>
      <c r="K29" s="9">
        <v>40557</v>
      </c>
      <c r="M29" t="s">
        <v>143</v>
      </c>
    </row>
    <row r="30" spans="1:13">
      <c r="A30" t="s">
        <v>67</v>
      </c>
      <c r="B30" t="s">
        <v>120</v>
      </c>
      <c r="C30" t="s">
        <v>153</v>
      </c>
      <c r="D30" s="9">
        <v>40506</v>
      </c>
      <c r="E30" s="9">
        <v>40567</v>
      </c>
      <c r="F30" t="s">
        <v>143</v>
      </c>
      <c r="G30" t="s">
        <v>143</v>
      </c>
      <c r="J30" s="9">
        <v>40641</v>
      </c>
      <c r="M30" t="s">
        <v>143</v>
      </c>
    </row>
    <row r="31" spans="1:13">
      <c r="A31" t="s">
        <v>51</v>
      </c>
      <c r="B31" t="s">
        <v>120</v>
      </c>
      <c r="C31" t="s">
        <v>150</v>
      </c>
      <c r="D31" s="9">
        <v>40506</v>
      </c>
      <c r="E31" s="9">
        <v>40567</v>
      </c>
      <c r="F31" t="s">
        <v>142</v>
      </c>
      <c r="G31" t="s">
        <v>142</v>
      </c>
      <c r="K31" s="9">
        <v>40578</v>
      </c>
      <c r="M31" t="s">
        <v>143</v>
      </c>
    </row>
    <row r="32" spans="1:13">
      <c r="A32" t="s">
        <v>69</v>
      </c>
      <c r="B32" t="s">
        <v>120</v>
      </c>
      <c r="C32" t="s">
        <v>153</v>
      </c>
      <c r="D32" s="9">
        <v>40569</v>
      </c>
      <c r="E32" s="9">
        <v>40569</v>
      </c>
      <c r="F32" t="s">
        <v>142</v>
      </c>
      <c r="G32" t="s">
        <v>142</v>
      </c>
      <c r="K32" s="9">
        <v>40569</v>
      </c>
      <c r="M32" t="s">
        <v>143</v>
      </c>
    </row>
    <row r="33" spans="1:13">
      <c r="A33" t="s">
        <v>36</v>
      </c>
      <c r="B33" t="s">
        <v>120</v>
      </c>
      <c r="C33" t="s">
        <v>150</v>
      </c>
      <c r="D33" s="9">
        <v>40527</v>
      </c>
      <c r="E33" s="9">
        <v>40574</v>
      </c>
      <c r="F33" t="s">
        <v>143</v>
      </c>
      <c r="G33" t="s">
        <v>142</v>
      </c>
      <c r="K33" s="9">
        <v>40585</v>
      </c>
      <c r="M33" t="s">
        <v>143</v>
      </c>
    </row>
    <row r="34" spans="1:13">
      <c r="A34" t="s">
        <v>92</v>
      </c>
      <c r="B34" t="s">
        <v>124</v>
      </c>
      <c r="C34" t="s">
        <v>156</v>
      </c>
      <c r="D34" s="9">
        <v>40574</v>
      </c>
      <c r="E34" s="9">
        <v>40574</v>
      </c>
      <c r="F34" t="s">
        <v>142</v>
      </c>
      <c r="G34" t="s">
        <v>142</v>
      </c>
      <c r="K34" s="9">
        <v>40574</v>
      </c>
      <c r="M34" t="s">
        <v>143</v>
      </c>
    </row>
    <row r="35" spans="1:13">
      <c r="A35" t="s">
        <v>54</v>
      </c>
      <c r="B35" t="s">
        <v>120</v>
      </c>
      <c r="C35" t="s">
        <v>150</v>
      </c>
      <c r="D35" s="9">
        <v>40528</v>
      </c>
      <c r="E35" s="9">
        <v>40574</v>
      </c>
      <c r="F35" t="s">
        <v>143</v>
      </c>
      <c r="G35" t="s">
        <v>143</v>
      </c>
      <c r="K35" s="9">
        <v>40626</v>
      </c>
      <c r="M35" t="s">
        <v>143</v>
      </c>
    </row>
    <row r="36" spans="1:13">
      <c r="A36" t="s">
        <v>80</v>
      </c>
      <c r="B36" t="s">
        <v>120</v>
      </c>
      <c r="C36" t="s">
        <v>152</v>
      </c>
      <c r="D36" s="9">
        <v>40529</v>
      </c>
      <c r="E36" s="9">
        <v>40574</v>
      </c>
      <c r="F36" t="s">
        <v>143</v>
      </c>
      <c r="G36" t="s">
        <v>143</v>
      </c>
      <c r="J36" s="9">
        <v>40651</v>
      </c>
      <c r="M36" t="s">
        <v>143</v>
      </c>
    </row>
    <row r="37" spans="1:13">
      <c r="A37" t="s">
        <v>44</v>
      </c>
      <c r="B37" t="s">
        <v>120</v>
      </c>
      <c r="C37" t="s">
        <v>150</v>
      </c>
      <c r="D37" s="9">
        <v>40528</v>
      </c>
      <c r="E37" s="9">
        <v>40574</v>
      </c>
      <c r="F37" t="s">
        <v>143</v>
      </c>
      <c r="G37" t="s">
        <v>143</v>
      </c>
      <c r="H37" s="9">
        <v>40746</v>
      </c>
      <c r="L37" s="9"/>
      <c r="M37" t="s">
        <v>143</v>
      </c>
    </row>
    <row r="38" spans="1:13">
      <c r="A38" t="s">
        <v>38</v>
      </c>
      <c r="B38" t="s">
        <v>120</v>
      </c>
      <c r="C38" t="s">
        <v>150</v>
      </c>
      <c r="D38" s="9">
        <v>40528</v>
      </c>
      <c r="E38" s="9">
        <v>40574</v>
      </c>
      <c r="F38" t="s">
        <v>142</v>
      </c>
      <c r="G38" t="s">
        <v>142</v>
      </c>
      <c r="K38" s="9">
        <v>40578</v>
      </c>
      <c r="M38" t="s">
        <v>143</v>
      </c>
    </row>
    <row r="39" spans="1:13">
      <c r="A39" t="s">
        <v>43</v>
      </c>
      <c r="B39" t="s">
        <v>120</v>
      </c>
      <c r="C39" t="s">
        <v>150</v>
      </c>
      <c r="D39" s="9">
        <v>40528</v>
      </c>
      <c r="E39" s="9">
        <v>40574</v>
      </c>
      <c r="F39" t="s">
        <v>143</v>
      </c>
      <c r="G39" t="s">
        <v>143</v>
      </c>
      <c r="J39" s="9">
        <v>40731</v>
      </c>
      <c r="L39" s="9"/>
      <c r="M39" t="s">
        <v>143</v>
      </c>
    </row>
    <row r="40" spans="1:13">
      <c r="A40" t="s">
        <v>49</v>
      </c>
      <c r="B40" t="s">
        <v>120</v>
      </c>
      <c r="C40" t="s">
        <v>150</v>
      </c>
      <c r="D40" s="9">
        <v>40527</v>
      </c>
      <c r="E40" s="9">
        <v>40574</v>
      </c>
      <c r="F40" t="s">
        <v>143</v>
      </c>
      <c r="G40" t="s">
        <v>142</v>
      </c>
      <c r="I40" s="9"/>
      <c r="K40" s="9">
        <v>40582</v>
      </c>
      <c r="M40" t="s">
        <v>143</v>
      </c>
    </row>
    <row r="41" spans="1:13">
      <c r="A41" t="s">
        <v>53</v>
      </c>
      <c r="B41" t="s">
        <v>120</v>
      </c>
      <c r="C41" t="s">
        <v>150</v>
      </c>
      <c r="D41" s="9">
        <v>40527</v>
      </c>
      <c r="E41" s="9">
        <v>40574</v>
      </c>
      <c r="F41" t="s">
        <v>143</v>
      </c>
      <c r="G41" t="s">
        <v>142</v>
      </c>
      <c r="K41" s="9">
        <v>40599</v>
      </c>
      <c r="M41" t="s">
        <v>143</v>
      </c>
    </row>
    <row r="42" spans="1:13">
      <c r="A42" t="s">
        <v>89</v>
      </c>
      <c r="B42" t="s">
        <v>124</v>
      </c>
      <c r="C42" t="s">
        <v>156</v>
      </c>
      <c r="D42" s="9">
        <v>40574</v>
      </c>
      <c r="E42" s="9">
        <v>40574</v>
      </c>
      <c r="F42" t="s">
        <v>142</v>
      </c>
      <c r="G42" t="s">
        <v>142</v>
      </c>
      <c r="K42" s="9">
        <v>40574</v>
      </c>
      <c r="M42" t="s">
        <v>143</v>
      </c>
    </row>
    <row r="43" spans="1:13">
      <c r="A43" t="s">
        <v>47</v>
      </c>
      <c r="B43" t="s">
        <v>120</v>
      </c>
      <c r="C43" t="s">
        <v>150</v>
      </c>
      <c r="D43" s="9">
        <v>40527</v>
      </c>
      <c r="E43" s="9">
        <v>40574</v>
      </c>
      <c r="F43" t="s">
        <v>143</v>
      </c>
      <c r="G43" t="s">
        <v>142</v>
      </c>
      <c r="K43" s="9">
        <v>40605</v>
      </c>
      <c r="M43" t="s">
        <v>143</v>
      </c>
    </row>
    <row r="44" spans="1:13">
      <c r="A44" t="s">
        <v>93</v>
      </c>
      <c r="B44" t="s">
        <v>124</v>
      </c>
      <c r="C44" t="s">
        <v>156</v>
      </c>
      <c r="D44" s="9">
        <v>40574</v>
      </c>
      <c r="E44" s="9">
        <v>40574</v>
      </c>
      <c r="F44" t="s">
        <v>142</v>
      </c>
      <c r="G44" t="s">
        <v>142</v>
      </c>
      <c r="K44" s="9">
        <v>40574</v>
      </c>
      <c r="M44" t="s">
        <v>143</v>
      </c>
    </row>
    <row r="45" spans="1:13">
      <c r="A45" t="s">
        <v>55</v>
      </c>
      <c r="B45" t="s">
        <v>120</v>
      </c>
      <c r="C45" t="s">
        <v>150</v>
      </c>
      <c r="D45" s="9">
        <v>40527</v>
      </c>
      <c r="E45" s="9">
        <v>40574</v>
      </c>
      <c r="F45" t="s">
        <v>143</v>
      </c>
      <c r="G45" t="s">
        <v>142</v>
      </c>
      <c r="K45" s="9">
        <v>40582</v>
      </c>
      <c r="M45" t="s">
        <v>143</v>
      </c>
    </row>
    <row r="46" spans="1:13">
      <c r="A46" t="s">
        <v>45</v>
      </c>
      <c r="B46" t="s">
        <v>120</v>
      </c>
      <c r="C46" t="s">
        <v>150</v>
      </c>
      <c r="D46" s="9">
        <v>40528</v>
      </c>
      <c r="E46" s="9">
        <v>40574</v>
      </c>
      <c r="F46" t="s">
        <v>142</v>
      </c>
      <c r="G46" t="s">
        <v>142</v>
      </c>
      <c r="J46" s="9">
        <v>40533</v>
      </c>
      <c r="M46" t="s">
        <v>143</v>
      </c>
    </row>
    <row r="47" spans="1:13">
      <c r="A47" t="s">
        <v>99</v>
      </c>
      <c r="B47" t="s">
        <v>121</v>
      </c>
      <c r="C47" t="s">
        <v>144</v>
      </c>
      <c r="D47" s="9">
        <v>40548</v>
      </c>
      <c r="E47" s="9">
        <v>40579</v>
      </c>
      <c r="F47" t="s">
        <v>142</v>
      </c>
      <c r="G47" t="s">
        <v>142</v>
      </c>
      <c r="K47" s="9">
        <v>40579</v>
      </c>
      <c r="M47" t="s">
        <v>143</v>
      </c>
    </row>
    <row r="48" spans="1:13">
      <c r="A48" t="s">
        <v>97</v>
      </c>
      <c r="B48" t="s">
        <v>121</v>
      </c>
      <c r="C48" t="s">
        <v>147</v>
      </c>
      <c r="D48" s="9">
        <v>40548</v>
      </c>
      <c r="E48" s="9">
        <v>40579</v>
      </c>
      <c r="F48" t="s">
        <v>142</v>
      </c>
      <c r="G48" t="s">
        <v>142</v>
      </c>
      <c r="K48" s="9">
        <v>40548</v>
      </c>
      <c r="M48" t="s">
        <v>143</v>
      </c>
    </row>
    <row r="49" spans="1:13">
      <c r="A49" t="s">
        <v>98</v>
      </c>
      <c r="B49" t="s">
        <v>121</v>
      </c>
      <c r="C49" t="s">
        <v>144</v>
      </c>
      <c r="D49" s="9">
        <v>40548</v>
      </c>
      <c r="E49" s="9">
        <v>40579</v>
      </c>
      <c r="F49" t="s">
        <v>142</v>
      </c>
      <c r="G49" t="s">
        <v>142</v>
      </c>
      <c r="K49" s="9">
        <v>40548</v>
      </c>
      <c r="M49" t="s">
        <v>143</v>
      </c>
    </row>
    <row r="50" spans="1:13">
      <c r="A50" t="s">
        <v>100</v>
      </c>
      <c r="B50" t="s">
        <v>121</v>
      </c>
      <c r="C50" t="s">
        <v>141</v>
      </c>
      <c r="D50" s="9">
        <v>40548</v>
      </c>
      <c r="E50" s="9">
        <v>40579</v>
      </c>
      <c r="F50" t="s">
        <v>142</v>
      </c>
      <c r="G50" t="s">
        <v>142</v>
      </c>
      <c r="K50" s="9">
        <v>40548</v>
      </c>
      <c r="M50" t="s">
        <v>143</v>
      </c>
    </row>
    <row r="51" spans="1:13">
      <c r="A51" t="s">
        <v>59</v>
      </c>
      <c r="B51" t="s">
        <v>121</v>
      </c>
      <c r="C51" t="s">
        <v>149</v>
      </c>
      <c r="D51" s="9">
        <v>40548</v>
      </c>
      <c r="E51" s="9">
        <v>40579</v>
      </c>
      <c r="F51" t="s">
        <v>142</v>
      </c>
      <c r="G51" t="s">
        <v>142</v>
      </c>
      <c r="K51" s="9">
        <v>40548</v>
      </c>
      <c r="M51" t="s">
        <v>143</v>
      </c>
    </row>
    <row r="52" spans="1:13">
      <c r="A52" t="s">
        <v>96</v>
      </c>
      <c r="B52" t="s">
        <v>121</v>
      </c>
      <c r="C52" t="s">
        <v>147</v>
      </c>
      <c r="D52" s="9">
        <v>40547</v>
      </c>
      <c r="E52" s="9">
        <v>40579</v>
      </c>
      <c r="F52" t="s">
        <v>142</v>
      </c>
      <c r="G52" t="s">
        <v>142</v>
      </c>
      <c r="K52" s="9">
        <v>40553</v>
      </c>
      <c r="M52" t="s">
        <v>143</v>
      </c>
    </row>
    <row r="53" spans="1:13">
      <c r="A53" t="s">
        <v>101</v>
      </c>
      <c r="B53" t="s">
        <v>121</v>
      </c>
      <c r="C53" t="s">
        <v>141</v>
      </c>
      <c r="D53" s="9">
        <v>40548</v>
      </c>
      <c r="E53" s="9">
        <v>40579</v>
      </c>
      <c r="F53" t="s">
        <v>142</v>
      </c>
      <c r="G53" t="s">
        <v>142</v>
      </c>
      <c r="K53" s="9">
        <v>40548</v>
      </c>
      <c r="M53" t="s">
        <v>143</v>
      </c>
    </row>
    <row r="54" spans="1:13">
      <c r="A54" t="s">
        <v>79</v>
      </c>
      <c r="B54" t="s">
        <v>121</v>
      </c>
      <c r="C54" t="s">
        <v>145</v>
      </c>
      <c r="D54" s="9">
        <v>40549</v>
      </c>
      <c r="E54" s="9">
        <v>40580</v>
      </c>
      <c r="F54" t="s">
        <v>142</v>
      </c>
      <c r="G54" t="s">
        <v>142</v>
      </c>
      <c r="K54" s="9">
        <v>40549</v>
      </c>
      <c r="M54" t="s">
        <v>143</v>
      </c>
    </row>
    <row r="55" spans="1:13">
      <c r="A55" t="s">
        <v>12</v>
      </c>
      <c r="B55" t="s">
        <v>121</v>
      </c>
      <c r="C55" t="s">
        <v>146</v>
      </c>
      <c r="D55" s="9">
        <v>40549</v>
      </c>
      <c r="E55" s="9">
        <v>40580</v>
      </c>
      <c r="F55" t="s">
        <v>142</v>
      </c>
      <c r="G55" t="s">
        <v>142</v>
      </c>
      <c r="K55" s="9">
        <v>40549</v>
      </c>
      <c r="M55" t="s">
        <v>143</v>
      </c>
    </row>
    <row r="56" spans="1:13">
      <c r="A56" t="s">
        <v>58</v>
      </c>
      <c r="B56" t="s">
        <v>121</v>
      </c>
      <c r="C56" t="s">
        <v>149</v>
      </c>
      <c r="D56" s="9">
        <v>40549</v>
      </c>
      <c r="E56" s="9">
        <v>40580</v>
      </c>
      <c r="F56" t="s">
        <v>142</v>
      </c>
      <c r="G56" t="s">
        <v>142</v>
      </c>
      <c r="K56" s="9">
        <v>40549</v>
      </c>
      <c r="M56" t="s">
        <v>143</v>
      </c>
    </row>
    <row r="57" spans="1:13">
      <c r="A57" t="s">
        <v>2</v>
      </c>
      <c r="B57" t="s">
        <v>121</v>
      </c>
      <c r="C57" t="s">
        <v>148</v>
      </c>
      <c r="D57" s="9">
        <v>40549</v>
      </c>
      <c r="E57" s="9">
        <v>40580</v>
      </c>
      <c r="F57" t="s">
        <v>142</v>
      </c>
      <c r="G57" t="s">
        <v>142</v>
      </c>
      <c r="K57" s="9">
        <v>40549</v>
      </c>
      <c r="M57" t="s">
        <v>143</v>
      </c>
    </row>
    <row r="58" spans="1:13">
      <c r="A58" t="s">
        <v>72</v>
      </c>
      <c r="B58" t="s">
        <v>120</v>
      </c>
      <c r="C58" t="s">
        <v>153</v>
      </c>
      <c r="D58" s="9">
        <v>40582</v>
      </c>
      <c r="E58" s="9">
        <v>40582</v>
      </c>
      <c r="F58" t="s">
        <v>142</v>
      </c>
      <c r="G58" t="s">
        <v>142</v>
      </c>
      <c r="K58" s="9">
        <v>40582</v>
      </c>
      <c r="M58" t="s">
        <v>143</v>
      </c>
    </row>
    <row r="59" spans="1:13">
      <c r="A59" t="s">
        <v>86</v>
      </c>
      <c r="B59" t="s">
        <v>124</v>
      </c>
      <c r="C59" t="s">
        <v>156</v>
      </c>
      <c r="D59" s="9">
        <v>40585</v>
      </c>
      <c r="E59" s="9">
        <v>40585</v>
      </c>
      <c r="F59" t="s">
        <v>142</v>
      </c>
      <c r="G59" t="s">
        <v>142</v>
      </c>
      <c r="K59" s="9">
        <v>40585</v>
      </c>
      <c r="M59" t="s">
        <v>143</v>
      </c>
    </row>
    <row r="60" spans="1:13">
      <c r="A60" t="s">
        <v>102</v>
      </c>
      <c r="B60" t="s">
        <v>121</v>
      </c>
      <c r="C60" t="s">
        <v>157</v>
      </c>
      <c r="D60" s="9">
        <v>40561</v>
      </c>
      <c r="E60" s="9">
        <v>40589</v>
      </c>
      <c r="F60" t="s">
        <v>143</v>
      </c>
      <c r="G60" t="s">
        <v>142</v>
      </c>
      <c r="K60" s="9">
        <v>40702</v>
      </c>
      <c r="M60" t="s">
        <v>143</v>
      </c>
    </row>
    <row r="61" spans="1:13">
      <c r="A61" t="s">
        <v>3</v>
      </c>
      <c r="B61" t="s">
        <v>121</v>
      </c>
      <c r="C61" t="s">
        <v>148</v>
      </c>
      <c r="D61" s="9">
        <v>40553</v>
      </c>
      <c r="E61" s="9">
        <v>40589</v>
      </c>
      <c r="F61" t="s">
        <v>143</v>
      </c>
      <c r="G61" t="s">
        <v>142</v>
      </c>
      <c r="J61" s="9"/>
      <c r="K61" s="9">
        <v>40605</v>
      </c>
      <c r="M61" t="s">
        <v>143</v>
      </c>
    </row>
    <row r="62" spans="1:13">
      <c r="A62" t="s">
        <v>99</v>
      </c>
      <c r="B62" t="s">
        <v>121</v>
      </c>
      <c r="C62" t="s">
        <v>144</v>
      </c>
      <c r="D62" s="9">
        <v>40548</v>
      </c>
      <c r="E62" s="9">
        <v>40589</v>
      </c>
      <c r="F62" t="s">
        <v>142</v>
      </c>
      <c r="G62" t="s">
        <v>142</v>
      </c>
      <c r="K62" s="9">
        <v>40606</v>
      </c>
      <c r="M62" t="s">
        <v>143</v>
      </c>
    </row>
    <row r="63" spans="1:13">
      <c r="A63" t="s">
        <v>95</v>
      </c>
      <c r="B63" t="s">
        <v>121</v>
      </c>
      <c r="C63" t="s">
        <v>158</v>
      </c>
      <c r="D63" s="9">
        <v>40561</v>
      </c>
      <c r="E63" s="9">
        <v>40592</v>
      </c>
      <c r="F63" t="s">
        <v>142</v>
      </c>
      <c r="G63" t="s">
        <v>142</v>
      </c>
      <c r="K63" s="9">
        <v>40576</v>
      </c>
      <c r="M63" t="s">
        <v>143</v>
      </c>
    </row>
    <row r="64" spans="1:13">
      <c r="A64" t="s">
        <v>4</v>
      </c>
      <c r="B64" t="s">
        <v>120</v>
      </c>
      <c r="C64" t="s">
        <v>159</v>
      </c>
      <c r="D64" s="9">
        <v>40596</v>
      </c>
      <c r="E64" s="9">
        <v>40596</v>
      </c>
      <c r="F64" t="s">
        <v>142</v>
      </c>
      <c r="G64" t="s">
        <v>142</v>
      </c>
      <c r="K64" s="9">
        <v>40596</v>
      </c>
      <c r="M64" t="s">
        <v>143</v>
      </c>
    </row>
    <row r="65" spans="1:13">
      <c r="A65" t="s">
        <v>70</v>
      </c>
      <c r="B65" t="s">
        <v>120</v>
      </c>
      <c r="C65" t="s">
        <v>153</v>
      </c>
      <c r="D65" s="9">
        <v>40470</v>
      </c>
      <c r="E65" s="9">
        <v>40597</v>
      </c>
      <c r="F65" t="s">
        <v>143</v>
      </c>
      <c r="G65" t="s">
        <v>143</v>
      </c>
      <c r="J65" s="9">
        <v>40597</v>
      </c>
      <c r="M65" t="s">
        <v>143</v>
      </c>
    </row>
    <row r="66" spans="1:13">
      <c r="A66" t="s">
        <v>88</v>
      </c>
      <c r="B66" t="s">
        <v>124</v>
      </c>
      <c r="C66" t="s">
        <v>156</v>
      </c>
      <c r="D66" s="9">
        <v>40574</v>
      </c>
      <c r="E66" s="9">
        <v>40604</v>
      </c>
      <c r="F66" t="s">
        <v>142</v>
      </c>
      <c r="G66" t="s">
        <v>142</v>
      </c>
      <c r="K66" s="9">
        <v>40575</v>
      </c>
      <c r="M66" t="s">
        <v>143</v>
      </c>
    </row>
    <row r="67" spans="1:13">
      <c r="A67" t="s">
        <v>87</v>
      </c>
      <c r="B67" t="s">
        <v>124</v>
      </c>
      <c r="C67" t="s">
        <v>156</v>
      </c>
      <c r="D67" s="9">
        <v>40574</v>
      </c>
      <c r="E67" s="9">
        <v>40604</v>
      </c>
      <c r="F67" t="s">
        <v>143</v>
      </c>
      <c r="G67" t="s">
        <v>143</v>
      </c>
      <c r="I67" s="9">
        <v>40624</v>
      </c>
      <c r="M67" t="s">
        <v>143</v>
      </c>
    </row>
    <row r="68" spans="1:13">
      <c r="A68" t="s">
        <v>78</v>
      </c>
      <c r="B68" t="s">
        <v>124</v>
      </c>
      <c r="C68" t="s">
        <v>160</v>
      </c>
      <c r="D68" s="9">
        <v>40588</v>
      </c>
      <c r="E68" s="9">
        <v>40617</v>
      </c>
      <c r="F68" t="s">
        <v>142</v>
      </c>
      <c r="G68" t="s">
        <v>142</v>
      </c>
      <c r="H68" s="9">
        <v>40746</v>
      </c>
      <c r="L68" s="9"/>
      <c r="M68" t="s">
        <v>143</v>
      </c>
    </row>
    <row r="69" spans="1:13">
      <c r="A69" t="s">
        <v>31</v>
      </c>
      <c r="B69" t="s">
        <v>124</v>
      </c>
      <c r="C69" t="s">
        <v>146</v>
      </c>
      <c r="D69" s="9">
        <v>40588</v>
      </c>
      <c r="E69" s="9">
        <v>40617</v>
      </c>
      <c r="F69" t="s">
        <v>142</v>
      </c>
      <c r="G69" t="s">
        <v>142</v>
      </c>
      <c r="K69" s="9">
        <v>40617</v>
      </c>
      <c r="M69" t="s">
        <v>143</v>
      </c>
    </row>
    <row r="70" spans="1:13">
      <c r="A70" t="s">
        <v>109</v>
      </c>
      <c r="B70" t="s">
        <v>120</v>
      </c>
      <c r="C70" t="s">
        <v>161</v>
      </c>
      <c r="D70" s="9">
        <v>40576</v>
      </c>
      <c r="E70" s="9">
        <v>40617</v>
      </c>
      <c r="F70" t="s">
        <v>143</v>
      </c>
      <c r="G70" t="s">
        <v>142</v>
      </c>
      <c r="K70" s="9">
        <v>40647</v>
      </c>
      <c r="M70" t="s">
        <v>143</v>
      </c>
    </row>
    <row r="71" spans="1:13">
      <c r="A71" t="s">
        <v>110</v>
      </c>
      <c r="B71" t="s">
        <v>120</v>
      </c>
      <c r="C71" t="s">
        <v>161</v>
      </c>
      <c r="D71" s="9">
        <v>40576</v>
      </c>
      <c r="E71" s="9">
        <v>40617</v>
      </c>
      <c r="F71" t="s">
        <v>143</v>
      </c>
      <c r="G71" t="s">
        <v>142</v>
      </c>
      <c r="J71" s="9">
        <v>40653</v>
      </c>
      <c r="M71" t="s">
        <v>143</v>
      </c>
    </row>
    <row r="72" spans="1:13">
      <c r="A72" t="s">
        <v>77</v>
      </c>
      <c r="B72" t="s">
        <v>120</v>
      </c>
      <c r="C72" t="s">
        <v>162</v>
      </c>
      <c r="D72" s="9">
        <v>40582</v>
      </c>
      <c r="E72" s="9">
        <v>40617</v>
      </c>
      <c r="F72" t="s">
        <v>142</v>
      </c>
      <c r="G72" t="s">
        <v>142</v>
      </c>
      <c r="K72" s="9">
        <v>40618</v>
      </c>
      <c r="M72" t="s">
        <v>143</v>
      </c>
    </row>
    <row r="73" spans="1:13">
      <c r="A73" t="s">
        <v>64</v>
      </c>
      <c r="B73" t="s">
        <v>120</v>
      </c>
      <c r="C73" t="s">
        <v>153</v>
      </c>
      <c r="D73" s="9">
        <v>40567</v>
      </c>
      <c r="E73" s="9">
        <v>40617</v>
      </c>
      <c r="F73" t="s">
        <v>143</v>
      </c>
      <c r="G73" t="s">
        <v>143</v>
      </c>
      <c r="L73" s="9">
        <v>40745</v>
      </c>
      <c r="M73" t="s">
        <v>143</v>
      </c>
    </row>
    <row r="74" spans="1:13">
      <c r="A74" t="s">
        <v>84</v>
      </c>
      <c r="B74" t="s">
        <v>122</v>
      </c>
      <c r="C74" t="s">
        <v>163</v>
      </c>
      <c r="D74" s="9">
        <v>40571</v>
      </c>
      <c r="E74" s="9">
        <v>40617</v>
      </c>
      <c r="F74" t="s">
        <v>142</v>
      </c>
      <c r="G74" t="s">
        <v>142</v>
      </c>
      <c r="K74" s="9">
        <v>40653</v>
      </c>
      <c r="M74" t="s">
        <v>143</v>
      </c>
    </row>
    <row r="75" spans="1:13">
      <c r="A75" t="s">
        <v>83</v>
      </c>
      <c r="B75" t="s">
        <v>120</v>
      </c>
      <c r="C75" t="s">
        <v>163</v>
      </c>
      <c r="D75" s="9">
        <v>40571</v>
      </c>
      <c r="E75" s="9">
        <v>40617</v>
      </c>
      <c r="F75" t="s">
        <v>143</v>
      </c>
      <c r="G75" t="s">
        <v>143</v>
      </c>
      <c r="H75" s="9">
        <v>40746</v>
      </c>
      <c r="L75" s="9"/>
      <c r="M75" t="s">
        <v>143</v>
      </c>
    </row>
    <row r="76" spans="1:13">
      <c r="A76" t="s">
        <v>104</v>
      </c>
      <c r="B76" t="s">
        <v>120</v>
      </c>
      <c r="C76" t="s">
        <v>161</v>
      </c>
      <c r="D76" s="9">
        <v>40571</v>
      </c>
      <c r="E76" s="9">
        <v>40617</v>
      </c>
      <c r="F76" t="s">
        <v>142</v>
      </c>
      <c r="G76" t="s">
        <v>142</v>
      </c>
      <c r="J76" s="9">
        <v>40617</v>
      </c>
      <c r="M76" t="s">
        <v>143</v>
      </c>
    </row>
    <row r="77" spans="1:13">
      <c r="A77" t="s">
        <v>7</v>
      </c>
      <c r="B77" t="s">
        <v>120</v>
      </c>
      <c r="C77" t="s">
        <v>159</v>
      </c>
      <c r="D77" s="9">
        <v>40595</v>
      </c>
      <c r="E77" s="9">
        <v>40633</v>
      </c>
      <c r="F77" t="s">
        <v>142</v>
      </c>
      <c r="G77" t="s">
        <v>142</v>
      </c>
      <c r="K77" s="9">
        <v>40632</v>
      </c>
      <c r="M77" t="s">
        <v>143</v>
      </c>
    </row>
    <row r="78" spans="1:13">
      <c r="A78" t="s">
        <v>66</v>
      </c>
      <c r="B78" t="s">
        <v>120</v>
      </c>
      <c r="C78" t="s">
        <v>153</v>
      </c>
      <c r="D78" s="9">
        <v>40569</v>
      </c>
      <c r="E78" s="9">
        <v>40633</v>
      </c>
      <c r="F78" t="s">
        <v>142</v>
      </c>
      <c r="G78" t="s">
        <v>142</v>
      </c>
      <c r="J78" s="9">
        <v>40619</v>
      </c>
      <c r="M78" t="s">
        <v>143</v>
      </c>
    </row>
    <row r="79" spans="1:13">
      <c r="A79" t="s">
        <v>65</v>
      </c>
      <c r="B79" t="s">
        <v>120</v>
      </c>
      <c r="C79" t="s">
        <v>153</v>
      </c>
      <c r="D79" s="9">
        <v>40569</v>
      </c>
      <c r="E79" s="9">
        <v>40633</v>
      </c>
      <c r="F79" t="s">
        <v>143</v>
      </c>
      <c r="G79" t="s">
        <v>142</v>
      </c>
      <c r="K79" s="9">
        <v>40660</v>
      </c>
      <c r="M79" t="s">
        <v>143</v>
      </c>
    </row>
    <row r="80" spans="1:13">
      <c r="A80" t="s">
        <v>1</v>
      </c>
      <c r="B80" t="s">
        <v>120</v>
      </c>
      <c r="C80" t="s">
        <v>164</v>
      </c>
      <c r="D80" s="9">
        <v>40595</v>
      </c>
      <c r="E80" s="9">
        <v>40633</v>
      </c>
      <c r="F80" t="s">
        <v>142</v>
      </c>
      <c r="G80" t="s">
        <v>142</v>
      </c>
      <c r="K80" s="9">
        <v>40633</v>
      </c>
      <c r="M80" t="s">
        <v>143</v>
      </c>
    </row>
    <row r="81" spans="1:13">
      <c r="A81" t="s">
        <v>82</v>
      </c>
      <c r="B81" t="s">
        <v>120</v>
      </c>
      <c r="C81" t="s">
        <v>165</v>
      </c>
      <c r="D81" s="9">
        <v>40595</v>
      </c>
      <c r="E81" s="9">
        <v>40633</v>
      </c>
      <c r="F81" t="s">
        <v>142</v>
      </c>
      <c r="G81" t="s">
        <v>142</v>
      </c>
      <c r="K81" s="9">
        <v>40652</v>
      </c>
      <c r="M81" t="s">
        <v>143</v>
      </c>
    </row>
    <row r="82" spans="1:13">
      <c r="A82" t="s">
        <v>5</v>
      </c>
      <c r="B82" t="s">
        <v>120</v>
      </c>
      <c r="C82" t="s">
        <v>159</v>
      </c>
      <c r="D82" s="9">
        <v>40596</v>
      </c>
      <c r="E82" s="9">
        <v>40633</v>
      </c>
      <c r="F82" t="s">
        <v>143</v>
      </c>
      <c r="G82" t="s">
        <v>142</v>
      </c>
      <c r="K82" s="9">
        <v>40669</v>
      </c>
      <c r="M82" t="s">
        <v>143</v>
      </c>
    </row>
    <row r="83" spans="1:13">
      <c r="A83" t="s">
        <v>4</v>
      </c>
      <c r="B83" t="s">
        <v>120</v>
      </c>
      <c r="C83" t="s">
        <v>159</v>
      </c>
      <c r="D83" s="9">
        <v>40596</v>
      </c>
      <c r="E83" s="9">
        <v>40633</v>
      </c>
      <c r="F83" t="s">
        <v>142</v>
      </c>
      <c r="G83" t="s">
        <v>142</v>
      </c>
      <c r="K83" s="9">
        <v>40667</v>
      </c>
      <c r="M83" t="s">
        <v>143</v>
      </c>
    </row>
    <row r="84" spans="1:13">
      <c r="A84" t="s">
        <v>6</v>
      </c>
      <c r="B84" t="s">
        <v>120</v>
      </c>
      <c r="C84" t="s">
        <v>159</v>
      </c>
      <c r="D84" s="9">
        <v>40596</v>
      </c>
      <c r="E84" s="9">
        <v>40633</v>
      </c>
      <c r="F84" t="s">
        <v>142</v>
      </c>
      <c r="G84" t="s">
        <v>142</v>
      </c>
      <c r="K84" s="9">
        <v>40667</v>
      </c>
      <c r="M84" t="s">
        <v>143</v>
      </c>
    </row>
    <row r="85" spans="1:13">
      <c r="A85" t="s">
        <v>6</v>
      </c>
      <c r="B85" t="s">
        <v>120</v>
      </c>
      <c r="C85" t="s">
        <v>159</v>
      </c>
      <c r="D85" s="9">
        <v>40596</v>
      </c>
      <c r="E85" s="9">
        <v>40633</v>
      </c>
      <c r="F85" t="s">
        <v>142</v>
      </c>
      <c r="G85" t="s">
        <v>142</v>
      </c>
      <c r="K85" s="9">
        <v>40667</v>
      </c>
      <c r="M85" t="s">
        <v>143</v>
      </c>
    </row>
    <row r="86" spans="1:13">
      <c r="A86" t="s">
        <v>76</v>
      </c>
      <c r="B86" t="s">
        <v>120</v>
      </c>
      <c r="C86" t="s">
        <v>162</v>
      </c>
      <c r="D86" s="9">
        <v>40577</v>
      </c>
      <c r="E86" s="9">
        <v>40637</v>
      </c>
      <c r="F86" t="s">
        <v>142</v>
      </c>
      <c r="G86" t="s">
        <v>142</v>
      </c>
      <c r="K86" s="9">
        <v>40585</v>
      </c>
      <c r="M86" t="s">
        <v>143</v>
      </c>
    </row>
    <row r="87" spans="1:13">
      <c r="A87" t="s">
        <v>8</v>
      </c>
      <c r="B87" t="s">
        <v>122</v>
      </c>
      <c r="C87" t="s">
        <v>166</v>
      </c>
      <c r="D87" s="9">
        <v>40653</v>
      </c>
      <c r="E87" s="9">
        <v>40653</v>
      </c>
      <c r="F87" t="s">
        <v>142</v>
      </c>
      <c r="G87" t="s">
        <v>142</v>
      </c>
      <c r="K87" s="9">
        <v>40653</v>
      </c>
      <c r="M87" t="s">
        <v>143</v>
      </c>
    </row>
    <row r="88" spans="1:13">
      <c r="A88" t="s">
        <v>17</v>
      </c>
      <c r="B88" t="s">
        <v>122</v>
      </c>
      <c r="C88" t="s">
        <v>146</v>
      </c>
      <c r="D88" s="9">
        <v>40653</v>
      </c>
      <c r="E88" s="9">
        <v>40653</v>
      </c>
      <c r="F88" t="s">
        <v>142</v>
      </c>
      <c r="G88" t="s">
        <v>142</v>
      </c>
      <c r="K88" s="9">
        <v>40653</v>
      </c>
      <c r="M88" t="s">
        <v>143</v>
      </c>
    </row>
    <row r="89" spans="1:13">
      <c r="A89" t="s">
        <v>117</v>
      </c>
      <c r="B89" t="s">
        <v>122</v>
      </c>
      <c r="C89" t="s">
        <v>167</v>
      </c>
      <c r="D89" s="9">
        <v>40653</v>
      </c>
      <c r="E89" s="9">
        <v>40653</v>
      </c>
      <c r="F89" t="s">
        <v>142</v>
      </c>
      <c r="G89" t="s">
        <v>142</v>
      </c>
      <c r="K89" s="9">
        <v>40653</v>
      </c>
      <c r="M89" t="s">
        <v>143</v>
      </c>
    </row>
    <row r="90" spans="1:13">
      <c r="A90" t="s">
        <v>84</v>
      </c>
      <c r="B90" t="s">
        <v>122</v>
      </c>
      <c r="C90" t="s">
        <v>163</v>
      </c>
      <c r="D90" s="9">
        <v>40653</v>
      </c>
      <c r="E90" s="9">
        <v>40653</v>
      </c>
      <c r="F90" t="s">
        <v>142</v>
      </c>
      <c r="G90" t="s">
        <v>142</v>
      </c>
      <c r="K90" s="9">
        <v>40653</v>
      </c>
      <c r="M90" t="s">
        <v>143</v>
      </c>
    </row>
    <row r="91" spans="1:13">
      <c r="A91" t="s">
        <v>108</v>
      </c>
      <c r="B91" t="s">
        <v>125</v>
      </c>
      <c r="C91" t="s">
        <v>161</v>
      </c>
      <c r="D91" s="9">
        <v>40618</v>
      </c>
      <c r="E91" s="9">
        <v>40663</v>
      </c>
      <c r="F91" t="s">
        <v>142</v>
      </c>
      <c r="G91" t="s">
        <v>142</v>
      </c>
      <c r="J91" s="9">
        <v>40645</v>
      </c>
      <c r="M91" t="s">
        <v>143</v>
      </c>
    </row>
    <row r="92" spans="1:13">
      <c r="A92" t="s">
        <v>57</v>
      </c>
      <c r="B92" t="s">
        <v>125</v>
      </c>
      <c r="C92" t="s">
        <v>168</v>
      </c>
      <c r="D92" s="9">
        <v>40618</v>
      </c>
      <c r="E92" s="9">
        <v>40663</v>
      </c>
      <c r="F92" t="s">
        <v>142</v>
      </c>
      <c r="G92" t="s">
        <v>142</v>
      </c>
      <c r="K92" s="9">
        <v>40624</v>
      </c>
      <c r="M92" t="s">
        <v>143</v>
      </c>
    </row>
    <row r="93" spans="1:13">
      <c r="A93" t="s">
        <v>94</v>
      </c>
      <c r="B93" t="s">
        <v>125</v>
      </c>
      <c r="C93" t="s">
        <v>169</v>
      </c>
      <c r="D93" s="9">
        <v>40618</v>
      </c>
      <c r="E93" s="9">
        <v>40663</v>
      </c>
      <c r="F93" t="s">
        <v>142</v>
      </c>
      <c r="G93" t="s">
        <v>142</v>
      </c>
      <c r="H93" s="9">
        <v>40746</v>
      </c>
      <c r="L93" s="9"/>
      <c r="M93" t="s">
        <v>143</v>
      </c>
    </row>
    <row r="94" spans="1:13">
      <c r="A94" t="s">
        <v>106</v>
      </c>
      <c r="B94" t="s">
        <v>125</v>
      </c>
      <c r="C94" t="s">
        <v>161</v>
      </c>
      <c r="D94" s="9">
        <v>40618</v>
      </c>
      <c r="E94" s="9">
        <v>40663</v>
      </c>
      <c r="F94" t="s">
        <v>142</v>
      </c>
      <c r="G94" t="s">
        <v>142</v>
      </c>
      <c r="H94" s="9">
        <v>40746</v>
      </c>
      <c r="L94" s="9"/>
      <c r="M94" t="s">
        <v>143</v>
      </c>
    </row>
    <row r="95" spans="1:13">
      <c r="A95" t="s">
        <v>111</v>
      </c>
      <c r="B95" t="s">
        <v>125</v>
      </c>
      <c r="C95" t="s">
        <v>161</v>
      </c>
      <c r="D95" s="9">
        <v>40618</v>
      </c>
      <c r="E95" s="9">
        <v>40663</v>
      </c>
      <c r="F95" t="s">
        <v>142</v>
      </c>
      <c r="G95" t="s">
        <v>142</v>
      </c>
      <c r="H95" s="9">
        <v>40746</v>
      </c>
      <c r="L95" s="9"/>
      <c r="M95" t="s">
        <v>143</v>
      </c>
    </row>
    <row r="96" spans="1:13">
      <c r="A96" t="s">
        <v>111</v>
      </c>
      <c r="B96" t="s">
        <v>125</v>
      </c>
      <c r="C96" t="s">
        <v>161</v>
      </c>
      <c r="D96" s="9">
        <v>40618</v>
      </c>
      <c r="E96" s="9">
        <v>40663</v>
      </c>
      <c r="F96" t="s">
        <v>142</v>
      </c>
      <c r="G96" t="s">
        <v>142</v>
      </c>
      <c r="H96" s="9">
        <v>40746</v>
      </c>
      <c r="L96" s="9"/>
      <c r="M96" t="s">
        <v>143</v>
      </c>
    </row>
    <row r="97" spans="1:13">
      <c r="A97" t="s">
        <v>107</v>
      </c>
      <c r="B97" t="s">
        <v>125</v>
      </c>
      <c r="C97" t="s">
        <v>161</v>
      </c>
      <c r="D97" s="9">
        <v>40618</v>
      </c>
      <c r="E97" s="9">
        <v>40663</v>
      </c>
      <c r="F97" t="s">
        <v>142</v>
      </c>
      <c r="G97" t="s">
        <v>142</v>
      </c>
      <c r="K97" s="9">
        <v>40660</v>
      </c>
      <c r="M97" t="s">
        <v>143</v>
      </c>
    </row>
    <row r="98" spans="1:13">
      <c r="A98" t="s">
        <v>105</v>
      </c>
      <c r="B98" t="s">
        <v>125</v>
      </c>
      <c r="C98" t="s">
        <v>161</v>
      </c>
      <c r="D98" s="9">
        <v>40618</v>
      </c>
      <c r="E98" s="9">
        <v>40663</v>
      </c>
      <c r="F98" t="s">
        <v>142</v>
      </c>
      <c r="G98" t="s">
        <v>142</v>
      </c>
      <c r="H98" s="9">
        <v>40745</v>
      </c>
      <c r="L98" s="9"/>
      <c r="M98" t="s">
        <v>143</v>
      </c>
    </row>
    <row r="99" spans="1:13">
      <c r="A99" t="s">
        <v>112</v>
      </c>
      <c r="B99" t="s">
        <v>125</v>
      </c>
      <c r="C99" t="s">
        <v>170</v>
      </c>
      <c r="D99" s="9">
        <v>40618</v>
      </c>
      <c r="E99" s="9">
        <v>40663</v>
      </c>
      <c r="F99" t="s">
        <v>142</v>
      </c>
      <c r="G99" t="s">
        <v>142</v>
      </c>
      <c r="H99" s="9">
        <v>40745</v>
      </c>
      <c r="L99" s="9"/>
      <c r="M99" t="s">
        <v>143</v>
      </c>
    </row>
    <row r="100" spans="1:13">
      <c r="A100" t="s">
        <v>28</v>
      </c>
      <c r="B100" t="s">
        <v>120</v>
      </c>
      <c r="C100" t="s">
        <v>146</v>
      </c>
      <c r="D100" s="9">
        <v>40666</v>
      </c>
      <c r="E100" s="9">
        <v>40666</v>
      </c>
      <c r="F100" t="s">
        <v>142</v>
      </c>
      <c r="G100" t="s">
        <v>142</v>
      </c>
      <c r="K100" s="9">
        <v>40666</v>
      </c>
      <c r="M100" t="s">
        <v>143</v>
      </c>
    </row>
    <row r="101" spans="1:13">
      <c r="A101" t="s">
        <v>63</v>
      </c>
      <c r="B101" t="s">
        <v>122</v>
      </c>
      <c r="C101" t="s">
        <v>153</v>
      </c>
      <c r="D101" s="9">
        <v>40653</v>
      </c>
      <c r="E101" s="9">
        <v>40694</v>
      </c>
      <c r="F101" t="s">
        <v>142</v>
      </c>
      <c r="G101" t="s">
        <v>142</v>
      </c>
      <c r="H101" s="9">
        <v>40745</v>
      </c>
      <c r="L101" s="9"/>
      <c r="M101" t="s">
        <v>143</v>
      </c>
    </row>
    <row r="102" spans="1:13">
      <c r="A102" t="s">
        <v>9</v>
      </c>
      <c r="B102" t="s">
        <v>122</v>
      </c>
      <c r="C102" t="s">
        <v>166</v>
      </c>
      <c r="D102" s="9">
        <v>40653</v>
      </c>
      <c r="E102" s="9">
        <v>40694</v>
      </c>
      <c r="F102" t="s">
        <v>142</v>
      </c>
      <c r="G102" t="s">
        <v>142</v>
      </c>
      <c r="H102" s="9">
        <v>40745</v>
      </c>
      <c r="L102" s="9"/>
      <c r="M102" t="s">
        <v>143</v>
      </c>
    </row>
    <row r="103" spans="1:13">
      <c r="A103" t="s">
        <v>13</v>
      </c>
      <c r="B103" t="s">
        <v>122</v>
      </c>
      <c r="C103" t="s">
        <v>146</v>
      </c>
      <c r="D103" s="9">
        <v>40653</v>
      </c>
      <c r="E103" s="9">
        <v>40694</v>
      </c>
      <c r="F103" t="s">
        <v>142</v>
      </c>
      <c r="G103" t="s">
        <v>142</v>
      </c>
      <c r="K103" s="9">
        <v>40724</v>
      </c>
      <c r="M103" t="s">
        <v>143</v>
      </c>
    </row>
    <row r="104" spans="1:13">
      <c r="A104" t="s">
        <v>32</v>
      </c>
      <c r="B104" t="s">
        <v>122</v>
      </c>
      <c r="C104" t="s">
        <v>146</v>
      </c>
      <c r="D104" s="9">
        <v>40653</v>
      </c>
      <c r="E104" s="9">
        <v>40694</v>
      </c>
      <c r="F104" t="s">
        <v>142</v>
      </c>
      <c r="G104" t="s">
        <v>142</v>
      </c>
      <c r="H104" s="9">
        <v>40745</v>
      </c>
      <c r="L104" s="9"/>
      <c r="M104" t="s">
        <v>143</v>
      </c>
    </row>
    <row r="105" spans="1:13">
      <c r="A105" t="s">
        <v>14</v>
      </c>
      <c r="B105" t="s">
        <v>122</v>
      </c>
      <c r="C105" t="s">
        <v>146</v>
      </c>
      <c r="D105" s="9">
        <v>40653</v>
      </c>
      <c r="E105" s="9">
        <v>40694</v>
      </c>
      <c r="F105" t="s">
        <v>142</v>
      </c>
      <c r="G105" t="s">
        <v>142</v>
      </c>
      <c r="H105" s="9">
        <v>40745</v>
      </c>
      <c r="L105" s="9"/>
      <c r="M105" t="s">
        <v>143</v>
      </c>
    </row>
    <row r="106" spans="1:13">
      <c r="A106" t="s">
        <v>117</v>
      </c>
      <c r="B106" t="s">
        <v>122</v>
      </c>
      <c r="C106" t="s">
        <v>167</v>
      </c>
      <c r="D106" s="9">
        <v>40653</v>
      </c>
      <c r="E106" s="9">
        <v>40694</v>
      </c>
      <c r="F106" t="s">
        <v>143</v>
      </c>
      <c r="G106" t="s">
        <v>142</v>
      </c>
      <c r="H106" s="9">
        <v>40745</v>
      </c>
      <c r="L106" s="9"/>
      <c r="M106" t="s">
        <v>143</v>
      </c>
    </row>
    <row r="107" spans="1:13">
      <c r="A107" t="s">
        <v>10</v>
      </c>
      <c r="B107" t="s">
        <v>122</v>
      </c>
      <c r="C107" t="s">
        <v>166</v>
      </c>
      <c r="D107" s="9">
        <v>40653</v>
      </c>
      <c r="E107" s="9">
        <v>40694</v>
      </c>
      <c r="F107" t="s">
        <v>142</v>
      </c>
      <c r="G107" t="s">
        <v>142</v>
      </c>
      <c r="K107" s="9">
        <v>40683</v>
      </c>
      <c r="M107" t="s">
        <v>143</v>
      </c>
    </row>
    <row r="108" spans="1:13">
      <c r="A108" t="s">
        <v>26</v>
      </c>
      <c r="B108" t="s">
        <v>122</v>
      </c>
      <c r="C108" t="s">
        <v>146</v>
      </c>
      <c r="D108" s="9">
        <v>40653</v>
      </c>
      <c r="E108" s="9">
        <v>40694</v>
      </c>
      <c r="F108" t="s">
        <v>143</v>
      </c>
      <c r="G108" t="s">
        <v>142</v>
      </c>
      <c r="K108" s="9">
        <v>40688</v>
      </c>
      <c r="M108" t="s">
        <v>143</v>
      </c>
    </row>
    <row r="109" spans="1:13">
      <c r="A109" t="s">
        <v>11</v>
      </c>
      <c r="B109" t="s">
        <v>120</v>
      </c>
      <c r="C109" t="s">
        <v>146</v>
      </c>
      <c r="D109" s="9">
        <v>40714</v>
      </c>
      <c r="E109" s="9">
        <v>40714</v>
      </c>
      <c r="F109" t="s">
        <v>142</v>
      </c>
      <c r="G109" t="s">
        <v>142</v>
      </c>
      <c r="K109" s="9">
        <v>40714</v>
      </c>
      <c r="M109" t="s">
        <v>143</v>
      </c>
    </row>
    <row r="110" spans="1:13">
      <c r="A110" t="s">
        <v>30</v>
      </c>
      <c r="B110" t="s">
        <v>120</v>
      </c>
      <c r="C110" t="s">
        <v>146</v>
      </c>
      <c r="D110" s="9">
        <v>40703</v>
      </c>
      <c r="E110" s="9">
        <v>40735</v>
      </c>
      <c r="F110" t="s">
        <v>142</v>
      </c>
      <c r="G110" t="s">
        <v>142</v>
      </c>
      <c r="I110" s="9">
        <v>40719</v>
      </c>
      <c r="M110" t="s">
        <v>143</v>
      </c>
    </row>
    <row r="111" spans="1:13">
      <c r="A111" t="s">
        <v>30</v>
      </c>
      <c r="B111" t="s">
        <v>120</v>
      </c>
      <c r="C111" t="s">
        <v>146</v>
      </c>
      <c r="D111" s="9">
        <v>40703</v>
      </c>
      <c r="E111" s="9">
        <v>40735</v>
      </c>
      <c r="F111" t="s">
        <v>142</v>
      </c>
      <c r="G111" t="s">
        <v>142</v>
      </c>
      <c r="K111" s="9">
        <v>40719</v>
      </c>
      <c r="M111" t="s">
        <v>143</v>
      </c>
    </row>
    <row r="112" spans="1:13">
      <c r="A112" t="s">
        <v>30</v>
      </c>
      <c r="B112" t="s">
        <v>120</v>
      </c>
      <c r="C112" t="s">
        <v>146</v>
      </c>
      <c r="D112" s="9">
        <v>40703</v>
      </c>
      <c r="E112" s="9">
        <v>40735</v>
      </c>
      <c r="F112" t="s">
        <v>142</v>
      </c>
      <c r="G112" t="s">
        <v>142</v>
      </c>
      <c r="K112" s="9">
        <v>40719</v>
      </c>
      <c r="M112" t="s">
        <v>143</v>
      </c>
    </row>
    <row r="113" spans="1:13">
      <c r="A113" t="s">
        <v>15</v>
      </c>
      <c r="B113" t="s">
        <v>120</v>
      </c>
      <c r="C113" t="s">
        <v>146</v>
      </c>
      <c r="D113" s="9">
        <v>40714</v>
      </c>
      <c r="E113" s="9">
        <v>40744</v>
      </c>
      <c r="F113" t="s">
        <v>142</v>
      </c>
      <c r="G113" t="s">
        <v>142</v>
      </c>
      <c r="H113" s="9">
        <v>40745</v>
      </c>
      <c r="L113" s="9"/>
      <c r="M113" t="s">
        <v>143</v>
      </c>
    </row>
    <row r="114" spans="1:13">
      <c r="A114" t="s">
        <v>24</v>
      </c>
      <c r="B114" t="s">
        <v>120</v>
      </c>
      <c r="C114" t="s">
        <v>146</v>
      </c>
      <c r="D114" s="9">
        <v>40714</v>
      </c>
      <c r="E114" s="9">
        <v>40744</v>
      </c>
      <c r="F114" t="s">
        <v>142</v>
      </c>
      <c r="G114" t="s">
        <v>142</v>
      </c>
      <c r="H114" s="9">
        <v>40745</v>
      </c>
      <c r="L114" s="9"/>
      <c r="M114" t="s">
        <v>143</v>
      </c>
    </row>
    <row r="115" spans="1:13">
      <c r="A115" t="s">
        <v>11</v>
      </c>
      <c r="B115" t="s">
        <v>120</v>
      </c>
      <c r="C115" t="s">
        <v>146</v>
      </c>
      <c r="D115" s="9">
        <v>40714</v>
      </c>
      <c r="E115" s="9">
        <v>40744</v>
      </c>
      <c r="F115" t="s">
        <v>142</v>
      </c>
      <c r="G115" t="s">
        <v>142</v>
      </c>
      <c r="H115" s="9">
        <v>40745</v>
      </c>
      <c r="L115" s="9"/>
      <c r="M115" t="s">
        <v>143</v>
      </c>
    </row>
    <row r="116" spans="1:13">
      <c r="A116" t="s">
        <v>19</v>
      </c>
      <c r="B116" t="s">
        <v>120</v>
      </c>
      <c r="C116" t="s">
        <v>146</v>
      </c>
      <c r="D116" s="9">
        <v>40715</v>
      </c>
      <c r="E116" s="9">
        <v>40745</v>
      </c>
      <c r="F116" t="s">
        <v>142</v>
      </c>
      <c r="G116" t="s">
        <v>142</v>
      </c>
      <c r="H116" s="9">
        <v>40745</v>
      </c>
      <c r="L116" s="9"/>
      <c r="M116" t="s">
        <v>143</v>
      </c>
    </row>
    <row r="117" spans="1:13">
      <c r="A117" t="s">
        <v>34</v>
      </c>
      <c r="B117" t="s">
        <v>120</v>
      </c>
      <c r="C117" t="s">
        <v>146</v>
      </c>
      <c r="D117" s="9">
        <v>40716</v>
      </c>
      <c r="E117" s="9">
        <v>40746</v>
      </c>
      <c r="F117" t="s">
        <v>142</v>
      </c>
      <c r="G117" t="s">
        <v>142</v>
      </c>
      <c r="H117" s="9">
        <f>E117</f>
        <v>40746</v>
      </c>
      <c r="M117" t="s">
        <v>143</v>
      </c>
    </row>
    <row r="118" spans="1:13">
      <c r="A118" t="s">
        <v>20</v>
      </c>
      <c r="B118" t="s">
        <v>120</v>
      </c>
      <c r="C118" t="s">
        <v>146</v>
      </c>
      <c r="D118" s="9">
        <v>40716</v>
      </c>
      <c r="E118" s="9">
        <v>40746</v>
      </c>
      <c r="F118" t="s">
        <v>142</v>
      </c>
      <c r="G118" t="s">
        <v>142</v>
      </c>
      <c r="K118" s="9">
        <v>40723</v>
      </c>
      <c r="M118" t="s">
        <v>143</v>
      </c>
    </row>
    <row r="119" spans="1:13">
      <c r="A119" t="s">
        <v>18</v>
      </c>
      <c r="B119" t="s">
        <v>120</v>
      </c>
      <c r="C119" t="s">
        <v>146</v>
      </c>
      <c r="D119" s="9">
        <v>40716</v>
      </c>
      <c r="E119" s="9">
        <v>40746</v>
      </c>
      <c r="F119" t="s">
        <v>142</v>
      </c>
      <c r="G119" t="s">
        <v>142</v>
      </c>
      <c r="K119" s="9">
        <v>40724</v>
      </c>
      <c r="M119" t="s">
        <v>143</v>
      </c>
    </row>
    <row r="120" spans="1:13">
      <c r="A120" t="s">
        <v>27</v>
      </c>
      <c r="B120" t="s">
        <v>120</v>
      </c>
      <c r="C120" t="s">
        <v>146</v>
      </c>
      <c r="D120" s="9">
        <v>40717</v>
      </c>
      <c r="E120" s="9">
        <v>40747</v>
      </c>
      <c r="F120" t="s">
        <v>142</v>
      </c>
      <c r="G120" t="s">
        <v>142</v>
      </c>
      <c r="H120" s="9">
        <f>E120</f>
        <v>40747</v>
      </c>
      <c r="M120" t="s">
        <v>143</v>
      </c>
    </row>
    <row r="121" spans="1:13">
      <c r="A121" t="s">
        <v>16</v>
      </c>
      <c r="B121" t="s">
        <v>120</v>
      </c>
      <c r="C121" t="s">
        <v>146</v>
      </c>
      <c r="D121" s="9">
        <v>40718</v>
      </c>
      <c r="E121" s="9">
        <v>40748</v>
      </c>
      <c r="F121" t="s">
        <v>142</v>
      </c>
      <c r="G121" t="s">
        <v>142</v>
      </c>
      <c r="K121" s="9">
        <v>40721</v>
      </c>
      <c r="M121" t="s">
        <v>143</v>
      </c>
    </row>
    <row r="122" spans="1:13">
      <c r="A122" t="s">
        <v>33</v>
      </c>
      <c r="B122" t="s">
        <v>120</v>
      </c>
      <c r="C122" t="s">
        <v>146</v>
      </c>
      <c r="D122" s="9">
        <v>40718</v>
      </c>
      <c r="E122" s="9">
        <v>40748</v>
      </c>
      <c r="F122" t="s">
        <v>142</v>
      </c>
      <c r="G122" t="s">
        <v>142</v>
      </c>
      <c r="H122" s="9">
        <f t="shared" ref="H122:H126" si="0">E122</f>
        <v>40748</v>
      </c>
      <c r="M122" t="s">
        <v>143</v>
      </c>
    </row>
    <row r="123" spans="1:13">
      <c r="A123" t="s">
        <v>25</v>
      </c>
      <c r="B123" t="s">
        <v>120</v>
      </c>
      <c r="C123" t="s">
        <v>146</v>
      </c>
      <c r="D123" s="9">
        <v>40718</v>
      </c>
      <c r="E123" s="9">
        <v>40748</v>
      </c>
      <c r="F123" t="s">
        <v>142</v>
      </c>
      <c r="G123" t="s">
        <v>142</v>
      </c>
      <c r="H123" s="9">
        <f t="shared" si="0"/>
        <v>40748</v>
      </c>
      <c r="M123" t="s">
        <v>143</v>
      </c>
    </row>
    <row r="124" spans="1:13">
      <c r="A124" t="s">
        <v>22</v>
      </c>
      <c r="B124" t="s">
        <v>120</v>
      </c>
      <c r="C124" t="s">
        <v>146</v>
      </c>
      <c r="D124" s="9">
        <v>40721</v>
      </c>
      <c r="E124" s="9">
        <v>40750</v>
      </c>
      <c r="F124" t="s">
        <v>142</v>
      </c>
      <c r="G124" t="s">
        <v>142</v>
      </c>
      <c r="H124" s="9">
        <f t="shared" si="0"/>
        <v>40750</v>
      </c>
      <c r="M124" t="s">
        <v>143</v>
      </c>
    </row>
    <row r="125" spans="1:13">
      <c r="A125" t="s">
        <v>29</v>
      </c>
      <c r="B125" t="s">
        <v>120</v>
      </c>
      <c r="C125" t="s">
        <v>146</v>
      </c>
      <c r="D125" s="9">
        <v>40721</v>
      </c>
      <c r="E125" s="9">
        <v>40751</v>
      </c>
      <c r="F125" t="s">
        <v>142</v>
      </c>
      <c r="G125" t="s">
        <v>142</v>
      </c>
      <c r="H125" s="9">
        <f t="shared" si="0"/>
        <v>40751</v>
      </c>
      <c r="M125" t="s">
        <v>143</v>
      </c>
    </row>
    <row r="126" spans="1:13">
      <c r="A126" t="s">
        <v>21</v>
      </c>
      <c r="B126" t="s">
        <v>120</v>
      </c>
      <c r="C126" t="s">
        <v>146</v>
      </c>
      <c r="D126" s="9">
        <v>40721</v>
      </c>
      <c r="E126" s="9">
        <v>40751</v>
      </c>
      <c r="F126" t="s">
        <v>142</v>
      </c>
      <c r="G126" t="s">
        <v>142</v>
      </c>
      <c r="H126" s="9">
        <f t="shared" si="0"/>
        <v>40751</v>
      </c>
      <c r="M126" t="s">
        <v>143</v>
      </c>
    </row>
    <row r="127" spans="1:13">
      <c r="D127" s="9"/>
      <c r="E127" s="9"/>
      <c r="H127" s="9"/>
    </row>
    <row r="128" spans="1:13">
      <c r="A128" s="1"/>
      <c r="B128" s="12" t="s">
        <v>184</v>
      </c>
      <c r="C128" s="12"/>
      <c r="D128" s="12" t="s">
        <v>120</v>
      </c>
      <c r="E128" s="12"/>
      <c r="F128" s="12" t="s">
        <v>124</v>
      </c>
      <c r="G128" s="12"/>
      <c r="H128" s="12" t="s">
        <v>121</v>
      </c>
      <c r="I128" s="12"/>
      <c r="J128" s="12" t="s">
        <v>122</v>
      </c>
      <c r="K128" s="12"/>
      <c r="L128" s="12" t="s">
        <v>125</v>
      </c>
      <c r="M128" s="12"/>
    </row>
    <row r="129" spans="1:13">
      <c r="A129" s="1"/>
      <c r="B129" s="13" t="s">
        <v>177</v>
      </c>
      <c r="C129" s="14" t="s">
        <v>185</v>
      </c>
      <c r="D129" s="13" t="s">
        <v>177</v>
      </c>
      <c r="E129" s="14" t="s">
        <v>185</v>
      </c>
      <c r="F129" s="13" t="s">
        <v>177</v>
      </c>
      <c r="G129" s="14" t="s">
        <v>185</v>
      </c>
      <c r="H129" s="13" t="s">
        <v>177</v>
      </c>
      <c r="I129" s="14" t="s">
        <v>185</v>
      </c>
      <c r="J129" s="13" t="s">
        <v>177</v>
      </c>
      <c r="K129" s="14" t="s">
        <v>185</v>
      </c>
      <c r="L129" s="13" t="s">
        <v>177</v>
      </c>
      <c r="M129" s="14" t="s">
        <v>185</v>
      </c>
    </row>
    <row r="130" spans="1:13">
      <c r="A130" s="15" t="s">
        <v>172</v>
      </c>
      <c r="B130" s="16">
        <f>COUNTIF(A4:A126,"&lt;&gt;0")</f>
        <v>123</v>
      </c>
      <c r="C130" s="17"/>
      <c r="D130" s="18">
        <f>COUNTIF(B4:B126,"Boca Raton")</f>
        <v>78</v>
      </c>
      <c r="E130" s="19"/>
      <c r="F130" s="18">
        <f>COUNTIF(B4:B126,"MacArthur")</f>
        <v>8</v>
      </c>
      <c r="G130" s="19"/>
      <c r="H130" s="18">
        <f>COUNTIF($B$4:$B$126,"HBOI")</f>
        <v>15</v>
      </c>
      <c r="I130" s="19"/>
      <c r="J130" s="18">
        <f>COUNTIF($B$4:$B$126,"Davie")</f>
        <v>13</v>
      </c>
      <c r="K130" s="19"/>
      <c r="L130" s="18">
        <f>COUNTIF($B$4:$B$126,"SeaTech")</f>
        <v>9</v>
      </c>
      <c r="M130" s="19"/>
    </row>
    <row r="131" spans="1:13">
      <c r="A131" s="20" t="s">
        <v>173</v>
      </c>
      <c r="B131" s="21">
        <f>B130-(COUNTIF(H4:H126,""))</f>
        <v>25</v>
      </c>
      <c r="C131" s="22">
        <f>B131/$B$130</f>
        <v>0.2032520325203252</v>
      </c>
      <c r="D131" s="16">
        <f>$D$130-COUNTIFS(B$4:B$126,"Boca Raton",H$4:H$126,"")</f>
        <v>13</v>
      </c>
      <c r="E131" s="22">
        <f>D131/$D$130</f>
        <v>0.16666666666666666</v>
      </c>
      <c r="F131" s="16">
        <f>$F$130-COUNTIFS(B$4:B$126,"MacArthur",H$4:H$126,"")</f>
        <v>1</v>
      </c>
      <c r="G131" s="22">
        <f>F131/$F$130</f>
        <v>0.125</v>
      </c>
      <c r="H131" s="16">
        <f>$H$130-COUNTIFS($B$4:$B$126,"HBOI",H$4:H$126,"")</f>
        <v>0</v>
      </c>
      <c r="I131" s="22">
        <f>H131/$H$130</f>
        <v>0</v>
      </c>
      <c r="J131" s="16">
        <f>$J$130-COUNTIFS($B$4:$B$126,"Davie",H$4:H$126,"")</f>
        <v>5</v>
      </c>
      <c r="K131" s="22">
        <f>J131/$J$130</f>
        <v>0.38461538461538464</v>
      </c>
      <c r="L131" s="16">
        <f>$L$130-COUNTIFS($B$4:$B$126,"SeaTech",H$4:H$126,"")</f>
        <v>6</v>
      </c>
      <c r="M131" s="22">
        <f>L131/$L$130</f>
        <v>0.66666666666666663</v>
      </c>
    </row>
    <row r="132" spans="1:13">
      <c r="A132" s="20" t="s">
        <v>174</v>
      </c>
      <c r="B132" s="21">
        <f>$B$130-(COUNTIF(I$4:I$126,""))</f>
        <v>2</v>
      </c>
      <c r="C132" s="22">
        <f t="shared" ref="C132:C135" si="1">B132/$B$130</f>
        <v>1.6260162601626018E-2</v>
      </c>
      <c r="D132" s="16">
        <f>$D$130-COUNTIFS(B$4:B$126,"Boca Raton",I$4:I$126,"")</f>
        <v>1</v>
      </c>
      <c r="E132" s="22">
        <f t="shared" ref="E132:E135" si="2">D132/$D$130</f>
        <v>1.282051282051282E-2</v>
      </c>
      <c r="F132" s="16">
        <f>$F$130-COUNTIFS(B$4:B$126,"MacArthur",I$4:I$126,"")</f>
        <v>1</v>
      </c>
      <c r="G132" s="22">
        <f t="shared" ref="G132:G135" si="3">F132/$F$130</f>
        <v>0.125</v>
      </c>
      <c r="H132" s="16">
        <f>$H$130-COUNTIFS($B$4:$B$126,"HBOI",I$4:I$126,"")</f>
        <v>0</v>
      </c>
      <c r="I132" s="22">
        <f t="shared" ref="I132:I135" si="4">H132/$H$130</f>
        <v>0</v>
      </c>
      <c r="J132" s="16">
        <f>$J$130-COUNTIFS($B$4:$B$126,"Davie",I$4:I$126,"")</f>
        <v>0</v>
      </c>
      <c r="K132" s="22">
        <f t="shared" ref="K132:K135" si="5">J132/$J$130</f>
        <v>0</v>
      </c>
      <c r="L132" s="16">
        <f>$L$130-COUNTIFS($B$4:$B$126,"SeaTech",I$4:I$126,"")</f>
        <v>0</v>
      </c>
      <c r="M132" s="22">
        <f t="shared" ref="M132:M135" si="6">L132/$L$130</f>
        <v>0</v>
      </c>
    </row>
    <row r="133" spans="1:13">
      <c r="A133" s="20" t="s">
        <v>175</v>
      </c>
      <c r="B133" s="21">
        <f>$B$130-(COUNTIF(J$4:J$126,""))</f>
        <v>14</v>
      </c>
      <c r="C133" s="22">
        <f t="shared" si="1"/>
        <v>0.11382113821138211</v>
      </c>
      <c r="D133" s="16">
        <f>$D$130-COUNTIFS(B$4:B$126,"Boca Raton",J$4:J$126,"")</f>
        <v>13</v>
      </c>
      <c r="E133" s="22">
        <f t="shared" si="2"/>
        <v>0.16666666666666666</v>
      </c>
      <c r="F133" s="16">
        <f>$F$130-COUNTIFS(B$4:B$126,"MacArthur",J$4:J$126,"")</f>
        <v>0</v>
      </c>
      <c r="G133" s="22">
        <f t="shared" si="3"/>
        <v>0</v>
      </c>
      <c r="H133" s="16">
        <f>$H$130-COUNTIFS($B$4:$B$126,"HBOI",J$4:J$126,"")</f>
        <v>0</v>
      </c>
      <c r="I133" s="22">
        <f t="shared" si="4"/>
        <v>0</v>
      </c>
      <c r="J133" s="16">
        <f>$J$130-COUNTIFS($B$4:$B$126,"Davie",J$4:J$126,"")</f>
        <v>0</v>
      </c>
      <c r="K133" s="22">
        <f t="shared" si="5"/>
        <v>0</v>
      </c>
      <c r="L133" s="16">
        <f>$L$130-COUNTIFS($B$4:$B$126,"SeaTech",J$4:J$126,"")</f>
        <v>1</v>
      </c>
      <c r="M133" s="22">
        <f t="shared" si="6"/>
        <v>0.1111111111111111</v>
      </c>
    </row>
    <row r="134" spans="1:13">
      <c r="A134" s="20" t="s">
        <v>176</v>
      </c>
      <c r="B134" s="21">
        <f>$B$130-(COUNTIF(K$4:K$126,""))</f>
        <v>80</v>
      </c>
      <c r="C134" s="22">
        <f t="shared" si="1"/>
        <v>0.65040650406504064</v>
      </c>
      <c r="D134" s="16">
        <f>$D$130-COUNTIFS(B$4:B$126,"Boca Raton",K$4:K$126,"")</f>
        <v>49</v>
      </c>
      <c r="E134" s="22">
        <f t="shared" si="2"/>
        <v>0.62820512820512819</v>
      </c>
      <c r="F134" s="16">
        <f>$F$130-COUNTIFS(B$4:B$126,"MacArthur",K$4:K$126,"")</f>
        <v>6</v>
      </c>
      <c r="G134" s="22">
        <f t="shared" si="3"/>
        <v>0.75</v>
      </c>
      <c r="H134" s="16">
        <f>$H$130-COUNTIFS($B$4:$B$126,"HBOI",K$4:K$126,"")</f>
        <v>15</v>
      </c>
      <c r="I134" s="22">
        <f t="shared" si="4"/>
        <v>1</v>
      </c>
      <c r="J134" s="16">
        <f>$J$130-COUNTIFS($B$4:$B$126,"Davie",K$4:K$126,"")</f>
        <v>8</v>
      </c>
      <c r="K134" s="22">
        <f t="shared" si="5"/>
        <v>0.61538461538461542</v>
      </c>
      <c r="L134" s="16">
        <f>$L$130-COUNTIFS($B$4:$B$126,"SeaTech",K$4:K$126,"")</f>
        <v>2</v>
      </c>
      <c r="M134" s="22">
        <f t="shared" si="6"/>
        <v>0.22222222222222221</v>
      </c>
    </row>
    <row r="135" spans="1:13">
      <c r="A135" s="23" t="s">
        <v>139</v>
      </c>
      <c r="B135" s="24">
        <f>$B$130-(COUNTIF(L$4:L$126,""))</f>
        <v>2</v>
      </c>
      <c r="C135" s="25">
        <f t="shared" si="1"/>
        <v>1.6260162601626018E-2</v>
      </c>
      <c r="D135" s="26">
        <f>$D$130-COUNTIFS(B$4:B$126,"Boca Raton",L$4:L$126,"")</f>
        <v>2</v>
      </c>
      <c r="E135" s="25">
        <f t="shared" si="2"/>
        <v>2.564102564102564E-2</v>
      </c>
      <c r="F135" s="26">
        <f>$F$130-COUNTIFS(B$4:B$126,"MacArthur",L$4:L$126,"")</f>
        <v>0</v>
      </c>
      <c r="G135" s="25">
        <f t="shared" si="3"/>
        <v>0</v>
      </c>
      <c r="H135" s="26">
        <f>$H$130-COUNTIFS($B$4:$B$126,"HBOI",L$4:L$126,"")</f>
        <v>0</v>
      </c>
      <c r="I135" s="25">
        <f t="shared" si="4"/>
        <v>0</v>
      </c>
      <c r="J135" s="26">
        <f>$J$130-COUNTIFS($B$4:$B$126,"Davie",L$4:L$126,"")</f>
        <v>0</v>
      </c>
      <c r="K135" s="25">
        <f t="shared" si="5"/>
        <v>0</v>
      </c>
      <c r="L135" s="26">
        <f>$L$130-COUNTIFS($B$4:$B$126,"SeaTech",L$4:L$126,"")</f>
        <v>0</v>
      </c>
      <c r="M135" s="25">
        <f t="shared" si="6"/>
        <v>0</v>
      </c>
    </row>
    <row r="136" spans="1:13">
      <c r="D136" s="11"/>
      <c r="E13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Inspections Completed</vt:lpstr>
      <vt:lpstr>Report Status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ttomasc</dc:creator>
  <cp:lastModifiedBy>Tom Bradley</cp:lastModifiedBy>
  <dcterms:created xsi:type="dcterms:W3CDTF">2011-07-21T18:12:45Z</dcterms:created>
  <dcterms:modified xsi:type="dcterms:W3CDTF">2011-07-22T12:45:11Z</dcterms:modified>
</cp:coreProperties>
</file>