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075" windowHeight="10680" firstSheet="2" activeTab="5"/>
  </bookViews>
  <sheets>
    <sheet name="0910_5-5-10" sheetId="1" r:id="rId1"/>
    <sheet name="0910_05-14-10" sheetId="2" r:id="rId2"/>
    <sheet name="09-10 ending" sheetId="3" r:id="rId3"/>
    <sheet name="10-11-ending" sheetId="6" r:id="rId4"/>
    <sheet name="11-12 YTD" sheetId="8" r:id="rId5"/>
    <sheet name="1-17-12" sheetId="9" r:id="rId6"/>
  </sheets>
  <definedNames>
    <definedName name="_xlnm.Print_Area" localSheetId="2">'09-10 ending'!$A$1:$G$33</definedName>
    <definedName name="_xlnm.Print_Area" localSheetId="1">'0910_05-14-10'!$A$1:$G$32</definedName>
    <definedName name="_xlnm.Print_Area" localSheetId="3">'10-11-ending'!$A$1:$I$33</definedName>
    <definedName name="_xlnm.Print_Area" localSheetId="4">'11-12 YTD'!$A$1:$H$31</definedName>
  </definedNames>
  <calcPr calcId="145621"/>
</workbook>
</file>

<file path=xl/calcChain.xml><?xml version="1.0" encoding="utf-8"?>
<calcChain xmlns="http://schemas.openxmlformats.org/spreadsheetml/2006/main">
  <c r="G34" i="9" l="1"/>
  <c r="G23" i="9"/>
  <c r="F23" i="9"/>
  <c r="G22" i="9"/>
  <c r="F25" i="9"/>
  <c r="G20" i="9"/>
  <c r="E23" i="9" l="1"/>
  <c r="E25" i="9" s="1"/>
  <c r="F28" i="9"/>
  <c r="F29" i="9" s="1"/>
  <c r="G24" i="9"/>
  <c r="G21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28" i="9" l="1"/>
  <c r="G29" i="9" s="1"/>
  <c r="F30" i="9"/>
  <c r="F34" i="9" s="1"/>
  <c r="G31" i="8"/>
  <c r="F26" i="8"/>
  <c r="F28" i="8" s="1"/>
  <c r="G30" i="9" l="1"/>
  <c r="F27" i="8"/>
  <c r="F31" i="8"/>
  <c r="G22" i="8"/>
  <c r="F21" i="8"/>
  <c r="F23" i="8" s="1"/>
  <c r="E21" i="8"/>
  <c r="E23" i="8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21" i="8" l="1"/>
  <c r="G26" i="8" s="1"/>
  <c r="G28" i="8" l="1"/>
  <c r="G27" i="8"/>
  <c r="F31" i="6"/>
  <c r="F33" i="6" s="1"/>
  <c r="E31" i="6"/>
  <c r="E33" i="6" s="1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H29" i="6" l="1"/>
  <c r="G31" i="6"/>
  <c r="H31" i="6" s="1"/>
  <c r="H33" i="6" s="1"/>
  <c r="F12" i="3" l="1"/>
  <c r="E31" i="3"/>
  <c r="E23" i="3"/>
  <c r="E25" i="3" s="1"/>
  <c r="D23" i="3"/>
  <c r="F21" i="3"/>
  <c r="F22" i="3"/>
  <c r="F20" i="3"/>
  <c r="F19" i="3"/>
  <c r="E16" i="3"/>
  <c r="D16" i="3"/>
  <c r="F15" i="3"/>
  <c r="F14" i="3"/>
  <c r="F13" i="3"/>
  <c r="F11" i="3"/>
  <c r="F10" i="3"/>
  <c r="F8" i="3"/>
  <c r="F7" i="3"/>
  <c r="F6" i="3"/>
  <c r="F1" i="3"/>
  <c r="E31" i="2"/>
  <c r="E23" i="2"/>
  <c r="D23" i="2"/>
  <c r="E15" i="2"/>
  <c r="E25" i="2" s="1"/>
  <c r="D15" i="2"/>
  <c r="F6" i="2"/>
  <c r="F7" i="2"/>
  <c r="F8" i="2"/>
  <c r="F19" i="2"/>
  <c r="F10" i="2"/>
  <c r="F11" i="2"/>
  <c r="F12" i="2"/>
  <c r="F22" i="2"/>
  <c r="F21" i="2"/>
  <c r="F13" i="2"/>
  <c r="F14" i="2"/>
  <c r="F18" i="2"/>
  <c r="F1" i="2"/>
  <c r="F19" i="1"/>
  <c r="E19" i="1"/>
  <c r="G18" i="1"/>
  <c r="G17" i="1"/>
  <c r="G16" i="1"/>
  <c r="F13" i="1"/>
  <c r="E13" i="1"/>
  <c r="G12" i="1"/>
  <c r="G11" i="1"/>
  <c r="G10" i="1"/>
  <c r="G9" i="1"/>
  <c r="G8" i="1"/>
  <c r="G7" i="1"/>
  <c r="G6" i="1"/>
  <c r="G1" i="1"/>
  <c r="G13" i="1" l="1"/>
  <c r="G21" i="3"/>
  <c r="G20" i="3"/>
  <c r="F16" i="3"/>
  <c r="G15" i="3"/>
  <c r="D25" i="3"/>
  <c r="F31" i="3"/>
  <c r="F32" i="3" s="1"/>
  <c r="F23" i="3"/>
  <c r="F25" i="3" s="1"/>
  <c r="G8" i="3"/>
  <c r="G22" i="2"/>
  <c r="G19" i="2"/>
  <c r="D25" i="2"/>
  <c r="G8" i="2"/>
  <c r="F23" i="2"/>
  <c r="F15" i="2"/>
  <c r="F31" i="2" s="1"/>
  <c r="F32" i="2" s="1"/>
  <c r="G14" i="2"/>
  <c r="F21" i="1"/>
  <c r="E21" i="1"/>
  <c r="G19" i="1"/>
  <c r="G23" i="2" l="1"/>
  <c r="G22" i="3"/>
  <c r="G16" i="3"/>
  <c r="G23" i="3"/>
  <c r="G14" i="3"/>
  <c r="G21" i="2"/>
  <c r="F25" i="2"/>
  <c r="G15" i="2"/>
  <c r="G13" i="2"/>
  <c r="G21" i="1"/>
</calcChain>
</file>

<file path=xl/sharedStrings.xml><?xml version="1.0" encoding="utf-8"?>
<sst xmlns="http://schemas.openxmlformats.org/spreadsheetml/2006/main" count="375" uniqueCount="100">
  <si>
    <t>2009-10 STUDENT TRUST FEE FUND - REVENUE ACCTS</t>
  </si>
  <si>
    <t>As of May 5, 2010</t>
  </si>
  <si>
    <t>Tui. Diff.- STF</t>
  </si>
  <si>
    <t>Tui. Diff.- FIA</t>
  </si>
  <si>
    <t>Acct code</t>
  </si>
  <si>
    <t>Type</t>
  </si>
  <si>
    <t>Category</t>
  </si>
  <si>
    <t>Title</t>
  </si>
  <si>
    <t>F12102</t>
  </si>
  <si>
    <t>F12103</t>
  </si>
  <si>
    <t>TOTAL</t>
  </si>
  <si>
    <t>R</t>
  </si>
  <si>
    <t>Tui.Diff.</t>
  </si>
  <si>
    <t>Spring UG Tuition Differential</t>
  </si>
  <si>
    <t>001106</t>
  </si>
  <si>
    <t>Summer 1/2 UG</t>
  </si>
  <si>
    <t>E</t>
  </si>
  <si>
    <t>S0-Fl. Prpd. Differential Fee Exemption</t>
  </si>
  <si>
    <t>S0-Differential Fee Exemption</t>
  </si>
  <si>
    <t>F9-Fl. Prepaid Differential Fee Exempt</t>
  </si>
  <si>
    <t>F9-Differential Fee Exempt</t>
  </si>
  <si>
    <t>Total 09-10 year</t>
  </si>
  <si>
    <t>Fall UG - 2010</t>
  </si>
  <si>
    <t>Summer 3 UG</t>
  </si>
  <si>
    <t>F0-differential</t>
  </si>
  <si>
    <t>Total</t>
  </si>
  <si>
    <t>Total booked in Banner</t>
  </si>
  <si>
    <t>2nd Half Summer and Fall 2010 (to be deferred to 10-11)</t>
  </si>
  <si>
    <t>Fall UG Tuition Diff. 2009</t>
  </si>
  <si>
    <t>Fall UG Tuition Diff 2010,2012,2014</t>
  </si>
  <si>
    <t>Fall UG Tuition Diff 2009,2011,2013</t>
  </si>
  <si>
    <t>Summer 1/2 UG Tuition Diff 10,12,14</t>
  </si>
  <si>
    <t>Summer 3 UG Tuition Diff 2010,12,14</t>
  </si>
  <si>
    <t>S0-Fl.Prpd Differential Fee Exempt</t>
  </si>
  <si>
    <t>S0-Differential Fee Exempt</t>
  </si>
  <si>
    <t>M0-Differential Fee Exempt</t>
  </si>
  <si>
    <t>M0-Differential Fee Exempt-Summ 3</t>
  </si>
  <si>
    <t>F0-Differential Fee Exempt</t>
  </si>
  <si>
    <t>F9-Fl.Prpd Differential Fee Exempt</t>
  </si>
  <si>
    <t>Total deferred to 10-11</t>
  </si>
  <si>
    <t>2nd Half Summer and Fall 2010 (to be deferred to 10-11</t>
  </si>
  <si>
    <t>Percent</t>
  </si>
  <si>
    <t>Distribution to Financial Aid (Need based) - S24009</t>
  </si>
  <si>
    <t>Fund to be distributed</t>
  </si>
  <si>
    <t>Amount</t>
  </si>
  <si>
    <t>30% of Actual Revenue</t>
  </si>
  <si>
    <t>2009-10 Tuition Differential Revenue Accts</t>
  </si>
  <si>
    <t>As of May 14, 2010</t>
  </si>
  <si>
    <t>30%</t>
  </si>
  <si>
    <t>As of July 7, 2010</t>
  </si>
  <si>
    <t>M0-FL Pred Diff. Fee Exempt</t>
  </si>
  <si>
    <t>Diff.</t>
  </si>
  <si>
    <t>Budget released</t>
  </si>
  <si>
    <t>M0-Fl.Prpd Differential Fee Exempt</t>
  </si>
  <si>
    <t>M0-Fl Prpd Differential Fee-Summ 3</t>
  </si>
  <si>
    <t>F0-Differential Fee Exemption</t>
  </si>
  <si>
    <t>S1-Differential Fee Exempt</t>
  </si>
  <si>
    <t>S1-Differential Fee Exemption</t>
  </si>
  <si>
    <t>Summer 1/2 UG Tuition Diff 09,11,13</t>
  </si>
  <si>
    <t>Summer 3 UG Tuition Diff 2009,11,13</t>
  </si>
  <si>
    <t>M1-Differential Fee Exemption</t>
  </si>
  <si>
    <t>M1-Differential Fee Exempt</t>
  </si>
  <si>
    <t>2010-11</t>
  </si>
  <si>
    <t>2010-11 STUDENT TRUST FEE FUND - REVENUE ACCTS</t>
  </si>
  <si>
    <t>UG-in state</t>
  </si>
  <si>
    <t>Prior year</t>
  </si>
  <si>
    <t>Matric-Undergrad-Prior Yr</t>
  </si>
  <si>
    <t>Tuition Diff.</t>
  </si>
  <si>
    <t>Graduate-in state</t>
  </si>
  <si>
    <t>Misc. Fee</t>
  </si>
  <si>
    <t>Sum-1/2-UG-2006,2008,2010</t>
  </si>
  <si>
    <t>Sum-1/2-Graduate-2006,2008,2010</t>
  </si>
  <si>
    <t>Repayment/Recovery</t>
  </si>
  <si>
    <t>Tuition Diff. Exemption</t>
  </si>
  <si>
    <t>Distr &amp; Trans-Inter-Fund</t>
  </si>
  <si>
    <t>Banner FGIBDSR - 8/2/2011</t>
  </si>
  <si>
    <t>Diff .</t>
  </si>
  <si>
    <t>As of Aug. 22, 2011</t>
  </si>
  <si>
    <t>2011-12 STUDENT TRUST FEE FUND - REVENUE ACCTS</t>
  </si>
  <si>
    <t>M1-Fl Prpd Differential Fee-Summ 3</t>
  </si>
  <si>
    <t>M1-Differential Fee Exempt-Summ 3</t>
  </si>
  <si>
    <t>allocated</t>
  </si>
  <si>
    <t>diff.</t>
  </si>
  <si>
    <t>2011-12</t>
  </si>
  <si>
    <t>Banner FGIBDSR - 11/17/11</t>
  </si>
  <si>
    <t>As of Nov. 17, 2011</t>
  </si>
  <si>
    <t>SUMMARY</t>
  </si>
  <si>
    <t>Budget</t>
  </si>
  <si>
    <t>Actual</t>
  </si>
  <si>
    <t>TD revenue</t>
  </si>
  <si>
    <t>To be release</t>
  </si>
  <si>
    <t xml:space="preserve">     30% Fin. Aid</t>
  </si>
  <si>
    <t xml:space="preserve">      70%</t>
  </si>
  <si>
    <t>30% to unit - 8/26/11</t>
  </si>
  <si>
    <t>S2-Differential Fee Exempt</t>
  </si>
  <si>
    <t>As of  Jan. 17, 2012</t>
  </si>
  <si>
    <t>F1-Differential fee exempt</t>
  </si>
  <si>
    <t>Banner FGIBDSR - 1/25/12</t>
  </si>
  <si>
    <t>1st allocation - 8/26/11</t>
  </si>
  <si>
    <t>2nd allocation - 1/26/12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</si>
</sst>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000000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name val="Arial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9">
    <xf numFmtId="0" fontId="0" fillId="0" borderId="0" xfId="0"/>
    <xf numFmtId="14" fontId="2" fillId="0" borderId="0" xfId="0" applyNumberFormat="1" applyFont="1"/>
    <xf numFmtId="0" fontId="3" fillId="0" borderId="0" xfId="0" applyFont="1"/>
    <xf numFmtId="164" fontId="3" fillId="2" borderId="0" xfId="0" applyNumberFormat="1" applyFont="1" applyFill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3" fillId="0" borderId="0" xfId="0" applyNumberFormat="1" applyFont="1"/>
    <xf numFmtId="43" fontId="3" fillId="0" borderId="0" xfId="1" applyFont="1"/>
    <xf numFmtId="165" fontId="3" fillId="0" borderId="0" xfId="0" applyNumberFormat="1" applyFont="1" applyAlignment="1">
      <alignment horizontal="left"/>
    </xf>
    <xf numFmtId="166" fontId="3" fillId="0" borderId="0" xfId="1" applyNumberFormat="1" applyFont="1"/>
    <xf numFmtId="166" fontId="4" fillId="0" borderId="0" xfId="1" applyNumberFormat="1" applyFont="1"/>
    <xf numFmtId="166" fontId="3" fillId="0" borderId="0" xfId="1" applyNumberFormat="1" applyFont="1" applyBorder="1"/>
    <xf numFmtId="165" fontId="3" fillId="0" borderId="0" xfId="0" quotePrefix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/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6" fontId="3" fillId="0" borderId="1" xfId="1" applyNumberFormat="1" applyFont="1" applyBorder="1"/>
    <xf numFmtId="165" fontId="2" fillId="3" borderId="2" xfId="0" applyNumberFormat="1" applyFont="1" applyFill="1" applyBorder="1"/>
    <xf numFmtId="0" fontId="2" fillId="3" borderId="2" xfId="0" applyFont="1" applyFill="1" applyBorder="1"/>
    <xf numFmtId="166" fontId="2" fillId="3" borderId="2" xfId="1" applyNumberFormat="1" applyFont="1" applyFill="1" applyBorder="1"/>
    <xf numFmtId="0" fontId="3" fillId="0" borderId="0" xfId="0" quotePrefix="1" applyFont="1" applyAlignment="1">
      <alignment horizontal="left"/>
    </xf>
    <xf numFmtId="43" fontId="4" fillId="0" borderId="0" xfId="1" applyFont="1"/>
    <xf numFmtId="43" fontId="4" fillId="0" borderId="1" xfId="1" applyFont="1" applyBorder="1"/>
    <xf numFmtId="0" fontId="2" fillId="4" borderId="0" xfId="0" applyFont="1" applyFill="1"/>
    <xf numFmtId="166" fontId="2" fillId="4" borderId="0" xfId="1" applyNumberFormat="1" applyFont="1" applyFill="1"/>
    <xf numFmtId="166" fontId="2" fillId="4" borderId="0" xfId="1" applyNumberFormat="1" applyFont="1" applyFill="1" applyBorder="1"/>
    <xf numFmtId="0" fontId="3" fillId="5" borderId="0" xfId="0" applyFont="1" applyFill="1"/>
    <xf numFmtId="166" fontId="3" fillId="5" borderId="0" xfId="1" applyNumberFormat="1" applyFont="1" applyFill="1"/>
    <xf numFmtId="166" fontId="3" fillId="5" borderId="0" xfId="0" applyNumberFormat="1" applyFont="1" applyFill="1"/>
    <xf numFmtId="43" fontId="0" fillId="0" borderId="0" xfId="1" applyFont="1"/>
    <xf numFmtId="165" fontId="0" fillId="0" borderId="0" xfId="0" applyNumberFormat="1" applyAlignment="1">
      <alignment horizontal="left"/>
    </xf>
    <xf numFmtId="14" fontId="6" fillId="0" borderId="0" xfId="0" applyNumberFormat="1" applyFont="1"/>
    <xf numFmtId="0" fontId="7" fillId="0" borderId="0" xfId="0" applyFont="1"/>
    <xf numFmtId="164" fontId="7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65" fontId="7" fillId="0" borderId="1" xfId="0" applyNumberFormat="1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165" fontId="7" fillId="0" borderId="0" xfId="0" applyNumberFormat="1" applyFont="1"/>
    <xf numFmtId="43" fontId="7" fillId="0" borderId="0" xfId="1" applyFont="1"/>
    <xf numFmtId="165" fontId="0" fillId="0" borderId="0" xfId="0" applyNumberFormat="1" applyFont="1" applyAlignment="1">
      <alignment horizontal="left"/>
    </xf>
    <xf numFmtId="0" fontId="0" fillId="0" borderId="0" xfId="0" applyFont="1"/>
    <xf numFmtId="0" fontId="7" fillId="0" borderId="0" xfId="0" applyFont="1" applyAlignment="1">
      <alignment horizontal="left"/>
    </xf>
    <xf numFmtId="165" fontId="6" fillId="3" borderId="2" xfId="0" applyNumberFormat="1" applyFont="1" applyFill="1" applyBorder="1"/>
    <xf numFmtId="0" fontId="6" fillId="4" borderId="0" xfId="0" applyFont="1" applyFill="1"/>
    <xf numFmtId="43" fontId="7" fillId="0" borderId="0" xfId="1" applyFont="1" applyBorder="1"/>
    <xf numFmtId="43" fontId="7" fillId="0" borderId="1" xfId="1" applyFont="1" applyBorder="1"/>
    <xf numFmtId="43" fontId="6" fillId="3" borderId="2" xfId="1" applyFont="1" applyFill="1" applyBorder="1"/>
    <xf numFmtId="43" fontId="6" fillId="4" borderId="0" xfId="1" applyFont="1" applyFill="1"/>
    <xf numFmtId="0" fontId="0" fillId="0" borderId="1" xfId="0" applyFont="1" applyBorder="1"/>
    <xf numFmtId="43" fontId="0" fillId="0" borderId="1" xfId="1" applyFont="1" applyBorder="1"/>
    <xf numFmtId="0" fontId="6" fillId="6" borderId="0" xfId="0" applyFont="1" applyFill="1"/>
    <xf numFmtId="43" fontId="6" fillId="6" borderId="0" xfId="1" applyFont="1" applyFill="1"/>
    <xf numFmtId="166" fontId="3" fillId="0" borderId="0" xfId="1" applyNumberFormat="1" applyFont="1" applyAlignment="1">
      <alignment horizontal="left"/>
    </xf>
    <xf numFmtId="166" fontId="3" fillId="0" borderId="1" xfId="1" applyNumberFormat="1" applyFont="1" applyBorder="1" applyAlignment="1">
      <alignment horizontal="left"/>
    </xf>
    <xf numFmtId="10" fontId="3" fillId="0" borderId="0" xfId="2" applyNumberFormat="1" applyFont="1" applyAlignment="1">
      <alignment horizontal="left"/>
    </xf>
    <xf numFmtId="10" fontId="8" fillId="0" borderId="0" xfId="2" applyNumberFormat="1" applyFont="1" applyAlignment="1">
      <alignment horizontal="right"/>
    </xf>
    <xf numFmtId="166" fontId="2" fillId="0" borderId="1" xfId="1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1" applyNumberFormat="1" applyFont="1"/>
    <xf numFmtId="166" fontId="0" fillId="0" borderId="0" xfId="0" applyNumberFormat="1"/>
    <xf numFmtId="14" fontId="0" fillId="0" borderId="1" xfId="0" applyNumberFormat="1" applyBorder="1" applyAlignment="1">
      <alignment horizontal="left"/>
    </xf>
    <xf numFmtId="166" fontId="0" fillId="0" borderId="1" xfId="1" applyNumberFormat="1" applyFont="1" applyBorder="1"/>
    <xf numFmtId="0" fontId="0" fillId="0" borderId="1" xfId="0" applyBorder="1"/>
    <xf numFmtId="166" fontId="0" fillId="7" borderId="0" xfId="1" applyNumberFormat="1" applyFont="1" applyFill="1"/>
    <xf numFmtId="166" fontId="3" fillId="0" borderId="1" xfId="1" applyNumberFormat="1" applyFont="1" applyBorder="1" applyAlignment="1">
      <alignment horizontal="right"/>
    </xf>
    <xf numFmtId="166" fontId="3" fillId="0" borderId="0" xfId="1" quotePrefix="1" applyNumberFormat="1" applyFont="1" applyAlignment="1">
      <alignment horizontal="left"/>
    </xf>
    <xf numFmtId="14" fontId="9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9" fillId="0" borderId="0" xfId="1" applyNumberFormat="1" applyFont="1"/>
    <xf numFmtId="0" fontId="9" fillId="0" borderId="0" xfId="0" applyFont="1"/>
    <xf numFmtId="0" fontId="9" fillId="0" borderId="8" xfId="0" applyFont="1" applyBorder="1"/>
    <xf numFmtId="0" fontId="9" fillId="0" borderId="9" xfId="0" applyFont="1" applyBorder="1"/>
    <xf numFmtId="166" fontId="9" fillId="0" borderId="9" xfId="1" applyNumberFormat="1" applyFont="1" applyBorder="1" applyAlignment="1">
      <alignment horizontal="center"/>
    </xf>
    <xf numFmtId="166" fontId="9" fillId="9" borderId="10" xfId="1" applyNumberFormat="1" applyFont="1" applyFill="1" applyBorder="1" applyAlignment="1">
      <alignment horizontal="right"/>
    </xf>
    <xf numFmtId="165" fontId="9" fillId="0" borderId="11" xfId="0" applyNumberFormat="1" applyFont="1" applyBorder="1"/>
    <xf numFmtId="0" fontId="9" fillId="0" borderId="12" xfId="0" applyFont="1" applyBorder="1"/>
    <xf numFmtId="166" fontId="9" fillId="0" borderId="12" xfId="1" applyNumberFormat="1" applyFont="1" applyBorder="1" applyAlignment="1">
      <alignment horizontal="center"/>
    </xf>
    <xf numFmtId="166" fontId="9" fillId="9" borderId="13" xfId="1" applyNumberFormat="1" applyFont="1" applyFill="1" applyBorder="1" applyAlignment="1">
      <alignment horizontal="right"/>
    </xf>
    <xf numFmtId="165" fontId="10" fillId="0" borderId="3" xfId="0" applyNumberFormat="1" applyFont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43" fontId="11" fillId="0" borderId="6" xfId="1" applyFont="1" applyBorder="1" applyAlignment="1">
      <alignment horizontal="left"/>
    </xf>
    <xf numFmtId="166" fontId="9" fillId="9" borderId="4" xfId="1" applyNumberFormat="1" applyFont="1" applyFill="1" applyBorder="1"/>
    <xf numFmtId="0" fontId="10" fillId="8" borderId="14" xfId="0" applyFont="1" applyFill="1" applyBorder="1"/>
    <xf numFmtId="165" fontId="10" fillId="0" borderId="6" xfId="0" applyNumberFormat="1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10" borderId="14" xfId="0" applyFont="1" applyFill="1" applyBorder="1"/>
    <xf numFmtId="0" fontId="10" fillId="10" borderId="14" xfId="0" applyFont="1" applyFill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4" xfId="0" applyFont="1" applyBorder="1"/>
    <xf numFmtId="43" fontId="10" fillId="0" borderId="6" xfId="1" applyFont="1" applyBorder="1"/>
    <xf numFmtId="0" fontId="10" fillId="0" borderId="6" xfId="0" applyFont="1" applyBorder="1"/>
    <xf numFmtId="0" fontId="10" fillId="0" borderId="7" xfId="0" applyFont="1" applyBorder="1" applyAlignment="1">
      <alignment horizontal="left"/>
    </xf>
    <xf numFmtId="43" fontId="10" fillId="0" borderId="7" xfId="1" applyFont="1" applyBorder="1"/>
    <xf numFmtId="166" fontId="9" fillId="9" borderId="5" xfId="1" applyNumberFormat="1" applyFont="1" applyFill="1" applyBorder="1"/>
    <xf numFmtId="165" fontId="9" fillId="3" borderId="15" xfId="0" applyNumberFormat="1" applyFont="1" applyFill="1" applyBorder="1"/>
    <xf numFmtId="0" fontId="9" fillId="3" borderId="16" xfId="0" applyFont="1" applyFill="1" applyBorder="1"/>
    <xf numFmtId="166" fontId="9" fillId="3" borderId="16" xfId="1" applyNumberFormat="1" applyFont="1" applyFill="1" applyBorder="1"/>
    <xf numFmtId="166" fontId="9" fillId="3" borderId="17" xfId="1" applyNumberFormat="1" applyFont="1" applyFill="1" applyBorder="1"/>
    <xf numFmtId="165" fontId="10" fillId="0" borderId="0" xfId="0" applyNumberFormat="1" applyFont="1"/>
    <xf numFmtId="0" fontId="10" fillId="5" borderId="0" xfId="0" applyFont="1" applyFill="1"/>
    <xf numFmtId="166" fontId="9" fillId="0" borderId="0" xfId="1" applyNumberFormat="1" applyFont="1" applyAlignment="1">
      <alignment horizontal="center"/>
    </xf>
    <xf numFmtId="14" fontId="12" fillId="0" borderId="0" xfId="0" applyNumberFormat="1" applyFont="1"/>
    <xf numFmtId="0" fontId="5" fillId="0" borderId="0" xfId="0" applyFont="1"/>
    <xf numFmtId="164" fontId="5" fillId="2" borderId="0" xfId="0" applyNumberFormat="1" applyFont="1" applyFill="1"/>
    <xf numFmtId="166" fontId="5" fillId="0" borderId="0" xfId="1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165" fontId="5" fillId="0" borderId="1" xfId="0" applyNumberFormat="1" applyFont="1" applyBorder="1"/>
    <xf numFmtId="0" fontId="5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166" fontId="12" fillId="0" borderId="1" xfId="1" applyNumberFormat="1" applyFont="1" applyBorder="1" applyAlignment="1">
      <alignment horizontal="right"/>
    </xf>
    <xf numFmtId="165" fontId="5" fillId="0" borderId="0" xfId="0" applyNumberFormat="1" applyFont="1"/>
    <xf numFmtId="43" fontId="5" fillId="0" borderId="0" xfId="1" applyFont="1"/>
    <xf numFmtId="165" fontId="13" fillId="0" borderId="0" xfId="0" applyNumberFormat="1" applyFont="1" applyAlignment="1">
      <alignment horizontal="left"/>
    </xf>
    <xf numFmtId="0" fontId="13" fillId="0" borderId="0" xfId="0" applyFont="1"/>
    <xf numFmtId="43" fontId="13" fillId="0" borderId="0" xfId="1" applyFont="1"/>
    <xf numFmtId="43" fontId="5" fillId="0" borderId="0" xfId="1" applyFont="1" applyBorder="1"/>
    <xf numFmtId="43" fontId="13" fillId="0" borderId="1" xfId="1" applyFont="1" applyBorder="1"/>
    <xf numFmtId="43" fontId="5" fillId="0" borderId="1" xfId="1" applyFont="1" applyBorder="1"/>
    <xf numFmtId="166" fontId="5" fillId="0" borderId="1" xfId="1" applyNumberFormat="1" applyFont="1" applyBorder="1" applyAlignment="1">
      <alignment horizontal="left"/>
    </xf>
    <xf numFmtId="10" fontId="5" fillId="0" borderId="0" xfId="2" applyNumberFormat="1" applyFont="1" applyAlignment="1">
      <alignment horizontal="left"/>
    </xf>
    <xf numFmtId="10" fontId="14" fillId="0" borderId="0" xfId="2" applyNumberFormat="1" applyFont="1" applyAlignment="1">
      <alignment horizontal="right"/>
    </xf>
    <xf numFmtId="165" fontId="12" fillId="3" borderId="2" xfId="0" applyNumberFormat="1" applyFont="1" applyFill="1" applyBorder="1"/>
    <xf numFmtId="43" fontId="12" fillId="3" borderId="2" xfId="1" applyFont="1" applyFill="1" applyBorder="1"/>
    <xf numFmtId="0" fontId="13" fillId="0" borderId="0" xfId="0" applyFont="1" applyBorder="1"/>
    <xf numFmtId="43" fontId="13" fillId="0" borderId="0" xfId="1" applyFont="1" applyBorder="1"/>
    <xf numFmtId="166" fontId="5" fillId="0" borderId="0" xfId="1" applyNumberFormat="1" applyFont="1" applyBorder="1" applyAlignment="1">
      <alignment horizontal="left"/>
    </xf>
    <xf numFmtId="0" fontId="13" fillId="0" borderId="1" xfId="0" applyFont="1" applyBorder="1"/>
    <xf numFmtId="10" fontId="14" fillId="0" borderId="1" xfId="2" applyNumberFormat="1" applyFont="1" applyBorder="1" applyAlignment="1">
      <alignment horizontal="right"/>
    </xf>
    <xf numFmtId="0" fontId="12" fillId="4" borderId="0" xfId="0" applyFont="1" applyFill="1"/>
    <xf numFmtId="43" fontId="12" fillId="4" borderId="0" xfId="1" applyFont="1" applyFill="1"/>
    <xf numFmtId="0" fontId="12" fillId="6" borderId="0" xfId="0" applyFont="1" applyFill="1"/>
    <xf numFmtId="43" fontId="12" fillId="6" borderId="0" xfId="1" applyFont="1" applyFill="1"/>
    <xf numFmtId="166" fontId="5" fillId="0" borderId="0" xfId="1" applyNumberFormat="1" applyFont="1"/>
    <xf numFmtId="166" fontId="5" fillId="0" borderId="1" xfId="1" applyNumberFormat="1" applyFont="1" applyBorder="1" applyAlignment="1">
      <alignment horizontal="right"/>
    </xf>
    <xf numFmtId="14" fontId="13" fillId="0" borderId="0" xfId="0" applyNumberFormat="1" applyFont="1" applyAlignment="1">
      <alignment horizontal="left"/>
    </xf>
    <xf numFmtId="166" fontId="13" fillId="0" borderId="0" xfId="1" applyNumberFormat="1" applyFont="1"/>
    <xf numFmtId="14" fontId="13" fillId="0" borderId="1" xfId="0" applyNumberFormat="1" applyFont="1" applyBorder="1" applyAlignment="1">
      <alignment horizontal="left"/>
    </xf>
    <xf numFmtId="166" fontId="13" fillId="0" borderId="1" xfId="1" applyNumberFormat="1" applyFont="1" applyBorder="1"/>
    <xf numFmtId="0" fontId="13" fillId="0" borderId="0" xfId="0" applyFont="1" applyAlignment="1">
      <alignment horizontal="left"/>
    </xf>
    <xf numFmtId="166" fontId="5" fillId="0" borderId="0" xfId="1" quotePrefix="1" applyNumberFormat="1" applyFont="1" applyAlignment="1">
      <alignment horizontal="left"/>
    </xf>
    <xf numFmtId="166" fontId="13" fillId="7" borderId="0" xfId="1" applyNumberFormat="1" applyFont="1" applyFill="1"/>
    <xf numFmtId="166" fontId="13" fillId="0" borderId="0" xfId="0" applyNumberFormat="1" applyFont="1"/>
    <xf numFmtId="0" fontId="10" fillId="0" borderId="0" xfId="0" applyFont="1" applyAlignment="1">
      <alignment horizontal="left"/>
    </xf>
    <xf numFmtId="9" fontId="10" fillId="0" borderId="0" xfId="0" applyNumberFormat="1" applyFont="1" applyAlignment="1">
      <alignment horizontal="left"/>
    </xf>
    <xf numFmtId="166" fontId="10" fillId="5" borderId="0" xfId="1" applyNumberFormat="1" applyFont="1" applyFill="1"/>
    <xf numFmtId="14" fontId="9" fillId="0" borderId="0" xfId="0" applyNumberFormat="1" applyFont="1"/>
    <xf numFmtId="0" fontId="10" fillId="0" borderId="0" xfId="0" applyFont="1"/>
    <xf numFmtId="166" fontId="10" fillId="0" borderId="0" xfId="1" applyNumberFormat="1" applyFont="1"/>
    <xf numFmtId="166" fontId="9" fillId="0" borderId="0" xfId="1" applyNumberFormat="1" applyFont="1"/>
    <xf numFmtId="0" fontId="9" fillId="0" borderId="0" xfId="0" applyFont="1"/>
    <xf numFmtId="0" fontId="9" fillId="0" borderId="8" xfId="0" applyFont="1" applyBorder="1"/>
    <xf numFmtId="0" fontId="9" fillId="0" borderId="9" xfId="0" applyFont="1" applyBorder="1"/>
    <xf numFmtId="166" fontId="9" fillId="0" borderId="9" xfId="1" applyNumberFormat="1" applyFont="1" applyBorder="1" applyAlignment="1">
      <alignment horizontal="center"/>
    </xf>
    <xf numFmtId="166" fontId="9" fillId="9" borderId="10" xfId="1" applyNumberFormat="1" applyFont="1" applyFill="1" applyBorder="1" applyAlignment="1">
      <alignment horizontal="right"/>
    </xf>
    <xf numFmtId="165" fontId="9" fillId="0" borderId="11" xfId="0" applyNumberFormat="1" applyFont="1" applyBorder="1"/>
    <xf numFmtId="0" fontId="9" fillId="0" borderId="12" xfId="0" applyFont="1" applyBorder="1"/>
    <xf numFmtId="166" fontId="9" fillId="0" borderId="12" xfId="1" applyNumberFormat="1" applyFont="1" applyBorder="1" applyAlignment="1">
      <alignment horizontal="center"/>
    </xf>
    <xf numFmtId="166" fontId="9" fillId="9" borderId="13" xfId="1" applyNumberFormat="1" applyFont="1" applyFill="1" applyBorder="1" applyAlignment="1">
      <alignment horizontal="right"/>
    </xf>
    <xf numFmtId="166" fontId="9" fillId="9" borderId="4" xfId="1" applyNumberFormat="1" applyFont="1" applyFill="1" applyBorder="1"/>
    <xf numFmtId="166" fontId="9" fillId="9" borderId="5" xfId="1" applyNumberFormat="1" applyFont="1" applyFill="1" applyBorder="1"/>
    <xf numFmtId="165" fontId="9" fillId="3" borderId="15" xfId="0" applyNumberFormat="1" applyFont="1" applyFill="1" applyBorder="1"/>
    <xf numFmtId="0" fontId="9" fillId="3" borderId="16" xfId="0" applyFont="1" applyFill="1" applyBorder="1"/>
    <xf numFmtId="166" fontId="9" fillId="3" borderId="16" xfId="1" applyNumberFormat="1" applyFont="1" applyFill="1" applyBorder="1"/>
    <xf numFmtId="166" fontId="9" fillId="3" borderId="17" xfId="1" applyNumberFormat="1" applyFont="1" applyFill="1" applyBorder="1"/>
    <xf numFmtId="165" fontId="10" fillId="0" borderId="0" xfId="0" applyNumberFormat="1" applyFont="1"/>
    <xf numFmtId="0" fontId="10" fillId="5" borderId="0" xfId="0" applyFont="1" applyFill="1"/>
    <xf numFmtId="166" fontId="9" fillId="0" borderId="0" xfId="1" applyNumberFormat="1" applyFont="1" applyAlignment="1">
      <alignment horizontal="center"/>
    </xf>
    <xf numFmtId="165" fontId="10" fillId="11" borderId="3" xfId="0" applyNumberFormat="1" applyFont="1" applyFill="1" applyBorder="1" applyAlignment="1">
      <alignment horizontal="left"/>
    </xf>
    <xf numFmtId="0" fontId="10" fillId="11" borderId="14" xfId="0" applyFont="1" applyFill="1" applyBorder="1"/>
    <xf numFmtId="165" fontId="10" fillId="11" borderId="6" xfId="0" applyNumberFormat="1" applyFont="1" applyFill="1" applyBorder="1" applyAlignment="1">
      <alignment horizontal="left"/>
    </xf>
    <xf numFmtId="0" fontId="10" fillId="11" borderId="6" xfId="0" applyFont="1" applyFill="1" applyBorder="1" applyAlignment="1">
      <alignment horizontal="left"/>
    </xf>
    <xf numFmtId="0" fontId="10" fillId="11" borderId="6" xfId="0" applyFont="1" applyFill="1" applyBorder="1"/>
    <xf numFmtId="43" fontId="13" fillId="11" borderId="6" xfId="1" applyFont="1" applyFill="1" applyBorder="1" applyAlignment="1">
      <alignment horizontal="left"/>
    </xf>
    <xf numFmtId="0" fontId="13" fillId="11" borderId="6" xfId="0" applyFont="1" applyFill="1" applyBorder="1" applyAlignment="1">
      <alignment horizontal="left"/>
    </xf>
    <xf numFmtId="165" fontId="13" fillId="11" borderId="6" xfId="0" applyNumberFormat="1" applyFont="1" applyFill="1" applyBorder="1" applyAlignment="1">
      <alignment horizontal="left"/>
    </xf>
    <xf numFmtId="165" fontId="10" fillId="0" borderId="7" xfId="0" applyNumberFormat="1" applyFont="1" applyBorder="1" applyAlignment="1">
      <alignment horizontal="left"/>
    </xf>
    <xf numFmtId="0" fontId="10" fillId="0" borderId="7" xfId="0" applyFont="1" applyBorder="1"/>
    <xf numFmtId="0" fontId="10" fillId="8" borderId="18" xfId="0" applyFont="1" applyFill="1" applyBorder="1"/>
    <xf numFmtId="43" fontId="13" fillId="0" borderId="7" xfId="1" applyFont="1" applyBorder="1" applyAlignment="1">
      <alignment horizontal="left"/>
    </xf>
    <xf numFmtId="43" fontId="13" fillId="0" borderId="6" xfId="1" applyFont="1" applyBorder="1" applyAlignment="1">
      <alignment horizontal="left"/>
    </xf>
    <xf numFmtId="0" fontId="10" fillId="0" borderId="6" xfId="0" applyFont="1" applyBorder="1"/>
    <xf numFmtId="43" fontId="10" fillId="0" borderId="6" xfId="1" applyFont="1" applyBorder="1"/>
    <xf numFmtId="0" fontId="9" fillId="0" borderId="10" xfId="0" applyFont="1" applyBorder="1"/>
    <xf numFmtId="0" fontId="9" fillId="0" borderId="13" xfId="0" applyFont="1" applyBorder="1"/>
    <xf numFmtId="0" fontId="10" fillId="11" borderId="4" xfId="0" applyFont="1" applyFill="1" applyBorder="1" applyAlignment="1">
      <alignment horizontal="left"/>
    </xf>
    <xf numFmtId="0" fontId="10" fillId="11" borderId="4" xfId="0" applyFont="1" applyFill="1" applyBorder="1"/>
    <xf numFmtId="0" fontId="10" fillId="0" borderId="5" xfId="0" applyFont="1" applyBorder="1"/>
    <xf numFmtId="0" fontId="9" fillId="3" borderId="17" xfId="0" applyFont="1" applyFill="1" applyBorder="1"/>
    <xf numFmtId="0" fontId="5" fillId="0" borderId="1" xfId="0" applyFont="1" applyBorder="1" applyAlignment="1">
      <alignment horizontal="left"/>
    </xf>
    <xf numFmtId="166" fontId="13" fillId="0" borderId="0" xfId="0" applyNumberFormat="1" applyFont="1" applyAlignment="1">
      <alignment horizontal="left"/>
    </xf>
    <xf numFmtId="9" fontId="13" fillId="0" borderId="0" xfId="0" quotePrefix="1" applyNumberFormat="1" applyFont="1" applyAlignment="1">
      <alignment horizontal="left"/>
    </xf>
    <xf numFmtId="14" fontId="15" fillId="0" borderId="1" xfId="0" applyNumberFormat="1" applyFont="1" applyBorder="1" applyAlignment="1">
      <alignment horizontal="left"/>
    </xf>
    <xf numFmtId="166" fontId="15" fillId="0" borderId="1" xfId="1" applyNumberFormat="1" applyFont="1" applyBorder="1"/>
    <xf numFmtId="166" fontId="10" fillId="0" borderId="0" xfId="0" applyNumberFormat="1" applyFont="1"/>
    <xf numFmtId="0" fontId="2" fillId="0" borderId="9" xfId="0" applyFont="1" applyBorder="1"/>
    <xf numFmtId="0" fontId="2" fillId="0" borderId="10" xfId="0" applyFont="1" applyBorder="1"/>
    <xf numFmtId="166" fontId="2" fillId="0" borderId="9" xfId="1" applyNumberFormat="1" applyFont="1" applyBorder="1" applyAlignment="1">
      <alignment horizontal="center"/>
    </xf>
    <xf numFmtId="166" fontId="2" fillId="9" borderId="10" xfId="1" applyNumberFormat="1" applyFont="1" applyFill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166" fontId="2" fillId="0" borderId="12" xfId="1" applyNumberFormat="1" applyFont="1" applyBorder="1" applyAlignment="1">
      <alignment horizontal="center"/>
    </xf>
    <xf numFmtId="166" fontId="2" fillId="9" borderId="13" xfId="1" applyNumberFormat="1" applyFont="1" applyFill="1" applyBorder="1" applyAlignment="1">
      <alignment horizontal="right"/>
    </xf>
    <xf numFmtId="0" fontId="3" fillId="11" borderId="14" xfId="0" applyFont="1" applyFill="1" applyBorder="1"/>
    <xf numFmtId="0" fontId="3" fillId="11" borderId="4" xfId="0" applyFont="1" applyFill="1" applyBorder="1"/>
    <xf numFmtId="0" fontId="3" fillId="11" borderId="6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43" fontId="3" fillId="0" borderId="6" xfId="1" applyFont="1" applyBorder="1"/>
    <xf numFmtId="0" fontId="3" fillId="0" borderId="6" xfId="0" applyFont="1" applyBorder="1"/>
    <xf numFmtId="0" fontId="3" fillId="11" borderId="6" xfId="0" applyFont="1" applyFill="1" applyBorder="1"/>
    <xf numFmtId="0" fontId="16" fillId="11" borderId="6" xfId="0" applyFont="1" applyFill="1" applyBorder="1" applyAlignment="1">
      <alignment horizontal="left"/>
    </xf>
    <xf numFmtId="43" fontId="16" fillId="11" borderId="6" xfId="1" applyFont="1" applyFill="1" applyBorder="1" applyAlignment="1">
      <alignment horizontal="left"/>
    </xf>
    <xf numFmtId="43" fontId="16" fillId="0" borderId="6" xfId="1" applyFont="1" applyBorder="1" applyAlignment="1">
      <alignment horizontal="left"/>
    </xf>
    <xf numFmtId="0" fontId="3" fillId="8" borderId="18" xfId="0" applyFont="1" applyFill="1" applyBorder="1"/>
    <xf numFmtId="43" fontId="16" fillId="0" borderId="7" xfId="1" applyFont="1" applyBorder="1" applyAlignment="1">
      <alignment horizontal="left"/>
    </xf>
    <xf numFmtId="0" fontId="2" fillId="3" borderId="16" xfId="0" applyFont="1" applyFill="1" applyBorder="1"/>
    <xf numFmtId="0" fontId="2" fillId="3" borderId="17" xfId="0" applyFont="1" applyFill="1" applyBorder="1"/>
    <xf numFmtId="166" fontId="2" fillId="0" borderId="0" xfId="1" applyNumberFormat="1" applyFont="1" applyAlignment="1">
      <alignment horizontal="center"/>
    </xf>
    <xf numFmtId="0" fontId="3" fillId="11" borderId="19" xfId="0" applyFont="1" applyFill="1" applyBorder="1"/>
    <xf numFmtId="0" fontId="3" fillId="11" borderId="20" xfId="0" applyFont="1" applyFill="1" applyBorder="1"/>
    <xf numFmtId="43" fontId="16" fillId="0" borderId="21" xfId="1" applyFont="1" applyBorder="1"/>
    <xf numFmtId="43" fontId="16" fillId="0" borderId="6" xfId="1" applyFont="1" applyBorder="1"/>
    <xf numFmtId="0" fontId="3" fillId="8" borderId="14" xfId="0" applyFont="1" applyFill="1" applyBorder="1"/>
    <xf numFmtId="0" fontId="3" fillId="0" borderId="4" xfId="0" applyFont="1" applyBorder="1"/>
    <xf numFmtId="0" fontId="16" fillId="0" borderId="7" xfId="0" applyFont="1" applyBorder="1" applyAlignment="1">
      <alignment horizontal="left"/>
    </xf>
    <xf numFmtId="43" fontId="16" fillId="0" borderId="7" xfId="1" applyFont="1" applyBorder="1"/>
    <xf numFmtId="0" fontId="10" fillId="11" borderId="22" xfId="0" applyFont="1" applyFill="1" applyBorder="1" applyAlignment="1">
      <alignment horizontal="left"/>
    </xf>
    <xf numFmtId="43" fontId="2" fillId="9" borderId="20" xfId="1" applyFont="1" applyFill="1" applyBorder="1"/>
    <xf numFmtId="43" fontId="2" fillId="9" borderId="4" xfId="1" applyFont="1" applyFill="1" applyBorder="1"/>
    <xf numFmtId="43" fontId="2" fillId="3" borderId="16" xfId="1" applyFont="1" applyFill="1" applyBorder="1"/>
    <xf numFmtId="43" fontId="2" fillId="0" borderId="0" xfId="1" applyFont="1"/>
    <xf numFmtId="166" fontId="15" fillId="5" borderId="0" xfId="1" applyNumberFormat="1" applyFont="1" applyFill="1"/>
    <xf numFmtId="166" fontId="15" fillId="5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J11" sqref="J11:O11"/>
    </sheetView>
  </sheetViews>
  <sheetFormatPr defaultRowHeight="12.75" x14ac:dyDescent="0.2"/>
  <cols>
    <col min="1" max="1" width="9.5703125" style="2" bestFit="1" customWidth="1"/>
    <col min="2" max="2" width="5.7109375" style="2" customWidth="1"/>
    <col min="3" max="3" width="16.42578125" style="2" customWidth="1"/>
    <col min="4" max="4" width="29.28515625" style="2" customWidth="1"/>
    <col min="5" max="5" width="15.140625" style="2" bestFit="1" customWidth="1"/>
    <col min="6" max="6" width="15" style="2" customWidth="1"/>
    <col min="7" max="7" width="14.28515625" style="2" customWidth="1"/>
    <col min="8" max="8" width="2" style="4" customWidth="1"/>
    <col min="9" max="16384" width="9.140625" style="4"/>
  </cols>
  <sheetData>
    <row r="1" spans="1:9" x14ac:dyDescent="0.2">
      <c r="A1" s="1" t="s">
        <v>0</v>
      </c>
      <c r="G1" s="3">
        <f ca="1">NOW()</f>
        <v>40939.663492013889</v>
      </c>
    </row>
    <row r="2" spans="1:9" x14ac:dyDescent="0.2">
      <c r="A2" s="5" t="s">
        <v>1</v>
      </c>
    </row>
    <row r="3" spans="1:9" x14ac:dyDescent="0.2">
      <c r="E3" s="6" t="s">
        <v>2</v>
      </c>
      <c r="F3" s="6" t="s">
        <v>3</v>
      </c>
      <c r="G3" s="7"/>
    </row>
    <row r="4" spans="1:9" x14ac:dyDescent="0.2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10" t="s">
        <v>9</v>
      </c>
      <c r="G4" s="11" t="s">
        <v>10</v>
      </c>
    </row>
    <row r="5" spans="1:9" x14ac:dyDescent="0.2">
      <c r="A5" s="12"/>
      <c r="E5" s="13"/>
      <c r="F5" s="13"/>
      <c r="G5" s="13"/>
    </row>
    <row r="6" spans="1:9" x14ac:dyDescent="0.2">
      <c r="A6" s="14">
        <v>1008</v>
      </c>
      <c r="B6" s="4" t="s">
        <v>11</v>
      </c>
      <c r="C6" s="4" t="s">
        <v>12</v>
      </c>
      <c r="D6" s="4" t="s">
        <v>28</v>
      </c>
      <c r="E6" s="15">
        <v>681993.79</v>
      </c>
      <c r="F6" s="16">
        <v>681994.65</v>
      </c>
      <c r="G6" s="17">
        <f>+F6+E6</f>
        <v>1363988.44</v>
      </c>
    </row>
    <row r="7" spans="1:9" x14ac:dyDescent="0.2">
      <c r="A7" s="14">
        <v>1009</v>
      </c>
      <c r="B7" s="4" t="s">
        <v>11</v>
      </c>
      <c r="C7" s="4" t="s">
        <v>12</v>
      </c>
      <c r="D7" s="4" t="s">
        <v>13</v>
      </c>
      <c r="E7" s="15">
        <v>642323.43999999994</v>
      </c>
      <c r="F7" s="16">
        <v>642323.92000000004</v>
      </c>
      <c r="G7" s="17">
        <f t="shared" ref="G7:G12" si="0">+F7+E7</f>
        <v>1284647.3599999999</v>
      </c>
    </row>
    <row r="8" spans="1:9" x14ac:dyDescent="0.2">
      <c r="A8" s="18" t="s">
        <v>14</v>
      </c>
      <c r="B8" s="4" t="s">
        <v>11</v>
      </c>
      <c r="C8" s="4" t="s">
        <v>12</v>
      </c>
      <c r="D8" s="4" t="s">
        <v>15</v>
      </c>
      <c r="E8" s="15">
        <v>-165027.75</v>
      </c>
      <c r="F8" s="16">
        <v>171723.58</v>
      </c>
      <c r="G8" s="17">
        <f t="shared" si="0"/>
        <v>6695.8299999999872</v>
      </c>
    </row>
    <row r="9" spans="1:9" x14ac:dyDescent="0.2">
      <c r="A9" s="14">
        <v>750120</v>
      </c>
      <c r="B9" s="4" t="s">
        <v>16</v>
      </c>
      <c r="C9" s="19" t="s">
        <v>12</v>
      </c>
      <c r="D9" s="4" t="s">
        <v>17</v>
      </c>
      <c r="E9" s="15">
        <v>-89294.71</v>
      </c>
      <c r="F9" s="16">
        <v>-89294.73</v>
      </c>
      <c r="G9" s="17">
        <f t="shared" si="0"/>
        <v>-178589.44</v>
      </c>
      <c r="I9" s="20"/>
    </row>
    <row r="10" spans="1:9" x14ac:dyDescent="0.2">
      <c r="A10" s="14">
        <v>750122</v>
      </c>
      <c r="B10" s="4" t="s">
        <v>16</v>
      </c>
      <c r="C10" s="19" t="s">
        <v>12</v>
      </c>
      <c r="D10" s="4" t="s">
        <v>18</v>
      </c>
      <c r="E10" s="15">
        <v>-124632.44</v>
      </c>
      <c r="F10" s="16">
        <v>-124632.36</v>
      </c>
      <c r="G10" s="17">
        <f t="shared" si="0"/>
        <v>-249264.8</v>
      </c>
    </row>
    <row r="11" spans="1:9" x14ac:dyDescent="0.2">
      <c r="A11" s="14">
        <v>789820</v>
      </c>
      <c r="B11" s="4" t="s">
        <v>16</v>
      </c>
      <c r="C11" s="19" t="s">
        <v>12</v>
      </c>
      <c r="D11" s="21" t="s">
        <v>19</v>
      </c>
      <c r="E11" s="15">
        <v>-92501.21</v>
      </c>
      <c r="F11" s="16">
        <v>-92501.21</v>
      </c>
      <c r="G11" s="17">
        <f t="shared" si="0"/>
        <v>-185002.42</v>
      </c>
    </row>
    <row r="12" spans="1:9" x14ac:dyDescent="0.2">
      <c r="A12" s="22">
        <v>759822</v>
      </c>
      <c r="B12" s="23" t="s">
        <v>16</v>
      </c>
      <c r="C12" s="23" t="s">
        <v>12</v>
      </c>
      <c r="D12" s="9" t="s">
        <v>20</v>
      </c>
      <c r="E12" s="24">
        <v>-156994.07999999999</v>
      </c>
      <c r="F12" s="16">
        <v>-156994.18</v>
      </c>
      <c r="G12" s="17">
        <f t="shared" si="0"/>
        <v>-313988.26</v>
      </c>
    </row>
    <row r="13" spans="1:9" x14ac:dyDescent="0.2">
      <c r="A13" s="4"/>
      <c r="B13" s="25" t="s">
        <v>21</v>
      </c>
      <c r="C13" s="26"/>
      <c r="D13" s="26"/>
      <c r="E13" s="27">
        <f>SUM(E6:E12)</f>
        <v>695867.04000000015</v>
      </c>
      <c r="F13" s="27">
        <f>SUM(F6:F12)</f>
        <v>1032619.6700000002</v>
      </c>
      <c r="G13" s="27">
        <f>SUM(G6:G12)</f>
        <v>1728486.7100000002</v>
      </c>
      <c r="H13" s="13"/>
    </row>
    <row r="14" spans="1:9" x14ac:dyDescent="0.2">
      <c r="A14" s="12"/>
      <c r="E14" s="15"/>
      <c r="F14" s="15"/>
      <c r="G14" s="15"/>
    </row>
    <row r="15" spans="1:9" x14ac:dyDescent="0.2">
      <c r="A15" s="5" t="s">
        <v>27</v>
      </c>
      <c r="C15" s="4"/>
      <c r="E15" s="15"/>
      <c r="F15" s="13"/>
      <c r="G15" s="13"/>
    </row>
    <row r="16" spans="1:9" x14ac:dyDescent="0.2">
      <c r="A16" s="28"/>
      <c r="D16" s="2" t="s">
        <v>22</v>
      </c>
      <c r="E16" s="15">
        <v>570564.61</v>
      </c>
      <c r="F16" s="29">
        <v>398841.03</v>
      </c>
      <c r="G16" s="17">
        <f t="shared" ref="G16:G19" si="1">+F16+E16</f>
        <v>969405.64</v>
      </c>
    </row>
    <row r="17" spans="1:7" x14ac:dyDescent="0.2">
      <c r="A17" s="28"/>
      <c r="D17" s="2" t="s">
        <v>23</v>
      </c>
      <c r="E17" s="15">
        <v>70059.570000000007</v>
      </c>
      <c r="F17" s="29">
        <v>70059.570000000007</v>
      </c>
      <c r="G17" s="17">
        <f t="shared" si="1"/>
        <v>140119.14000000001</v>
      </c>
    </row>
    <row r="18" spans="1:7" x14ac:dyDescent="0.2">
      <c r="A18" s="4"/>
      <c r="D18" s="9" t="s">
        <v>24</v>
      </c>
      <c r="E18" s="24">
        <v>-55138.44</v>
      </c>
      <c r="F18" s="30">
        <v>-55138.44</v>
      </c>
      <c r="G18" s="24">
        <f t="shared" si="1"/>
        <v>-110276.88</v>
      </c>
    </row>
    <row r="19" spans="1:7" x14ac:dyDescent="0.2">
      <c r="D19" s="31" t="s">
        <v>25</v>
      </c>
      <c r="E19" s="32">
        <f>SUM(E16:E18)</f>
        <v>585485.74</v>
      </c>
      <c r="F19" s="32">
        <f>SUM(F16:F18)</f>
        <v>413762.16000000003</v>
      </c>
      <c r="G19" s="33">
        <f t="shared" si="1"/>
        <v>999247.9</v>
      </c>
    </row>
    <row r="20" spans="1:7" x14ac:dyDescent="0.2">
      <c r="E20" s="15"/>
      <c r="F20" s="13"/>
    </row>
    <row r="21" spans="1:7" x14ac:dyDescent="0.2">
      <c r="A21" s="34" t="s">
        <v>26</v>
      </c>
      <c r="B21" s="34"/>
      <c r="C21" s="34"/>
      <c r="D21" s="34"/>
      <c r="E21" s="35">
        <f>+E19+E13</f>
        <v>1281352.7800000003</v>
      </c>
      <c r="F21" s="35">
        <f>+F19+F13</f>
        <v>1446381.83</v>
      </c>
      <c r="G21" s="36">
        <f>SUM(E21:F21)</f>
        <v>2727734.6100000003</v>
      </c>
    </row>
    <row r="22" spans="1:7" x14ac:dyDescent="0.2">
      <c r="E22" s="15"/>
      <c r="F22" s="13"/>
    </row>
    <row r="23" spans="1:7" x14ac:dyDescent="0.2">
      <c r="E23" s="15"/>
    </row>
    <row r="26" spans="1:7" ht="15" x14ac:dyDescent="0.25">
      <c r="C26"/>
      <c r="D26"/>
      <c r="E26"/>
      <c r="F26"/>
      <c r="G26"/>
    </row>
    <row r="27" spans="1:7" ht="15" x14ac:dyDescent="0.25">
      <c r="C27"/>
      <c r="D27"/>
      <c r="E27"/>
      <c r="F27"/>
      <c r="G27"/>
    </row>
    <row r="28" spans="1:7" ht="15" x14ac:dyDescent="0.25">
      <c r="C28"/>
      <c r="D28"/>
      <c r="E28"/>
      <c r="F28"/>
      <c r="G28"/>
    </row>
    <row r="29" spans="1:7" ht="15" x14ac:dyDescent="0.25">
      <c r="C29"/>
      <c r="D29"/>
      <c r="E29"/>
      <c r="F29"/>
      <c r="G29"/>
    </row>
    <row r="30" spans="1:7" ht="15" x14ac:dyDescent="0.25">
      <c r="C30"/>
      <c r="D30"/>
      <c r="E30"/>
      <c r="F30"/>
      <c r="G30"/>
    </row>
    <row r="31" spans="1:7" ht="15" x14ac:dyDescent="0.25">
      <c r="C31"/>
      <c r="D31"/>
      <c r="E31"/>
      <c r="F31"/>
      <c r="G31"/>
    </row>
    <row r="32" spans="1:7" ht="15" x14ac:dyDescent="0.25">
      <c r="C32"/>
      <c r="D32"/>
      <c r="E32"/>
      <c r="F32"/>
      <c r="G32"/>
    </row>
    <row r="33" spans="3:7" ht="15" x14ac:dyDescent="0.25">
      <c r="C33"/>
      <c r="D33"/>
      <c r="E33"/>
      <c r="F33"/>
      <c r="G33"/>
    </row>
    <row r="34" spans="3:7" ht="15" x14ac:dyDescent="0.25">
      <c r="C34"/>
      <c r="D34"/>
      <c r="E34"/>
      <c r="F34"/>
      <c r="G34"/>
    </row>
    <row r="35" spans="3:7" ht="15" x14ac:dyDescent="0.25">
      <c r="C35"/>
      <c r="D35"/>
      <c r="E35"/>
      <c r="F35"/>
      <c r="G35"/>
    </row>
  </sheetData>
  <pageMargins left="0.7" right="0.7" top="0.75" bottom="0.75" header="0.3" footer="0.3"/>
  <pageSetup orientation="landscape" horizontalDpi="1200" verticalDpi="1200" r:id="rId1"/>
  <headerFooter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7" sqref="C27"/>
    </sheetView>
  </sheetViews>
  <sheetFormatPr defaultRowHeight="12.75" x14ac:dyDescent="0.2"/>
  <cols>
    <col min="1" max="1" width="9.5703125" style="2" bestFit="1" customWidth="1"/>
    <col min="2" max="2" width="7.85546875" style="2" customWidth="1"/>
    <col min="3" max="3" width="40.7109375" style="2" customWidth="1"/>
    <col min="4" max="4" width="15.140625" style="2" bestFit="1" customWidth="1"/>
    <col min="5" max="5" width="17.7109375" style="2" customWidth="1"/>
    <col min="6" max="6" width="16.28515625" style="2" customWidth="1"/>
    <col min="7" max="7" width="11.28515625" style="64" customWidth="1"/>
    <col min="8" max="8" width="9.140625" style="4"/>
    <col min="9" max="9" width="4" style="4" customWidth="1"/>
    <col min="10" max="16384" width="9.140625" style="4"/>
  </cols>
  <sheetData>
    <row r="1" spans="1:7" ht="15" x14ac:dyDescent="0.25">
      <c r="A1" s="39" t="s">
        <v>46</v>
      </c>
      <c r="B1" s="40"/>
      <c r="C1" s="40"/>
      <c r="D1" s="40"/>
      <c r="E1" s="40"/>
      <c r="F1" s="41">
        <f ca="1">NOW()</f>
        <v>40939.663492013889</v>
      </c>
    </row>
    <row r="2" spans="1:7" ht="15" x14ac:dyDescent="0.25">
      <c r="A2" s="42" t="s">
        <v>47</v>
      </c>
      <c r="B2" s="40"/>
      <c r="C2" s="40"/>
      <c r="D2" s="40"/>
      <c r="E2" s="40"/>
      <c r="F2" s="40"/>
    </row>
    <row r="3" spans="1:7" ht="15" x14ac:dyDescent="0.25">
      <c r="A3" s="40"/>
      <c r="B3" s="40"/>
      <c r="C3" s="40"/>
      <c r="D3" s="43" t="s">
        <v>2</v>
      </c>
      <c r="E3" s="43" t="s">
        <v>3</v>
      </c>
      <c r="F3" s="44"/>
    </row>
    <row r="4" spans="1:7" ht="15" x14ac:dyDescent="0.25">
      <c r="A4" s="45" t="s">
        <v>4</v>
      </c>
      <c r="B4" s="46" t="s">
        <v>5</v>
      </c>
      <c r="C4" s="46" t="s">
        <v>7</v>
      </c>
      <c r="D4" s="47" t="s">
        <v>8</v>
      </c>
      <c r="E4" s="47" t="s">
        <v>9</v>
      </c>
      <c r="F4" s="48" t="s">
        <v>10</v>
      </c>
      <c r="G4" s="68" t="s">
        <v>41</v>
      </c>
    </row>
    <row r="5" spans="1:7" ht="15" x14ac:dyDescent="0.25">
      <c r="A5" s="49"/>
      <c r="B5" s="40"/>
      <c r="C5" s="40"/>
      <c r="D5" s="50"/>
      <c r="E5" s="50"/>
      <c r="F5" s="50"/>
    </row>
    <row r="6" spans="1:7" ht="15" x14ac:dyDescent="0.25">
      <c r="A6" s="51">
        <v>1008</v>
      </c>
      <c r="B6" s="52" t="s">
        <v>11</v>
      </c>
      <c r="C6" s="52" t="s">
        <v>30</v>
      </c>
      <c r="D6" s="37">
        <v>681993.79</v>
      </c>
      <c r="E6" s="37">
        <v>681994.65</v>
      </c>
      <c r="F6" s="56">
        <f t="shared" ref="F6:F14" si="0">+E6+D6</f>
        <v>1363988.44</v>
      </c>
    </row>
    <row r="7" spans="1:7" ht="15" x14ac:dyDescent="0.25">
      <c r="A7" s="51">
        <v>1009</v>
      </c>
      <c r="B7" s="52" t="s">
        <v>11</v>
      </c>
      <c r="C7" s="52" t="s">
        <v>13</v>
      </c>
      <c r="D7" s="37">
        <v>641760.92000000004</v>
      </c>
      <c r="E7" s="37">
        <v>641761.4</v>
      </c>
      <c r="F7" s="56">
        <f t="shared" si="0"/>
        <v>1283522.32</v>
      </c>
    </row>
    <row r="8" spans="1:7" ht="15" x14ac:dyDescent="0.25">
      <c r="A8" s="51">
        <v>1106</v>
      </c>
      <c r="B8" s="52" t="s">
        <v>11</v>
      </c>
      <c r="C8" s="52" t="s">
        <v>31</v>
      </c>
      <c r="D8" s="61">
        <v>183197.84</v>
      </c>
      <c r="E8" s="61">
        <v>183197.84</v>
      </c>
      <c r="F8" s="57">
        <f t="shared" si="0"/>
        <v>366395.68</v>
      </c>
      <c r="G8" s="65">
        <f>SUM(F6:F8)</f>
        <v>3013906.44</v>
      </c>
    </row>
    <row r="9" spans="1:7" ht="15" x14ac:dyDescent="0.25">
      <c r="A9" s="51"/>
      <c r="B9" s="52"/>
      <c r="C9" s="52"/>
      <c r="D9" s="37"/>
      <c r="E9" s="37"/>
      <c r="F9" s="56"/>
      <c r="G9" s="66"/>
    </row>
    <row r="10" spans="1:7" ht="15" x14ac:dyDescent="0.25">
      <c r="A10" s="51">
        <v>750120</v>
      </c>
      <c r="B10" s="52" t="s">
        <v>16</v>
      </c>
      <c r="C10" s="52" t="s">
        <v>33</v>
      </c>
      <c r="D10" s="37">
        <v>-89217.22</v>
      </c>
      <c r="E10" s="37">
        <v>-89217.24</v>
      </c>
      <c r="F10" s="56">
        <f t="shared" si="0"/>
        <v>-178434.46000000002</v>
      </c>
    </row>
    <row r="11" spans="1:7" ht="15" x14ac:dyDescent="0.25">
      <c r="A11" s="51">
        <v>750122</v>
      </c>
      <c r="B11" s="52" t="s">
        <v>16</v>
      </c>
      <c r="C11" s="52" t="s">
        <v>34</v>
      </c>
      <c r="D11" s="37">
        <v>-124560.69</v>
      </c>
      <c r="E11" s="37">
        <v>-124560.61</v>
      </c>
      <c r="F11" s="56">
        <f t="shared" si="0"/>
        <v>-249121.3</v>
      </c>
    </row>
    <row r="12" spans="1:7" ht="15" x14ac:dyDescent="0.25">
      <c r="A12" s="51">
        <v>750522</v>
      </c>
      <c r="B12" s="52" t="s">
        <v>16</v>
      </c>
      <c r="C12" s="52" t="s">
        <v>35</v>
      </c>
      <c r="D12" s="37">
        <v>-7576.8</v>
      </c>
      <c r="E12" s="37">
        <v>-7576.8</v>
      </c>
      <c r="F12" s="56">
        <f t="shared" si="0"/>
        <v>-15153.6</v>
      </c>
    </row>
    <row r="13" spans="1:7" ht="15" x14ac:dyDescent="0.25">
      <c r="A13" s="51">
        <v>759820</v>
      </c>
      <c r="B13" s="52" t="s">
        <v>16</v>
      </c>
      <c r="C13" s="52" t="s">
        <v>38</v>
      </c>
      <c r="D13" s="37">
        <v>-92501.21</v>
      </c>
      <c r="E13" s="37">
        <v>-92501.21</v>
      </c>
      <c r="F13" s="56">
        <f t="shared" si="0"/>
        <v>-185002.42</v>
      </c>
      <c r="G13" s="67">
        <f>+G14/G8</f>
        <v>-0.3124516499589815</v>
      </c>
    </row>
    <row r="14" spans="1:7" ht="15" x14ac:dyDescent="0.25">
      <c r="A14" s="51">
        <v>759822</v>
      </c>
      <c r="B14" s="52" t="s">
        <v>16</v>
      </c>
      <c r="C14" s="52" t="s">
        <v>20</v>
      </c>
      <c r="D14" s="61">
        <v>-156994.07999999999</v>
      </c>
      <c r="E14" s="61">
        <v>-156994.18</v>
      </c>
      <c r="F14" s="57">
        <f t="shared" si="0"/>
        <v>-313988.26</v>
      </c>
      <c r="G14" s="65">
        <f>SUM(F10:F14)</f>
        <v>-941700.04</v>
      </c>
    </row>
    <row r="15" spans="1:7" ht="15" x14ac:dyDescent="0.25">
      <c r="A15" s="53"/>
      <c r="B15" s="53"/>
      <c r="C15" s="54" t="s">
        <v>21</v>
      </c>
      <c r="D15" s="58">
        <f>SUM(D6:D14)</f>
        <v>1036102.5500000002</v>
      </c>
      <c r="E15" s="58">
        <f>SUM(E6:E14)</f>
        <v>1036103.8500000001</v>
      </c>
      <c r="F15" s="58">
        <f>SUM(F6:F14)</f>
        <v>2072206.4000000001</v>
      </c>
      <c r="G15" s="67">
        <f>+F15/G8</f>
        <v>0.68754835004101855</v>
      </c>
    </row>
    <row r="16" spans="1:7" ht="15" x14ac:dyDescent="0.25">
      <c r="A16" s="49"/>
      <c r="B16" s="40"/>
      <c r="C16" s="40"/>
      <c r="D16" s="50"/>
      <c r="E16" s="50"/>
      <c r="F16" s="50"/>
      <c r="G16" s="66"/>
    </row>
    <row r="17" spans="1:9" ht="15" x14ac:dyDescent="0.25">
      <c r="A17" s="42" t="s">
        <v>40</v>
      </c>
      <c r="B17" s="40"/>
      <c r="C17" s="40"/>
      <c r="D17" s="50"/>
      <c r="E17" s="50"/>
      <c r="F17" s="50"/>
    </row>
    <row r="18" spans="1:9" ht="15" x14ac:dyDescent="0.25">
      <c r="A18" s="51">
        <v>1004</v>
      </c>
      <c r="B18" s="52" t="s">
        <v>11</v>
      </c>
      <c r="C18" s="52" t="s">
        <v>29</v>
      </c>
      <c r="D18" s="37">
        <v>422914.59</v>
      </c>
      <c r="E18" s="37">
        <v>422914.59</v>
      </c>
      <c r="F18" s="56">
        <f>+E18+D18</f>
        <v>845829.18</v>
      </c>
    </row>
    <row r="19" spans="1:9" ht="15" x14ac:dyDescent="0.25">
      <c r="A19" s="51">
        <v>1111</v>
      </c>
      <c r="B19" s="52" t="s">
        <v>11</v>
      </c>
      <c r="C19" s="52" t="s">
        <v>32</v>
      </c>
      <c r="D19" s="37">
        <v>76121.009999999995</v>
      </c>
      <c r="E19" s="37">
        <v>76121.009999999995</v>
      </c>
      <c r="F19" s="56">
        <f>+E19+D19</f>
        <v>152242.01999999999</v>
      </c>
      <c r="G19" s="64">
        <f>+F19+F18</f>
        <v>998071.20000000007</v>
      </c>
    </row>
    <row r="20" spans="1:9" ht="15" x14ac:dyDescent="0.25">
      <c r="A20" s="51"/>
      <c r="B20" s="52"/>
      <c r="C20" s="52"/>
      <c r="D20" s="37"/>
      <c r="E20" s="37"/>
      <c r="F20" s="56"/>
    </row>
    <row r="21" spans="1:9" ht="15" x14ac:dyDescent="0.25">
      <c r="A21" s="51">
        <v>750822</v>
      </c>
      <c r="B21" s="52" t="s">
        <v>16</v>
      </c>
      <c r="C21" s="52" t="s">
        <v>37</v>
      </c>
      <c r="D21" s="37">
        <v>-58657.06</v>
      </c>
      <c r="E21" s="37">
        <v>-58657.06</v>
      </c>
      <c r="F21" s="56">
        <f>+E21+D21</f>
        <v>-117314.12</v>
      </c>
      <c r="G21" s="67">
        <f>+G22/G19</f>
        <v>-0.12326892109500803</v>
      </c>
    </row>
    <row r="22" spans="1:9" ht="15" x14ac:dyDescent="0.25">
      <c r="A22" s="51">
        <v>750523</v>
      </c>
      <c r="B22" s="52" t="s">
        <v>16</v>
      </c>
      <c r="C22" s="60" t="s">
        <v>36</v>
      </c>
      <c r="D22" s="61">
        <v>-2858.52</v>
      </c>
      <c r="E22" s="61">
        <v>-2858.52</v>
      </c>
      <c r="F22" s="57">
        <f>+E22+D22</f>
        <v>-5717.04</v>
      </c>
      <c r="G22" s="65">
        <f>+F22+F21</f>
        <v>-123031.15999999999</v>
      </c>
    </row>
    <row r="23" spans="1:9" ht="15" x14ac:dyDescent="0.25">
      <c r="A23" s="40"/>
      <c r="B23" s="40"/>
      <c r="C23" s="55" t="s">
        <v>39</v>
      </c>
      <c r="D23" s="59">
        <f>SUM(D18:D22)</f>
        <v>437520.02</v>
      </c>
      <c r="E23" s="59">
        <f>SUM(E18:E22)</f>
        <v>437520.02</v>
      </c>
      <c r="F23" s="59">
        <f>SUM(F18:F22)</f>
        <v>875040.04</v>
      </c>
      <c r="G23" s="67">
        <f>+F23/G19</f>
        <v>0.87673107890499191</v>
      </c>
      <c r="H23" s="38"/>
      <c r="I23"/>
    </row>
    <row r="24" spans="1:9" ht="15" x14ac:dyDescent="0.25">
      <c r="A24" s="40"/>
      <c r="B24" s="40"/>
      <c r="C24" s="40"/>
      <c r="D24" s="50"/>
      <c r="E24" s="50"/>
      <c r="F24" s="50"/>
    </row>
    <row r="25" spans="1:9" ht="15" x14ac:dyDescent="0.25">
      <c r="A25" s="62" t="s">
        <v>26</v>
      </c>
      <c r="B25" s="62"/>
      <c r="C25" s="62"/>
      <c r="D25" s="63">
        <f>+D23+D15</f>
        <v>1473622.5700000003</v>
      </c>
      <c r="E25" s="63">
        <f>+E23+E15</f>
        <v>1473623.87</v>
      </c>
      <c r="F25" s="63">
        <f>+F23+F15</f>
        <v>2947246.4400000004</v>
      </c>
    </row>
    <row r="26" spans="1:9" x14ac:dyDescent="0.2">
      <c r="D26" s="15"/>
      <c r="E26" s="13"/>
    </row>
    <row r="27" spans="1:9" x14ac:dyDescent="0.2">
      <c r="C27" s="5" t="s">
        <v>42</v>
      </c>
      <c r="D27" s="4"/>
      <c r="E27" s="77" t="s">
        <v>44</v>
      </c>
      <c r="F27" s="9" t="s">
        <v>45</v>
      </c>
    </row>
    <row r="28" spans="1:9" ht="15" x14ac:dyDescent="0.25">
      <c r="C28"/>
      <c r="D28" s="69">
        <v>40036</v>
      </c>
      <c r="E28" s="71">
        <v>448000</v>
      </c>
      <c r="F28"/>
    </row>
    <row r="29" spans="1:9" ht="15" x14ac:dyDescent="0.25">
      <c r="C29"/>
      <c r="D29" s="69">
        <v>40281</v>
      </c>
      <c r="E29" s="71">
        <v>113300</v>
      </c>
      <c r="F29"/>
    </row>
    <row r="30" spans="1:9" ht="15" x14ac:dyDescent="0.25">
      <c r="C30"/>
      <c r="D30" s="73">
        <v>40312</v>
      </c>
      <c r="E30" s="74">
        <v>60000</v>
      </c>
      <c r="F30" s="75"/>
    </row>
    <row r="31" spans="1:9" ht="15" x14ac:dyDescent="0.25">
      <c r="C31"/>
      <c r="D31" s="70" t="s">
        <v>25</v>
      </c>
      <c r="E31" s="71">
        <f>SUM(E28:E30)</f>
        <v>621300</v>
      </c>
      <c r="F31" s="71">
        <f>+F15*0.3</f>
        <v>621661.92000000004</v>
      </c>
      <c r="G31" s="78" t="s">
        <v>48</v>
      </c>
    </row>
    <row r="32" spans="1:9" ht="15" x14ac:dyDescent="0.25">
      <c r="C32"/>
      <c r="D32" s="70" t="s">
        <v>43</v>
      </c>
      <c r="E32"/>
      <c r="F32" s="76">
        <f>+F31-E31</f>
        <v>361.92000000004191</v>
      </c>
    </row>
    <row r="33" spans="3:6" ht="15" x14ac:dyDescent="0.25">
      <c r="C33"/>
      <c r="D33"/>
      <c r="E33" s="72"/>
      <c r="F33" s="71"/>
    </row>
    <row r="34" spans="3:6" ht="15" x14ac:dyDescent="0.25">
      <c r="C34"/>
      <c r="D34"/>
      <c r="E34"/>
      <c r="F34" s="71"/>
    </row>
    <row r="35" spans="3:6" ht="15" x14ac:dyDescent="0.25">
      <c r="C35"/>
      <c r="D35"/>
      <c r="E35"/>
      <c r="F35" s="71"/>
    </row>
    <row r="36" spans="3:6" ht="15" x14ac:dyDescent="0.25">
      <c r="C36"/>
      <c r="D36"/>
      <c r="E36"/>
      <c r="F36" s="71"/>
    </row>
  </sheetData>
  <pageMargins left="0.7" right="0.7" top="0.75" bottom="0.75" header="0.3" footer="0.3"/>
  <pageSetup orientation="landscape" horizontalDpi="1200" verticalDpi="1200" r:id="rId1"/>
  <headerFooter>
    <oddFooter>&amp;L&amp;Z&amp;F&amp;R&amp;D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workbookViewId="0">
      <selection activeCell="C27" sqref="C27:G32"/>
    </sheetView>
  </sheetViews>
  <sheetFormatPr defaultRowHeight="12" x14ac:dyDescent="0.2"/>
  <cols>
    <col min="1" max="1" width="8.5703125" style="116" customWidth="1"/>
    <col min="2" max="2" width="6.28515625" style="116" customWidth="1"/>
    <col min="3" max="3" width="30.28515625" style="116" customWidth="1"/>
    <col min="4" max="4" width="12.5703125" style="116" customWidth="1"/>
    <col min="5" max="5" width="12.140625" style="116" customWidth="1"/>
    <col min="6" max="6" width="13.140625" style="116" customWidth="1"/>
    <col min="7" max="7" width="10.7109375" style="118" customWidth="1"/>
    <col min="8" max="16384" width="9.140625" style="20"/>
  </cols>
  <sheetData>
    <row r="1" spans="1:7" x14ac:dyDescent="0.2">
      <c r="A1" s="115" t="s">
        <v>46</v>
      </c>
      <c r="F1" s="117">
        <f ca="1">NOW()</f>
        <v>40939.663492013889</v>
      </c>
    </row>
    <row r="2" spans="1:7" x14ac:dyDescent="0.2">
      <c r="A2" s="119" t="s">
        <v>49</v>
      </c>
    </row>
    <row r="3" spans="1:7" x14ac:dyDescent="0.2">
      <c r="D3" s="120" t="s">
        <v>2</v>
      </c>
      <c r="E3" s="120" t="s">
        <v>3</v>
      </c>
      <c r="F3" s="121"/>
    </row>
    <row r="4" spans="1:7" x14ac:dyDescent="0.2">
      <c r="A4" s="122" t="s">
        <v>4</v>
      </c>
      <c r="B4" s="123" t="s">
        <v>5</v>
      </c>
      <c r="C4" s="123" t="s">
        <v>7</v>
      </c>
      <c r="D4" s="124" t="s">
        <v>8</v>
      </c>
      <c r="E4" s="124" t="s">
        <v>9</v>
      </c>
      <c r="F4" s="125" t="s">
        <v>10</v>
      </c>
      <c r="G4" s="126" t="s">
        <v>41</v>
      </c>
    </row>
    <row r="5" spans="1:7" x14ac:dyDescent="0.2">
      <c r="A5" s="127"/>
      <c r="D5" s="128"/>
      <c r="E5" s="128"/>
      <c r="F5" s="128"/>
    </row>
    <row r="6" spans="1:7" x14ac:dyDescent="0.2">
      <c r="A6" s="129">
        <v>1008</v>
      </c>
      <c r="B6" s="130" t="s">
        <v>11</v>
      </c>
      <c r="C6" s="130" t="s">
        <v>30</v>
      </c>
      <c r="D6" s="131">
        <v>681950.74</v>
      </c>
      <c r="E6" s="131">
        <v>681951.6</v>
      </c>
      <c r="F6" s="132">
        <f t="shared" ref="F6:F15" si="0">+E6+D6</f>
        <v>1363902.3399999999</v>
      </c>
    </row>
    <row r="7" spans="1:7" x14ac:dyDescent="0.2">
      <c r="A7" s="129">
        <v>1009</v>
      </c>
      <c r="B7" s="130" t="s">
        <v>11</v>
      </c>
      <c r="C7" s="130" t="s">
        <v>13</v>
      </c>
      <c r="D7" s="131">
        <v>641511.21</v>
      </c>
      <c r="E7" s="131">
        <v>641511.68999999994</v>
      </c>
      <c r="F7" s="132">
        <f t="shared" si="0"/>
        <v>1283022.8999999999</v>
      </c>
    </row>
    <row r="8" spans="1:7" x14ac:dyDescent="0.2">
      <c r="A8" s="129">
        <v>1106</v>
      </c>
      <c r="B8" s="130" t="s">
        <v>11</v>
      </c>
      <c r="C8" s="130" t="s">
        <v>31</v>
      </c>
      <c r="D8" s="133">
        <v>174470.99</v>
      </c>
      <c r="E8" s="133">
        <v>174471.13</v>
      </c>
      <c r="F8" s="134">
        <f t="shared" si="0"/>
        <v>348942.12</v>
      </c>
      <c r="G8" s="135">
        <f>SUM(F6:F8)</f>
        <v>2995867.36</v>
      </c>
    </row>
    <row r="9" spans="1:7" x14ac:dyDescent="0.2">
      <c r="A9" s="129"/>
      <c r="B9" s="130"/>
      <c r="C9" s="130"/>
      <c r="D9" s="131"/>
      <c r="E9" s="131"/>
      <c r="F9" s="132"/>
      <c r="G9" s="136"/>
    </row>
    <row r="10" spans="1:7" x14ac:dyDescent="0.2">
      <c r="A10" s="129">
        <v>750120</v>
      </c>
      <c r="B10" s="130" t="s">
        <v>16</v>
      </c>
      <c r="C10" s="130" t="s">
        <v>33</v>
      </c>
      <c r="D10" s="131">
        <v>-89205.74</v>
      </c>
      <c r="E10" s="131">
        <v>-89205.759999999995</v>
      </c>
      <c r="F10" s="132">
        <f t="shared" si="0"/>
        <v>-178411.5</v>
      </c>
    </row>
    <row r="11" spans="1:7" x14ac:dyDescent="0.2">
      <c r="A11" s="129">
        <v>750122</v>
      </c>
      <c r="B11" s="130" t="s">
        <v>16</v>
      </c>
      <c r="C11" s="130" t="s">
        <v>34</v>
      </c>
      <c r="D11" s="131">
        <v>-124520.52</v>
      </c>
      <c r="E11" s="131">
        <v>-124520.44</v>
      </c>
      <c r="F11" s="132">
        <f t="shared" si="0"/>
        <v>-249040.96000000002</v>
      </c>
    </row>
    <row r="12" spans="1:7" x14ac:dyDescent="0.2">
      <c r="A12" s="129">
        <v>750520</v>
      </c>
      <c r="B12" s="130" t="s">
        <v>16</v>
      </c>
      <c r="C12" s="130" t="s">
        <v>50</v>
      </c>
      <c r="D12" s="131">
        <v>-22843.15</v>
      </c>
      <c r="E12" s="131">
        <v>-22843.16</v>
      </c>
      <c r="F12" s="132">
        <f t="shared" si="0"/>
        <v>-45686.31</v>
      </c>
    </row>
    <row r="13" spans="1:7" x14ac:dyDescent="0.2">
      <c r="A13" s="129">
        <v>750522</v>
      </c>
      <c r="B13" s="130" t="s">
        <v>16</v>
      </c>
      <c r="C13" s="130" t="s">
        <v>35</v>
      </c>
      <c r="D13" s="131">
        <v>-26260.54</v>
      </c>
      <c r="E13" s="131">
        <v>-26260.54</v>
      </c>
      <c r="F13" s="132">
        <f t="shared" si="0"/>
        <v>-52521.08</v>
      </c>
    </row>
    <row r="14" spans="1:7" x14ac:dyDescent="0.2">
      <c r="A14" s="129">
        <v>759820</v>
      </c>
      <c r="B14" s="130" t="s">
        <v>16</v>
      </c>
      <c r="C14" s="130" t="s">
        <v>38</v>
      </c>
      <c r="D14" s="131">
        <v>-92501.21</v>
      </c>
      <c r="E14" s="131">
        <v>-92501.21</v>
      </c>
      <c r="F14" s="132">
        <f t="shared" si="0"/>
        <v>-185002.42</v>
      </c>
      <c r="G14" s="137">
        <f>+G15/G8</f>
        <v>-0.34202132700561216</v>
      </c>
    </row>
    <row r="15" spans="1:7" x14ac:dyDescent="0.2">
      <c r="A15" s="129">
        <v>759822</v>
      </c>
      <c r="B15" s="130" t="s">
        <v>16</v>
      </c>
      <c r="C15" s="130" t="s">
        <v>20</v>
      </c>
      <c r="D15" s="133">
        <v>-156994.07999999999</v>
      </c>
      <c r="E15" s="133">
        <v>-156994.18</v>
      </c>
      <c r="F15" s="134">
        <f t="shared" si="0"/>
        <v>-313988.26</v>
      </c>
      <c r="G15" s="135">
        <f>SUM(F10:F15)</f>
        <v>-1024650.53</v>
      </c>
    </row>
    <row r="16" spans="1:7" x14ac:dyDescent="0.2">
      <c r="A16" s="20"/>
      <c r="B16" s="20"/>
      <c r="C16" s="138" t="s">
        <v>21</v>
      </c>
      <c r="D16" s="139">
        <f>SUM(D6:D15)</f>
        <v>985607.70000000007</v>
      </c>
      <c r="E16" s="139">
        <f>SUM(E6:E15)</f>
        <v>985609.13000000012</v>
      </c>
      <c r="F16" s="139">
        <f>SUM(F6:F15)</f>
        <v>1971216.8299999998</v>
      </c>
      <c r="G16" s="137">
        <f>+F16/G8</f>
        <v>0.65797867299438784</v>
      </c>
    </row>
    <row r="17" spans="1:7" x14ac:dyDescent="0.2">
      <c r="A17" s="127"/>
      <c r="D17" s="128"/>
      <c r="E17" s="128"/>
      <c r="F17" s="128"/>
      <c r="G17" s="136"/>
    </row>
    <row r="18" spans="1:7" x14ac:dyDescent="0.2">
      <c r="A18" s="119" t="s">
        <v>40</v>
      </c>
      <c r="D18" s="128"/>
      <c r="E18" s="128"/>
      <c r="F18" s="128"/>
    </row>
    <row r="19" spans="1:7" x14ac:dyDescent="0.2">
      <c r="A19" s="129">
        <v>1004</v>
      </c>
      <c r="B19" s="130" t="s">
        <v>11</v>
      </c>
      <c r="C19" s="130" t="s">
        <v>29</v>
      </c>
      <c r="D19" s="131">
        <v>548322.11</v>
      </c>
      <c r="E19" s="131">
        <v>548322.11</v>
      </c>
      <c r="F19" s="132">
        <f>+E19+D19</f>
        <v>1096644.22</v>
      </c>
    </row>
    <row r="20" spans="1:7" x14ac:dyDescent="0.2">
      <c r="A20" s="129">
        <v>1111</v>
      </c>
      <c r="B20" s="130" t="s">
        <v>11</v>
      </c>
      <c r="C20" s="130" t="s">
        <v>32</v>
      </c>
      <c r="D20" s="131">
        <v>82587.12</v>
      </c>
      <c r="E20" s="131">
        <v>82587.12</v>
      </c>
      <c r="F20" s="132">
        <f>+E20+D20</f>
        <v>165174.24</v>
      </c>
      <c r="G20" s="118">
        <f>+F20+F19</f>
        <v>1261818.46</v>
      </c>
    </row>
    <row r="21" spans="1:7" x14ac:dyDescent="0.2">
      <c r="A21" s="129">
        <v>750523</v>
      </c>
      <c r="B21" s="130" t="s">
        <v>16</v>
      </c>
      <c r="C21" s="140" t="s">
        <v>36</v>
      </c>
      <c r="D21" s="141">
        <v>-10906</v>
      </c>
      <c r="E21" s="141">
        <v>-10906</v>
      </c>
      <c r="F21" s="132">
        <f>+E21+D21</f>
        <v>-21812</v>
      </c>
      <c r="G21" s="142">
        <f>+F21+F22</f>
        <v>-159933.62</v>
      </c>
    </row>
    <row r="22" spans="1:7" x14ac:dyDescent="0.2">
      <c r="A22" s="129">
        <v>750822</v>
      </c>
      <c r="B22" s="130" t="s">
        <v>16</v>
      </c>
      <c r="C22" s="143" t="s">
        <v>37</v>
      </c>
      <c r="D22" s="133">
        <v>-69060.81</v>
      </c>
      <c r="E22" s="133">
        <v>-69060.81</v>
      </c>
      <c r="F22" s="134">
        <f>+E22+D22</f>
        <v>-138121.62</v>
      </c>
      <c r="G22" s="144">
        <f>+G21/G20</f>
        <v>-0.12674851816639296</v>
      </c>
    </row>
    <row r="23" spans="1:7" x14ac:dyDescent="0.2">
      <c r="C23" s="145" t="s">
        <v>39</v>
      </c>
      <c r="D23" s="146">
        <f>SUM(D19:D22)</f>
        <v>550942.41999999993</v>
      </c>
      <c r="E23" s="146">
        <f>SUM(E19:E22)</f>
        <v>550942.41999999993</v>
      </c>
      <c r="F23" s="146">
        <f>SUM(F19:F22)</f>
        <v>1101884.8399999999</v>
      </c>
      <c r="G23" s="137">
        <f>+F23/G20</f>
        <v>0.8732514818336069</v>
      </c>
    </row>
    <row r="24" spans="1:7" x14ac:dyDescent="0.2">
      <c r="D24" s="128"/>
      <c r="E24" s="128"/>
      <c r="F24" s="128"/>
    </row>
    <row r="25" spans="1:7" x14ac:dyDescent="0.2">
      <c r="A25" s="147" t="s">
        <v>26</v>
      </c>
      <c r="B25" s="147"/>
      <c r="C25" s="147"/>
      <c r="D25" s="148">
        <f>+D23+D16</f>
        <v>1536550.12</v>
      </c>
      <c r="E25" s="148">
        <f>+E23+E16</f>
        <v>1536551.55</v>
      </c>
      <c r="F25" s="148">
        <f>+F23+F16</f>
        <v>3073101.67</v>
      </c>
    </row>
    <row r="26" spans="1:7" x14ac:dyDescent="0.2">
      <c r="D26" s="149"/>
      <c r="E26" s="128"/>
    </row>
    <row r="27" spans="1:7" x14ac:dyDescent="0.2">
      <c r="C27" s="119" t="s">
        <v>42</v>
      </c>
      <c r="D27" s="20"/>
      <c r="E27" s="150" t="s">
        <v>52</v>
      </c>
      <c r="F27" s="123" t="s">
        <v>45</v>
      </c>
    </row>
    <row r="28" spans="1:7" x14ac:dyDescent="0.2">
      <c r="C28" s="130"/>
      <c r="D28" s="151">
        <v>40036</v>
      </c>
      <c r="E28" s="152">
        <v>448000</v>
      </c>
      <c r="F28" s="130"/>
    </row>
    <row r="29" spans="1:7" x14ac:dyDescent="0.2">
      <c r="C29" s="130"/>
      <c r="D29" s="151">
        <v>40281</v>
      </c>
      <c r="E29" s="152">
        <v>113300</v>
      </c>
      <c r="F29" s="130"/>
    </row>
    <row r="30" spans="1:7" x14ac:dyDescent="0.2">
      <c r="C30" s="130"/>
      <c r="D30" s="153">
        <v>40312</v>
      </c>
      <c r="E30" s="154">
        <v>60000</v>
      </c>
      <c r="F30" s="143"/>
    </row>
    <row r="31" spans="1:7" x14ac:dyDescent="0.2">
      <c r="C31" s="130"/>
      <c r="D31" s="155" t="s">
        <v>25</v>
      </c>
      <c r="E31" s="152">
        <f>SUM(E28:E30)</f>
        <v>621300</v>
      </c>
      <c r="F31" s="152">
        <f>+F16*0.3</f>
        <v>591365.04899999988</v>
      </c>
      <c r="G31" s="156" t="s">
        <v>48</v>
      </c>
    </row>
    <row r="32" spans="1:7" x14ac:dyDescent="0.2">
      <c r="C32" s="130"/>
      <c r="D32" s="155" t="s">
        <v>51</v>
      </c>
      <c r="E32" s="130"/>
      <c r="F32" s="157">
        <f>+F31-E31</f>
        <v>-29934.951000000117</v>
      </c>
    </row>
    <row r="33" spans="3:6" x14ac:dyDescent="0.2">
      <c r="C33" s="130"/>
      <c r="D33" s="130"/>
      <c r="E33" s="158"/>
      <c r="F33" s="152"/>
    </row>
    <row r="34" spans="3:6" x14ac:dyDescent="0.2">
      <c r="C34" s="130"/>
      <c r="D34" s="130"/>
      <c r="E34" s="130"/>
      <c r="F34" s="152"/>
    </row>
    <row r="35" spans="3:6" x14ac:dyDescent="0.2">
      <c r="C35" s="130"/>
      <c r="D35" s="130"/>
      <c r="E35" s="130"/>
      <c r="F35" s="152"/>
    </row>
    <row r="36" spans="3:6" x14ac:dyDescent="0.2">
      <c r="C36" s="130"/>
      <c r="D36" s="130"/>
      <c r="E36" s="130"/>
      <c r="F36" s="152"/>
    </row>
  </sheetData>
  <pageMargins left="0.7" right="0.7" top="0.75" bottom="0.75" header="0.3" footer="0.3"/>
  <pageSetup orientation="landscape" horizontalDpi="1200" verticalDpi="1200" r:id="rId1"/>
  <headerFooter>
    <oddFooter>&amp;L&amp;Z&amp;F&amp;R&amp;D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I4" sqref="I4:M26"/>
    </sheetView>
  </sheetViews>
  <sheetFormatPr defaultRowHeight="11.25" x14ac:dyDescent="0.2"/>
  <cols>
    <col min="1" max="1" width="10" style="80" customWidth="1"/>
    <col min="2" max="2" width="6.7109375" style="80" customWidth="1"/>
    <col min="3" max="3" width="19.42578125" style="80" customWidth="1"/>
    <col min="4" max="4" width="29" style="80" customWidth="1"/>
    <col min="5" max="5" width="10.85546875" style="81" bestFit="1" customWidth="1"/>
    <col min="6" max="6" width="11.28515625" style="81" customWidth="1"/>
    <col min="7" max="7" width="10.28515625" style="81" customWidth="1"/>
    <col min="8" max="8" width="10.85546875" style="80" bestFit="1" customWidth="1"/>
    <col min="9" max="16384" width="9.140625" style="80"/>
  </cols>
  <sheetData>
    <row r="1" spans="1:7" x14ac:dyDescent="0.2">
      <c r="A1" s="79" t="s">
        <v>63</v>
      </c>
      <c r="G1" s="82"/>
    </row>
    <row r="2" spans="1:7" x14ac:dyDescent="0.2">
      <c r="A2" s="83" t="s">
        <v>77</v>
      </c>
      <c r="G2" s="82"/>
    </row>
    <row r="3" spans="1:7" x14ac:dyDescent="0.2">
      <c r="A3" s="84"/>
      <c r="B3" s="85"/>
      <c r="C3" s="85"/>
      <c r="D3" s="85"/>
      <c r="E3" s="86" t="s">
        <v>2</v>
      </c>
      <c r="F3" s="86" t="s">
        <v>3</v>
      </c>
      <c r="G3" s="87" t="s">
        <v>62</v>
      </c>
    </row>
    <row r="4" spans="1:7" ht="12" thickBot="1" x14ac:dyDescent="0.25">
      <c r="A4" s="88" t="s">
        <v>4</v>
      </c>
      <c r="B4" s="89" t="s">
        <v>5</v>
      </c>
      <c r="C4" s="89" t="s">
        <v>6</v>
      </c>
      <c r="D4" s="89" t="s">
        <v>7</v>
      </c>
      <c r="E4" s="90" t="s">
        <v>8</v>
      </c>
      <c r="F4" s="90" t="s">
        <v>9</v>
      </c>
      <c r="G4" s="91" t="s">
        <v>10</v>
      </c>
    </row>
    <row r="5" spans="1:7" x14ac:dyDescent="0.2">
      <c r="A5" s="92">
        <v>1003</v>
      </c>
      <c r="B5" s="93" t="s">
        <v>11</v>
      </c>
      <c r="C5" s="93" t="s">
        <v>65</v>
      </c>
      <c r="D5" s="93" t="s">
        <v>66</v>
      </c>
      <c r="E5" s="94"/>
      <c r="F5" s="94"/>
      <c r="G5" s="95">
        <f t="shared" ref="G5:G30" si="0">SUM(E5:F5)</f>
        <v>0</v>
      </c>
    </row>
    <row r="6" spans="1:7" x14ac:dyDescent="0.2">
      <c r="A6" s="92">
        <v>1004</v>
      </c>
      <c r="B6" s="96" t="s">
        <v>11</v>
      </c>
      <c r="C6" s="96" t="s">
        <v>67</v>
      </c>
      <c r="D6" s="96" t="s">
        <v>29</v>
      </c>
      <c r="E6" s="94">
        <v>1578886.4</v>
      </c>
      <c r="F6" s="94">
        <v>1578886.4</v>
      </c>
      <c r="G6" s="95">
        <f t="shared" si="0"/>
        <v>3157772.8</v>
      </c>
    </row>
    <row r="7" spans="1:7" x14ac:dyDescent="0.2">
      <c r="A7" s="97">
        <v>1008</v>
      </c>
      <c r="B7" s="98" t="s">
        <v>11</v>
      </c>
      <c r="C7" s="99" t="s">
        <v>67</v>
      </c>
      <c r="D7" s="100" t="s">
        <v>30</v>
      </c>
      <c r="E7" s="94">
        <v>0</v>
      </c>
      <c r="F7" s="94">
        <v>0</v>
      </c>
      <c r="G7" s="95">
        <f t="shared" si="0"/>
        <v>0</v>
      </c>
    </row>
    <row r="8" spans="1:7" x14ac:dyDescent="0.2">
      <c r="A8" s="92">
        <v>1009</v>
      </c>
      <c r="B8" s="96" t="s">
        <v>11</v>
      </c>
      <c r="C8" s="96" t="s">
        <v>67</v>
      </c>
      <c r="D8" s="96" t="s">
        <v>13</v>
      </c>
      <c r="E8" s="94">
        <v>1486757.53</v>
      </c>
      <c r="F8" s="94">
        <v>1486757.53</v>
      </c>
      <c r="G8" s="95">
        <f t="shared" si="0"/>
        <v>2973515.06</v>
      </c>
    </row>
    <row r="9" spans="1:7" x14ac:dyDescent="0.2">
      <c r="A9" s="92">
        <v>1106</v>
      </c>
      <c r="B9" s="96" t="s">
        <v>11</v>
      </c>
      <c r="C9" s="96" t="s">
        <v>67</v>
      </c>
      <c r="D9" s="96" t="s">
        <v>31</v>
      </c>
      <c r="E9" s="94">
        <v>-361.63</v>
      </c>
      <c r="F9" s="94">
        <v>-361.63</v>
      </c>
      <c r="G9" s="95">
        <f t="shared" si="0"/>
        <v>-723.26</v>
      </c>
    </row>
    <row r="10" spans="1:7" x14ac:dyDescent="0.2">
      <c r="A10" s="97">
        <v>1107</v>
      </c>
      <c r="B10" s="98" t="s">
        <v>11</v>
      </c>
      <c r="C10" s="96" t="s">
        <v>67</v>
      </c>
      <c r="D10" s="101" t="s">
        <v>58</v>
      </c>
      <c r="E10" s="94">
        <v>397016</v>
      </c>
      <c r="F10" s="94">
        <v>397016</v>
      </c>
      <c r="G10" s="95">
        <f t="shared" si="0"/>
        <v>794032</v>
      </c>
    </row>
    <row r="11" spans="1:7" x14ac:dyDescent="0.2">
      <c r="A11" s="97">
        <v>1110</v>
      </c>
      <c r="B11" s="98" t="s">
        <v>11</v>
      </c>
      <c r="C11" s="99" t="s">
        <v>67</v>
      </c>
      <c r="D11" s="100" t="s">
        <v>59</v>
      </c>
      <c r="E11" s="94">
        <v>0</v>
      </c>
      <c r="F11" s="94">
        <v>0</v>
      </c>
      <c r="G11" s="95">
        <f t="shared" si="0"/>
        <v>0</v>
      </c>
    </row>
    <row r="12" spans="1:7" x14ac:dyDescent="0.2">
      <c r="A12" s="92">
        <v>1103</v>
      </c>
      <c r="B12" s="93" t="s">
        <v>11</v>
      </c>
      <c r="C12" s="93" t="s">
        <v>64</v>
      </c>
      <c r="D12" s="93" t="s">
        <v>70</v>
      </c>
      <c r="E12" s="94"/>
      <c r="F12" s="94"/>
      <c r="G12" s="95">
        <f t="shared" si="0"/>
        <v>0</v>
      </c>
    </row>
    <row r="13" spans="1:7" x14ac:dyDescent="0.2">
      <c r="A13" s="92">
        <v>1111</v>
      </c>
      <c r="B13" s="96" t="s">
        <v>11</v>
      </c>
      <c r="C13" s="96" t="s">
        <v>67</v>
      </c>
      <c r="D13" s="96" t="s">
        <v>32</v>
      </c>
      <c r="E13" s="94">
        <v>79501.87</v>
      </c>
      <c r="F13" s="94">
        <v>79501.87</v>
      </c>
      <c r="G13" s="95">
        <f t="shared" si="0"/>
        <v>159003.74</v>
      </c>
    </row>
    <row r="14" spans="1:7" x14ac:dyDescent="0.2">
      <c r="A14" s="92">
        <v>1113</v>
      </c>
      <c r="B14" s="93" t="s">
        <v>11</v>
      </c>
      <c r="C14" s="93" t="s">
        <v>68</v>
      </c>
      <c r="D14" s="93" t="s">
        <v>71</v>
      </c>
      <c r="E14" s="94"/>
      <c r="F14" s="94"/>
      <c r="G14" s="95">
        <f t="shared" si="0"/>
        <v>0</v>
      </c>
    </row>
    <row r="15" spans="1:7" x14ac:dyDescent="0.2">
      <c r="A15" s="92">
        <v>740005</v>
      </c>
      <c r="B15" s="93" t="s">
        <v>16</v>
      </c>
      <c r="C15" s="93" t="s">
        <v>69</v>
      </c>
      <c r="D15" s="93" t="s">
        <v>72</v>
      </c>
      <c r="E15" s="103"/>
      <c r="F15" s="103"/>
      <c r="G15" s="95">
        <f t="shared" si="0"/>
        <v>0</v>
      </c>
    </row>
    <row r="16" spans="1:7" x14ac:dyDescent="0.2">
      <c r="A16" s="92">
        <v>750120</v>
      </c>
      <c r="B16" s="96" t="s">
        <v>16</v>
      </c>
      <c r="C16" s="96" t="s">
        <v>73</v>
      </c>
      <c r="D16" s="96" t="s">
        <v>33</v>
      </c>
      <c r="E16" s="94">
        <v>28.7</v>
      </c>
      <c r="F16" s="94">
        <v>28.7</v>
      </c>
      <c r="G16" s="95">
        <f t="shared" si="0"/>
        <v>57.4</v>
      </c>
    </row>
    <row r="17" spans="1:9" x14ac:dyDescent="0.2">
      <c r="A17" s="92">
        <v>750122</v>
      </c>
      <c r="B17" s="96" t="s">
        <v>16</v>
      </c>
      <c r="C17" s="96" t="s">
        <v>73</v>
      </c>
      <c r="D17" s="96" t="s">
        <v>34</v>
      </c>
      <c r="E17" s="94">
        <v>-2.87</v>
      </c>
      <c r="F17" s="94">
        <v>-2.87</v>
      </c>
      <c r="G17" s="95">
        <f t="shared" si="0"/>
        <v>-5.74</v>
      </c>
    </row>
    <row r="18" spans="1:9" x14ac:dyDescent="0.2">
      <c r="A18" s="92">
        <v>750520</v>
      </c>
      <c r="B18" s="96" t="s">
        <v>16</v>
      </c>
      <c r="C18" s="96" t="s">
        <v>73</v>
      </c>
      <c r="D18" s="96" t="s">
        <v>53</v>
      </c>
      <c r="E18" s="94">
        <v>74.62</v>
      </c>
      <c r="F18" s="94">
        <v>74.62</v>
      </c>
      <c r="G18" s="95">
        <f t="shared" si="0"/>
        <v>149.24</v>
      </c>
    </row>
    <row r="19" spans="1:9" x14ac:dyDescent="0.2">
      <c r="A19" s="92">
        <v>750521</v>
      </c>
      <c r="B19" s="96" t="s">
        <v>16</v>
      </c>
      <c r="C19" s="96" t="s">
        <v>73</v>
      </c>
      <c r="D19" s="96" t="s">
        <v>54</v>
      </c>
      <c r="E19" s="94">
        <v>34514.199999999997</v>
      </c>
      <c r="F19" s="94">
        <v>7818.52</v>
      </c>
      <c r="G19" s="95">
        <f t="shared" si="0"/>
        <v>42332.72</v>
      </c>
    </row>
    <row r="20" spans="1:9" x14ac:dyDescent="0.2">
      <c r="A20" s="92">
        <v>750522</v>
      </c>
      <c r="B20" s="96" t="s">
        <v>16</v>
      </c>
      <c r="C20" s="96" t="s">
        <v>73</v>
      </c>
      <c r="D20" s="96" t="s">
        <v>35</v>
      </c>
      <c r="E20" s="94">
        <v>-25.83</v>
      </c>
      <c r="F20" s="94">
        <v>-25.83</v>
      </c>
      <c r="G20" s="95">
        <f t="shared" si="0"/>
        <v>-51.66</v>
      </c>
    </row>
    <row r="21" spans="1:9" x14ac:dyDescent="0.2">
      <c r="A21" s="92">
        <v>750523</v>
      </c>
      <c r="B21" s="96" t="s">
        <v>16</v>
      </c>
      <c r="C21" s="96" t="s">
        <v>73</v>
      </c>
      <c r="D21" s="96" t="s">
        <v>36</v>
      </c>
      <c r="E21" s="94">
        <v>4206.8599999999997</v>
      </c>
      <c r="F21" s="94">
        <v>-4097.78</v>
      </c>
      <c r="G21" s="95">
        <f t="shared" si="0"/>
        <v>109.07999999999993</v>
      </c>
    </row>
    <row r="22" spans="1:9" x14ac:dyDescent="0.2">
      <c r="A22" s="92">
        <v>750820</v>
      </c>
      <c r="B22" s="96" t="s">
        <v>16</v>
      </c>
      <c r="C22" s="96" t="s">
        <v>73</v>
      </c>
      <c r="D22" s="96" t="s">
        <v>55</v>
      </c>
      <c r="E22" s="94">
        <v>-254258.55</v>
      </c>
      <c r="F22" s="94">
        <v>-254258.54</v>
      </c>
      <c r="G22" s="95">
        <f t="shared" si="0"/>
        <v>-508517.08999999997</v>
      </c>
    </row>
    <row r="23" spans="1:9" x14ac:dyDescent="0.2">
      <c r="A23" s="92">
        <v>750822</v>
      </c>
      <c r="B23" s="96" t="s">
        <v>16</v>
      </c>
      <c r="C23" s="96" t="s">
        <v>73</v>
      </c>
      <c r="D23" s="96" t="s">
        <v>37</v>
      </c>
      <c r="E23" s="94">
        <v>-189078.39999999999</v>
      </c>
      <c r="F23" s="94">
        <v>-189078.39999999999</v>
      </c>
      <c r="G23" s="95">
        <f t="shared" si="0"/>
        <v>-378156.79999999999</v>
      </c>
    </row>
    <row r="24" spans="1:9" x14ac:dyDescent="0.2">
      <c r="A24" s="97">
        <v>751120</v>
      </c>
      <c r="B24" s="104" t="s">
        <v>16</v>
      </c>
      <c r="C24" s="96" t="s">
        <v>73</v>
      </c>
      <c r="D24" s="102" t="s">
        <v>57</v>
      </c>
      <c r="E24" s="94">
        <v>-236560.2</v>
      </c>
      <c r="F24" s="94">
        <v>-236560.2</v>
      </c>
      <c r="G24" s="95">
        <f t="shared" si="0"/>
        <v>-473120.4</v>
      </c>
    </row>
    <row r="25" spans="1:9" x14ac:dyDescent="0.2">
      <c r="A25" s="97">
        <v>751122</v>
      </c>
      <c r="B25" s="104" t="s">
        <v>16</v>
      </c>
      <c r="C25" s="96" t="s">
        <v>73</v>
      </c>
      <c r="D25" s="102" t="s">
        <v>56</v>
      </c>
      <c r="E25" s="94">
        <v>-142991.09</v>
      </c>
      <c r="F25" s="94">
        <v>-142991.09</v>
      </c>
      <c r="G25" s="95">
        <f t="shared" si="0"/>
        <v>-285982.18</v>
      </c>
    </row>
    <row r="26" spans="1:9" x14ac:dyDescent="0.2">
      <c r="A26" s="97">
        <v>751520</v>
      </c>
      <c r="B26" s="98" t="s">
        <v>16</v>
      </c>
      <c r="C26" s="96" t="s">
        <v>73</v>
      </c>
      <c r="D26" s="101" t="s">
        <v>60</v>
      </c>
      <c r="E26" s="94">
        <v>-53684.800000000003</v>
      </c>
      <c r="F26" s="94">
        <v>-53684.800000000003</v>
      </c>
      <c r="G26" s="95">
        <f t="shared" si="0"/>
        <v>-107369.60000000001</v>
      </c>
    </row>
    <row r="27" spans="1:9" x14ac:dyDescent="0.2">
      <c r="A27" s="97">
        <v>751522</v>
      </c>
      <c r="B27" s="98" t="s">
        <v>16</v>
      </c>
      <c r="C27" s="96" t="s">
        <v>73</v>
      </c>
      <c r="D27" s="101" t="s">
        <v>61</v>
      </c>
      <c r="E27" s="94">
        <v>-23576</v>
      </c>
      <c r="F27" s="94">
        <v>-23576</v>
      </c>
      <c r="G27" s="95">
        <f t="shared" si="0"/>
        <v>-47152</v>
      </c>
    </row>
    <row r="28" spans="1:9" x14ac:dyDescent="0.2">
      <c r="A28" s="98">
        <v>759820</v>
      </c>
      <c r="B28" s="104" t="s">
        <v>16</v>
      </c>
      <c r="C28" s="96" t="s">
        <v>73</v>
      </c>
      <c r="D28" s="101" t="s">
        <v>38</v>
      </c>
      <c r="E28" s="94">
        <v>-71.42</v>
      </c>
      <c r="F28" s="94">
        <v>-71.42</v>
      </c>
      <c r="G28" s="95">
        <f t="shared" si="0"/>
        <v>-142.84</v>
      </c>
      <c r="I28" s="159"/>
    </row>
    <row r="29" spans="1:9" x14ac:dyDescent="0.2">
      <c r="A29" s="97">
        <v>759822</v>
      </c>
      <c r="B29" s="104" t="s">
        <v>16</v>
      </c>
      <c r="C29" s="96" t="s">
        <v>73</v>
      </c>
      <c r="D29" s="102" t="s">
        <v>20</v>
      </c>
      <c r="E29" s="94">
        <v>-177.94</v>
      </c>
      <c r="F29" s="94">
        <v>-177.94</v>
      </c>
      <c r="G29" s="95">
        <f t="shared" si="0"/>
        <v>-355.88</v>
      </c>
      <c r="H29" s="210">
        <f>SUM(G16:G29)</f>
        <v>-1758205.75</v>
      </c>
      <c r="I29" s="159"/>
    </row>
    <row r="30" spans="1:9" x14ac:dyDescent="0.2">
      <c r="A30" s="105">
        <v>810050</v>
      </c>
      <c r="B30" s="105" t="s">
        <v>16</v>
      </c>
      <c r="C30" s="105" t="s">
        <v>69</v>
      </c>
      <c r="D30" s="105" t="s">
        <v>74</v>
      </c>
      <c r="E30" s="106"/>
      <c r="F30" s="106"/>
      <c r="G30" s="107">
        <f t="shared" si="0"/>
        <v>0</v>
      </c>
      <c r="H30" s="81"/>
      <c r="I30" s="159"/>
    </row>
    <row r="31" spans="1:9" x14ac:dyDescent="0.2">
      <c r="A31" s="108" t="s">
        <v>10</v>
      </c>
      <c r="B31" s="109"/>
      <c r="C31" s="109"/>
      <c r="D31" s="109"/>
      <c r="E31" s="110">
        <f>SUM(E5:E30)</f>
        <v>2680197.4500000007</v>
      </c>
      <c r="F31" s="110">
        <f>SUM(F5:F30)</f>
        <v>2645197.1400000006</v>
      </c>
      <c r="G31" s="111">
        <f>SUM(G5:G30)</f>
        <v>5325394.5900000008</v>
      </c>
      <c r="H31" s="81">
        <f>+G31*0.3</f>
        <v>1597618.3770000001</v>
      </c>
      <c r="I31" s="160">
        <v>0.3</v>
      </c>
    </row>
    <row r="32" spans="1:9" x14ac:dyDescent="0.2">
      <c r="A32" s="112"/>
      <c r="D32" s="80" t="s">
        <v>75</v>
      </c>
      <c r="E32" s="81">
        <v>2680197.4500000002</v>
      </c>
      <c r="F32" s="81">
        <v>2645197.14</v>
      </c>
      <c r="G32" s="82"/>
      <c r="H32" s="161">
        <v>1597620</v>
      </c>
      <c r="I32" s="159" t="s">
        <v>81</v>
      </c>
    </row>
    <row r="33" spans="4:9" x14ac:dyDescent="0.2">
      <c r="D33" s="113" t="s">
        <v>76</v>
      </c>
      <c r="E33" s="81">
        <f>+E32-E31</f>
        <v>0</v>
      </c>
      <c r="F33" s="81">
        <f>+F32-F31</f>
        <v>0</v>
      </c>
      <c r="H33" s="81">
        <f>+H32-H31</f>
        <v>1.6229999999050051</v>
      </c>
      <c r="I33" s="159" t="s">
        <v>82</v>
      </c>
    </row>
    <row r="34" spans="4:9" x14ac:dyDescent="0.2">
      <c r="G34" s="114"/>
      <c r="H34" s="81"/>
      <c r="I34" s="159"/>
    </row>
    <row r="35" spans="4:9" x14ac:dyDescent="0.2">
      <c r="G35" s="82"/>
      <c r="H35" s="81"/>
      <c r="I35" s="159"/>
    </row>
    <row r="36" spans="4:9" x14ac:dyDescent="0.2">
      <c r="G36" s="82"/>
      <c r="I36" s="159"/>
    </row>
    <row r="37" spans="4:9" x14ac:dyDescent="0.2">
      <c r="I37" s="159"/>
    </row>
    <row r="38" spans="4:9" x14ac:dyDescent="0.2">
      <c r="I38" s="159"/>
    </row>
    <row r="39" spans="4:9" x14ac:dyDescent="0.2">
      <c r="I39" s="159"/>
    </row>
  </sheetData>
  <pageMargins left="0.7" right="0.7" top="0.75" bottom="0.75" header="0.3" footer="0.3"/>
  <pageSetup orientation="landscape" r:id="rId1"/>
  <headerFooter>
    <oddFooter>&amp;C&amp;D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2"/>
  <sheetViews>
    <sheetView workbookViewId="0">
      <selection activeCell="K20" sqref="K20"/>
    </sheetView>
  </sheetViews>
  <sheetFormatPr defaultRowHeight="15" x14ac:dyDescent="0.25"/>
  <cols>
    <col min="3" max="3" width="19.140625" customWidth="1"/>
    <col min="4" max="4" width="30.7109375" customWidth="1"/>
    <col min="5" max="5" width="13.42578125" customWidth="1"/>
    <col min="6" max="6" width="15.140625" customWidth="1"/>
    <col min="7" max="7" width="12" customWidth="1"/>
  </cols>
  <sheetData>
    <row r="1" spans="1:8" x14ac:dyDescent="0.25">
      <c r="A1" s="162" t="s">
        <v>78</v>
      </c>
      <c r="B1" s="163"/>
      <c r="C1" s="163"/>
      <c r="D1" s="163"/>
      <c r="E1" s="164"/>
      <c r="F1" s="164"/>
      <c r="G1" s="165"/>
      <c r="H1" s="163"/>
    </row>
    <row r="2" spans="1:8" x14ac:dyDescent="0.25">
      <c r="A2" s="166" t="s">
        <v>85</v>
      </c>
      <c r="B2" s="163"/>
      <c r="C2" s="163"/>
      <c r="D2" s="163"/>
      <c r="E2" s="164"/>
      <c r="F2" s="164"/>
      <c r="G2" s="165"/>
      <c r="H2" s="163"/>
    </row>
    <row r="3" spans="1:8" x14ac:dyDescent="0.25">
      <c r="A3" s="167"/>
      <c r="B3" s="168"/>
      <c r="C3" s="168"/>
      <c r="D3" s="199"/>
      <c r="E3" s="169" t="s">
        <v>2</v>
      </c>
      <c r="F3" s="169" t="s">
        <v>3</v>
      </c>
      <c r="G3" s="170" t="s">
        <v>83</v>
      </c>
      <c r="H3" s="163"/>
    </row>
    <row r="4" spans="1:8" ht="15.75" thickBot="1" x14ac:dyDescent="0.3">
      <c r="A4" s="171" t="s">
        <v>4</v>
      </c>
      <c r="B4" s="172" t="s">
        <v>5</v>
      </c>
      <c r="C4" s="172" t="s">
        <v>6</v>
      </c>
      <c r="D4" s="200" t="s">
        <v>7</v>
      </c>
      <c r="E4" s="173" t="s">
        <v>8</v>
      </c>
      <c r="F4" s="173" t="s">
        <v>9</v>
      </c>
      <c r="G4" s="174" t="s">
        <v>10</v>
      </c>
      <c r="H4" s="163"/>
    </row>
    <row r="5" spans="1:8" x14ac:dyDescent="0.25">
      <c r="A5" s="184">
        <v>1004</v>
      </c>
      <c r="B5" s="185" t="s">
        <v>11</v>
      </c>
      <c r="C5" s="185" t="s">
        <v>67</v>
      </c>
      <c r="D5" s="202" t="s">
        <v>29</v>
      </c>
      <c r="E5" s="196">
        <v>-38.4</v>
      </c>
      <c r="F5" s="196">
        <v>-38.4</v>
      </c>
      <c r="G5" s="175">
        <f t="shared" ref="G5:G20" si="0">SUM(E5:F5)</f>
        <v>-76.8</v>
      </c>
      <c r="H5" s="163"/>
    </row>
    <row r="6" spans="1:8" x14ac:dyDescent="0.25">
      <c r="A6" s="186">
        <v>1008</v>
      </c>
      <c r="B6" s="187" t="s">
        <v>11</v>
      </c>
      <c r="C6" s="185" t="s">
        <v>67</v>
      </c>
      <c r="D6" s="201" t="s">
        <v>30</v>
      </c>
      <c r="E6" s="196">
        <v>3595303.74</v>
      </c>
      <c r="F6" s="196">
        <v>2037388.12</v>
      </c>
      <c r="G6" s="175">
        <f t="shared" si="0"/>
        <v>5632691.8600000003</v>
      </c>
      <c r="H6" s="163"/>
    </row>
    <row r="7" spans="1:8" x14ac:dyDescent="0.25">
      <c r="A7" s="184">
        <v>1009</v>
      </c>
      <c r="B7" s="185" t="s">
        <v>11</v>
      </c>
      <c r="C7" s="185" t="s">
        <v>67</v>
      </c>
      <c r="D7" s="202" t="s">
        <v>13</v>
      </c>
      <c r="E7" s="196">
        <v>1679598.83</v>
      </c>
      <c r="F7" s="196">
        <v>719833.19</v>
      </c>
      <c r="G7" s="175">
        <f t="shared" si="0"/>
        <v>2399432.02</v>
      </c>
      <c r="H7" s="163"/>
    </row>
    <row r="8" spans="1:8" x14ac:dyDescent="0.25">
      <c r="A8" s="184">
        <v>1106</v>
      </c>
      <c r="B8" s="185" t="s">
        <v>11</v>
      </c>
      <c r="C8" s="185" t="s">
        <v>67</v>
      </c>
      <c r="D8" s="202" t="s">
        <v>31</v>
      </c>
      <c r="E8" s="196">
        <v>5.74</v>
      </c>
      <c r="F8" s="196">
        <v>5.74</v>
      </c>
      <c r="G8" s="175">
        <f t="shared" si="0"/>
        <v>11.48</v>
      </c>
      <c r="H8" s="163"/>
    </row>
    <row r="9" spans="1:8" x14ac:dyDescent="0.25">
      <c r="A9" s="186">
        <v>1107</v>
      </c>
      <c r="B9" s="187" t="s">
        <v>11</v>
      </c>
      <c r="C9" s="185" t="s">
        <v>67</v>
      </c>
      <c r="D9" s="201" t="s">
        <v>58</v>
      </c>
      <c r="E9" s="196">
        <v>-1380.8</v>
      </c>
      <c r="F9" s="196">
        <v>-1380.8</v>
      </c>
      <c r="G9" s="175">
        <f t="shared" si="0"/>
        <v>-2761.6</v>
      </c>
      <c r="H9" s="163"/>
    </row>
    <row r="10" spans="1:8" x14ac:dyDescent="0.25">
      <c r="A10" s="186">
        <v>1110</v>
      </c>
      <c r="B10" s="187" t="s">
        <v>11</v>
      </c>
      <c r="C10" s="185" t="s">
        <v>67</v>
      </c>
      <c r="D10" s="201" t="s">
        <v>59</v>
      </c>
      <c r="E10" s="196">
        <v>218816.96</v>
      </c>
      <c r="F10" s="196">
        <v>189314.24</v>
      </c>
      <c r="G10" s="175">
        <f t="shared" si="0"/>
        <v>408131.19999999995</v>
      </c>
      <c r="H10" s="163"/>
    </row>
    <row r="11" spans="1:8" x14ac:dyDescent="0.25">
      <c r="A11" s="184">
        <v>750521</v>
      </c>
      <c r="B11" s="185" t="s">
        <v>16</v>
      </c>
      <c r="C11" s="185" t="s">
        <v>73</v>
      </c>
      <c r="D11" s="202" t="s">
        <v>54</v>
      </c>
      <c r="E11" s="196">
        <v>-46717.440000000002</v>
      </c>
      <c r="F11" s="198">
        <v>-20021.759999999998</v>
      </c>
      <c r="G11" s="175">
        <f t="shared" si="0"/>
        <v>-66739.199999999997</v>
      </c>
      <c r="H11" s="163"/>
    </row>
    <row r="12" spans="1:8" x14ac:dyDescent="0.25">
      <c r="A12" s="184">
        <v>750522</v>
      </c>
      <c r="B12" s="185" t="s">
        <v>16</v>
      </c>
      <c r="C12" s="185" t="s">
        <v>73</v>
      </c>
      <c r="D12" s="202" t="s">
        <v>35</v>
      </c>
      <c r="E12" s="197">
        <v>0</v>
      </c>
      <c r="F12" s="197"/>
      <c r="G12" s="175">
        <f t="shared" si="0"/>
        <v>0</v>
      </c>
      <c r="H12" s="163"/>
    </row>
    <row r="13" spans="1:8" x14ac:dyDescent="0.25">
      <c r="A13" s="184">
        <v>750523</v>
      </c>
      <c r="B13" s="185" t="s">
        <v>16</v>
      </c>
      <c r="C13" s="185" t="s">
        <v>73</v>
      </c>
      <c r="D13" s="202" t="s">
        <v>36</v>
      </c>
      <c r="E13" s="196">
        <v>-14533.12</v>
      </c>
      <c r="F13" s="198">
        <v>-6228.48</v>
      </c>
      <c r="G13" s="175">
        <f t="shared" si="0"/>
        <v>-20761.599999999999</v>
      </c>
      <c r="H13" s="163"/>
    </row>
    <row r="14" spans="1:8" x14ac:dyDescent="0.25">
      <c r="A14" s="186">
        <v>751120</v>
      </c>
      <c r="B14" s="188" t="s">
        <v>16</v>
      </c>
      <c r="C14" s="185" t="s">
        <v>73</v>
      </c>
      <c r="D14" s="202" t="s">
        <v>57</v>
      </c>
      <c r="E14" s="196">
        <v>70.400000000000006</v>
      </c>
      <c r="F14" s="198">
        <v>70.400000000000006</v>
      </c>
      <c r="G14" s="175">
        <f t="shared" si="0"/>
        <v>140.80000000000001</v>
      </c>
      <c r="H14" s="163"/>
    </row>
    <row r="15" spans="1:8" x14ac:dyDescent="0.25">
      <c r="A15" s="186">
        <v>751520</v>
      </c>
      <c r="B15" s="187" t="s">
        <v>16</v>
      </c>
      <c r="C15" s="185" t="s">
        <v>73</v>
      </c>
      <c r="D15" s="201" t="s">
        <v>60</v>
      </c>
      <c r="E15" s="196">
        <v>-41.6</v>
      </c>
      <c r="F15" s="198">
        <v>-41.6</v>
      </c>
      <c r="G15" s="175">
        <f t="shared" si="0"/>
        <v>-83.2</v>
      </c>
      <c r="H15" s="163"/>
    </row>
    <row r="16" spans="1:8" x14ac:dyDescent="0.25">
      <c r="A16" s="191">
        <v>751521</v>
      </c>
      <c r="B16" s="190" t="s">
        <v>16</v>
      </c>
      <c r="C16" s="185" t="s">
        <v>73</v>
      </c>
      <c r="D16" s="189" t="s">
        <v>79</v>
      </c>
      <c r="E16" s="196">
        <v>-47057.919999999998</v>
      </c>
      <c r="F16" s="198">
        <v>-20167.68</v>
      </c>
      <c r="G16" s="175">
        <f t="shared" si="0"/>
        <v>-67225.600000000006</v>
      </c>
      <c r="H16" s="163"/>
    </row>
    <row r="17" spans="1:8" x14ac:dyDescent="0.25">
      <c r="A17" s="186">
        <v>751522</v>
      </c>
      <c r="B17" s="187" t="s">
        <v>16</v>
      </c>
      <c r="C17" s="185" t="s">
        <v>73</v>
      </c>
      <c r="D17" s="201" t="s">
        <v>61</v>
      </c>
      <c r="E17" s="196">
        <v>51.2</v>
      </c>
      <c r="F17" s="196">
        <v>51.2</v>
      </c>
      <c r="G17" s="175">
        <f t="shared" si="0"/>
        <v>102.4</v>
      </c>
      <c r="H17" s="163"/>
    </row>
    <row r="18" spans="1:8" x14ac:dyDescent="0.25">
      <c r="A18" s="191">
        <v>751523</v>
      </c>
      <c r="B18" s="190" t="s">
        <v>16</v>
      </c>
      <c r="C18" s="189" t="s">
        <v>80</v>
      </c>
      <c r="D18" s="201"/>
      <c r="E18" s="196">
        <v>-14479.36</v>
      </c>
      <c r="F18" s="196">
        <v>-6205.44</v>
      </c>
      <c r="G18" s="175">
        <f t="shared" si="0"/>
        <v>-20684.8</v>
      </c>
      <c r="H18" s="163"/>
    </row>
    <row r="19" spans="1:8" x14ac:dyDescent="0.25">
      <c r="A19" s="187">
        <v>759820</v>
      </c>
      <c r="B19" s="188" t="s">
        <v>16</v>
      </c>
      <c r="C19" s="185" t="s">
        <v>73</v>
      </c>
      <c r="D19" s="201" t="s">
        <v>38</v>
      </c>
      <c r="E19" s="196">
        <v>-671088.57999999996</v>
      </c>
      <c r="F19" s="196">
        <v>-287605.56</v>
      </c>
      <c r="G19" s="175">
        <f t="shared" si="0"/>
        <v>-958694.1399999999</v>
      </c>
      <c r="H19" s="163"/>
    </row>
    <row r="20" spans="1:8" x14ac:dyDescent="0.25">
      <c r="A20" s="192">
        <v>759822</v>
      </c>
      <c r="B20" s="193" t="s">
        <v>16</v>
      </c>
      <c r="C20" s="194" t="s">
        <v>73</v>
      </c>
      <c r="D20" s="203" t="s">
        <v>20</v>
      </c>
      <c r="E20" s="195">
        <v>-364766.86</v>
      </c>
      <c r="F20" s="195">
        <v>-156328.31</v>
      </c>
      <c r="G20" s="176">
        <f t="shared" si="0"/>
        <v>-521095.17</v>
      </c>
      <c r="H20" s="163"/>
    </row>
    <row r="21" spans="1:8" x14ac:dyDescent="0.25">
      <c r="A21" s="177" t="s">
        <v>10</v>
      </c>
      <c r="B21" s="178"/>
      <c r="C21" s="178"/>
      <c r="D21" s="204"/>
      <c r="E21" s="179">
        <f>SUM(E5:E20)</f>
        <v>4333742.79</v>
      </c>
      <c r="F21" s="179">
        <f>SUM(F5:F20)</f>
        <v>2448644.8600000008</v>
      </c>
      <c r="G21" s="180">
        <f>SUM(G5:G20)</f>
        <v>6782387.6500000013</v>
      </c>
      <c r="H21" s="163"/>
    </row>
    <row r="22" spans="1:8" x14ac:dyDescent="0.25">
      <c r="A22" s="181"/>
      <c r="B22" s="163"/>
      <c r="C22" s="163"/>
      <c r="D22" s="163" t="s">
        <v>84</v>
      </c>
      <c r="E22" s="164">
        <v>4333742.79</v>
      </c>
      <c r="F22" s="164">
        <v>2448644.86</v>
      </c>
      <c r="G22" s="165">
        <f>SUM(E22:F22)</f>
        <v>6782387.6500000004</v>
      </c>
      <c r="H22" s="163"/>
    </row>
    <row r="23" spans="1:8" x14ac:dyDescent="0.25">
      <c r="A23" s="163"/>
      <c r="B23" s="163"/>
      <c r="C23" s="163"/>
      <c r="D23" s="182" t="s">
        <v>76</v>
      </c>
      <c r="E23" s="164">
        <f>+E22-E21</f>
        <v>0</v>
      </c>
      <c r="F23" s="164">
        <f>+F22-F21</f>
        <v>0</v>
      </c>
      <c r="G23" s="164"/>
      <c r="H23" s="163"/>
    </row>
    <row r="24" spans="1:8" x14ac:dyDescent="0.25">
      <c r="A24" s="163"/>
      <c r="B24" s="163"/>
      <c r="C24" s="163"/>
      <c r="D24" s="163"/>
      <c r="E24" s="164"/>
      <c r="F24" s="164"/>
      <c r="G24" s="183"/>
      <c r="H24" s="163"/>
    </row>
    <row r="25" spans="1:8" x14ac:dyDescent="0.25">
      <c r="B25" s="119"/>
      <c r="C25" s="20"/>
      <c r="D25" s="121" t="s">
        <v>86</v>
      </c>
      <c r="E25" s="205"/>
      <c r="F25" s="150" t="s">
        <v>87</v>
      </c>
      <c r="G25" s="150" t="s">
        <v>88</v>
      </c>
    </row>
    <row r="26" spans="1:8" x14ac:dyDescent="0.25">
      <c r="B26" s="130"/>
      <c r="C26" s="151"/>
      <c r="D26" s="130"/>
      <c r="E26" s="151" t="s">
        <v>89</v>
      </c>
      <c r="F26" s="152">
        <f>7928682+1500000</f>
        <v>9428682</v>
      </c>
      <c r="G26" s="152">
        <f>+G21</f>
        <v>6782387.6500000013</v>
      </c>
    </row>
    <row r="27" spans="1:8" x14ac:dyDescent="0.25">
      <c r="B27" s="130"/>
      <c r="C27" s="151"/>
      <c r="D27" s="130"/>
      <c r="E27" s="207" t="s">
        <v>92</v>
      </c>
      <c r="F27" s="152">
        <f>+F26*0.7</f>
        <v>6600077.3999999994</v>
      </c>
      <c r="G27" s="152">
        <f>+G26*0.7</f>
        <v>4747671.3550000004</v>
      </c>
    </row>
    <row r="28" spans="1:8" x14ac:dyDescent="0.25">
      <c r="B28" s="130"/>
      <c r="C28" s="151"/>
      <c r="D28" s="130"/>
      <c r="E28" s="208" t="s">
        <v>91</v>
      </c>
      <c r="F28" s="209">
        <f>+F26*0.3</f>
        <v>2828604.6</v>
      </c>
      <c r="G28" s="209">
        <f>+G26*0.3</f>
        <v>2034716.2950000004</v>
      </c>
    </row>
    <row r="29" spans="1:8" x14ac:dyDescent="0.25">
      <c r="B29" s="130"/>
      <c r="C29" s="151"/>
      <c r="D29" s="130"/>
      <c r="E29" s="151" t="s">
        <v>93</v>
      </c>
      <c r="F29" s="152"/>
      <c r="G29" s="152">
        <v>1500000</v>
      </c>
    </row>
    <row r="30" spans="1:8" x14ac:dyDescent="0.25">
      <c r="B30" s="130"/>
      <c r="C30" s="151"/>
      <c r="D30" s="130"/>
      <c r="E30" s="153"/>
      <c r="F30" s="154"/>
      <c r="G30" s="154"/>
    </row>
    <row r="31" spans="1:8" x14ac:dyDescent="0.25">
      <c r="B31" s="130"/>
      <c r="C31" s="155"/>
      <c r="D31" s="130"/>
      <c r="E31" s="155" t="s">
        <v>90</v>
      </c>
      <c r="F31" s="206">
        <f>SUM(F28:F30)</f>
        <v>2828604.6</v>
      </c>
      <c r="G31" s="206">
        <f>+G28-G29</f>
        <v>534716.29500000039</v>
      </c>
    </row>
    <row r="32" spans="1:8" x14ac:dyDescent="0.25">
      <c r="B32" s="130"/>
      <c r="C32" s="155"/>
      <c r="E32" s="130"/>
      <c r="F32" s="155"/>
      <c r="G32" s="152"/>
    </row>
  </sheetData>
  <pageMargins left="0.7" right="0.7" top="0.75" bottom="0.75" header="0.3" footer="0.3"/>
  <pageSetup orientation="landscape" r:id="rId1"/>
  <headerFooter>
    <oddFooter>&amp;C&amp;D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G32" sqref="G32"/>
    </sheetView>
  </sheetViews>
  <sheetFormatPr defaultRowHeight="15" x14ac:dyDescent="0.25"/>
  <cols>
    <col min="3" max="3" width="19.140625" customWidth="1"/>
    <col min="4" max="4" width="33.28515625" customWidth="1"/>
    <col min="5" max="5" width="16.7109375" customWidth="1"/>
    <col min="6" max="6" width="15.140625" customWidth="1"/>
    <col min="7" max="7" width="16.5703125" customWidth="1"/>
  </cols>
  <sheetData>
    <row r="1" spans="1:7" x14ac:dyDescent="0.25">
      <c r="A1" s="162" t="s">
        <v>78</v>
      </c>
      <c r="B1" s="163"/>
      <c r="C1" s="163"/>
      <c r="D1" s="163"/>
      <c r="E1" s="164"/>
      <c r="F1" s="164"/>
      <c r="G1" s="165"/>
    </row>
    <row r="2" spans="1:7" x14ac:dyDescent="0.25">
      <c r="A2" s="166" t="s">
        <v>95</v>
      </c>
      <c r="B2" s="163" t="s">
        <v>83</v>
      </c>
      <c r="C2" s="163"/>
      <c r="D2" s="163"/>
      <c r="E2" s="164"/>
      <c r="F2" s="164"/>
      <c r="G2" s="165"/>
    </row>
    <row r="3" spans="1:7" x14ac:dyDescent="0.25">
      <c r="A3" s="167"/>
      <c r="B3" s="211"/>
      <c r="C3" s="211"/>
      <c r="D3" s="212"/>
      <c r="E3" s="213" t="s">
        <v>2</v>
      </c>
      <c r="F3" s="213" t="s">
        <v>3</v>
      </c>
      <c r="G3" s="214" t="s">
        <v>83</v>
      </c>
    </row>
    <row r="4" spans="1:7" ht="15.75" thickBot="1" x14ac:dyDescent="0.3">
      <c r="A4" s="171" t="s">
        <v>4</v>
      </c>
      <c r="B4" s="215" t="s">
        <v>5</v>
      </c>
      <c r="C4" s="215" t="s">
        <v>6</v>
      </c>
      <c r="D4" s="216" t="s">
        <v>7</v>
      </c>
      <c r="E4" s="217" t="s">
        <v>8</v>
      </c>
      <c r="F4" s="217" t="s">
        <v>9</v>
      </c>
      <c r="G4" s="218" t="s">
        <v>10</v>
      </c>
    </row>
    <row r="5" spans="1:7" x14ac:dyDescent="0.25">
      <c r="A5" s="184">
        <v>1004</v>
      </c>
      <c r="B5" s="234" t="s">
        <v>11</v>
      </c>
      <c r="C5" s="234" t="s">
        <v>67</v>
      </c>
      <c r="D5" s="235" t="s">
        <v>29</v>
      </c>
      <c r="E5" s="236">
        <v>-38.4</v>
      </c>
      <c r="F5" s="236">
        <v>-38.4</v>
      </c>
      <c r="G5" s="243">
        <f t="shared" ref="G5:G22" si="0">SUM(E5:F5)</f>
        <v>-76.8</v>
      </c>
    </row>
    <row r="6" spans="1:7" x14ac:dyDescent="0.25">
      <c r="A6" s="186">
        <v>1008</v>
      </c>
      <c r="B6" s="221" t="s">
        <v>11</v>
      </c>
      <c r="C6" s="219" t="s">
        <v>67</v>
      </c>
      <c r="D6" s="222" t="s">
        <v>30</v>
      </c>
      <c r="E6" s="237">
        <v>3585231.88</v>
      </c>
      <c r="F6" s="237">
        <v>2033071.05</v>
      </c>
      <c r="G6" s="244">
        <f t="shared" si="0"/>
        <v>5618302.9299999997</v>
      </c>
    </row>
    <row r="7" spans="1:7" x14ac:dyDescent="0.25">
      <c r="A7" s="184">
        <v>1009</v>
      </c>
      <c r="B7" s="219" t="s">
        <v>11</v>
      </c>
      <c r="C7" s="219" t="s">
        <v>67</v>
      </c>
      <c r="D7" s="220" t="s">
        <v>13</v>
      </c>
      <c r="E7" s="237">
        <v>3698122.39</v>
      </c>
      <c r="F7" s="237">
        <v>1584982.57</v>
      </c>
      <c r="G7" s="244">
        <f t="shared" si="0"/>
        <v>5283104.96</v>
      </c>
    </row>
    <row r="8" spans="1:7" x14ac:dyDescent="0.25">
      <c r="A8" s="184">
        <v>1106</v>
      </c>
      <c r="B8" s="219" t="s">
        <v>11</v>
      </c>
      <c r="C8" s="219" t="s">
        <v>67</v>
      </c>
      <c r="D8" s="220" t="s">
        <v>31</v>
      </c>
      <c r="E8" s="237">
        <v>5.74</v>
      </c>
      <c r="F8" s="237">
        <v>5.74</v>
      </c>
      <c r="G8" s="244">
        <f t="shared" si="0"/>
        <v>11.48</v>
      </c>
    </row>
    <row r="9" spans="1:7" x14ac:dyDescent="0.25">
      <c r="A9" s="186">
        <v>1107</v>
      </c>
      <c r="B9" s="221" t="s">
        <v>11</v>
      </c>
      <c r="C9" s="219" t="s">
        <v>67</v>
      </c>
      <c r="D9" s="222" t="s">
        <v>58</v>
      </c>
      <c r="E9" s="237">
        <v>-1355.2</v>
      </c>
      <c r="F9" s="237">
        <v>-1355.2</v>
      </c>
      <c r="G9" s="244">
        <f t="shared" si="0"/>
        <v>-2710.4</v>
      </c>
    </row>
    <row r="10" spans="1:7" x14ac:dyDescent="0.25">
      <c r="A10" s="186">
        <v>1110</v>
      </c>
      <c r="B10" s="221" t="s">
        <v>11</v>
      </c>
      <c r="C10" s="219" t="s">
        <v>67</v>
      </c>
      <c r="D10" s="222" t="s">
        <v>59</v>
      </c>
      <c r="E10" s="237">
        <v>218718.4</v>
      </c>
      <c r="F10" s="237">
        <v>189272</v>
      </c>
      <c r="G10" s="244">
        <f t="shared" si="0"/>
        <v>407990.4</v>
      </c>
    </row>
    <row r="11" spans="1:7" x14ac:dyDescent="0.25">
      <c r="A11" s="184">
        <v>750521</v>
      </c>
      <c r="B11" s="219" t="s">
        <v>16</v>
      </c>
      <c r="C11" s="219" t="s">
        <v>73</v>
      </c>
      <c r="D11" s="220" t="s">
        <v>54</v>
      </c>
      <c r="E11" s="237">
        <v>-46717.440000000002</v>
      </c>
      <c r="F11" s="223">
        <v>-20021.759999999998</v>
      </c>
      <c r="G11" s="244">
        <f t="shared" si="0"/>
        <v>-66739.199999999997</v>
      </c>
    </row>
    <row r="12" spans="1:7" x14ac:dyDescent="0.25">
      <c r="A12" s="184">
        <v>750522</v>
      </c>
      <c r="B12" s="219" t="s">
        <v>16</v>
      </c>
      <c r="C12" s="219" t="s">
        <v>73</v>
      </c>
      <c r="D12" s="220" t="s">
        <v>35</v>
      </c>
      <c r="E12" s="237">
        <v>0</v>
      </c>
      <c r="F12" s="223">
        <v>0</v>
      </c>
      <c r="G12" s="244">
        <f t="shared" si="0"/>
        <v>0</v>
      </c>
    </row>
    <row r="13" spans="1:7" x14ac:dyDescent="0.25">
      <c r="A13" s="184">
        <v>750523</v>
      </c>
      <c r="B13" s="219" t="s">
        <v>16</v>
      </c>
      <c r="C13" s="219" t="s">
        <v>73</v>
      </c>
      <c r="D13" s="220" t="s">
        <v>36</v>
      </c>
      <c r="E13" s="237">
        <v>-14533.12</v>
      </c>
      <c r="F13" s="223">
        <v>-6228.48</v>
      </c>
      <c r="G13" s="244">
        <f t="shared" si="0"/>
        <v>-20761.599999999999</v>
      </c>
    </row>
    <row r="14" spans="1:7" x14ac:dyDescent="0.25">
      <c r="A14" s="186">
        <v>751120</v>
      </c>
      <c r="B14" s="225" t="s">
        <v>16</v>
      </c>
      <c r="C14" s="219" t="s">
        <v>73</v>
      </c>
      <c r="D14" s="220" t="s">
        <v>57</v>
      </c>
      <c r="E14" s="237">
        <v>49.6</v>
      </c>
      <c r="F14" s="223">
        <v>49.6</v>
      </c>
      <c r="G14" s="244">
        <f t="shared" si="0"/>
        <v>99.2</v>
      </c>
    </row>
    <row r="15" spans="1:7" x14ac:dyDescent="0.25">
      <c r="A15" s="186">
        <v>751520</v>
      </c>
      <c r="B15" s="221" t="s">
        <v>16</v>
      </c>
      <c r="C15" s="219" t="s">
        <v>73</v>
      </c>
      <c r="D15" s="222" t="s">
        <v>60</v>
      </c>
      <c r="E15" s="237">
        <v>-54.4</v>
      </c>
      <c r="F15" s="223">
        <v>-54.4</v>
      </c>
      <c r="G15" s="244">
        <f t="shared" si="0"/>
        <v>-108.8</v>
      </c>
    </row>
    <row r="16" spans="1:7" x14ac:dyDescent="0.25">
      <c r="A16" s="191">
        <v>751521</v>
      </c>
      <c r="B16" s="226" t="s">
        <v>16</v>
      </c>
      <c r="C16" s="219" t="s">
        <v>73</v>
      </c>
      <c r="D16" s="227" t="s">
        <v>79</v>
      </c>
      <c r="E16" s="237">
        <v>-47057.919999999998</v>
      </c>
      <c r="F16" s="223">
        <v>-20167.68</v>
      </c>
      <c r="G16" s="244">
        <f t="shared" si="0"/>
        <v>-67225.600000000006</v>
      </c>
    </row>
    <row r="17" spans="1:7" x14ac:dyDescent="0.25">
      <c r="A17" s="186">
        <v>751522</v>
      </c>
      <c r="B17" s="221" t="s">
        <v>16</v>
      </c>
      <c r="C17" s="219" t="s">
        <v>73</v>
      </c>
      <c r="D17" s="222" t="s">
        <v>61</v>
      </c>
      <c r="E17" s="237">
        <v>51.2</v>
      </c>
      <c r="F17" s="228">
        <v>51.2</v>
      </c>
      <c r="G17" s="244">
        <f t="shared" si="0"/>
        <v>102.4</v>
      </c>
    </row>
    <row r="18" spans="1:7" x14ac:dyDescent="0.25">
      <c r="A18" s="191">
        <v>751523</v>
      </c>
      <c r="B18" s="226" t="s">
        <v>16</v>
      </c>
      <c r="C18" s="227" t="s">
        <v>80</v>
      </c>
      <c r="D18" s="222"/>
      <c r="E18" s="237">
        <v>-14479.36</v>
      </c>
      <c r="F18" s="228">
        <v>-6205.44</v>
      </c>
      <c r="G18" s="244">
        <f t="shared" si="0"/>
        <v>-20684.8</v>
      </c>
    </row>
    <row r="19" spans="1:7" x14ac:dyDescent="0.25">
      <c r="A19" s="187">
        <v>759820</v>
      </c>
      <c r="B19" s="225" t="s">
        <v>16</v>
      </c>
      <c r="C19" s="219" t="s">
        <v>73</v>
      </c>
      <c r="D19" s="222" t="s">
        <v>38</v>
      </c>
      <c r="E19" s="237">
        <v>-669334.28</v>
      </c>
      <c r="F19" s="228">
        <v>-286853.71999999997</v>
      </c>
      <c r="G19" s="244">
        <f t="shared" si="0"/>
        <v>-956188</v>
      </c>
    </row>
    <row r="20" spans="1:7" x14ac:dyDescent="0.25">
      <c r="A20" s="242">
        <v>751822</v>
      </c>
      <c r="B20" s="225" t="s">
        <v>16</v>
      </c>
      <c r="C20" s="219" t="s">
        <v>73</v>
      </c>
      <c r="D20" s="222" t="s">
        <v>96</v>
      </c>
      <c r="E20" s="237">
        <v>-363762.24</v>
      </c>
      <c r="F20" s="228">
        <v>-155897.76</v>
      </c>
      <c r="G20" s="244">
        <f t="shared" si="0"/>
        <v>-519660</v>
      </c>
    </row>
    <row r="21" spans="1:7" x14ac:dyDescent="0.25">
      <c r="A21" s="192">
        <v>759822</v>
      </c>
      <c r="B21" s="224" t="s">
        <v>16</v>
      </c>
      <c r="C21" s="238" t="s">
        <v>73</v>
      </c>
      <c r="D21" s="239" t="s">
        <v>20</v>
      </c>
      <c r="E21" s="237">
        <v>-442965.64</v>
      </c>
      <c r="F21" s="228">
        <v>-442965.66</v>
      </c>
      <c r="G21" s="244">
        <f t="shared" si="0"/>
        <v>-885931.3</v>
      </c>
    </row>
    <row r="22" spans="1:7" x14ac:dyDescent="0.25">
      <c r="A22" s="70">
        <v>752122</v>
      </c>
      <c r="B22" s="240" t="s">
        <v>16</v>
      </c>
      <c r="C22" s="229" t="s">
        <v>73</v>
      </c>
      <c r="D22" s="240" t="s">
        <v>94</v>
      </c>
      <c r="E22" s="241">
        <v>-239495.44</v>
      </c>
      <c r="F22" s="230">
        <v>-102640.89</v>
      </c>
      <c r="G22" s="244">
        <f t="shared" si="0"/>
        <v>-342136.33</v>
      </c>
    </row>
    <row r="23" spans="1:7" x14ac:dyDescent="0.25">
      <c r="A23" s="177" t="s">
        <v>10</v>
      </c>
      <c r="B23" s="231"/>
      <c r="C23" s="231"/>
      <c r="D23" s="232"/>
      <c r="E23" s="245">
        <f>SUM(E5:E22)</f>
        <v>5662385.7699999986</v>
      </c>
      <c r="F23" s="245">
        <f>SUM(F5:F22)</f>
        <v>2765002.7700000009</v>
      </c>
      <c r="G23" s="245">
        <f>SUM(G5:G22)</f>
        <v>8427388.5399999991</v>
      </c>
    </row>
    <row r="24" spans="1:7" x14ac:dyDescent="0.25">
      <c r="A24" s="181"/>
      <c r="B24" s="2"/>
      <c r="C24" s="2"/>
      <c r="D24" s="2" t="s">
        <v>97</v>
      </c>
      <c r="E24" s="13">
        <v>5662385.7699999996</v>
      </c>
      <c r="F24" s="13">
        <v>2765002.77</v>
      </c>
      <c r="G24" s="246">
        <f>SUM(E24:F24)</f>
        <v>8427388.5399999991</v>
      </c>
    </row>
    <row r="25" spans="1:7" x14ac:dyDescent="0.25">
      <c r="A25" s="163"/>
      <c r="B25" s="2"/>
      <c r="C25" s="2"/>
      <c r="D25" s="34" t="s">
        <v>76</v>
      </c>
      <c r="E25" s="15">
        <f>+E24-E23</f>
        <v>0</v>
      </c>
      <c r="F25" s="15">
        <f>+F24-F23</f>
        <v>0</v>
      </c>
      <c r="G25" s="15"/>
    </row>
    <row r="26" spans="1:7" x14ac:dyDescent="0.25">
      <c r="A26" s="163"/>
      <c r="B26" s="2"/>
      <c r="C26" s="2"/>
      <c r="D26" s="2"/>
      <c r="E26" s="15"/>
      <c r="F26" s="15"/>
      <c r="G26" s="233"/>
    </row>
    <row r="27" spans="1:7" x14ac:dyDescent="0.25">
      <c r="B27" s="119"/>
      <c r="C27" s="20"/>
      <c r="D27" s="121" t="s">
        <v>86</v>
      </c>
      <c r="E27" s="205"/>
      <c r="F27" s="150" t="s">
        <v>87</v>
      </c>
      <c r="G27" s="150" t="s">
        <v>88</v>
      </c>
    </row>
    <row r="28" spans="1:7" x14ac:dyDescent="0.25">
      <c r="B28" s="130"/>
      <c r="C28" s="151"/>
      <c r="D28" s="130"/>
      <c r="E28" s="151" t="s">
        <v>89</v>
      </c>
      <c r="F28" s="152">
        <f>7928682+1500000</f>
        <v>9428682</v>
      </c>
      <c r="G28" s="247">
        <f>+G23</f>
        <v>8427388.5399999991</v>
      </c>
    </row>
    <row r="29" spans="1:7" x14ac:dyDescent="0.25">
      <c r="B29" s="130"/>
      <c r="C29" s="151"/>
      <c r="D29" s="130"/>
      <c r="E29" s="207" t="s">
        <v>92</v>
      </c>
      <c r="F29" s="152">
        <f>+F28*0.7</f>
        <v>6600077.3999999994</v>
      </c>
      <c r="G29" s="152">
        <f>+G28*0.7</f>
        <v>5899171.9779999992</v>
      </c>
    </row>
    <row r="30" spans="1:7" x14ac:dyDescent="0.25">
      <c r="B30" s="130"/>
      <c r="C30" s="151"/>
      <c r="D30" s="130"/>
      <c r="E30" s="208" t="s">
        <v>91</v>
      </c>
      <c r="F30" s="209">
        <f>+F28*0.3</f>
        <v>2828604.6</v>
      </c>
      <c r="G30" s="248">
        <f>+G28*0.3</f>
        <v>2528216.5619999995</v>
      </c>
    </row>
    <row r="31" spans="1:7" x14ac:dyDescent="0.25">
      <c r="B31" s="130"/>
      <c r="C31" s="151"/>
      <c r="D31" s="130"/>
      <c r="E31" s="151" t="s">
        <v>98</v>
      </c>
      <c r="F31" s="152"/>
      <c r="G31" s="152">
        <v>-1500000</v>
      </c>
    </row>
    <row r="32" spans="1:7" x14ac:dyDescent="0.25">
      <c r="B32" s="130"/>
      <c r="C32" s="151"/>
      <c r="D32" s="130"/>
      <c r="E32" s="151" t="s">
        <v>99</v>
      </c>
      <c r="F32" s="152"/>
      <c r="G32" s="152">
        <v>-1000000</v>
      </c>
    </row>
    <row r="33" spans="2:7" x14ac:dyDescent="0.25">
      <c r="B33" s="130"/>
      <c r="C33" s="151"/>
      <c r="D33" s="130"/>
      <c r="E33" s="153"/>
      <c r="F33" s="154"/>
      <c r="G33" s="154"/>
    </row>
    <row r="34" spans="2:7" x14ac:dyDescent="0.25">
      <c r="B34" s="130"/>
      <c r="C34" s="155"/>
      <c r="D34" s="130"/>
      <c r="E34" s="155" t="s">
        <v>90</v>
      </c>
      <c r="F34" s="206">
        <f>SUM(F30:F33)</f>
        <v>2828604.6</v>
      </c>
      <c r="G34" s="206">
        <f>SUM(G30:G33)</f>
        <v>28216.561999999452</v>
      </c>
    </row>
    <row r="35" spans="2:7" x14ac:dyDescent="0.25">
      <c r="B35" s="130"/>
      <c r="C35" s="155"/>
      <c r="E35" s="130"/>
      <c r="F35" s="155"/>
      <c r="G35" s="152"/>
    </row>
  </sheetData>
  <pageMargins left="0.7" right="0.7" top="0.75" bottom="0.75" header="0.3" footer="0.3"/>
  <pageSetup orientation="landscape" r:id="rId1"/>
  <headerFoot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0910_5-5-10</vt:lpstr>
      <vt:lpstr>0910_05-14-10</vt:lpstr>
      <vt:lpstr>09-10 ending</vt:lpstr>
      <vt:lpstr>10-11-ending</vt:lpstr>
      <vt:lpstr>11-12 YTD</vt:lpstr>
      <vt:lpstr>1-17-12</vt:lpstr>
      <vt:lpstr>'09-10 ending'!Print_Area</vt:lpstr>
      <vt:lpstr>'0910_05-14-10'!Print_Area</vt:lpstr>
      <vt:lpstr>'10-11-ending'!Print_Area</vt:lpstr>
      <vt:lpstr>'11-12 YTD'!Print_Area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Shi</dc:creator>
  <cp:lastModifiedBy>Jie Shi</cp:lastModifiedBy>
  <cp:lastPrinted>2012-01-25T19:11:53Z</cp:lastPrinted>
  <dcterms:created xsi:type="dcterms:W3CDTF">2010-05-05T21:09:52Z</dcterms:created>
  <dcterms:modified xsi:type="dcterms:W3CDTF">2012-01-31T20:55:40Z</dcterms:modified>
</cp:coreProperties>
</file>