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18915" windowHeight="8610" activeTab="6"/>
  </bookViews>
  <sheets>
    <sheet name="9-8-11" sheetId="4" r:id="rId1"/>
    <sheet name="Sum" sheetId="5" r:id="rId2"/>
    <sheet name="10-13-11" sheetId="7" r:id="rId3"/>
    <sheet name="Sum1" sheetId="8" r:id="rId4"/>
    <sheet name="11-17-11" sheetId="6" r:id="rId5"/>
    <sheet name="Sum2" sheetId="10" r:id="rId6"/>
    <sheet name="1-18-12" sheetId="9" r:id="rId7"/>
    <sheet name="Sum3" sheetId="12" r:id="rId8"/>
  </sheets>
  <definedNames>
    <definedName name="_xlnm._FilterDatabase" localSheetId="2" hidden="1">'10-13-11'!$A$1:$K$57</definedName>
    <definedName name="_xlnm._FilterDatabase" localSheetId="0" hidden="1">'9-8-11'!$C$1:$C$60</definedName>
    <definedName name="_xlnm.Print_Area" localSheetId="2">'10-13-11'!$A$1:$J$57</definedName>
    <definedName name="_xlnm.Print_Area" localSheetId="6">'1-18-12'!$A$1:$J$62</definedName>
    <definedName name="_xlnm.Print_Area" localSheetId="0">'9-8-11'!$A$1:$J$57</definedName>
  </definedNames>
  <calcPr calcId="145621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H57" i="9" l="1"/>
  <c r="J57" i="9" s="1"/>
  <c r="H56" i="9"/>
  <c r="J56" i="9" s="1"/>
  <c r="E62" i="9"/>
  <c r="E59" i="9"/>
  <c r="J45" i="9"/>
  <c r="I58" i="9"/>
  <c r="G58" i="9"/>
  <c r="F58" i="9"/>
  <c r="E58" i="9"/>
  <c r="H59" i="9" l="1"/>
  <c r="J59" i="9" s="1"/>
  <c r="I60" i="9"/>
  <c r="G60" i="9"/>
  <c r="F60" i="9"/>
  <c r="E60" i="9"/>
  <c r="H55" i="9"/>
  <c r="J55" i="9" s="1"/>
  <c r="H54" i="9"/>
  <c r="J54" i="9" s="1"/>
  <c r="H53" i="9"/>
  <c r="J53" i="9" s="1"/>
  <c r="H52" i="9"/>
  <c r="J52" i="9" s="1"/>
  <c r="H51" i="9"/>
  <c r="J51" i="9" s="1"/>
  <c r="H50" i="9"/>
  <c r="J50" i="9" s="1"/>
  <c r="H49" i="9"/>
  <c r="J49" i="9" s="1"/>
  <c r="H48" i="9"/>
  <c r="J48" i="9" s="1"/>
  <c r="H47" i="9"/>
  <c r="J47" i="9" s="1"/>
  <c r="H46" i="9"/>
  <c r="J46" i="9" s="1"/>
  <c r="H44" i="9"/>
  <c r="J44" i="9" s="1"/>
  <c r="H43" i="9"/>
  <c r="J43" i="9" s="1"/>
  <c r="H39" i="9"/>
  <c r="J39" i="9" s="1"/>
  <c r="H42" i="9"/>
  <c r="J42" i="9" s="1"/>
  <c r="H41" i="9"/>
  <c r="J41" i="9" s="1"/>
  <c r="H40" i="9"/>
  <c r="J40" i="9" s="1"/>
  <c r="H38" i="9"/>
  <c r="J38" i="9" s="1"/>
  <c r="H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37" i="9" l="1"/>
  <c r="K37" i="9" s="1"/>
  <c r="H58" i="9"/>
  <c r="K36" i="9"/>
  <c r="J60" i="9"/>
  <c r="J5" i="9"/>
  <c r="J58" i="9" s="1"/>
  <c r="H56" i="6"/>
  <c r="J56" i="6" s="1"/>
  <c r="I55" i="6"/>
  <c r="I57" i="6" s="1"/>
  <c r="G55" i="6"/>
  <c r="G57" i="6" s="1"/>
  <c r="F55" i="6"/>
  <c r="F57" i="6" s="1"/>
  <c r="E55" i="6"/>
  <c r="E57" i="6" s="1"/>
  <c r="H54" i="6"/>
  <c r="J54" i="6" s="1"/>
  <c r="H53" i="6"/>
  <c r="J53" i="6" s="1"/>
  <c r="H52" i="6"/>
  <c r="J52" i="6" s="1"/>
  <c r="H51" i="6"/>
  <c r="J51" i="6" s="1"/>
  <c r="H50" i="6"/>
  <c r="J50" i="6" s="1"/>
  <c r="H49" i="6"/>
  <c r="J49" i="6" s="1"/>
  <c r="H48" i="6"/>
  <c r="J48" i="6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K37" i="6" s="1"/>
  <c r="H36" i="6"/>
  <c r="J36" i="6" s="1"/>
  <c r="K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K38" i="9" l="1"/>
  <c r="J57" i="6"/>
  <c r="J55" i="6"/>
  <c r="K38" i="6"/>
  <c r="H55" i="6"/>
  <c r="H56" i="7"/>
  <c r="J56" i="7" s="1"/>
  <c r="I55" i="7"/>
  <c r="I57" i="7" s="1"/>
  <c r="G55" i="7"/>
  <c r="G57" i="7" s="1"/>
  <c r="F55" i="7"/>
  <c r="F57" i="7" s="1"/>
  <c r="E55" i="7"/>
  <c r="E57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K37" i="7" s="1"/>
  <c r="H36" i="7"/>
  <c r="J36" i="7" s="1"/>
  <c r="K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K38" i="7" l="1"/>
  <c r="H55" i="7"/>
  <c r="J57" i="7"/>
  <c r="J5" i="7"/>
  <c r="J55" i="7" s="1"/>
  <c r="H43" i="4"/>
  <c r="J43" i="4" s="1"/>
  <c r="H37" i="4" l="1"/>
  <c r="J37" i="4" s="1"/>
  <c r="K37" i="4" s="1"/>
  <c r="H36" i="4"/>
  <c r="J36" i="4" s="1"/>
  <c r="K36" i="4" s="1"/>
  <c r="K38" i="4" l="1"/>
  <c r="H56" i="4"/>
  <c r="J56" i="4" s="1"/>
  <c r="H8" i="4"/>
  <c r="H9" i="4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8" i="4"/>
  <c r="J38" i="4" s="1"/>
  <c r="H39" i="4"/>
  <c r="J39" i="4" s="1"/>
  <c r="H40" i="4"/>
  <c r="J40" i="4" s="1"/>
  <c r="H41" i="4"/>
  <c r="J41" i="4" s="1"/>
  <c r="H42" i="4"/>
  <c r="J42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I55" i="4" l="1"/>
  <c r="I57" i="4" s="1"/>
  <c r="G55" i="4"/>
  <c r="G57" i="4" s="1"/>
  <c r="F55" i="4"/>
  <c r="F57" i="4" s="1"/>
  <c r="E55" i="4"/>
  <c r="E57" i="4" s="1"/>
  <c r="H54" i="4"/>
  <c r="J54" i="4" s="1"/>
  <c r="J9" i="4"/>
  <c r="J8" i="4"/>
  <c r="H7" i="4"/>
  <c r="H6" i="4"/>
  <c r="J6" i="4" s="1"/>
  <c r="H5" i="4"/>
  <c r="J5" i="4" s="1"/>
  <c r="H55" i="4" l="1"/>
  <c r="J7" i="4"/>
  <c r="J55" i="4" s="1"/>
  <c r="J57" i="4"/>
</calcChain>
</file>

<file path=xl/sharedStrings.xml><?xml version="1.0" encoding="utf-8"?>
<sst xmlns="http://schemas.openxmlformats.org/spreadsheetml/2006/main" count="778" uniqueCount="105">
  <si>
    <t>R</t>
  </si>
  <si>
    <t>Fall UG Tuition Diff 2010,2012,2014</t>
  </si>
  <si>
    <t>Fall UG Tuition Diff 2009,2011,2013</t>
  </si>
  <si>
    <t>Spring UG Tuition Differential</t>
  </si>
  <si>
    <t>Summer 1/2 UG Tuition Diff 10,12,14</t>
  </si>
  <si>
    <t>Summer 1/2 UG Tuition Diff 09,11,13</t>
  </si>
  <si>
    <t>Summer 3 UG Tuition Diff 2009,11,13</t>
  </si>
  <si>
    <t>E</t>
  </si>
  <si>
    <t>M0-Fl Prpd Differential Fee-Summ 3</t>
  </si>
  <si>
    <t>M0-Differential Fee Exempt-Summ 3</t>
  </si>
  <si>
    <t>S1-Differential Fee Exemption</t>
  </si>
  <si>
    <t>M1-Differential Fee Exemption</t>
  </si>
  <si>
    <t>M1-Fl Prpd Differential Fee-Summ 3</t>
  </si>
  <si>
    <t>M1-Differential Fee Exempt</t>
  </si>
  <si>
    <t>M1-Differential Fee Exempt-Summ 3</t>
  </si>
  <si>
    <t>F12102</t>
  </si>
  <si>
    <t>Fall-Undergrad-2008,2010,2012</t>
  </si>
  <si>
    <t>Spring-Undergraduate</t>
  </si>
  <si>
    <t>Matric-Undergrad-Prior Yr</t>
  </si>
  <si>
    <t>Fall-Graduate-2006,2008,2010</t>
  </si>
  <si>
    <t>Spring-Graduate</t>
  </si>
  <si>
    <t>Fall-O/S-UG-2006,2008,2010</t>
  </si>
  <si>
    <t>Spring-O/S-Undergraduate</t>
  </si>
  <si>
    <t>Fall-O/S-Graduate-2006,2008,2010</t>
  </si>
  <si>
    <t>Spring-O/S-Graduate</t>
  </si>
  <si>
    <t>Late Payment Fees</t>
  </si>
  <si>
    <t>Application Fees-Registration</t>
  </si>
  <si>
    <t>Late Registration Fees</t>
  </si>
  <si>
    <t>Repeat Course</t>
  </si>
  <si>
    <t>Sum-1/2-UG-2006,2008,2010</t>
  </si>
  <si>
    <t>Sum-1/2-UG-2007,2009,2011</t>
  </si>
  <si>
    <t>Sum-1/2-Graduate-2007,2009,2011</t>
  </si>
  <si>
    <t>Sum-1/2-O/S-UG-2007,2009,2011</t>
  </si>
  <si>
    <t>Sum-3-UG-2007,09,11</t>
  </si>
  <si>
    <t>Sum-3-Graduate-2007,09,11</t>
  </si>
  <si>
    <t>Sum-3-O/S-UG-2007,09,11</t>
  </si>
  <si>
    <t>Sum-3-O/S-Graduate-2007,09,11</t>
  </si>
  <si>
    <t>Fall-Undergrad-2007,2009,2011</t>
  </si>
  <si>
    <t>Fall-Graduate-2007,09,11</t>
  </si>
  <si>
    <t>Fall-O/S-UG-2007,09,11</t>
  </si>
  <si>
    <t>Fall-O/S-Graduate-2007,09,11</t>
  </si>
  <si>
    <t>Misc Revenue-Non Auxiliary</t>
  </si>
  <si>
    <t>Fines-Library</t>
  </si>
  <si>
    <t>Cash Over-Short</t>
  </si>
  <si>
    <t>Ret Check Service Chg</t>
  </si>
  <si>
    <t>Repayment/Recovery</t>
  </si>
  <si>
    <t>F12100</t>
  </si>
  <si>
    <t>Student Fee</t>
  </si>
  <si>
    <t>Tui. Diff.- STF</t>
  </si>
  <si>
    <t>Tui. Diff.- FIA</t>
  </si>
  <si>
    <t>TOTAL IN</t>
  </si>
  <si>
    <t>Acct code</t>
  </si>
  <si>
    <t>Type</t>
  </si>
  <si>
    <t>Category</t>
  </si>
  <si>
    <t>Title</t>
  </si>
  <si>
    <t>F12103</t>
  </si>
  <si>
    <t>TOTAL</t>
  </si>
  <si>
    <t>BANNER</t>
  </si>
  <si>
    <t>UG-in state</t>
  </si>
  <si>
    <t>Prior year</t>
  </si>
  <si>
    <t>Tuition Diff.</t>
  </si>
  <si>
    <t>Graduate-in state</t>
  </si>
  <si>
    <t>UG-out state</t>
  </si>
  <si>
    <t>Graduate-out-of-state</t>
  </si>
  <si>
    <t>Late Fee</t>
  </si>
  <si>
    <t>Appli.Fee</t>
  </si>
  <si>
    <t>Misc. Fee</t>
  </si>
  <si>
    <t>Research Overhead</t>
  </si>
  <si>
    <t>Tuition Diff. Exemption</t>
  </si>
  <si>
    <t>M0-Differential Fee Exempt</t>
  </si>
  <si>
    <t>F9-Fl.Prpd Differential Fee Exempt</t>
  </si>
  <si>
    <t>F9-Differential Fee Exempt</t>
  </si>
  <si>
    <t>Diff .</t>
  </si>
  <si>
    <t>Banner FGIBDSR - 9/8/2011</t>
  </si>
  <si>
    <t>001800</t>
  </si>
  <si>
    <t>001801</t>
  </si>
  <si>
    <t>Matriculation_Medical201130</t>
  </si>
  <si>
    <t>Medical School</t>
  </si>
  <si>
    <t>Out-of-state-Medical 201130</t>
  </si>
  <si>
    <t>FAU MS</t>
  </si>
  <si>
    <t xml:space="preserve">F12105 </t>
  </si>
  <si>
    <t>2011-12</t>
  </si>
  <si>
    <t>2011-12 STUDENT TRUST FEE FUND - REVENUE ACCTS</t>
  </si>
  <si>
    <t>As of Sept. 8, 2011</t>
  </si>
  <si>
    <t>Row Labels</t>
  </si>
  <si>
    <t>Grand Total</t>
  </si>
  <si>
    <t>Sum of BANNER</t>
  </si>
  <si>
    <t>040048</t>
  </si>
  <si>
    <t>Title IV Refunds</t>
  </si>
  <si>
    <t>As of Oct. 13, 2011</t>
  </si>
  <si>
    <t>Banner FGIBDSR - 10/13/11</t>
  </si>
  <si>
    <t>Banner FGIBDSR - 11/17/11</t>
  </si>
  <si>
    <t>As of Nov. 17, 2011</t>
  </si>
  <si>
    <t>GTAIDS Revenue</t>
  </si>
  <si>
    <t>S2-Differential Fee Exemption</t>
  </si>
  <si>
    <t>S2-Differential Fee Exempt</t>
  </si>
  <si>
    <t>011501</t>
  </si>
  <si>
    <t>MS tuition exemption</t>
  </si>
  <si>
    <t>College of Medicine Exempt-2011-12</t>
  </si>
  <si>
    <t>incorrect and will be removed</t>
  </si>
  <si>
    <t>As of Jan. 18, 2012</t>
  </si>
  <si>
    <t>Library Fine</t>
  </si>
  <si>
    <t xml:space="preserve">TOTAL    </t>
  </si>
  <si>
    <t xml:space="preserve">Sum of TOTAL    </t>
  </si>
  <si>
    <t>2011-12 STF REVENUE - AS OF JAN. 18,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</si>
</sst>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1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 applyAlignment="1">
      <alignment horizontal="center"/>
    </xf>
    <xf numFmtId="164" fontId="2" fillId="2" borderId="3" xfId="1" applyNumberFormat="1" applyFont="1" applyFill="1" applyBorder="1" applyAlignment="1">
      <alignment horizontal="right"/>
    </xf>
    <xf numFmtId="164" fontId="2" fillId="0" borderId="4" xfId="1" applyNumberFormat="1" applyFont="1" applyBorder="1" applyAlignment="1">
      <alignment horizontal="center"/>
    </xf>
    <xf numFmtId="164" fontId="2" fillId="3" borderId="0" xfId="1" applyNumberFormat="1" applyFont="1" applyFill="1" applyBorder="1" applyAlignment="1">
      <alignment horizontal="right"/>
    </xf>
    <xf numFmtId="165" fontId="2" fillId="0" borderId="5" xfId="0" applyNumberFormat="1" applyFont="1" applyBorder="1"/>
    <xf numFmtId="0" fontId="2" fillId="0" borderId="6" xfId="0" applyFont="1" applyBorder="1"/>
    <xf numFmtId="164" fontId="2" fillId="0" borderId="6" xfId="1" applyNumberFormat="1" applyFont="1" applyBorder="1" applyAlignment="1">
      <alignment horizontal="center"/>
    </xf>
    <xf numFmtId="164" fontId="2" fillId="2" borderId="7" xfId="1" applyNumberFormat="1" applyFont="1" applyFill="1" applyBorder="1" applyAlignment="1">
      <alignment horizontal="right"/>
    </xf>
    <xf numFmtId="164" fontId="2" fillId="0" borderId="8" xfId="1" applyNumberFormat="1" applyFont="1" applyBorder="1" applyAlignment="1">
      <alignment horizontal="center"/>
    </xf>
    <xf numFmtId="164" fontId="2" fillId="3" borderId="9" xfId="1" applyNumberFormat="1" applyFont="1" applyFill="1" applyBorder="1" applyAlignment="1">
      <alignment horizontal="right"/>
    </xf>
    <xf numFmtId="164" fontId="2" fillId="2" borderId="13" xfId="1" applyNumberFormat="1" applyFont="1" applyFill="1" applyBorder="1"/>
    <xf numFmtId="164" fontId="3" fillId="0" borderId="14" xfId="1" applyNumberFormat="1" applyFont="1" applyBorder="1" applyAlignment="1">
      <alignment horizontal="left"/>
    </xf>
    <xf numFmtId="164" fontId="2" fillId="3" borderId="12" xfId="1" applyNumberFormat="1" applyFont="1" applyFill="1" applyBorder="1" applyAlignment="1">
      <alignment horizontal="left"/>
    </xf>
    <xf numFmtId="164" fontId="2" fillId="2" borderId="18" xfId="1" applyNumberFormat="1" applyFont="1" applyFill="1" applyBorder="1"/>
    <xf numFmtId="164" fontId="3" fillId="0" borderId="19" xfId="1" applyNumberFormat="1" applyFont="1" applyBorder="1" applyAlignment="1">
      <alignment horizontal="left"/>
    </xf>
    <xf numFmtId="164" fontId="2" fillId="3" borderId="17" xfId="1" applyNumberFormat="1" applyFont="1" applyFill="1" applyBorder="1" applyAlignment="1">
      <alignment horizontal="left"/>
    </xf>
    <xf numFmtId="164" fontId="2" fillId="2" borderId="21" xfId="1" applyNumberFormat="1" applyFont="1" applyFill="1" applyBorder="1"/>
    <xf numFmtId="164" fontId="3" fillId="0" borderId="22" xfId="1" applyNumberFormat="1" applyFont="1" applyBorder="1" applyAlignment="1">
      <alignment horizontal="left"/>
    </xf>
    <xf numFmtId="164" fontId="2" fillId="3" borderId="20" xfId="1" applyNumberFormat="1" applyFont="1" applyFill="1" applyBorder="1" applyAlignment="1">
      <alignment horizontal="left"/>
    </xf>
    <xf numFmtId="165" fontId="2" fillId="5" borderId="23" xfId="0" applyNumberFormat="1" applyFont="1" applyFill="1" applyBorder="1"/>
    <xf numFmtId="0" fontId="2" fillId="5" borderId="24" xfId="0" applyFont="1" applyFill="1" applyBorder="1"/>
    <xf numFmtId="164" fontId="2" fillId="5" borderId="24" xfId="1" applyNumberFormat="1" applyFont="1" applyFill="1" applyBorder="1"/>
    <xf numFmtId="164" fontId="2" fillId="5" borderId="25" xfId="1" applyNumberFormat="1" applyFont="1" applyFill="1" applyBorder="1"/>
    <xf numFmtId="164" fontId="2" fillId="5" borderId="26" xfId="1" applyNumberFormat="1" applyFont="1" applyFill="1" applyBorder="1"/>
    <xf numFmtId="164" fontId="2" fillId="5" borderId="23" xfId="1" applyNumberFormat="1" applyFont="1" applyFill="1" applyBorder="1"/>
    <xf numFmtId="165" fontId="3" fillId="0" borderId="0" xfId="0" applyNumberFormat="1" applyFont="1"/>
    <xf numFmtId="164" fontId="2" fillId="3" borderId="0" xfId="1" applyNumberFormat="1" applyFont="1" applyFill="1" applyAlignment="1">
      <alignment horizontal="left"/>
    </xf>
    <xf numFmtId="0" fontId="3" fillId="6" borderId="0" xfId="0" applyFont="1" applyFill="1"/>
    <xf numFmtId="164" fontId="2" fillId="0" borderId="0" xfId="1" applyNumberFormat="1" applyFont="1" applyAlignment="1">
      <alignment horizontal="center"/>
    </xf>
    <xf numFmtId="165" fontId="3" fillId="7" borderId="10" xfId="0" applyNumberFormat="1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165" fontId="3" fillId="7" borderId="15" xfId="0" applyNumberFormat="1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6" xfId="0" applyFont="1" applyFill="1" applyBorder="1"/>
    <xf numFmtId="165" fontId="3" fillId="7" borderId="17" xfId="0" applyNumberFormat="1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3" fillId="7" borderId="15" xfId="0" applyFont="1" applyFill="1" applyBorder="1" applyAlignment="1">
      <alignment horizontal="left"/>
    </xf>
    <xf numFmtId="0" fontId="3" fillId="7" borderId="17" xfId="0" applyFont="1" applyFill="1" applyBorder="1"/>
    <xf numFmtId="165" fontId="3" fillId="7" borderId="17" xfId="0" quotePrefix="1" applyNumberFormat="1" applyFont="1" applyFill="1" applyBorder="1" applyAlignment="1">
      <alignment horizontal="left"/>
    </xf>
    <xf numFmtId="43" fontId="4" fillId="7" borderId="12" xfId="1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43" fontId="4" fillId="7" borderId="17" xfId="1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165" fontId="4" fillId="7" borderId="17" xfId="0" applyNumberFormat="1" applyFont="1" applyFill="1" applyBorder="1" applyAlignment="1">
      <alignment horizontal="left"/>
    </xf>
    <xf numFmtId="165" fontId="3" fillId="0" borderId="20" xfId="0" applyNumberFormat="1" applyFont="1" applyBorder="1" applyAlignment="1">
      <alignment horizontal="left"/>
    </xf>
    <xf numFmtId="0" fontId="3" fillId="0" borderId="20" xfId="0" applyFont="1" applyBorder="1"/>
    <xf numFmtId="0" fontId="3" fillId="4" borderId="27" xfId="0" applyFont="1" applyFill="1" applyBorder="1"/>
    <xf numFmtId="0" fontId="3" fillId="0" borderId="27" xfId="0" applyFont="1" applyBorder="1"/>
    <xf numFmtId="43" fontId="4" fillId="0" borderId="20" xfId="1" applyFont="1" applyBorder="1" applyAlignment="1">
      <alignment horizontal="left"/>
    </xf>
    <xf numFmtId="43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43" fontId="4" fillId="0" borderId="0" xfId="1" applyFont="1" applyAlignment="1">
      <alignment horizontal="left"/>
    </xf>
    <xf numFmtId="43" fontId="3" fillId="0" borderId="0" xfId="1" applyFont="1"/>
    <xf numFmtId="43" fontId="3" fillId="0" borderId="0" xfId="0" applyNumberFormat="1" applyFont="1"/>
    <xf numFmtId="0" fontId="4" fillId="0" borderId="12" xfId="0" applyFont="1" applyBorder="1" applyAlignment="1">
      <alignment horizontal="left"/>
    </xf>
    <xf numFmtId="43" fontId="4" fillId="0" borderId="17" xfId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17" xfId="0" applyFont="1" applyBorder="1"/>
    <xf numFmtId="43" fontId="3" fillId="0" borderId="17" xfId="1" applyFont="1" applyBorder="1"/>
    <xf numFmtId="0" fontId="2" fillId="0" borderId="3" xfId="0" applyFont="1" applyBorder="1"/>
    <xf numFmtId="0" fontId="2" fillId="0" borderId="7" xfId="0" applyFont="1" applyBorder="1"/>
    <xf numFmtId="0" fontId="3" fillId="7" borderId="13" xfId="0" applyFont="1" applyFill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3" fillId="7" borderId="18" xfId="0" applyFont="1" applyFill="1" applyBorder="1"/>
    <xf numFmtId="0" fontId="3" fillId="0" borderId="21" xfId="0" applyFont="1" applyBorder="1"/>
    <xf numFmtId="0" fontId="2" fillId="5" borderId="25" xfId="0" applyFont="1" applyFill="1" applyBorder="1"/>
    <xf numFmtId="164" fontId="2" fillId="0" borderId="28" xfId="1" applyNumberFormat="1" applyFont="1" applyBorder="1" applyAlignment="1">
      <alignment horizontal="center"/>
    </xf>
    <xf numFmtId="164" fontId="2" fillId="0" borderId="29" xfId="1" applyNumberFormat="1" applyFont="1" applyBorder="1" applyAlignment="1">
      <alignment horizontal="center"/>
    </xf>
    <xf numFmtId="43" fontId="4" fillId="0" borderId="30" xfId="1" applyFont="1" applyBorder="1" applyAlignment="1">
      <alignment horizontal="left"/>
    </xf>
    <xf numFmtId="43" fontId="4" fillId="0" borderId="31" xfId="1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3" fillId="0" borderId="31" xfId="0" applyFont="1" applyBorder="1"/>
    <xf numFmtId="0" fontId="4" fillId="0" borderId="32" xfId="0" applyFont="1" applyBorder="1" applyAlignment="1">
      <alignment horizontal="left"/>
    </xf>
    <xf numFmtId="164" fontId="2" fillId="5" borderId="33" xfId="1" applyNumberFormat="1" applyFont="1" applyFill="1" applyBorder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5" fontId="2" fillId="5" borderId="23" xfId="0" applyNumberFormat="1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3" fontId="4" fillId="0" borderId="12" xfId="1" applyFont="1" applyBorder="1"/>
    <xf numFmtId="43" fontId="4" fillId="0" borderId="17" xfId="1" applyFont="1" applyBorder="1"/>
    <xf numFmtId="43" fontId="5" fillId="0" borderId="17" xfId="1" applyFont="1" applyBorder="1"/>
    <xf numFmtId="165" fontId="3" fillId="0" borderId="17" xfId="0" applyNumberFormat="1" applyFont="1" applyBorder="1" applyAlignment="1">
      <alignment horizontal="left"/>
    </xf>
    <xf numFmtId="0" fontId="3" fillId="4" borderId="16" xfId="0" applyFont="1" applyFill="1" applyBorder="1"/>
    <xf numFmtId="0" fontId="3" fillId="0" borderId="18" xfId="0" applyFont="1" applyBorder="1"/>
    <xf numFmtId="0" fontId="0" fillId="0" borderId="17" xfId="0" applyBorder="1" applyAlignment="1">
      <alignment horizontal="left"/>
    </xf>
    <xf numFmtId="0" fontId="0" fillId="0" borderId="17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43" fontId="4" fillId="0" borderId="20" xfId="1" applyFont="1" applyBorder="1"/>
    <xf numFmtId="164" fontId="2" fillId="2" borderId="34" xfId="1" applyNumberFormat="1" applyFont="1" applyFill="1" applyBorder="1" applyAlignment="1">
      <alignment horizontal="right"/>
    </xf>
    <xf numFmtId="164" fontId="2" fillId="2" borderId="35" xfId="1" applyNumberFormat="1" applyFont="1" applyFill="1" applyBorder="1" applyAlignment="1">
      <alignment horizontal="right"/>
    </xf>
    <xf numFmtId="43" fontId="4" fillId="0" borderId="30" xfId="1" applyFont="1" applyBorder="1"/>
    <xf numFmtId="164" fontId="2" fillId="2" borderId="36" xfId="1" applyNumberFormat="1" applyFont="1" applyFill="1" applyBorder="1"/>
    <xf numFmtId="43" fontId="4" fillId="0" borderId="31" xfId="1" applyFont="1" applyBorder="1"/>
    <xf numFmtId="164" fontId="2" fillId="2" borderId="37" xfId="1" applyNumberFormat="1" applyFont="1" applyFill="1" applyBorder="1"/>
    <xf numFmtId="43" fontId="5" fillId="0" borderId="31" xfId="1" applyFont="1" applyBorder="1"/>
    <xf numFmtId="43" fontId="4" fillId="0" borderId="32" xfId="1" applyFont="1" applyBorder="1"/>
    <xf numFmtId="0" fontId="6" fillId="0" borderId="0" xfId="0" quotePrefix="1" applyFont="1" applyAlignment="1">
      <alignment horizontal="left"/>
    </xf>
    <xf numFmtId="0" fontId="6" fillId="0" borderId="0" xfId="0" applyFont="1"/>
    <xf numFmtId="164" fontId="7" fillId="0" borderId="0" xfId="1" applyNumberFormat="1" applyFont="1"/>
    <xf numFmtId="43" fontId="7" fillId="0" borderId="0" xfId="1" applyNumberFormat="1" applyFont="1"/>
    <xf numFmtId="164" fontId="6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e Shi" refreshedDate="40794.606274421298" createdVersion="4" refreshedVersion="4" minRefreshableVersion="3" recordCount="50">
  <cacheSource type="worksheet">
    <worksheetSource ref="A4:J54" sheet="9-8-11"/>
  </cacheSource>
  <cacheFields count="10">
    <cacheField name="Acct code" numFmtId="0">
      <sharedItems containsMixedTypes="1" containsNumber="1" containsInteger="1" minValue="1001" maxValue="759822"/>
    </cacheField>
    <cacheField name="Type" numFmtId="0">
      <sharedItems/>
    </cacheField>
    <cacheField name="Category" numFmtId="0">
      <sharedItems count="13">
        <s v="UG-in state"/>
        <s v="Prior year"/>
        <s v="Tuition Diff."/>
        <s v="Graduate-in state"/>
        <s v="UG-out state"/>
        <s v="Graduate-out-of-state"/>
        <s v="Late Fee"/>
        <s v="Appli.Fee"/>
        <s v="Misc. Fee"/>
        <s v="Medical School"/>
        <s v="Research Overhead"/>
        <s v="Tuition Diff. Exemption"/>
        <s v="M1-Differential Fee Exempt-Summ 3"/>
      </sharedItems>
    </cacheField>
    <cacheField name="Title" numFmtId="0">
      <sharedItems containsBlank="1"/>
    </cacheField>
    <cacheField name="F12100" numFmtId="0">
      <sharedItems containsString="0" containsBlank="1" containsNumber="1" minValue="-19875.45" maxValue="27437037.57"/>
    </cacheField>
    <cacheField name="F12102" numFmtId="0">
      <sharedItems containsString="0" containsBlank="1" containsNumber="1" minValue="-667939.73" maxValue="3633240.12"/>
    </cacheField>
    <cacheField name="F12103" numFmtId="0">
      <sharedItems containsString="0" containsBlank="1" containsNumber="1" minValue="-286256.07" maxValue="2053648.64"/>
    </cacheField>
    <cacheField name="TOTAL" numFmtId="164">
      <sharedItems containsSemiMixedTypes="0" containsString="0" containsNumber="1" minValue="-954195.8" maxValue="27437037.57"/>
    </cacheField>
    <cacheField name="F12105 " numFmtId="164">
      <sharedItems containsString="0" containsBlank="1" containsNumber="1" containsInteger="1" minValue="9840" maxValue="784000"/>
    </cacheField>
    <cacheField name="BANNER" numFmtId="164">
      <sharedItems containsSemiMixedTypes="0" containsString="0" containsNumber="1" minValue="-954195.8" maxValue="27437037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e Shi" refreshedDate="40829.357950810183" createdVersion="4" refreshedVersion="4" minRefreshableVersion="3" recordCount="50">
  <cacheSource type="worksheet">
    <worksheetSource ref="C4:J54" sheet="10-13-11"/>
  </cacheSource>
  <cacheFields count="8">
    <cacheField name="Category" numFmtId="0">
      <sharedItems count="13">
        <s v="UG-in state"/>
        <s v="Prior year"/>
        <s v="Tuition Diff."/>
        <s v="Graduate-in state"/>
        <s v="UG-out state"/>
        <s v="Graduate-out-of-state"/>
        <s v="Late Fee"/>
        <s v="Appli.Fee"/>
        <s v="Misc. Fee"/>
        <s v="Medical School"/>
        <s v="Research Overhead"/>
        <s v="Tuition Diff. Exemption"/>
        <s v="M1-Differential Fee Exempt-Summ 3"/>
      </sharedItems>
    </cacheField>
    <cacheField name="Title" numFmtId="0">
      <sharedItems containsBlank="1"/>
    </cacheField>
    <cacheField name="F12100" numFmtId="43">
      <sharedItems containsString="0" containsBlank="1" containsNumber="1" minValue="-20927.82" maxValue="27227013.84"/>
    </cacheField>
    <cacheField name="F12102" numFmtId="43">
      <sharedItems containsString="0" containsBlank="1" containsNumber="1" minValue="-670867.41" maxValue="3602972.95"/>
    </cacheField>
    <cacheField name="F12103" numFmtId="43">
      <sharedItems containsString="0" containsBlank="1" containsNumber="1" minValue="-287510.81" maxValue="2040675.32"/>
    </cacheField>
    <cacheField name="TOTAL" numFmtId="164">
      <sharedItems containsSemiMixedTypes="0" containsString="0" containsNumber="1" minValue="-958378.22" maxValue="27227013.84"/>
    </cacheField>
    <cacheField name="F12105 " numFmtId="164">
      <sharedItems containsString="0" containsBlank="1" containsNumber="1" containsInteger="1" minValue="16480" maxValue="784000"/>
    </cacheField>
    <cacheField name="BANNER" numFmtId="164">
      <sharedItems containsSemiMixedTypes="0" containsString="0" containsNumber="1" minValue="-958378.22" maxValue="27227013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e Shi" refreshedDate="40864.430070717593" createdVersion="4" refreshedVersion="4" minRefreshableVersion="3" recordCount="50">
  <cacheSource type="worksheet">
    <worksheetSource ref="C4:J54" sheet="11-17-11"/>
  </cacheSource>
  <cacheFields count="8">
    <cacheField name="Category" numFmtId="0">
      <sharedItems count="13">
        <s v="UG-in state"/>
        <s v="Prior year"/>
        <s v="Tuition Diff."/>
        <s v="Graduate-in state"/>
        <s v="UG-out state"/>
        <s v="Graduate-out-of-state"/>
        <s v="Late Fee"/>
        <s v="Appli.Fee"/>
        <s v="Misc. Fee"/>
        <s v="Medical School"/>
        <s v="Research Overhead"/>
        <s v="Tuition Diff. Exemption"/>
        <s v="M1-Differential Fee Exempt-Summ 3"/>
      </sharedItems>
    </cacheField>
    <cacheField name="Title" numFmtId="0">
      <sharedItems containsBlank="1"/>
    </cacheField>
    <cacheField name="F12100" numFmtId="0">
      <sharedItems containsString="0" containsBlank="1" containsNumber="1" minValue="-20927.82" maxValue="27174165.66"/>
    </cacheField>
    <cacheField name="F12102" numFmtId="0">
      <sharedItems containsString="0" containsBlank="1" containsNumber="1" minValue="-671088.57999999996" maxValue="3595303.74"/>
    </cacheField>
    <cacheField name="F12103" numFmtId="0">
      <sharedItems containsString="0" containsBlank="1" containsNumber="1" minValue="-287605.56" maxValue="2037388.12"/>
    </cacheField>
    <cacheField name="TOTAL" numFmtId="164">
      <sharedItems containsSemiMixedTypes="0" containsString="0" containsNumber="1" minValue="-958694.1399999999" maxValue="27174165.66"/>
    </cacheField>
    <cacheField name="F12105 " numFmtId="164">
      <sharedItems containsString="0" containsBlank="1" containsNumber="1" containsInteger="1" minValue="22160" maxValue="784000"/>
    </cacheField>
    <cacheField name="BANNER" numFmtId="164">
      <sharedItems containsSemiMixedTypes="0" containsString="0" containsNumber="1" minValue="-958694.1399999999" maxValue="27174165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ie Shi" refreshedDate="40927.364057523147" createdVersion="4" refreshedVersion="4" minRefreshableVersion="3" recordCount="53">
  <cacheSource type="worksheet">
    <worksheetSource ref="C4:J57" sheet="1-18-12"/>
  </cacheSource>
  <cacheFields count="8">
    <cacheField name="Category" numFmtId="0">
      <sharedItems count="14">
        <s v="UG-in state"/>
        <s v="Prior year"/>
        <s v="Tuition Diff."/>
        <s v="Graduate-in state"/>
        <s v="UG-out state"/>
        <s v="Graduate-out-of-state"/>
        <s v="Late Fee"/>
        <s v="Appli.Fee"/>
        <s v="Misc. Fee"/>
        <s v="Medical School"/>
        <s v="Research Overhead"/>
        <s v="Library Fine"/>
        <s v="MS tuition exemption"/>
        <s v="Tuition Diff. Exemption"/>
      </sharedItems>
    </cacheField>
    <cacheField name="Title" numFmtId="0">
      <sharedItems/>
    </cacheField>
    <cacheField name="F12100" numFmtId="43">
      <sharedItems containsString="0" containsBlank="1" containsNumber="1" minValue="-20545.14" maxValue="27105690.329999998"/>
    </cacheField>
    <cacheField name="F12102" numFmtId="43">
      <sharedItems containsString="0" containsBlank="1" containsNumber="1" minValue="-669514.21" maxValue="3692060.82"/>
    </cacheField>
    <cacheField name="F12103" numFmtId="43">
      <sharedItems containsString="0" containsBlank="1" containsNumber="1" minValue="-442740.72" maxValue="2033148.17"/>
    </cacheField>
    <cacheField name="TOTAL" numFmtId="164">
      <sharedItems containsString="0" containsBlank="1" containsNumber="1" minValue="-956445.04" maxValue="27105690.329999998"/>
    </cacheField>
    <cacheField name="F12105 " numFmtId="164">
      <sharedItems containsString="0" containsBlank="1" containsNumber="1" containsInteger="1" minValue="-12250" maxValue="1568000"/>
    </cacheField>
    <cacheField name="TOTAL    " numFmtId="164">
      <sharedItems containsSemiMixedTypes="0" containsString="0" containsNumber="1" minValue="-956445.04" maxValue="27105690.32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001"/>
    <s v="R"/>
    <x v="0"/>
    <s v="Fall-Undergrad-2008,2010,2012"/>
    <n v="-574.02"/>
    <m/>
    <m/>
    <n v="-574.02"/>
    <m/>
    <n v="-574.02"/>
  </r>
  <r>
    <n v="1002"/>
    <s v="R"/>
    <x v="0"/>
    <s v="Spring-Undergraduate"/>
    <n v="-1937.32"/>
    <m/>
    <m/>
    <n v="-1937.32"/>
    <m/>
    <n v="-1937.32"/>
  </r>
  <r>
    <n v="1003"/>
    <s v="R"/>
    <x v="1"/>
    <s v="Matric-Undergrad-Prior Yr"/>
    <n v="1805.22"/>
    <m/>
    <m/>
    <n v="1805.22"/>
    <m/>
    <n v="1805.22"/>
  </r>
  <r>
    <n v="1004"/>
    <s v="R"/>
    <x v="2"/>
    <s v="Fall UG Tuition Diff 2010,2012,2014"/>
    <m/>
    <n v="-38.4"/>
    <n v="-38.4"/>
    <n v="-76.8"/>
    <m/>
    <n v="-76.8"/>
  </r>
  <r>
    <n v="1008"/>
    <s v="R"/>
    <x v="2"/>
    <s v="Fall UG Tuition Diff 2009,2011,2013"/>
    <m/>
    <n v="3633240.12"/>
    <n v="2053648.64"/>
    <n v="5686888.7599999998"/>
    <m/>
    <n v="5686888.7599999998"/>
  </r>
  <r>
    <n v="1009"/>
    <s v="R"/>
    <x v="2"/>
    <s v="Spring UG Tuition Differential"/>
    <m/>
    <n v="-129.6"/>
    <n v="-129.6"/>
    <n v="-259.2"/>
    <m/>
    <n v="-259.2"/>
  </r>
  <r>
    <n v="1106"/>
    <s v="R"/>
    <x v="2"/>
    <s v="Summer 1/2 UG Tuition Diff 10,12,14"/>
    <m/>
    <n v="5.74"/>
    <n v="5.74"/>
    <n v="11.48"/>
    <m/>
    <n v="11.48"/>
  </r>
  <r>
    <n v="1107"/>
    <s v="R"/>
    <x v="2"/>
    <s v="Summer 1/2 UG Tuition Diff 09,11,13"/>
    <m/>
    <n v="-1310.4000000000001"/>
    <n v="-1310.4000000000001"/>
    <n v="-2620.8000000000002"/>
    <m/>
    <n v="-2620.8000000000002"/>
  </r>
  <r>
    <n v="1110"/>
    <s v="R"/>
    <x v="2"/>
    <s v="Summer 3 UG Tuition Diff 2009,11,13"/>
    <m/>
    <n v="218960.32"/>
    <n v="189375.68"/>
    <n v="408336"/>
    <m/>
    <n v="408336"/>
  </r>
  <r>
    <n v="1011"/>
    <s v="R"/>
    <x v="3"/>
    <s v="Fall-Graduate-2006,2008,2010"/>
    <n v="-3124.56"/>
    <m/>
    <m/>
    <n v="-3124.56"/>
    <m/>
    <n v="-3124.56"/>
  </r>
  <r>
    <n v="1012"/>
    <s v="R"/>
    <x v="3"/>
    <s v="Spring-Graduate"/>
    <n v="520.76"/>
    <m/>
    <m/>
    <n v="520.76"/>
    <m/>
    <n v="520.76"/>
  </r>
  <r>
    <n v="1021"/>
    <s v="R"/>
    <x v="4"/>
    <s v="Fall-O/S-UG-2006,2008,2010"/>
    <n v="-9738.43"/>
    <m/>
    <m/>
    <n v="-9738.43"/>
    <m/>
    <n v="-9738.43"/>
  </r>
  <r>
    <n v="1026"/>
    <s v="R"/>
    <x v="4"/>
    <s v="Spring-O/S-Undergraduate"/>
    <n v="-8044.79"/>
    <m/>
    <m/>
    <n v="-8044.79"/>
    <m/>
    <n v="-8044.79"/>
  </r>
  <r>
    <n v="1030"/>
    <s v="R"/>
    <x v="5"/>
    <s v="Fall-O/S-Graduate-2006,2008,2010"/>
    <n v="-12129.39"/>
    <m/>
    <m/>
    <n v="-12129.39"/>
    <m/>
    <n v="-12129.39"/>
  </r>
  <r>
    <n v="1031"/>
    <s v="R"/>
    <x v="5"/>
    <s v="Spring-O/S-Graduate"/>
    <n v="-4043.13"/>
    <m/>
    <m/>
    <n v="-4043.13"/>
    <m/>
    <n v="-4043.13"/>
  </r>
  <r>
    <n v="1061"/>
    <s v="R"/>
    <x v="6"/>
    <s v="Late Payment Fees"/>
    <n v="216850"/>
    <m/>
    <m/>
    <n v="216850"/>
    <m/>
    <n v="216850"/>
  </r>
  <r>
    <n v="1062"/>
    <s v="R"/>
    <x v="7"/>
    <s v="Application Fees-Registration"/>
    <n v="74182.45"/>
    <m/>
    <m/>
    <n v="74182.45"/>
    <n v="9840"/>
    <n v="84022.45"/>
  </r>
  <r>
    <n v="1095"/>
    <s v="R"/>
    <x v="6"/>
    <s v="Late Registration Fees"/>
    <n v="8525"/>
    <m/>
    <m/>
    <n v="8525"/>
    <m/>
    <n v="8525"/>
  </r>
  <r>
    <n v="1102"/>
    <s v="R"/>
    <x v="8"/>
    <s v="Repeat Course"/>
    <n v="371391.96"/>
    <m/>
    <m/>
    <n v="371391.96"/>
    <m/>
    <n v="371391.96"/>
  </r>
  <r>
    <n v="1103"/>
    <s v="R"/>
    <x v="0"/>
    <s v="Sum-1/2-UG-2006,2008,2010"/>
    <n v="177.18"/>
    <m/>
    <m/>
    <n v="177.18"/>
    <m/>
    <n v="177.18"/>
  </r>
  <r>
    <n v="1201"/>
    <s v="R"/>
    <x v="0"/>
    <s v="Sum-1/2-UG-2007,2009,2011"/>
    <n v="-19875.45"/>
    <m/>
    <m/>
    <n v="-19875.45"/>
    <m/>
    <n v="-19875.45"/>
  </r>
  <r>
    <n v="1203"/>
    <s v="R"/>
    <x v="3"/>
    <s v="Sum-1/2-Graduate-2007,2009,2011"/>
    <n v="-10836.78"/>
    <m/>
    <m/>
    <n v="-10836.78"/>
    <m/>
    <n v="-10836.78"/>
  </r>
  <r>
    <n v="1205"/>
    <s v="R"/>
    <x v="4"/>
    <s v="Sum-1/2-O/S-UG-2007,2009,2011"/>
    <n v="-17783.22"/>
    <m/>
    <m/>
    <n v="-17783.22"/>
    <m/>
    <n v="-17783.22"/>
  </r>
  <r>
    <n v="1221"/>
    <s v="R"/>
    <x v="0"/>
    <s v="Sum-3-UG-2007,09,11"/>
    <n v="3051500.41"/>
    <m/>
    <m/>
    <n v="3051500.41"/>
    <m/>
    <n v="3051500.41"/>
  </r>
  <r>
    <n v="1223"/>
    <s v="R"/>
    <x v="3"/>
    <s v="Sum-3-Graduate-2007,09,11"/>
    <n v="594707.92000000004"/>
    <m/>
    <m/>
    <n v="594707.92000000004"/>
    <m/>
    <n v="594707.92000000004"/>
  </r>
  <r>
    <n v="1225"/>
    <s v="R"/>
    <x v="4"/>
    <s v="Sum-3-O/S-UG-2007,09,11"/>
    <n v="373447.62"/>
    <m/>
    <m/>
    <n v="373447.62"/>
    <m/>
    <n v="373447.62"/>
  </r>
  <r>
    <n v="1227"/>
    <s v="R"/>
    <x v="5"/>
    <s v="Sum-3-O/S-Graduate-2007,09,11"/>
    <n v="165768.32999999999"/>
    <m/>
    <m/>
    <n v="165768.32999999999"/>
    <m/>
    <n v="165768.32999999999"/>
  </r>
  <r>
    <n v="1330"/>
    <s v="R"/>
    <x v="0"/>
    <s v="Fall-Undergrad-2007,2009,2011"/>
    <n v="27437037.57"/>
    <m/>
    <m/>
    <n v="27437037.57"/>
    <m/>
    <n v="27437037.57"/>
  </r>
  <r>
    <n v="1332"/>
    <s v="R"/>
    <x v="3"/>
    <s v="Fall-Graduate-2007,09,11"/>
    <n v="8057510.1299999999"/>
    <m/>
    <m/>
    <n v="8057510.1299999999"/>
    <m/>
    <n v="8057510.1299999999"/>
  </r>
  <r>
    <n v="1334"/>
    <s v="R"/>
    <x v="4"/>
    <s v="Fall-O/S-UG-2007,09,11"/>
    <n v="6583358.5499999998"/>
    <m/>
    <m/>
    <n v="6583358.5499999998"/>
    <m/>
    <n v="6583358.5499999998"/>
  </r>
  <r>
    <n v="1336"/>
    <s v="R"/>
    <x v="5"/>
    <s v="Fall-O/S-Graduate-2007,09,11"/>
    <n v="2428453.4"/>
    <m/>
    <m/>
    <n v="2428453.4"/>
    <m/>
    <n v="2428453.4"/>
  </r>
  <r>
    <s v="001800"/>
    <s v="R"/>
    <x v="9"/>
    <s v="Matriculation_Medical201130"/>
    <m/>
    <m/>
    <m/>
    <n v="0"/>
    <n v="784000"/>
    <n v="784000"/>
  </r>
  <r>
    <s v="001801"/>
    <s v="R"/>
    <x v="9"/>
    <s v="Out-of-state-Medical 201130"/>
    <m/>
    <m/>
    <m/>
    <n v="0"/>
    <n v="180000"/>
    <n v="180000"/>
  </r>
  <r>
    <n v="4020"/>
    <s v="R"/>
    <x v="8"/>
    <s v="Misc Revenue-Non Auxiliary"/>
    <n v="2961.57"/>
    <m/>
    <m/>
    <n v="2961.57"/>
    <m/>
    <n v="2961.57"/>
  </r>
  <r>
    <n v="40016"/>
    <s v="R"/>
    <x v="8"/>
    <s v="Fines-Library"/>
    <n v="2035.75"/>
    <m/>
    <m/>
    <n v="2035.75"/>
    <m/>
    <n v="2035.75"/>
  </r>
  <r>
    <n v="40024"/>
    <s v="R"/>
    <x v="8"/>
    <s v="Cash Over-Short"/>
    <n v="152.59"/>
    <m/>
    <m/>
    <n v="152.59"/>
    <m/>
    <n v="152.59"/>
  </r>
  <r>
    <n v="40025"/>
    <s v="R"/>
    <x v="8"/>
    <s v="Ret Check Service Chg"/>
    <n v="6768.54"/>
    <m/>
    <m/>
    <n v="6768.54"/>
    <m/>
    <n v="6768.54"/>
  </r>
  <r>
    <n v="4028"/>
    <s v="R"/>
    <x v="10"/>
    <s v="Research Overhead"/>
    <m/>
    <m/>
    <m/>
    <n v="0"/>
    <m/>
    <n v="0"/>
  </r>
  <r>
    <s v="040048"/>
    <s v="R"/>
    <x v="8"/>
    <s v="Title IV Refunds"/>
    <n v="-741.5"/>
    <m/>
    <m/>
    <n v="-741.5"/>
    <m/>
    <n v="-741.5"/>
  </r>
  <r>
    <n v="740005"/>
    <s v="E"/>
    <x v="8"/>
    <s v="Repayment/Recovery"/>
    <n v="9979.0300000000007"/>
    <m/>
    <m/>
    <n v="9979.0300000000007"/>
    <m/>
    <n v="9979.0300000000007"/>
  </r>
  <r>
    <n v="750521"/>
    <s v="E"/>
    <x v="11"/>
    <s v="M0-Fl Prpd Differential Fee-Summ 3"/>
    <m/>
    <n v="-46717.440000000002"/>
    <n v="-20021.759999999998"/>
    <n v="-66739.199999999997"/>
    <m/>
    <n v="-66739.199999999997"/>
  </r>
  <r>
    <n v="750522"/>
    <s v="E"/>
    <x v="11"/>
    <s v="M0-Differential Fee Exempt"/>
    <m/>
    <n v="0"/>
    <n v="0"/>
    <n v="0"/>
    <m/>
    <n v="0"/>
  </r>
  <r>
    <n v="750523"/>
    <s v="E"/>
    <x v="11"/>
    <s v="M0-Differential Fee Exempt-Summ 3"/>
    <m/>
    <n v="-14533.12"/>
    <n v="-6228.48"/>
    <n v="-20761.599999999999"/>
    <m/>
    <n v="-20761.599999999999"/>
  </r>
  <r>
    <n v="751120"/>
    <s v="E"/>
    <x v="11"/>
    <s v="S1-Differential Fee Exemption"/>
    <m/>
    <n v="44.8"/>
    <n v="44.8"/>
    <n v="89.6"/>
    <m/>
    <n v="89.6"/>
  </r>
  <r>
    <n v="751520"/>
    <s v="E"/>
    <x v="11"/>
    <s v="M1-Differential Fee Exemption"/>
    <m/>
    <n v="28.8"/>
    <n v="28.8"/>
    <n v="57.6"/>
    <m/>
    <n v="57.6"/>
  </r>
  <r>
    <n v="751521"/>
    <s v="E"/>
    <x v="11"/>
    <s v="M1-Fl Prpd Differential Fee-Summ 3"/>
    <m/>
    <n v="-46914.559999999998"/>
    <n v="-20106.240000000002"/>
    <n v="-67020.800000000003"/>
    <m/>
    <n v="-67020.800000000003"/>
  </r>
  <r>
    <n v="751522"/>
    <s v="E"/>
    <x v="11"/>
    <s v="M1-Differential Fee Exempt"/>
    <m/>
    <n v="36.799999999999997"/>
    <n v="36.799999999999997"/>
    <n v="73.599999999999994"/>
    <m/>
    <n v="73.599999999999994"/>
  </r>
  <r>
    <n v="751523"/>
    <s v="E"/>
    <x v="12"/>
    <m/>
    <m/>
    <n v="-14506.24"/>
    <n v="-6216.96"/>
    <n v="-20723.2"/>
    <m/>
    <n v="-20723.2"/>
  </r>
  <r>
    <n v="759820"/>
    <s v="E"/>
    <x v="11"/>
    <s v="F9-Fl.Prpd Differential Fee Exempt"/>
    <m/>
    <n v="-667939.73"/>
    <n v="-286256.07"/>
    <n v="-954195.8"/>
    <m/>
    <n v="-954195.8"/>
  </r>
  <r>
    <n v="759822"/>
    <s v="E"/>
    <x v="11"/>
    <s v="F9-Differential Fee Exempt"/>
    <m/>
    <n v="-368109.03"/>
    <n v="-157760.75"/>
    <n v="-525869.78"/>
    <m/>
    <n v="-525869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Fall-Undergrad-2008,2010,2012"/>
    <n v="-574.02"/>
    <m/>
    <m/>
    <n v="-574.02"/>
    <m/>
    <n v="-574.02"/>
  </r>
  <r>
    <x v="0"/>
    <s v="Spring-Undergraduate"/>
    <n v="-1745.87"/>
    <m/>
    <m/>
    <n v="-1745.87"/>
    <m/>
    <n v="-1745.87"/>
  </r>
  <r>
    <x v="1"/>
    <s v="Matric-Undergrad-Prior Yr"/>
    <n v="1936.98"/>
    <m/>
    <m/>
    <n v="1936.98"/>
    <m/>
    <n v="1936.98"/>
  </r>
  <r>
    <x v="2"/>
    <s v="Fall UG Tuition Diff 2010,2012,2014"/>
    <m/>
    <n v="-38.4"/>
    <n v="-38.4"/>
    <n v="-76.8"/>
    <m/>
    <n v="-76.8"/>
  </r>
  <r>
    <x v="2"/>
    <s v="Fall UG Tuition Diff 2009,2011,2013"/>
    <m/>
    <n v="3602972.95"/>
    <n v="2040675.32"/>
    <n v="5643648.2700000005"/>
    <m/>
    <n v="5643648.2700000005"/>
  </r>
  <r>
    <x v="2"/>
    <s v="Spring UG Tuition Differential"/>
    <m/>
    <n v="-116.8"/>
    <n v="-116.8"/>
    <n v="-233.6"/>
    <m/>
    <n v="-233.6"/>
  </r>
  <r>
    <x v="2"/>
    <s v="Summer 1/2 UG Tuition Diff 10,12,14"/>
    <m/>
    <n v="5.74"/>
    <n v="5.74"/>
    <n v="11.48"/>
    <m/>
    <n v="11.48"/>
  </r>
  <r>
    <x v="2"/>
    <s v="Summer 1/2 UG Tuition Diff 09,11,13"/>
    <m/>
    <n v="-1380.8"/>
    <n v="-1380.8"/>
    <n v="-2761.6"/>
    <m/>
    <n v="-2761.6"/>
  </r>
  <r>
    <x v="2"/>
    <s v="Summer 3 UG Tuition Diff 2009,11,13"/>
    <m/>
    <n v="218870.72"/>
    <n v="189337.28"/>
    <n v="408208"/>
    <m/>
    <n v="408208"/>
  </r>
  <r>
    <x v="3"/>
    <s v="Fall-Graduate-2006,2008,2010"/>
    <n v="-3124.56"/>
    <m/>
    <m/>
    <n v="-3124.56"/>
    <m/>
    <n v="-3124.56"/>
  </r>
  <r>
    <x v="3"/>
    <s v="Spring-Graduate"/>
    <n v="520.76"/>
    <m/>
    <m/>
    <n v="520.76"/>
    <m/>
    <n v="520.76"/>
  </r>
  <r>
    <x v="4"/>
    <s v="Fall-O/S-UG-2006,2008,2010"/>
    <n v="-9738.43"/>
    <m/>
    <m/>
    <n v="-9738.43"/>
    <m/>
    <n v="-9738.43"/>
  </r>
  <r>
    <x v="4"/>
    <s v="Spring-O/S-Undergraduate"/>
    <n v="-8044.79"/>
    <m/>
    <m/>
    <n v="-8044.79"/>
    <m/>
    <n v="-8044.79"/>
  </r>
  <r>
    <x v="5"/>
    <s v="Fall-O/S-Graduate-2006,2008,2010"/>
    <n v="-12129.39"/>
    <m/>
    <m/>
    <n v="-12129.39"/>
    <m/>
    <n v="-12129.39"/>
  </r>
  <r>
    <x v="5"/>
    <s v="Spring-O/S-Graduate"/>
    <n v="-4043.13"/>
    <m/>
    <m/>
    <n v="-4043.13"/>
    <m/>
    <n v="-4043.13"/>
  </r>
  <r>
    <x v="6"/>
    <s v="Late Payment Fees"/>
    <n v="225725"/>
    <m/>
    <m/>
    <n v="225725"/>
    <m/>
    <n v="225725"/>
  </r>
  <r>
    <x v="7"/>
    <s v="Application Fees-Registration"/>
    <n v="136364.9"/>
    <m/>
    <m/>
    <n v="136364.9"/>
    <n v="16480"/>
    <n v="152844.9"/>
  </r>
  <r>
    <x v="6"/>
    <s v="Late Registration Fees"/>
    <n v="19125"/>
    <m/>
    <m/>
    <n v="19125"/>
    <m/>
    <n v="19125"/>
  </r>
  <r>
    <x v="8"/>
    <s v="Repeat Course"/>
    <n v="346318.07"/>
    <m/>
    <m/>
    <n v="346318.07"/>
    <m/>
    <n v="346318.07"/>
  </r>
  <r>
    <x v="0"/>
    <s v="Sum-1/2-UG-2006,2008,2010"/>
    <n v="177.18"/>
    <m/>
    <m/>
    <n v="177.18"/>
    <m/>
    <n v="177.18"/>
  </r>
  <r>
    <x v="0"/>
    <s v="Sum-1/2-UG-2007,2009,2011"/>
    <n v="-20927.82"/>
    <m/>
    <m/>
    <n v="-20927.82"/>
    <m/>
    <n v="-20927.82"/>
  </r>
  <r>
    <x v="3"/>
    <s v="Sum-1/2-Graduate-2007,2009,2011"/>
    <n v="-10055.64"/>
    <m/>
    <m/>
    <n v="-10055.64"/>
    <m/>
    <n v="-10055.64"/>
  </r>
  <r>
    <x v="4"/>
    <s v="Sum-1/2-O/S-UG-2007,2009,2011"/>
    <n v="-17783.22"/>
    <m/>
    <m/>
    <n v="-17783.22"/>
    <m/>
    <n v="-17783.22"/>
  </r>
  <r>
    <x v="0"/>
    <s v="Sum-3-UG-2007,09,11"/>
    <n v="3050543.71"/>
    <m/>
    <m/>
    <n v="3050543.71"/>
    <m/>
    <n v="3050543.71"/>
  </r>
  <r>
    <x v="3"/>
    <s v="Sum-3-Graduate-2007,09,11"/>
    <n v="594707.92000000004"/>
    <m/>
    <m/>
    <n v="594707.92000000004"/>
    <m/>
    <n v="594707.92000000004"/>
  </r>
  <r>
    <x v="4"/>
    <s v="Sum-3-O/S-UG-2007,09,11"/>
    <n v="368790.11"/>
    <m/>
    <m/>
    <n v="368790.11"/>
    <m/>
    <n v="368790.11"/>
  </r>
  <r>
    <x v="5"/>
    <s v="Sum-3-O/S-Graduate-2007,09,11"/>
    <n v="165768.32999999999"/>
    <m/>
    <m/>
    <n v="165768.32999999999"/>
    <m/>
    <n v="165768.32999999999"/>
  </r>
  <r>
    <x v="0"/>
    <s v="Fall-Undergrad-2007,2009,2011"/>
    <n v="27227013.84"/>
    <m/>
    <m/>
    <n v="27227013.84"/>
    <m/>
    <n v="27227013.84"/>
  </r>
  <r>
    <x v="3"/>
    <s v="Fall-Graduate-2007,09,11"/>
    <n v="8045839.8499999996"/>
    <m/>
    <m/>
    <n v="8045839.8499999996"/>
    <m/>
    <n v="8045839.8499999996"/>
  </r>
  <r>
    <x v="4"/>
    <s v="Fall-O/S-UG-2007,09,11"/>
    <n v="6314592.2300000004"/>
    <m/>
    <m/>
    <n v="6314592.2300000004"/>
    <m/>
    <n v="6314592.2300000004"/>
  </r>
  <r>
    <x v="5"/>
    <s v="Fall-O/S-Graduate-2007,09,11"/>
    <n v="2367321"/>
    <m/>
    <m/>
    <n v="2367321"/>
    <m/>
    <n v="2367321"/>
  </r>
  <r>
    <x v="9"/>
    <s v="Matriculation_Medical201130"/>
    <m/>
    <m/>
    <m/>
    <n v="0"/>
    <n v="784000"/>
    <n v="784000"/>
  </r>
  <r>
    <x v="9"/>
    <s v="Out-of-state-Medical 201130"/>
    <m/>
    <m/>
    <m/>
    <n v="0"/>
    <n v="180000"/>
    <n v="180000"/>
  </r>
  <r>
    <x v="8"/>
    <s v="Misc Revenue-Non Auxiliary"/>
    <n v="2961.57"/>
    <m/>
    <m/>
    <n v="2961.57"/>
    <m/>
    <n v="2961.57"/>
  </r>
  <r>
    <x v="8"/>
    <s v="Fines-Library"/>
    <n v="5201.5"/>
    <m/>
    <m/>
    <n v="5201.5"/>
    <m/>
    <n v="5201.5"/>
  </r>
  <r>
    <x v="8"/>
    <s v="Cash Over-Short"/>
    <n v="151.71"/>
    <m/>
    <m/>
    <n v="151.71"/>
    <m/>
    <n v="151.71"/>
  </r>
  <r>
    <x v="8"/>
    <s v="Ret Check Service Chg"/>
    <n v="8851.7000000000007"/>
    <m/>
    <m/>
    <n v="8851.7000000000007"/>
    <m/>
    <n v="8851.7000000000007"/>
  </r>
  <r>
    <x v="10"/>
    <s v="Research Overhead"/>
    <n v="29558"/>
    <m/>
    <m/>
    <n v="29558"/>
    <m/>
    <n v="29558"/>
  </r>
  <r>
    <x v="8"/>
    <s v="Title IV Refunds"/>
    <n v="-741.5"/>
    <m/>
    <m/>
    <n v="-741.5"/>
    <m/>
    <n v="-741.5"/>
  </r>
  <r>
    <x v="8"/>
    <s v="Repayment/Recovery"/>
    <n v="1685.77"/>
    <m/>
    <m/>
    <n v="1685.77"/>
    <m/>
    <n v="1685.77"/>
  </r>
  <r>
    <x v="11"/>
    <s v="M0-Fl Prpd Differential Fee-Summ 3"/>
    <m/>
    <n v="-46717.440000000002"/>
    <n v="-20021.759999999998"/>
    <n v="-66739.199999999997"/>
    <m/>
    <n v="-66739.199999999997"/>
  </r>
  <r>
    <x v="11"/>
    <s v="M0-Differential Fee Exempt"/>
    <m/>
    <n v="0"/>
    <n v="0"/>
    <n v="0"/>
    <m/>
    <n v="0"/>
  </r>
  <r>
    <x v="11"/>
    <s v="M0-Differential Fee Exempt-Summ 3"/>
    <m/>
    <n v="-14533.12"/>
    <n v="-6228.48"/>
    <n v="-20761.599999999999"/>
    <m/>
    <n v="-20761.599999999999"/>
  </r>
  <r>
    <x v="11"/>
    <s v="S1-Differential Fee Exemption"/>
    <m/>
    <n v="70.400000000000006"/>
    <n v="70.400000000000006"/>
    <n v="140.80000000000001"/>
    <m/>
    <n v="140.80000000000001"/>
  </r>
  <r>
    <x v="11"/>
    <s v="M1-Differential Fee Exemption"/>
    <m/>
    <n v="-41.6"/>
    <n v="-41.6"/>
    <n v="-83.2"/>
    <m/>
    <n v="-83.2"/>
  </r>
  <r>
    <x v="11"/>
    <s v="M1-Fl Prpd Differential Fee-Summ 3"/>
    <m/>
    <n v="-47111.68"/>
    <n v="-20190.72"/>
    <n v="-67302.399999999994"/>
    <m/>
    <n v="-67302.399999999994"/>
  </r>
  <r>
    <x v="11"/>
    <s v="M1-Differential Fee Exempt"/>
    <m/>
    <n v="36.799999999999997"/>
    <n v="36.799999999999997"/>
    <n v="73.599999999999994"/>
    <m/>
    <n v="73.599999999999994"/>
  </r>
  <r>
    <x v="12"/>
    <m/>
    <m/>
    <n v="-14506.24"/>
    <n v="-6216.96"/>
    <n v="-20723.2"/>
    <m/>
    <n v="-20723.2"/>
  </r>
  <r>
    <x v="11"/>
    <s v="F9-Fl.Prpd Differential Fee Exempt"/>
    <m/>
    <n v="-670867.41"/>
    <n v="-287510.81"/>
    <n v="-958378.22"/>
    <m/>
    <n v="-958378.22"/>
  </r>
  <r>
    <x v="11"/>
    <s v="F9-Differential Fee Exempt"/>
    <m/>
    <n v="-365160.45"/>
    <n v="-156497"/>
    <n v="-521657.45"/>
    <m/>
    <n v="-521657.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Fall-Undergrad-2008,2010,2012"/>
    <n v="-574.02"/>
    <m/>
    <m/>
    <n v="-574.02"/>
    <m/>
    <n v="-574.02"/>
  </r>
  <r>
    <x v="0"/>
    <s v="Spring-Undergraduate"/>
    <n v="11573010.039999999"/>
    <m/>
    <m/>
    <n v="11573010.039999999"/>
    <m/>
    <n v="11573010.039999999"/>
  </r>
  <r>
    <x v="1"/>
    <s v="Matric-Undergrad-Prior Yr"/>
    <n v="2040.56"/>
    <m/>
    <m/>
    <n v="2040.56"/>
    <m/>
    <n v="2040.56"/>
  </r>
  <r>
    <x v="2"/>
    <s v="Fall UG Tuition Diff 2010,2012,2014"/>
    <m/>
    <n v="-38.4"/>
    <n v="-38.4"/>
    <n v="-76.8"/>
    <m/>
    <n v="-76.8"/>
  </r>
  <r>
    <x v="2"/>
    <s v="Fall UG Tuition Diff 2009,2011,2013"/>
    <m/>
    <n v="3595303.74"/>
    <n v="2037388.12"/>
    <n v="5632691.8600000003"/>
    <m/>
    <n v="5632691.8600000003"/>
  </r>
  <r>
    <x v="2"/>
    <s v="Spring UG Tuition Differential"/>
    <m/>
    <n v="1679598.83"/>
    <n v="719833.19"/>
    <n v="2399432.02"/>
    <m/>
    <n v="2399432.02"/>
  </r>
  <r>
    <x v="2"/>
    <s v="Summer 1/2 UG Tuition Diff 10,12,14"/>
    <m/>
    <n v="5.74"/>
    <n v="5.74"/>
    <n v="11.48"/>
    <m/>
    <n v="11.48"/>
  </r>
  <r>
    <x v="2"/>
    <s v="Summer 1/2 UG Tuition Diff 09,11,13"/>
    <m/>
    <n v="-1380.8"/>
    <n v="-1380.8"/>
    <n v="-2761.6"/>
    <m/>
    <n v="-2761.6"/>
  </r>
  <r>
    <x v="2"/>
    <s v="Summer 3 UG Tuition Diff 2009,11,13"/>
    <m/>
    <n v="218816.96"/>
    <n v="189314.24"/>
    <n v="408131.19999999995"/>
    <m/>
    <n v="408131.19999999995"/>
  </r>
  <r>
    <x v="3"/>
    <s v="Fall-Graduate-2006,2008,2010"/>
    <n v="-3124.56"/>
    <m/>
    <m/>
    <n v="-3124.56"/>
    <m/>
    <n v="-3124.56"/>
  </r>
  <r>
    <x v="3"/>
    <s v="Spring-Graduate"/>
    <n v="3195628.78"/>
    <m/>
    <m/>
    <n v="3195628.78"/>
    <m/>
    <n v="3195628.78"/>
  </r>
  <r>
    <x v="4"/>
    <s v="Fall-O/S-UG-2006,2008,2010"/>
    <n v="-9738.43"/>
    <m/>
    <m/>
    <n v="-9738.43"/>
    <m/>
    <n v="-9738.43"/>
  </r>
  <r>
    <x v="4"/>
    <s v="Spring-O/S-Undergraduate"/>
    <n v="2672987.85"/>
    <m/>
    <m/>
    <n v="2672987.85"/>
    <m/>
    <n v="2672987.85"/>
  </r>
  <r>
    <x v="5"/>
    <s v="Fall-O/S-Graduate-2006,2008,2010"/>
    <n v="-12129.39"/>
    <m/>
    <m/>
    <n v="-12129.39"/>
    <m/>
    <n v="-12129.39"/>
  </r>
  <r>
    <x v="5"/>
    <s v="Spring-O/S-Graduate"/>
    <n v="876762.47"/>
    <m/>
    <m/>
    <n v="876762.47"/>
    <m/>
    <n v="876762.47"/>
  </r>
  <r>
    <x v="6"/>
    <s v="Late Payment Fees"/>
    <n v="235150"/>
    <m/>
    <m/>
    <n v="235150"/>
    <m/>
    <n v="235150"/>
  </r>
  <r>
    <x v="7"/>
    <s v="Application Fees-Registration"/>
    <n v="269644.90000000002"/>
    <m/>
    <m/>
    <n v="269644.90000000002"/>
    <n v="22160"/>
    <n v="291804.90000000002"/>
  </r>
  <r>
    <x v="6"/>
    <s v="Late Registration Fees"/>
    <n v="19775"/>
    <m/>
    <m/>
    <n v="19775"/>
    <m/>
    <n v="19775"/>
  </r>
  <r>
    <x v="8"/>
    <s v="Repeat Course"/>
    <n v="342229.79"/>
    <m/>
    <m/>
    <n v="342229.79"/>
    <m/>
    <n v="342229.79"/>
  </r>
  <r>
    <x v="0"/>
    <s v="Sum-1/2-UG-2006,2008,2010"/>
    <n v="177.18"/>
    <m/>
    <m/>
    <n v="177.18"/>
    <m/>
    <n v="177.18"/>
  </r>
  <r>
    <x v="0"/>
    <s v="Sum-1/2-UG-2007,2009,2011"/>
    <n v="-20927.82"/>
    <m/>
    <m/>
    <n v="-20927.82"/>
    <m/>
    <n v="-20927.82"/>
  </r>
  <r>
    <x v="3"/>
    <s v="Sum-1/2-Graduate-2007,2009,2011"/>
    <n v="-9534.8799999999992"/>
    <m/>
    <m/>
    <n v="-9534.8799999999992"/>
    <m/>
    <n v="-9534.8799999999992"/>
  </r>
  <r>
    <x v="4"/>
    <s v="Sum-1/2-O/S-UG-2007,2009,2011"/>
    <n v="-17783.22"/>
    <m/>
    <m/>
    <n v="-17783.22"/>
    <m/>
    <n v="-17783.22"/>
  </r>
  <r>
    <x v="0"/>
    <s v="Sum-3-UG-2007,09,11"/>
    <n v="3049969.69"/>
    <m/>
    <m/>
    <n v="3049969.69"/>
    <m/>
    <n v="3049969.69"/>
  </r>
  <r>
    <x v="3"/>
    <s v="Sum-3-Graduate-2007,09,11"/>
    <n v="594707.92000000004"/>
    <m/>
    <m/>
    <n v="594707.92000000004"/>
    <m/>
    <n v="594707.92000000004"/>
  </r>
  <r>
    <x v="4"/>
    <s v="Sum-3-O/S-UG-2007,09,11"/>
    <n v="368790.11"/>
    <m/>
    <m/>
    <n v="368790.11"/>
    <m/>
    <n v="368790.11"/>
  </r>
  <r>
    <x v="5"/>
    <s v="Sum-3-O/S-Graduate-2007,09,11"/>
    <n v="165768.32999999999"/>
    <m/>
    <m/>
    <n v="165768.32999999999"/>
    <m/>
    <n v="165768.32999999999"/>
  </r>
  <r>
    <x v="0"/>
    <s v="Fall-Undergrad-2007,2009,2011"/>
    <n v="27174165.66"/>
    <m/>
    <m/>
    <n v="27174165.66"/>
    <m/>
    <n v="27174165.66"/>
  </r>
  <r>
    <x v="3"/>
    <s v="Fall-Graduate-2007,09,11"/>
    <n v="8034661.7599999998"/>
    <m/>
    <m/>
    <n v="8034661.7599999998"/>
    <m/>
    <n v="8034661.7599999998"/>
  </r>
  <r>
    <x v="4"/>
    <s v="Fall-O/S-UG-2007,09,11"/>
    <n v="6254345.5899999999"/>
    <m/>
    <m/>
    <n v="6254345.5899999999"/>
    <m/>
    <n v="6254345.5899999999"/>
  </r>
  <r>
    <x v="5"/>
    <s v="Fall-O/S-Graduate-2007,09,11"/>
    <n v="2357340.2000000002"/>
    <m/>
    <m/>
    <n v="2357340.2000000002"/>
    <m/>
    <n v="2357340.2000000002"/>
  </r>
  <r>
    <x v="9"/>
    <s v="Matriculation_Medical201130"/>
    <m/>
    <m/>
    <m/>
    <n v="0"/>
    <n v="784000"/>
    <n v="784000"/>
  </r>
  <r>
    <x v="9"/>
    <s v="Out-of-state-Medical 201130"/>
    <m/>
    <m/>
    <m/>
    <n v="0"/>
    <n v="180000"/>
    <n v="180000"/>
  </r>
  <r>
    <x v="8"/>
    <s v="Misc Revenue-Non Auxiliary"/>
    <n v="2961.57"/>
    <m/>
    <m/>
    <n v="2961.57"/>
    <m/>
    <n v="2961.57"/>
  </r>
  <r>
    <x v="8"/>
    <s v="Fines-Library"/>
    <n v="8835"/>
    <m/>
    <m/>
    <n v="8835"/>
    <m/>
    <n v="8835"/>
  </r>
  <r>
    <x v="8"/>
    <s v="Cash Over-Short"/>
    <n v="151.71"/>
    <m/>
    <m/>
    <n v="151.71"/>
    <m/>
    <n v="151.71"/>
  </r>
  <r>
    <x v="8"/>
    <s v="Ret Check Service Chg"/>
    <n v="9228.14"/>
    <m/>
    <m/>
    <n v="9228.14"/>
    <m/>
    <n v="9228.14"/>
  </r>
  <r>
    <x v="10"/>
    <s v="Research Overhead"/>
    <n v="29558"/>
    <m/>
    <m/>
    <n v="29558"/>
    <m/>
    <n v="29558"/>
  </r>
  <r>
    <x v="8"/>
    <s v="Title IV Refunds"/>
    <n v="-741.5"/>
    <m/>
    <m/>
    <n v="-741.5"/>
    <m/>
    <n v="-741.5"/>
  </r>
  <r>
    <x v="8"/>
    <s v="Repayment/Recovery"/>
    <n v="1685.77"/>
    <m/>
    <m/>
    <n v="1685.77"/>
    <m/>
    <n v="1685.77"/>
  </r>
  <r>
    <x v="11"/>
    <s v="M0-Fl Prpd Differential Fee-Summ 3"/>
    <m/>
    <n v="-46717.440000000002"/>
    <n v="-20021.759999999998"/>
    <n v="-66739.199999999997"/>
    <m/>
    <n v="-66739.199999999997"/>
  </r>
  <r>
    <x v="11"/>
    <s v="M0-Differential Fee Exempt"/>
    <m/>
    <n v="0"/>
    <m/>
    <n v="0"/>
    <m/>
    <n v="0"/>
  </r>
  <r>
    <x v="11"/>
    <s v="M0-Differential Fee Exempt-Summ 3"/>
    <m/>
    <n v="-14533.12"/>
    <n v="-6228.48"/>
    <n v="-20761.599999999999"/>
    <m/>
    <n v="-20761.599999999999"/>
  </r>
  <r>
    <x v="11"/>
    <s v="S1-Differential Fee Exemption"/>
    <m/>
    <n v="70.400000000000006"/>
    <n v="70.400000000000006"/>
    <n v="140.80000000000001"/>
    <m/>
    <n v="140.80000000000001"/>
  </r>
  <r>
    <x v="11"/>
    <s v="M1-Differential Fee Exemption"/>
    <m/>
    <n v="-41.6"/>
    <n v="-41.6"/>
    <n v="-83.2"/>
    <m/>
    <n v="-83.2"/>
  </r>
  <r>
    <x v="11"/>
    <s v="M1-Fl Prpd Differential Fee-Summ 3"/>
    <m/>
    <n v="-47057.919999999998"/>
    <n v="-20167.68"/>
    <n v="-67225.600000000006"/>
    <m/>
    <n v="-67225.600000000006"/>
  </r>
  <r>
    <x v="11"/>
    <s v="M1-Differential Fee Exempt"/>
    <m/>
    <n v="51.2"/>
    <n v="51.2"/>
    <n v="102.4"/>
    <m/>
    <n v="102.4"/>
  </r>
  <r>
    <x v="12"/>
    <m/>
    <m/>
    <n v="-14479.36"/>
    <n v="-6205.44"/>
    <n v="-20684.8"/>
    <m/>
    <n v="-20684.8"/>
  </r>
  <r>
    <x v="11"/>
    <s v="F9-Fl.Prpd Differential Fee Exempt"/>
    <m/>
    <n v="-671088.57999999996"/>
    <n v="-287605.56"/>
    <n v="-958694.1399999999"/>
    <m/>
    <n v="-958694.1399999999"/>
  </r>
  <r>
    <x v="11"/>
    <s v="F9-Differential Fee Exempt"/>
    <m/>
    <n v="-364766.86"/>
    <n v="-156328.31"/>
    <n v="-521095.17"/>
    <m/>
    <n v="-521095.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">
  <r>
    <x v="0"/>
    <s v="Fall-Undergrad-2008,2010,2012"/>
    <n v="-574.02"/>
    <m/>
    <m/>
    <n v="-574.02"/>
    <m/>
    <n v="-574.02"/>
  </r>
  <r>
    <x v="0"/>
    <s v="Spring-Undergraduate"/>
    <n v="25443066.739999998"/>
    <m/>
    <m/>
    <n v="25443066.739999998"/>
    <m/>
    <n v="25443066.739999998"/>
  </r>
  <r>
    <x v="1"/>
    <s v="Matric-Undergrad-Prior Yr"/>
    <n v="3450.8"/>
    <m/>
    <m/>
    <n v="3450.8"/>
    <m/>
    <n v="3450.8"/>
  </r>
  <r>
    <x v="2"/>
    <s v="Fall UG Tuition Diff 2010,2012,2014"/>
    <m/>
    <n v="-38.4"/>
    <n v="-38.4"/>
    <n v="-76.8"/>
    <m/>
    <n v="-76.8"/>
  </r>
  <r>
    <x v="2"/>
    <s v="Fall UG Tuition Diff 2009,2011,2013"/>
    <m/>
    <n v="3585411.8"/>
    <n v="2033148.17"/>
    <n v="5618559.9699999997"/>
    <m/>
    <n v="5618559.9699999997"/>
  </r>
  <r>
    <x v="2"/>
    <s v="Spring UG Tuition Differential"/>
    <m/>
    <n v="3692060.82"/>
    <n v="1582384.7"/>
    <n v="5274445.5199999996"/>
    <m/>
    <n v="5274445.5199999996"/>
  </r>
  <r>
    <x v="2"/>
    <s v="Summer 1/2 UG Tuition Diff 10,12,14"/>
    <m/>
    <n v="5.74"/>
    <n v="5.74"/>
    <n v="11.48"/>
    <m/>
    <n v="11.48"/>
  </r>
  <r>
    <x v="2"/>
    <s v="Summer 1/2 UG Tuition Diff 09,11,13"/>
    <m/>
    <n v="-1355.2"/>
    <n v="-1355.2"/>
    <n v="-2710.4"/>
    <m/>
    <n v="-2710.4"/>
  </r>
  <r>
    <x v="2"/>
    <s v="Summer 3 UG Tuition Diff 2009,11,13"/>
    <m/>
    <n v="218745.28"/>
    <n v="189283.52"/>
    <n v="408028.8"/>
    <m/>
    <n v="408028.8"/>
  </r>
  <r>
    <x v="3"/>
    <s v="Fall-Graduate-2006,2008,2010"/>
    <n v="-3124.56"/>
    <m/>
    <m/>
    <n v="-3124.56"/>
    <m/>
    <n v="-3124.56"/>
  </r>
  <r>
    <x v="3"/>
    <s v="Spring-Graduate"/>
    <n v="7893382.4199999999"/>
    <m/>
    <m/>
    <n v="7893382.4199999999"/>
    <m/>
    <n v="7893382.4199999999"/>
  </r>
  <r>
    <x v="4"/>
    <s v="Fall-O/S-UG-2006,2008,2010"/>
    <n v="-9738.43"/>
    <m/>
    <m/>
    <n v="-9738.43"/>
    <m/>
    <n v="-9738.43"/>
  </r>
  <r>
    <x v="4"/>
    <s v="Spring-O/S-Undergraduate"/>
    <n v="5860724.7800000003"/>
    <m/>
    <m/>
    <n v="5860724.7800000003"/>
    <m/>
    <n v="5860724.7800000003"/>
  </r>
  <r>
    <x v="5"/>
    <s v="Fall-O/S-Graduate-2006,2008,2010"/>
    <n v="-12129.39"/>
    <m/>
    <m/>
    <n v="-12129.39"/>
    <m/>
    <n v="-12129.39"/>
  </r>
  <r>
    <x v="5"/>
    <s v="Spring-O/S-Graduate"/>
    <n v="2317116.67"/>
    <m/>
    <m/>
    <n v="2317116.67"/>
    <m/>
    <n v="2317116.67"/>
  </r>
  <r>
    <x v="6"/>
    <s v="Late Payment Fees"/>
    <n v="272020"/>
    <m/>
    <m/>
    <n v="272020"/>
    <m/>
    <n v="272020"/>
  </r>
  <r>
    <x v="7"/>
    <s v="Application Fees-Registration"/>
    <n v="408661.07"/>
    <m/>
    <m/>
    <n v="408661.07"/>
    <n v="29960"/>
    <n v="438621.07"/>
  </r>
  <r>
    <x v="6"/>
    <s v="Late Registration Fees"/>
    <n v="21175"/>
    <m/>
    <m/>
    <n v="21175"/>
    <m/>
    <n v="21175"/>
  </r>
  <r>
    <x v="8"/>
    <s v="Repeat Course"/>
    <n v="657784.18999999994"/>
    <m/>
    <m/>
    <n v="657784.18999999994"/>
    <m/>
    <n v="657784.18999999994"/>
  </r>
  <r>
    <x v="0"/>
    <s v="Sum-1/2-UG-2006,2008,2010"/>
    <n v="177.18"/>
    <m/>
    <m/>
    <n v="177.18"/>
    <m/>
    <n v="177.18"/>
  </r>
  <r>
    <x v="0"/>
    <s v="Sum-1/2-UG-2007,2009,2011"/>
    <n v="-20545.14"/>
    <m/>
    <m/>
    <n v="-20545.14"/>
    <m/>
    <n v="-20545.14"/>
  </r>
  <r>
    <x v="3"/>
    <s v="Sum-1/2-Graduate-2007,2009,2011"/>
    <n v="-9534.8799999999992"/>
    <m/>
    <m/>
    <n v="-9534.8799999999992"/>
    <m/>
    <n v="-9534.8799999999992"/>
  </r>
  <r>
    <x v="4"/>
    <s v="Sum-1/2-O/S-UG-2007,2009,2011"/>
    <n v="-17783.22"/>
    <m/>
    <m/>
    <n v="-17783.22"/>
    <m/>
    <n v="-17783.22"/>
  </r>
  <r>
    <x v="0"/>
    <s v="Sum-3-UG-2007,09,11"/>
    <n v="3049204.33"/>
    <m/>
    <m/>
    <n v="3049204.33"/>
    <m/>
    <n v="3049204.33"/>
  </r>
  <r>
    <x v="3"/>
    <s v="Sum-3-Graduate-2007,09,11"/>
    <n v="594707.92000000004"/>
    <m/>
    <m/>
    <n v="594707.92000000004"/>
    <m/>
    <n v="594707.92000000004"/>
  </r>
  <r>
    <x v="4"/>
    <s v="Sum-3-O/S-UG-2007,09,11"/>
    <n v="368790.11"/>
    <m/>
    <m/>
    <n v="368790.11"/>
    <m/>
    <n v="368790.11"/>
  </r>
  <r>
    <x v="5"/>
    <s v="Sum-3-O/S-Graduate-2007,09,11"/>
    <n v="165768.32999999999"/>
    <m/>
    <m/>
    <n v="165768.32999999999"/>
    <m/>
    <n v="165768.32999999999"/>
  </r>
  <r>
    <x v="0"/>
    <s v="Fall-Undergrad-2007,2009,2011"/>
    <n v="27105690.329999998"/>
    <m/>
    <m/>
    <n v="27105690.329999998"/>
    <m/>
    <n v="27105690.329999998"/>
  </r>
  <r>
    <x v="3"/>
    <s v="Fall-Graduate-2007,09,11"/>
    <n v="8022218.2199999997"/>
    <m/>
    <m/>
    <n v="8022218.2199999997"/>
    <m/>
    <n v="8022218.2199999997"/>
  </r>
  <r>
    <x v="4"/>
    <s v="Fall-O/S-UG-2007,09,11"/>
    <n v="6181180.79"/>
    <m/>
    <m/>
    <n v="6181180.79"/>
    <m/>
    <n v="6181180.79"/>
  </r>
  <r>
    <x v="5"/>
    <s v="Fall-O/S-Graduate-2007,09,11"/>
    <n v="2344864.2000000002"/>
    <m/>
    <m/>
    <n v="2344864.2000000002"/>
    <m/>
    <n v="2344864.2000000002"/>
  </r>
  <r>
    <x v="9"/>
    <s v="Matriculation_Medical201130"/>
    <m/>
    <m/>
    <m/>
    <n v="0"/>
    <n v="1568000"/>
    <n v="1568000"/>
  </r>
  <r>
    <x v="9"/>
    <s v="Out-of-state-Medical 201130"/>
    <m/>
    <m/>
    <m/>
    <n v="0"/>
    <n v="360000"/>
    <n v="360000"/>
  </r>
  <r>
    <x v="8"/>
    <s v="Misc Revenue-Non Auxiliary"/>
    <n v="2961.57"/>
    <m/>
    <m/>
    <n v="2961.57"/>
    <m/>
    <n v="2961.57"/>
  </r>
  <r>
    <x v="10"/>
    <s v="Research Overhead"/>
    <n v="29558"/>
    <m/>
    <m/>
    <n v="29558"/>
    <m/>
    <n v="29558"/>
  </r>
  <r>
    <x v="11"/>
    <s v="Fines-Library"/>
    <n v="16067.5"/>
    <m/>
    <m/>
    <n v="16067.5"/>
    <m/>
    <n v="16067.5"/>
  </r>
  <r>
    <x v="8"/>
    <s v="Cash Over-Short"/>
    <n v="151.71"/>
    <m/>
    <m/>
    <n v="151.71"/>
    <m/>
    <n v="151.71"/>
  </r>
  <r>
    <x v="8"/>
    <s v="Ret Check Service Chg"/>
    <n v="12021.57"/>
    <m/>
    <m/>
    <n v="12021.57"/>
    <m/>
    <n v="12021.57"/>
  </r>
  <r>
    <x v="8"/>
    <s v="Title IV Refunds"/>
    <n v="-741.5"/>
    <m/>
    <m/>
    <n v="-741.5"/>
    <m/>
    <n v="-741.5"/>
  </r>
  <r>
    <x v="8"/>
    <s v="Repayment/Recovery"/>
    <n v="1685.77"/>
    <m/>
    <m/>
    <n v="1685.77"/>
    <m/>
    <n v="1685.77"/>
  </r>
  <r>
    <x v="12"/>
    <s v="College of Medicine Exempt-2011-12"/>
    <m/>
    <m/>
    <m/>
    <m/>
    <n v="-12250"/>
    <n v="-12250"/>
  </r>
  <r>
    <x v="13"/>
    <s v="M0-Fl Prpd Differential Fee-Summ 3"/>
    <m/>
    <n v="-46717.440000000002"/>
    <n v="-20021.759999999998"/>
    <n v="-66739.199999999997"/>
    <m/>
    <n v="-66739.199999999997"/>
  </r>
  <r>
    <x v="13"/>
    <s v="M0-Differential Fee Exempt"/>
    <m/>
    <n v="0"/>
    <n v="0"/>
    <n v="0"/>
    <m/>
    <n v="0"/>
  </r>
  <r>
    <x v="13"/>
    <s v="M0-Differential Fee Exempt-Summ 3"/>
    <m/>
    <n v="-14533.12"/>
    <n v="-6228.48"/>
    <n v="-20761.599999999999"/>
    <m/>
    <n v="-20761.599999999999"/>
  </r>
  <r>
    <x v="13"/>
    <s v="S1-Differential Fee Exemption"/>
    <m/>
    <n v="49.6"/>
    <n v="49.6"/>
    <n v="99.2"/>
    <m/>
    <n v="99.2"/>
  </r>
  <r>
    <x v="13"/>
    <s v="M1-Differential Fee Exemption"/>
    <m/>
    <n v="-54.4"/>
    <n v="-54.4"/>
    <n v="-108.8"/>
    <m/>
    <n v="-108.8"/>
  </r>
  <r>
    <x v="13"/>
    <s v="M1-Fl Prpd Differential Fee-Summ 3"/>
    <m/>
    <n v="-47057.919999999998"/>
    <n v="-20167.68"/>
    <n v="-67225.600000000006"/>
    <m/>
    <n v="-67225.600000000006"/>
  </r>
  <r>
    <x v="13"/>
    <s v="M1-Differential Fee Exempt"/>
    <m/>
    <n v="51.2"/>
    <n v="51.2"/>
    <n v="102.4"/>
    <m/>
    <n v="102.4"/>
  </r>
  <r>
    <x v="13"/>
    <s v="M1-Differential Fee Exempt-Summ 3"/>
    <m/>
    <n v="-14479.36"/>
    <n v="-6205.44"/>
    <n v="-20684.8"/>
    <m/>
    <n v="-20684.8"/>
  </r>
  <r>
    <x v="13"/>
    <s v="F9-Fl.Prpd Differential Fee Exempt"/>
    <m/>
    <n v="-669514.21"/>
    <n v="-286930.83"/>
    <n v="-956445.04"/>
    <m/>
    <n v="-956445.04"/>
  </r>
  <r>
    <x v="13"/>
    <s v="F9-Differential Fee Exempt"/>
    <m/>
    <n v="-363762.24"/>
    <n v="-155897.76"/>
    <n v="-519660"/>
    <m/>
    <n v="-519660"/>
  </r>
  <r>
    <x v="13"/>
    <s v="S2-Differential Fee Exemption"/>
    <m/>
    <n v="-442740.7"/>
    <n v="-442740.72"/>
    <n v="-885481.41999999993"/>
    <m/>
    <n v="-885481.41999999993"/>
  </r>
  <r>
    <x v="13"/>
    <s v="S2-Differential Fee Exempt"/>
    <m/>
    <n v="-239071.86"/>
    <n v="-102459.34"/>
    <n v="-341531.19999999995"/>
    <m/>
    <n v="-341531.1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8" firstHeaderRow="1" firstDataRow="1" firstDataCol="1"/>
  <pivotFields count="10">
    <pivotField showAll="0"/>
    <pivotField showAll="0"/>
    <pivotField axis="axisRow" showAll="0">
      <items count="14">
        <item x="7"/>
        <item x="3"/>
        <item x="5"/>
        <item x="6"/>
        <item x="12"/>
        <item x="9"/>
        <item x="8"/>
        <item x="1"/>
        <item x="10"/>
        <item x="2"/>
        <item x="11"/>
        <item x="0"/>
        <item x="4"/>
        <item t="default"/>
      </items>
    </pivotField>
    <pivotField showAll="0"/>
    <pivotField showAll="0"/>
    <pivotField showAll="0"/>
    <pivotField showAll="0"/>
    <pivotField numFmtId="164" showAll="0"/>
    <pivotField showAll="0"/>
    <pivotField dataField="1"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ANNER" fld="9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B19" firstHeaderRow="1" firstDataRow="1" firstDataCol="1"/>
  <pivotFields count="8">
    <pivotField axis="axisRow" showAll="0">
      <items count="14">
        <item x="7"/>
        <item x="3"/>
        <item x="5"/>
        <item x="6"/>
        <item x="12"/>
        <item x="9"/>
        <item x="8"/>
        <item x="1"/>
        <item x="10"/>
        <item x="2"/>
        <item x="11"/>
        <item x="0"/>
        <item x="4"/>
        <item t="default"/>
      </items>
    </pivotField>
    <pivotField showAll="0"/>
    <pivotField showAll="0"/>
    <pivotField showAll="0"/>
    <pivotField showAll="0"/>
    <pivotField numFmtId="164" showAll="0"/>
    <pivotField showAll="0"/>
    <pivotField dataField="1"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ANNER" fld="7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8">
    <pivotField axis="axisRow" showAll="0">
      <items count="14">
        <item x="7"/>
        <item x="3"/>
        <item x="5"/>
        <item x="6"/>
        <item x="12"/>
        <item x="9"/>
        <item x="8"/>
        <item x="1"/>
        <item x="10"/>
        <item x="2"/>
        <item x="11"/>
        <item x="0"/>
        <item x="4"/>
        <item t="default"/>
      </items>
    </pivotField>
    <pivotField showAll="0"/>
    <pivotField showAll="0"/>
    <pivotField showAll="0"/>
    <pivotField showAll="0"/>
    <pivotField numFmtId="164" showAll="0"/>
    <pivotField showAll="0"/>
    <pivotField dataField="1"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ANNER" fld="7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8">
    <pivotField axis="axisRow" showAll="0">
      <items count="15">
        <item x="7"/>
        <item x="3"/>
        <item x="5"/>
        <item x="6"/>
        <item x="11"/>
        <item x="9"/>
        <item x="8"/>
        <item x="12"/>
        <item x="1"/>
        <item x="10"/>
        <item x="2"/>
        <item x="1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   " fld="7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60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H70" sqref="H70"/>
    </sheetView>
  </sheetViews>
  <sheetFormatPr defaultRowHeight="11.25" x14ac:dyDescent="0.2"/>
  <cols>
    <col min="1" max="1" width="9.42578125" style="2" bestFit="1" customWidth="1"/>
    <col min="2" max="2" width="5.5703125" style="2" customWidth="1"/>
    <col min="3" max="3" width="20.7109375" style="2" customWidth="1"/>
    <col min="4" max="4" width="30.28515625" style="2" customWidth="1"/>
    <col min="5" max="5" width="11.7109375" style="3" bestFit="1" customWidth="1"/>
    <col min="6" max="6" width="10.85546875" style="3" bestFit="1" customWidth="1"/>
    <col min="7" max="7" width="11.28515625" style="3" customWidth="1"/>
    <col min="8" max="8" width="10.5703125" style="3" customWidth="1"/>
    <col min="9" max="9" width="10.7109375" style="3" customWidth="1"/>
    <col min="10" max="10" width="11.28515625" style="3" customWidth="1"/>
    <col min="11" max="16384" width="9.140625" style="2"/>
  </cols>
  <sheetData>
    <row r="1" spans="1:10" x14ac:dyDescent="0.2">
      <c r="A1" s="1" t="s">
        <v>82</v>
      </c>
      <c r="H1" s="4"/>
      <c r="I1" s="5"/>
      <c r="J1" s="6"/>
    </row>
    <row r="2" spans="1:10" x14ac:dyDescent="0.2">
      <c r="A2" s="7" t="s">
        <v>83</v>
      </c>
      <c r="H2" s="4"/>
      <c r="I2" s="5"/>
      <c r="J2" s="6"/>
    </row>
    <row r="3" spans="1:10" x14ac:dyDescent="0.2">
      <c r="A3" s="8"/>
      <c r="B3" s="9"/>
      <c r="C3" s="9"/>
      <c r="D3" s="9"/>
      <c r="E3" s="10" t="s">
        <v>47</v>
      </c>
      <c r="F3" s="10" t="s">
        <v>48</v>
      </c>
      <c r="G3" s="10" t="s">
        <v>49</v>
      </c>
      <c r="H3" s="11" t="s">
        <v>81</v>
      </c>
      <c r="I3" s="12" t="s">
        <v>79</v>
      </c>
      <c r="J3" s="13" t="s">
        <v>50</v>
      </c>
    </row>
    <row r="4" spans="1:10" ht="12" thickBot="1" x14ac:dyDescent="0.25">
      <c r="A4" s="14" t="s">
        <v>51</v>
      </c>
      <c r="B4" s="15" t="s">
        <v>52</v>
      </c>
      <c r="C4" s="15" t="s">
        <v>53</v>
      </c>
      <c r="D4" s="15" t="s">
        <v>54</v>
      </c>
      <c r="E4" s="16" t="s">
        <v>46</v>
      </c>
      <c r="F4" s="16" t="s">
        <v>15</v>
      </c>
      <c r="G4" s="16" t="s">
        <v>55</v>
      </c>
      <c r="H4" s="17" t="s">
        <v>56</v>
      </c>
      <c r="I4" s="18" t="s">
        <v>80</v>
      </c>
      <c r="J4" s="19" t="s">
        <v>57</v>
      </c>
    </row>
    <row r="5" spans="1:10" ht="12" x14ac:dyDescent="0.2">
      <c r="A5" s="39">
        <v>1001</v>
      </c>
      <c r="B5" s="40" t="s">
        <v>0</v>
      </c>
      <c r="C5" s="40" t="s">
        <v>58</v>
      </c>
      <c r="D5" s="40" t="s">
        <v>16</v>
      </c>
      <c r="E5" s="49">
        <v>-574.02</v>
      </c>
      <c r="F5" s="50"/>
      <c r="G5" s="50"/>
      <c r="H5" s="20">
        <f>SUM(E5:G5)</f>
        <v>-574.02</v>
      </c>
      <c r="I5" s="21"/>
      <c r="J5" s="22">
        <f>+I5+H5</f>
        <v>-574.02</v>
      </c>
    </row>
    <row r="6" spans="1:10" ht="12" x14ac:dyDescent="0.2">
      <c r="A6" s="41">
        <v>1002</v>
      </c>
      <c r="B6" s="42" t="s">
        <v>0</v>
      </c>
      <c r="C6" s="42" t="s">
        <v>58</v>
      </c>
      <c r="D6" s="42" t="s">
        <v>17</v>
      </c>
      <c r="E6" s="51">
        <v>-1937.32</v>
      </c>
      <c r="F6" s="52"/>
      <c r="G6" s="52"/>
      <c r="H6" s="23">
        <f t="shared" ref="H6:H54" si="0">SUM(E6:G6)</f>
        <v>-1937.32</v>
      </c>
      <c r="I6" s="24"/>
      <c r="J6" s="25">
        <f>+I6+H6</f>
        <v>-1937.32</v>
      </c>
    </row>
    <row r="7" spans="1:10" ht="12" x14ac:dyDescent="0.2">
      <c r="A7" s="41">
        <v>1003</v>
      </c>
      <c r="B7" s="42" t="s">
        <v>0</v>
      </c>
      <c r="C7" s="42" t="s">
        <v>59</v>
      </c>
      <c r="D7" s="42" t="s">
        <v>18</v>
      </c>
      <c r="E7" s="51">
        <v>1805.22</v>
      </c>
      <c r="F7" s="52"/>
      <c r="G7" s="52"/>
      <c r="H7" s="23">
        <f t="shared" si="0"/>
        <v>1805.22</v>
      </c>
      <c r="I7" s="24"/>
      <c r="J7" s="25">
        <f t="shared" ref="J7:J54" si="1">+I7+H7</f>
        <v>1805.22</v>
      </c>
    </row>
    <row r="8" spans="1:10" ht="12" x14ac:dyDescent="0.2">
      <c r="A8" s="41">
        <v>1004</v>
      </c>
      <c r="B8" s="43" t="s">
        <v>0</v>
      </c>
      <c r="C8" s="43" t="s">
        <v>60</v>
      </c>
      <c r="D8" s="43" t="s">
        <v>1</v>
      </c>
      <c r="E8" s="51"/>
      <c r="F8" s="51">
        <v>-38.4</v>
      </c>
      <c r="G8" s="51">
        <v>-38.4</v>
      </c>
      <c r="H8" s="23">
        <f t="shared" si="0"/>
        <v>-76.8</v>
      </c>
      <c r="I8" s="24"/>
      <c r="J8" s="25">
        <f t="shared" si="1"/>
        <v>-76.8</v>
      </c>
    </row>
    <row r="9" spans="1:10" ht="12" x14ac:dyDescent="0.2">
      <c r="A9" s="44">
        <v>1008</v>
      </c>
      <c r="B9" s="45" t="s">
        <v>0</v>
      </c>
      <c r="C9" s="43" t="s">
        <v>60</v>
      </c>
      <c r="D9" s="42" t="s">
        <v>2</v>
      </c>
      <c r="E9" s="51"/>
      <c r="F9" s="51">
        <v>3633240.12</v>
      </c>
      <c r="G9" s="51">
        <v>2053648.64</v>
      </c>
      <c r="H9" s="23">
        <f t="shared" si="0"/>
        <v>5686888.7599999998</v>
      </c>
      <c r="I9" s="24"/>
      <c r="J9" s="25">
        <f t="shared" si="1"/>
        <v>5686888.7599999998</v>
      </c>
    </row>
    <row r="10" spans="1:10" ht="12" x14ac:dyDescent="0.2">
      <c r="A10" s="41">
        <v>1009</v>
      </c>
      <c r="B10" s="43" t="s">
        <v>0</v>
      </c>
      <c r="C10" s="43" t="s">
        <v>60</v>
      </c>
      <c r="D10" s="43" t="s">
        <v>3</v>
      </c>
      <c r="E10" s="51"/>
      <c r="F10" s="51">
        <v>-129.6</v>
      </c>
      <c r="G10" s="51">
        <v>-129.6</v>
      </c>
      <c r="H10" s="23">
        <f t="shared" si="0"/>
        <v>-259.2</v>
      </c>
      <c r="I10" s="24"/>
      <c r="J10" s="25">
        <f t="shared" si="1"/>
        <v>-259.2</v>
      </c>
    </row>
    <row r="11" spans="1:10" ht="12" x14ac:dyDescent="0.2">
      <c r="A11" s="41">
        <v>1106</v>
      </c>
      <c r="B11" s="43" t="s">
        <v>0</v>
      </c>
      <c r="C11" s="43" t="s">
        <v>60</v>
      </c>
      <c r="D11" s="43" t="s">
        <v>4</v>
      </c>
      <c r="E11" s="51"/>
      <c r="F11" s="51">
        <v>5.74</v>
      </c>
      <c r="G11" s="51">
        <v>5.74</v>
      </c>
      <c r="H11" s="23">
        <f t="shared" si="0"/>
        <v>11.48</v>
      </c>
      <c r="I11" s="24"/>
      <c r="J11" s="25">
        <f t="shared" si="1"/>
        <v>11.48</v>
      </c>
    </row>
    <row r="12" spans="1:10" ht="12" x14ac:dyDescent="0.2">
      <c r="A12" s="44">
        <v>1107</v>
      </c>
      <c r="B12" s="45" t="s">
        <v>0</v>
      </c>
      <c r="C12" s="43" t="s">
        <v>60</v>
      </c>
      <c r="D12" s="42" t="s">
        <v>5</v>
      </c>
      <c r="E12" s="51"/>
      <c r="F12" s="51">
        <v>-1310.4000000000001</v>
      </c>
      <c r="G12" s="51">
        <v>-1310.4000000000001</v>
      </c>
      <c r="H12" s="23">
        <f t="shared" si="0"/>
        <v>-2620.8000000000002</v>
      </c>
      <c r="I12" s="24"/>
      <c r="J12" s="25">
        <f t="shared" si="1"/>
        <v>-2620.8000000000002</v>
      </c>
    </row>
    <row r="13" spans="1:10" ht="12" x14ac:dyDescent="0.2">
      <c r="A13" s="44">
        <v>1110</v>
      </c>
      <c r="B13" s="45" t="s">
        <v>0</v>
      </c>
      <c r="C13" s="43" t="s">
        <v>60</v>
      </c>
      <c r="D13" s="42" t="s">
        <v>6</v>
      </c>
      <c r="E13" s="51"/>
      <c r="F13" s="51">
        <v>218960.32</v>
      </c>
      <c r="G13" s="51">
        <v>189375.68</v>
      </c>
      <c r="H13" s="23">
        <f t="shared" si="0"/>
        <v>408336</v>
      </c>
      <c r="I13" s="24"/>
      <c r="J13" s="25">
        <f t="shared" si="1"/>
        <v>408336</v>
      </c>
    </row>
    <row r="14" spans="1:10" ht="12" x14ac:dyDescent="0.2">
      <c r="A14" s="41">
        <v>1011</v>
      </c>
      <c r="B14" s="42" t="s">
        <v>0</v>
      </c>
      <c r="C14" s="42" t="s">
        <v>61</v>
      </c>
      <c r="D14" s="42" t="s">
        <v>19</v>
      </c>
      <c r="E14" s="51">
        <v>-3124.56</v>
      </c>
      <c r="F14" s="52"/>
      <c r="G14" s="52"/>
      <c r="H14" s="23">
        <f t="shared" si="0"/>
        <v>-3124.56</v>
      </c>
      <c r="I14" s="24"/>
      <c r="J14" s="25">
        <f t="shared" si="1"/>
        <v>-3124.56</v>
      </c>
    </row>
    <row r="15" spans="1:10" ht="12" x14ac:dyDescent="0.2">
      <c r="A15" s="41">
        <v>1012</v>
      </c>
      <c r="B15" s="42" t="s">
        <v>0</v>
      </c>
      <c r="C15" s="42" t="s">
        <v>61</v>
      </c>
      <c r="D15" s="42" t="s">
        <v>20</v>
      </c>
      <c r="E15" s="51">
        <v>520.76</v>
      </c>
      <c r="F15" s="52"/>
      <c r="G15" s="52"/>
      <c r="H15" s="23">
        <f t="shared" si="0"/>
        <v>520.76</v>
      </c>
      <c r="I15" s="24"/>
      <c r="J15" s="25">
        <f t="shared" si="1"/>
        <v>520.76</v>
      </c>
    </row>
    <row r="16" spans="1:10" ht="12" x14ac:dyDescent="0.2">
      <c r="A16" s="41">
        <v>1021</v>
      </c>
      <c r="B16" s="42" t="s">
        <v>0</v>
      </c>
      <c r="C16" s="42" t="s">
        <v>62</v>
      </c>
      <c r="D16" s="42" t="s">
        <v>21</v>
      </c>
      <c r="E16" s="51">
        <v>-9738.43</v>
      </c>
      <c r="F16" s="52"/>
      <c r="G16" s="52"/>
      <c r="H16" s="23">
        <f t="shared" si="0"/>
        <v>-9738.43</v>
      </c>
      <c r="I16" s="24"/>
      <c r="J16" s="25">
        <f t="shared" si="1"/>
        <v>-9738.43</v>
      </c>
    </row>
    <row r="17" spans="1:10" ht="12" x14ac:dyDescent="0.2">
      <c r="A17" s="41">
        <v>1026</v>
      </c>
      <c r="B17" s="42" t="s">
        <v>0</v>
      </c>
      <c r="C17" s="42" t="s">
        <v>62</v>
      </c>
      <c r="D17" s="42" t="s">
        <v>22</v>
      </c>
      <c r="E17" s="51">
        <v>-8044.79</v>
      </c>
      <c r="F17" s="52"/>
      <c r="G17" s="52"/>
      <c r="H17" s="23">
        <f t="shared" si="0"/>
        <v>-8044.79</v>
      </c>
      <c r="I17" s="24"/>
      <c r="J17" s="25">
        <f t="shared" si="1"/>
        <v>-8044.79</v>
      </c>
    </row>
    <row r="18" spans="1:10" ht="12" x14ac:dyDescent="0.2">
      <c r="A18" s="41">
        <v>1030</v>
      </c>
      <c r="B18" s="42" t="s">
        <v>0</v>
      </c>
      <c r="C18" s="42" t="s">
        <v>63</v>
      </c>
      <c r="D18" s="42" t="s">
        <v>23</v>
      </c>
      <c r="E18" s="51">
        <v>-12129.39</v>
      </c>
      <c r="F18" s="52"/>
      <c r="G18" s="52"/>
      <c r="H18" s="23">
        <f t="shared" si="0"/>
        <v>-12129.39</v>
      </c>
      <c r="I18" s="24"/>
      <c r="J18" s="25">
        <f t="shared" si="1"/>
        <v>-12129.39</v>
      </c>
    </row>
    <row r="19" spans="1:10" ht="12" x14ac:dyDescent="0.2">
      <c r="A19" s="44">
        <v>1031</v>
      </c>
      <c r="B19" s="45" t="s">
        <v>0</v>
      </c>
      <c r="C19" s="42" t="s">
        <v>63</v>
      </c>
      <c r="D19" s="42" t="s">
        <v>24</v>
      </c>
      <c r="E19" s="51">
        <v>-4043.13</v>
      </c>
      <c r="F19" s="52"/>
      <c r="G19" s="52"/>
      <c r="H19" s="23">
        <f t="shared" si="0"/>
        <v>-4043.13</v>
      </c>
      <c r="I19" s="24"/>
      <c r="J19" s="25">
        <f t="shared" si="1"/>
        <v>-4043.13</v>
      </c>
    </row>
    <row r="20" spans="1:10" ht="12" x14ac:dyDescent="0.2">
      <c r="A20" s="41">
        <v>1061</v>
      </c>
      <c r="B20" s="42" t="s">
        <v>0</v>
      </c>
      <c r="C20" s="42" t="s">
        <v>64</v>
      </c>
      <c r="D20" s="42" t="s">
        <v>25</v>
      </c>
      <c r="E20" s="51">
        <v>216850</v>
      </c>
      <c r="F20" s="52"/>
      <c r="G20" s="52"/>
      <c r="H20" s="23">
        <f t="shared" si="0"/>
        <v>216850</v>
      </c>
      <c r="I20" s="24"/>
      <c r="J20" s="25">
        <f t="shared" si="1"/>
        <v>216850</v>
      </c>
    </row>
    <row r="21" spans="1:10" ht="12" x14ac:dyDescent="0.2">
      <c r="A21" s="41">
        <v>1062</v>
      </c>
      <c r="B21" s="42" t="s">
        <v>0</v>
      </c>
      <c r="C21" s="42" t="s">
        <v>65</v>
      </c>
      <c r="D21" s="42" t="s">
        <v>26</v>
      </c>
      <c r="E21" s="51">
        <v>74182.45</v>
      </c>
      <c r="F21" s="52"/>
      <c r="G21" s="52"/>
      <c r="H21" s="23">
        <f t="shared" si="0"/>
        <v>74182.45</v>
      </c>
      <c r="I21" s="24">
        <v>9840</v>
      </c>
      <c r="J21" s="25">
        <f t="shared" si="1"/>
        <v>84022.45</v>
      </c>
    </row>
    <row r="22" spans="1:10" ht="12" x14ac:dyDescent="0.2">
      <c r="A22" s="41">
        <v>1095</v>
      </c>
      <c r="B22" s="42" t="s">
        <v>0</v>
      </c>
      <c r="C22" s="42" t="s">
        <v>64</v>
      </c>
      <c r="D22" s="42" t="s">
        <v>27</v>
      </c>
      <c r="E22" s="51">
        <v>8525</v>
      </c>
      <c r="F22" s="52"/>
      <c r="G22" s="52"/>
      <c r="H22" s="23">
        <f t="shared" si="0"/>
        <v>8525</v>
      </c>
      <c r="I22" s="24"/>
      <c r="J22" s="25">
        <f t="shared" si="1"/>
        <v>8525</v>
      </c>
    </row>
    <row r="23" spans="1:10" ht="12" x14ac:dyDescent="0.2">
      <c r="A23" s="41">
        <v>1102</v>
      </c>
      <c r="B23" s="42" t="s">
        <v>0</v>
      </c>
      <c r="C23" s="42" t="s">
        <v>66</v>
      </c>
      <c r="D23" s="42" t="s">
        <v>28</v>
      </c>
      <c r="E23" s="51">
        <v>371391.96</v>
      </c>
      <c r="F23" s="52"/>
      <c r="G23" s="52"/>
      <c r="H23" s="23">
        <f t="shared" si="0"/>
        <v>371391.96</v>
      </c>
      <c r="I23" s="24"/>
      <c r="J23" s="25">
        <f t="shared" si="1"/>
        <v>371391.96</v>
      </c>
    </row>
    <row r="24" spans="1:10" ht="12" x14ac:dyDescent="0.2">
      <c r="A24" s="41">
        <v>1103</v>
      </c>
      <c r="B24" s="42" t="s">
        <v>0</v>
      </c>
      <c r="C24" s="42" t="s">
        <v>58</v>
      </c>
      <c r="D24" s="42" t="s">
        <v>29</v>
      </c>
      <c r="E24" s="51">
        <v>177.18</v>
      </c>
      <c r="F24" s="52"/>
      <c r="G24" s="52"/>
      <c r="H24" s="23">
        <f t="shared" si="0"/>
        <v>177.18</v>
      </c>
      <c r="I24" s="24"/>
      <c r="J24" s="25">
        <f t="shared" si="1"/>
        <v>177.18</v>
      </c>
    </row>
    <row r="25" spans="1:10" ht="12" x14ac:dyDescent="0.2">
      <c r="A25" s="44">
        <v>1201</v>
      </c>
      <c r="B25" s="45" t="s">
        <v>0</v>
      </c>
      <c r="C25" s="46" t="s">
        <v>58</v>
      </c>
      <c r="D25" s="42" t="s">
        <v>30</v>
      </c>
      <c r="E25" s="51">
        <v>-19875.45</v>
      </c>
      <c r="F25" s="52"/>
      <c r="G25" s="52"/>
      <c r="H25" s="23">
        <f t="shared" si="0"/>
        <v>-19875.45</v>
      </c>
      <c r="I25" s="24"/>
      <c r="J25" s="25">
        <f t="shared" si="1"/>
        <v>-19875.45</v>
      </c>
    </row>
    <row r="26" spans="1:10" ht="12" x14ac:dyDescent="0.2">
      <c r="A26" s="44">
        <v>1203</v>
      </c>
      <c r="B26" s="45" t="s">
        <v>0</v>
      </c>
      <c r="C26" s="46" t="s">
        <v>61</v>
      </c>
      <c r="D26" s="42" t="s">
        <v>31</v>
      </c>
      <c r="E26" s="51">
        <v>-10836.78</v>
      </c>
      <c r="F26" s="52"/>
      <c r="G26" s="52"/>
      <c r="H26" s="23">
        <f t="shared" si="0"/>
        <v>-10836.78</v>
      </c>
      <c r="I26" s="24"/>
      <c r="J26" s="25">
        <f t="shared" si="1"/>
        <v>-10836.78</v>
      </c>
    </row>
    <row r="27" spans="1:10" ht="12" x14ac:dyDescent="0.2">
      <c r="A27" s="44">
        <v>1205</v>
      </c>
      <c r="B27" s="45" t="s">
        <v>0</v>
      </c>
      <c r="C27" s="46" t="s">
        <v>62</v>
      </c>
      <c r="D27" s="42" t="s">
        <v>32</v>
      </c>
      <c r="E27" s="51">
        <v>-17783.22</v>
      </c>
      <c r="F27" s="52"/>
      <c r="G27" s="52"/>
      <c r="H27" s="23">
        <f t="shared" si="0"/>
        <v>-17783.22</v>
      </c>
      <c r="I27" s="24"/>
      <c r="J27" s="25">
        <f t="shared" si="1"/>
        <v>-17783.22</v>
      </c>
    </row>
    <row r="28" spans="1:10" ht="12" x14ac:dyDescent="0.2">
      <c r="A28" s="44">
        <v>1221</v>
      </c>
      <c r="B28" s="45" t="s">
        <v>0</v>
      </c>
      <c r="C28" s="46" t="s">
        <v>58</v>
      </c>
      <c r="D28" s="42" t="s">
        <v>33</v>
      </c>
      <c r="E28" s="51">
        <v>3051500.41</v>
      </c>
      <c r="F28" s="52"/>
      <c r="G28" s="47"/>
      <c r="H28" s="23">
        <f t="shared" si="0"/>
        <v>3051500.41</v>
      </c>
      <c r="I28" s="24"/>
      <c r="J28" s="25">
        <f t="shared" si="1"/>
        <v>3051500.41</v>
      </c>
    </row>
    <row r="29" spans="1:10" ht="12" x14ac:dyDescent="0.2">
      <c r="A29" s="44">
        <v>1223</v>
      </c>
      <c r="B29" s="45" t="s">
        <v>0</v>
      </c>
      <c r="C29" s="46" t="s">
        <v>61</v>
      </c>
      <c r="D29" s="42" t="s">
        <v>34</v>
      </c>
      <c r="E29" s="51">
        <v>594707.92000000004</v>
      </c>
      <c r="F29" s="52"/>
      <c r="G29" s="47"/>
      <c r="H29" s="23">
        <f t="shared" si="0"/>
        <v>594707.92000000004</v>
      </c>
      <c r="I29" s="24"/>
      <c r="J29" s="25">
        <f t="shared" si="1"/>
        <v>594707.92000000004</v>
      </c>
    </row>
    <row r="30" spans="1:10" ht="12" x14ac:dyDescent="0.2">
      <c r="A30" s="44">
        <v>1225</v>
      </c>
      <c r="B30" s="45" t="s">
        <v>0</v>
      </c>
      <c r="C30" s="46" t="s">
        <v>62</v>
      </c>
      <c r="D30" s="42" t="s">
        <v>35</v>
      </c>
      <c r="E30" s="51">
        <v>373447.62</v>
      </c>
      <c r="F30" s="52"/>
      <c r="G30" s="47"/>
      <c r="H30" s="23">
        <f t="shared" si="0"/>
        <v>373447.62</v>
      </c>
      <c r="I30" s="24"/>
      <c r="J30" s="25">
        <f t="shared" si="1"/>
        <v>373447.62</v>
      </c>
    </row>
    <row r="31" spans="1:10" ht="12" x14ac:dyDescent="0.2">
      <c r="A31" s="44">
        <v>1227</v>
      </c>
      <c r="B31" s="45" t="s">
        <v>0</v>
      </c>
      <c r="C31" s="46" t="s">
        <v>63</v>
      </c>
      <c r="D31" s="42" t="s">
        <v>36</v>
      </c>
      <c r="E31" s="51">
        <v>165768.32999999999</v>
      </c>
      <c r="F31" s="52"/>
      <c r="G31" s="47"/>
      <c r="H31" s="23">
        <f t="shared" si="0"/>
        <v>165768.32999999999</v>
      </c>
      <c r="I31" s="24"/>
      <c r="J31" s="25">
        <f t="shared" si="1"/>
        <v>165768.32999999999</v>
      </c>
    </row>
    <row r="32" spans="1:10" ht="12" x14ac:dyDescent="0.2">
      <c r="A32" s="41">
        <v>1330</v>
      </c>
      <c r="B32" s="42" t="s">
        <v>0</v>
      </c>
      <c r="C32" s="42" t="s">
        <v>58</v>
      </c>
      <c r="D32" s="42" t="s">
        <v>37</v>
      </c>
      <c r="E32" s="51">
        <v>27437037.57</v>
      </c>
      <c r="F32" s="47"/>
      <c r="G32" s="47"/>
      <c r="H32" s="23">
        <f t="shared" si="0"/>
        <v>27437037.57</v>
      </c>
      <c r="I32" s="24"/>
      <c r="J32" s="25">
        <f t="shared" si="1"/>
        <v>27437037.57</v>
      </c>
    </row>
    <row r="33" spans="1:11" ht="12" x14ac:dyDescent="0.2">
      <c r="A33" s="44">
        <v>1332</v>
      </c>
      <c r="B33" s="45" t="s">
        <v>0</v>
      </c>
      <c r="C33" s="46" t="s">
        <v>61</v>
      </c>
      <c r="D33" s="42" t="s">
        <v>38</v>
      </c>
      <c r="E33" s="51">
        <v>8057510.1299999999</v>
      </c>
      <c r="F33" s="47"/>
      <c r="G33" s="47"/>
      <c r="H33" s="23">
        <f t="shared" si="0"/>
        <v>8057510.1299999999</v>
      </c>
      <c r="I33" s="24"/>
      <c r="J33" s="25">
        <f t="shared" si="1"/>
        <v>8057510.1299999999</v>
      </c>
    </row>
    <row r="34" spans="1:11" ht="12" x14ac:dyDescent="0.2">
      <c r="A34" s="44">
        <v>1334</v>
      </c>
      <c r="B34" s="45" t="s">
        <v>0</v>
      </c>
      <c r="C34" s="42" t="s">
        <v>62</v>
      </c>
      <c r="D34" s="42" t="s">
        <v>39</v>
      </c>
      <c r="E34" s="51">
        <v>6583358.5499999998</v>
      </c>
      <c r="F34" s="47"/>
      <c r="G34" s="47"/>
      <c r="H34" s="23">
        <f t="shared" si="0"/>
        <v>6583358.5499999998</v>
      </c>
      <c r="I34" s="24"/>
      <c r="J34" s="25">
        <f t="shared" si="1"/>
        <v>6583358.5499999998</v>
      </c>
    </row>
    <row r="35" spans="1:11" ht="12" x14ac:dyDescent="0.2">
      <c r="A35" s="44">
        <v>1336</v>
      </c>
      <c r="B35" s="45" t="s">
        <v>0</v>
      </c>
      <c r="C35" s="46" t="s">
        <v>63</v>
      </c>
      <c r="D35" s="42" t="s">
        <v>40</v>
      </c>
      <c r="E35" s="51">
        <v>2428453.4</v>
      </c>
      <c r="F35" s="47"/>
      <c r="G35" s="47"/>
      <c r="H35" s="23">
        <f t="shared" si="0"/>
        <v>2428453.4</v>
      </c>
      <c r="I35" s="24"/>
      <c r="J35" s="25">
        <f t="shared" si="1"/>
        <v>2428453.4</v>
      </c>
    </row>
    <row r="36" spans="1:11" ht="12" x14ac:dyDescent="0.2">
      <c r="A36" s="48" t="s">
        <v>74</v>
      </c>
      <c r="B36" s="45" t="s">
        <v>0</v>
      </c>
      <c r="C36" s="46" t="s">
        <v>77</v>
      </c>
      <c r="D36" s="46" t="s">
        <v>76</v>
      </c>
      <c r="E36" s="51"/>
      <c r="F36" s="47"/>
      <c r="G36" s="47"/>
      <c r="H36" s="23">
        <f t="shared" si="0"/>
        <v>0</v>
      </c>
      <c r="I36" s="24">
        <v>784000</v>
      </c>
      <c r="J36" s="25">
        <f t="shared" si="1"/>
        <v>784000</v>
      </c>
      <c r="K36" s="2">
        <f>+J36/24500</f>
        <v>32</v>
      </c>
    </row>
    <row r="37" spans="1:11" ht="12" x14ac:dyDescent="0.2">
      <c r="A37" s="48" t="s">
        <v>75</v>
      </c>
      <c r="B37" s="45" t="s">
        <v>0</v>
      </c>
      <c r="C37" s="46" t="s">
        <v>77</v>
      </c>
      <c r="D37" s="42" t="s">
        <v>78</v>
      </c>
      <c r="E37" s="51"/>
      <c r="F37" s="47"/>
      <c r="G37" s="47"/>
      <c r="H37" s="23">
        <f t="shared" si="0"/>
        <v>0</v>
      </c>
      <c r="I37" s="24">
        <v>180000</v>
      </c>
      <c r="J37" s="25">
        <f t="shared" si="1"/>
        <v>180000</v>
      </c>
      <c r="K37" s="2">
        <f>+J37/45000</f>
        <v>4</v>
      </c>
    </row>
    <row r="38" spans="1:11" ht="12" x14ac:dyDescent="0.2">
      <c r="A38" s="41">
        <v>4020</v>
      </c>
      <c r="B38" s="42" t="s">
        <v>0</v>
      </c>
      <c r="C38" s="42" t="s">
        <v>66</v>
      </c>
      <c r="D38" s="42" t="s">
        <v>41</v>
      </c>
      <c r="E38" s="51">
        <v>2961.57</v>
      </c>
      <c r="F38" s="47"/>
      <c r="G38" s="47"/>
      <c r="H38" s="23">
        <f t="shared" si="0"/>
        <v>2961.57</v>
      </c>
      <c r="I38" s="24"/>
      <c r="J38" s="25">
        <f t="shared" si="1"/>
        <v>2961.57</v>
      </c>
      <c r="K38" s="2">
        <f>+K37+K36</f>
        <v>36</v>
      </c>
    </row>
    <row r="39" spans="1:11" ht="12" x14ac:dyDescent="0.2">
      <c r="A39" s="53">
        <v>40016</v>
      </c>
      <c r="B39" s="52" t="s">
        <v>0</v>
      </c>
      <c r="C39" s="42" t="s">
        <v>66</v>
      </c>
      <c r="D39" s="52" t="s">
        <v>42</v>
      </c>
      <c r="E39" s="51">
        <v>2035.75</v>
      </c>
      <c r="F39" s="47"/>
      <c r="G39" s="47"/>
      <c r="H39" s="23">
        <f t="shared" si="0"/>
        <v>2035.75</v>
      </c>
      <c r="I39" s="24"/>
      <c r="J39" s="25">
        <f t="shared" si="1"/>
        <v>2035.75</v>
      </c>
    </row>
    <row r="40" spans="1:11" ht="12" x14ac:dyDescent="0.2">
      <c r="A40" s="41">
        <v>40024</v>
      </c>
      <c r="B40" s="42" t="s">
        <v>0</v>
      </c>
      <c r="C40" s="42" t="s">
        <v>66</v>
      </c>
      <c r="D40" s="42" t="s">
        <v>43</v>
      </c>
      <c r="E40" s="51">
        <v>152.59</v>
      </c>
      <c r="F40" s="47"/>
      <c r="G40" s="47"/>
      <c r="H40" s="23">
        <f t="shared" si="0"/>
        <v>152.59</v>
      </c>
      <c r="I40" s="24"/>
      <c r="J40" s="25">
        <f t="shared" si="1"/>
        <v>152.59</v>
      </c>
    </row>
    <row r="41" spans="1:11" ht="12" x14ac:dyDescent="0.2">
      <c r="A41" s="41">
        <v>40025</v>
      </c>
      <c r="B41" s="42" t="s">
        <v>0</v>
      </c>
      <c r="C41" s="42" t="s">
        <v>66</v>
      </c>
      <c r="D41" s="42" t="s">
        <v>44</v>
      </c>
      <c r="E41" s="51">
        <v>6768.54</v>
      </c>
      <c r="F41" s="47"/>
      <c r="G41" s="47"/>
      <c r="H41" s="23">
        <f t="shared" si="0"/>
        <v>6768.54</v>
      </c>
      <c r="I41" s="24"/>
      <c r="J41" s="25">
        <f t="shared" si="1"/>
        <v>6768.54</v>
      </c>
    </row>
    <row r="42" spans="1:11" ht="12" x14ac:dyDescent="0.2">
      <c r="A42" s="44">
        <v>4028</v>
      </c>
      <c r="B42" s="45" t="s">
        <v>0</v>
      </c>
      <c r="C42" s="46" t="s">
        <v>67</v>
      </c>
      <c r="D42" s="42" t="s">
        <v>67</v>
      </c>
      <c r="E42" s="51"/>
      <c r="F42" s="47"/>
      <c r="G42" s="47"/>
      <c r="H42" s="23">
        <f t="shared" si="0"/>
        <v>0</v>
      </c>
      <c r="I42" s="24"/>
      <c r="J42" s="25">
        <f t="shared" si="1"/>
        <v>0</v>
      </c>
    </row>
    <row r="43" spans="1:11" ht="12" x14ac:dyDescent="0.2">
      <c r="A43" s="48" t="s">
        <v>87</v>
      </c>
      <c r="B43" s="45" t="s">
        <v>0</v>
      </c>
      <c r="C43" s="42" t="s">
        <v>66</v>
      </c>
      <c r="D43" s="42" t="s">
        <v>88</v>
      </c>
      <c r="E43" s="51">
        <v>-741.5</v>
      </c>
      <c r="F43" s="47"/>
      <c r="G43" s="47"/>
      <c r="H43" s="23">
        <f t="shared" si="0"/>
        <v>-741.5</v>
      </c>
      <c r="I43" s="24"/>
      <c r="J43" s="25">
        <f t="shared" si="1"/>
        <v>-741.5</v>
      </c>
    </row>
    <row r="44" spans="1:11" ht="12" x14ac:dyDescent="0.2">
      <c r="A44" s="41">
        <v>740005</v>
      </c>
      <c r="B44" s="42" t="s">
        <v>7</v>
      </c>
      <c r="C44" s="42" t="s">
        <v>66</v>
      </c>
      <c r="D44" s="42" t="s">
        <v>45</v>
      </c>
      <c r="E44" s="51">
        <v>9979.0300000000007</v>
      </c>
      <c r="F44" s="47"/>
      <c r="G44" s="47"/>
      <c r="H44" s="23">
        <f t="shared" si="0"/>
        <v>9979.0300000000007</v>
      </c>
      <c r="I44" s="24"/>
      <c r="J44" s="25">
        <f t="shared" si="1"/>
        <v>9979.0300000000007</v>
      </c>
    </row>
    <row r="45" spans="1:11" ht="12" x14ac:dyDescent="0.2">
      <c r="A45" s="41">
        <v>750521</v>
      </c>
      <c r="B45" s="43" t="s">
        <v>7</v>
      </c>
      <c r="C45" s="43" t="s">
        <v>68</v>
      </c>
      <c r="D45" s="43" t="s">
        <v>8</v>
      </c>
      <c r="E45" s="51"/>
      <c r="F45" s="51">
        <v>-46717.440000000002</v>
      </c>
      <c r="G45" s="51">
        <v>-20021.759999999998</v>
      </c>
      <c r="H45" s="23">
        <f t="shared" si="0"/>
        <v>-66739.199999999997</v>
      </c>
      <c r="I45" s="24"/>
      <c r="J45" s="25">
        <f t="shared" si="1"/>
        <v>-66739.199999999997</v>
      </c>
    </row>
    <row r="46" spans="1:11" x14ac:dyDescent="0.2">
      <c r="A46" s="41">
        <v>750522</v>
      </c>
      <c r="B46" s="43" t="s">
        <v>7</v>
      </c>
      <c r="C46" s="43" t="s">
        <v>68</v>
      </c>
      <c r="D46" s="43" t="s">
        <v>69</v>
      </c>
      <c r="E46" s="47"/>
      <c r="F46" s="47">
        <v>0</v>
      </c>
      <c r="G46" s="47">
        <v>0</v>
      </c>
      <c r="H46" s="23">
        <f t="shared" si="0"/>
        <v>0</v>
      </c>
      <c r="I46" s="24"/>
      <c r="J46" s="25">
        <f t="shared" si="1"/>
        <v>0</v>
      </c>
    </row>
    <row r="47" spans="1:11" ht="12" x14ac:dyDescent="0.2">
      <c r="A47" s="41">
        <v>750523</v>
      </c>
      <c r="B47" s="43" t="s">
        <v>7</v>
      </c>
      <c r="C47" s="43" t="s">
        <v>68</v>
      </c>
      <c r="D47" s="43" t="s">
        <v>9</v>
      </c>
      <c r="E47" s="51"/>
      <c r="F47" s="51">
        <v>-14533.12</v>
      </c>
      <c r="G47" s="51">
        <v>-6228.48</v>
      </c>
      <c r="H47" s="23">
        <f t="shared" si="0"/>
        <v>-20761.599999999999</v>
      </c>
      <c r="I47" s="24"/>
      <c r="J47" s="25">
        <f t="shared" si="1"/>
        <v>-20761.599999999999</v>
      </c>
    </row>
    <row r="48" spans="1:11" ht="12" x14ac:dyDescent="0.2">
      <c r="A48" s="44">
        <v>751120</v>
      </c>
      <c r="B48" s="47" t="s">
        <v>7</v>
      </c>
      <c r="C48" s="43" t="s">
        <v>68</v>
      </c>
      <c r="D48" s="43" t="s">
        <v>10</v>
      </c>
      <c r="E48" s="51"/>
      <c r="F48" s="51">
        <v>44.8</v>
      </c>
      <c r="G48" s="51">
        <v>44.8</v>
      </c>
      <c r="H48" s="23">
        <f t="shared" si="0"/>
        <v>89.6</v>
      </c>
      <c r="I48" s="24"/>
      <c r="J48" s="25">
        <f t="shared" si="1"/>
        <v>89.6</v>
      </c>
    </row>
    <row r="49" spans="1:10" ht="12" x14ac:dyDescent="0.2">
      <c r="A49" s="44">
        <v>751520</v>
      </c>
      <c r="B49" s="45" t="s">
        <v>7</v>
      </c>
      <c r="C49" s="43" t="s">
        <v>68</v>
      </c>
      <c r="D49" s="42" t="s">
        <v>11</v>
      </c>
      <c r="E49" s="51"/>
      <c r="F49" s="51">
        <v>28.8</v>
      </c>
      <c r="G49" s="51">
        <v>28.8</v>
      </c>
      <c r="H49" s="23">
        <f t="shared" si="0"/>
        <v>57.6</v>
      </c>
      <c r="I49" s="24"/>
      <c r="J49" s="25">
        <f t="shared" si="1"/>
        <v>57.6</v>
      </c>
    </row>
    <row r="50" spans="1:10" ht="12" x14ac:dyDescent="0.2">
      <c r="A50" s="53">
        <v>751521</v>
      </c>
      <c r="B50" s="52" t="s">
        <v>7</v>
      </c>
      <c r="C50" s="43" t="s">
        <v>68</v>
      </c>
      <c r="D50" s="51" t="s">
        <v>12</v>
      </c>
      <c r="E50" s="51"/>
      <c r="F50" s="51">
        <v>-46914.559999999998</v>
      </c>
      <c r="G50" s="51">
        <v>-20106.240000000002</v>
      </c>
      <c r="H50" s="23">
        <f t="shared" si="0"/>
        <v>-67020.800000000003</v>
      </c>
      <c r="I50" s="24"/>
      <c r="J50" s="25">
        <f t="shared" si="1"/>
        <v>-67020.800000000003</v>
      </c>
    </row>
    <row r="51" spans="1:10" ht="12" x14ac:dyDescent="0.2">
      <c r="A51" s="44">
        <v>751522</v>
      </c>
      <c r="B51" s="45" t="s">
        <v>7</v>
      </c>
      <c r="C51" s="43" t="s">
        <v>68</v>
      </c>
      <c r="D51" s="42" t="s">
        <v>13</v>
      </c>
      <c r="E51" s="51"/>
      <c r="F51" s="51">
        <v>36.799999999999997</v>
      </c>
      <c r="G51" s="51">
        <v>36.799999999999997</v>
      </c>
      <c r="H51" s="23">
        <f t="shared" si="0"/>
        <v>73.599999999999994</v>
      </c>
      <c r="I51" s="24"/>
      <c r="J51" s="25">
        <f t="shared" si="1"/>
        <v>73.599999999999994</v>
      </c>
    </row>
    <row r="52" spans="1:10" ht="12" x14ac:dyDescent="0.2">
      <c r="A52" s="53">
        <v>751523</v>
      </c>
      <c r="B52" s="52" t="s">
        <v>7</v>
      </c>
      <c r="C52" s="51" t="s">
        <v>14</v>
      </c>
      <c r="D52" s="42"/>
      <c r="E52" s="51"/>
      <c r="F52" s="51">
        <v>-14506.24</v>
      </c>
      <c r="G52" s="51">
        <v>-6216.96</v>
      </c>
      <c r="H52" s="23">
        <f t="shared" si="0"/>
        <v>-20723.2</v>
      </c>
      <c r="I52" s="24"/>
      <c r="J52" s="25">
        <f t="shared" si="1"/>
        <v>-20723.2</v>
      </c>
    </row>
    <row r="53" spans="1:10" ht="12" x14ac:dyDescent="0.2">
      <c r="A53" s="45">
        <v>759820</v>
      </c>
      <c r="B53" s="47" t="s">
        <v>7</v>
      </c>
      <c r="C53" s="43" t="s">
        <v>68</v>
      </c>
      <c r="D53" s="42" t="s">
        <v>70</v>
      </c>
      <c r="E53" s="51"/>
      <c r="F53" s="51">
        <v>-667939.73</v>
      </c>
      <c r="G53" s="51">
        <v>-286256.07</v>
      </c>
      <c r="H53" s="23">
        <f t="shared" si="0"/>
        <v>-954195.8</v>
      </c>
      <c r="I53" s="24"/>
      <c r="J53" s="25">
        <f t="shared" si="1"/>
        <v>-954195.8</v>
      </c>
    </row>
    <row r="54" spans="1:10" ht="12" x14ac:dyDescent="0.2">
      <c r="A54" s="54">
        <v>759822</v>
      </c>
      <c r="B54" s="55" t="s">
        <v>7</v>
      </c>
      <c r="C54" s="56" t="s">
        <v>68</v>
      </c>
      <c r="D54" s="57" t="s">
        <v>71</v>
      </c>
      <c r="E54" s="58"/>
      <c r="F54" s="58">
        <v>-368109.03</v>
      </c>
      <c r="G54" s="58">
        <v>-157760.75</v>
      </c>
      <c r="H54" s="26">
        <f t="shared" si="0"/>
        <v>-525869.78</v>
      </c>
      <c r="I54" s="27"/>
      <c r="J54" s="28">
        <f t="shared" si="1"/>
        <v>-525869.78</v>
      </c>
    </row>
    <row r="55" spans="1:10" x14ac:dyDescent="0.2">
      <c r="A55" s="29" t="s">
        <v>56</v>
      </c>
      <c r="B55" s="30"/>
      <c r="C55" s="30"/>
      <c r="D55" s="30"/>
      <c r="E55" s="31">
        <f t="shared" ref="E55:J55" si="2">SUM(E5:E54)</f>
        <v>49298305.390000001</v>
      </c>
      <c r="F55" s="31">
        <f t="shared" si="2"/>
        <v>2692118.0599999996</v>
      </c>
      <c r="G55" s="31">
        <f t="shared" si="2"/>
        <v>1745071.7999999996</v>
      </c>
      <c r="H55" s="32">
        <f t="shared" si="2"/>
        <v>53735495.250000007</v>
      </c>
      <c r="I55" s="33">
        <f t="shared" si="2"/>
        <v>973840</v>
      </c>
      <c r="J55" s="34">
        <f t="shared" si="2"/>
        <v>54709335.250000007</v>
      </c>
    </row>
    <row r="56" spans="1:10" x14ac:dyDescent="0.2">
      <c r="A56" s="35"/>
      <c r="D56" s="2" t="s">
        <v>73</v>
      </c>
      <c r="E56" s="3">
        <v>49298305.390000001</v>
      </c>
      <c r="F56" s="3">
        <v>2692118.06</v>
      </c>
      <c r="G56" s="3">
        <v>1745071.8</v>
      </c>
      <c r="H56" s="4">
        <f>SUM(E56:G56)</f>
        <v>53735495.25</v>
      </c>
      <c r="I56" s="5">
        <v>973840</v>
      </c>
      <c r="J56" s="36">
        <f>+I56+H56</f>
        <v>54709335.25</v>
      </c>
    </row>
    <row r="57" spans="1:10" x14ac:dyDescent="0.2">
      <c r="D57" s="37" t="s">
        <v>72</v>
      </c>
      <c r="E57" s="3">
        <f>+E56-E55</f>
        <v>0</v>
      </c>
      <c r="F57" s="3">
        <f>+F56-F55</f>
        <v>0</v>
      </c>
      <c r="G57" s="3">
        <f>+G56-G55</f>
        <v>0</v>
      </c>
      <c r="I57" s="3">
        <f>+I56-I55</f>
        <v>0</v>
      </c>
      <c r="J57" s="36">
        <f>SUM(E57:I57)</f>
        <v>0</v>
      </c>
    </row>
    <row r="58" spans="1:10" x14ac:dyDescent="0.2">
      <c r="H58" s="38"/>
      <c r="I58" s="5"/>
      <c r="J58" s="6"/>
    </row>
    <row r="59" spans="1:10" x14ac:dyDescent="0.2">
      <c r="G59" s="59"/>
      <c r="H59" s="4"/>
      <c r="I59" s="5"/>
      <c r="J59" s="6"/>
    </row>
    <row r="60" spans="1:10" x14ac:dyDescent="0.2">
      <c r="G60" s="59"/>
      <c r="H60" s="4"/>
      <c r="I60" s="5"/>
      <c r="J60" s="6"/>
    </row>
  </sheetData>
  <autoFilter ref="C1:C60"/>
  <pageMargins left="0.7" right="0.7" top="0.5" bottom="0.5" header="0.3" footer="0.3"/>
  <pageSetup scale="83" orientation="landscape" r:id="rId1"/>
  <headerFoot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B18"/>
  <sheetViews>
    <sheetView workbookViewId="0">
      <selection activeCell="A23" sqref="A23"/>
    </sheetView>
  </sheetViews>
  <sheetFormatPr defaultRowHeight="15" x14ac:dyDescent="0.25"/>
  <cols>
    <col min="1" max="1" width="34.140625" bestFit="1" customWidth="1"/>
    <col min="2" max="2" width="16.5703125" style="62" bestFit="1" customWidth="1"/>
  </cols>
  <sheetData>
    <row r="1" spans="1:2" x14ac:dyDescent="0.25">
      <c r="A1" s="1" t="s">
        <v>82</v>
      </c>
    </row>
    <row r="2" spans="1:2" x14ac:dyDescent="0.25">
      <c r="A2" s="7" t="s">
        <v>83</v>
      </c>
    </row>
    <row r="4" spans="1:2" x14ac:dyDescent="0.25">
      <c r="A4" s="60" t="s">
        <v>84</v>
      </c>
      <c r="B4" s="63" t="s">
        <v>86</v>
      </c>
    </row>
    <row r="5" spans="1:2" x14ac:dyDescent="0.25">
      <c r="A5" s="61" t="s">
        <v>65</v>
      </c>
      <c r="B5" s="63">
        <v>84022.45</v>
      </c>
    </row>
    <row r="6" spans="1:2" x14ac:dyDescent="0.25">
      <c r="A6" s="61" t="s">
        <v>61</v>
      </c>
      <c r="B6" s="63">
        <v>8638777.4700000007</v>
      </c>
    </row>
    <row r="7" spans="1:2" x14ac:dyDescent="0.25">
      <c r="A7" s="61" t="s">
        <v>63</v>
      </c>
      <c r="B7" s="63">
        <v>2578049.21</v>
      </c>
    </row>
    <row r="8" spans="1:2" x14ac:dyDescent="0.25">
      <c r="A8" s="61" t="s">
        <v>64</v>
      </c>
      <c r="B8" s="63">
        <v>225375</v>
      </c>
    </row>
    <row r="9" spans="1:2" x14ac:dyDescent="0.25">
      <c r="A9" s="61" t="s">
        <v>14</v>
      </c>
      <c r="B9" s="63">
        <v>-20723.2</v>
      </c>
    </row>
    <row r="10" spans="1:2" x14ac:dyDescent="0.25">
      <c r="A10" s="61" t="s">
        <v>77</v>
      </c>
      <c r="B10" s="63">
        <v>964000</v>
      </c>
    </row>
    <row r="11" spans="1:2" x14ac:dyDescent="0.25">
      <c r="A11" s="61" t="s">
        <v>66</v>
      </c>
      <c r="B11" s="63">
        <v>392547.94000000006</v>
      </c>
    </row>
    <row r="12" spans="1:2" x14ac:dyDescent="0.25">
      <c r="A12" s="61" t="s">
        <v>59</v>
      </c>
      <c r="B12" s="63">
        <v>1805.22</v>
      </c>
    </row>
    <row r="13" spans="1:2" x14ac:dyDescent="0.25">
      <c r="A13" s="61" t="s">
        <v>67</v>
      </c>
      <c r="B13" s="63">
        <v>0</v>
      </c>
    </row>
    <row r="14" spans="1:2" x14ac:dyDescent="0.25">
      <c r="A14" s="61" t="s">
        <v>60</v>
      </c>
      <c r="B14" s="63">
        <v>6092279.4400000004</v>
      </c>
    </row>
    <row r="15" spans="1:2" x14ac:dyDescent="0.25">
      <c r="A15" s="61" t="s">
        <v>68</v>
      </c>
      <c r="B15" s="63">
        <v>-1634366.3800000001</v>
      </c>
    </row>
    <row r="16" spans="1:2" x14ac:dyDescent="0.25">
      <c r="A16" s="61" t="s">
        <v>58</v>
      </c>
      <c r="B16" s="63">
        <v>30466328.370000001</v>
      </c>
    </row>
    <row r="17" spans="1:2" x14ac:dyDescent="0.25">
      <c r="A17" s="61" t="s">
        <v>62</v>
      </c>
      <c r="B17" s="63">
        <v>6921239.7299999995</v>
      </c>
    </row>
    <row r="18" spans="1:2" x14ac:dyDescent="0.25">
      <c r="A18" s="61" t="s">
        <v>85</v>
      </c>
      <c r="B18" s="63">
        <v>54709335.25</v>
      </c>
    </row>
  </sheetData>
  <pageMargins left="0.7" right="0.7" top="0.75" bottom="0.75" header="0.3" footer="0.3"/>
  <pageSetup orientation="portrait" r:id="rId2"/>
  <headerFooter>
    <oddFooter>&amp;C&amp;D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60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RowHeight="11.25" x14ac:dyDescent="0.2"/>
  <cols>
    <col min="1" max="1" width="9.42578125" style="2" bestFit="1" customWidth="1"/>
    <col min="2" max="2" width="5.5703125" style="2" customWidth="1"/>
    <col min="3" max="3" width="20.7109375" style="2" customWidth="1"/>
    <col min="4" max="4" width="30.28515625" style="2" customWidth="1"/>
    <col min="5" max="5" width="11.7109375" style="3" bestFit="1" customWidth="1"/>
    <col min="6" max="6" width="10.85546875" style="3" bestFit="1" customWidth="1"/>
    <col min="7" max="7" width="11.28515625" style="3" customWidth="1"/>
    <col min="8" max="8" width="10.5703125" style="3" customWidth="1"/>
    <col min="9" max="9" width="10.7109375" style="3" customWidth="1"/>
    <col min="10" max="10" width="12" style="3" customWidth="1"/>
    <col min="11" max="11" width="2.7109375" style="2" customWidth="1"/>
    <col min="12" max="16384" width="9.140625" style="2"/>
  </cols>
  <sheetData>
    <row r="1" spans="1:12" x14ac:dyDescent="0.2">
      <c r="A1" s="1" t="s">
        <v>82</v>
      </c>
      <c r="H1" s="4"/>
      <c r="I1" s="5"/>
      <c r="J1" s="6"/>
    </row>
    <row r="2" spans="1:12" x14ac:dyDescent="0.2">
      <c r="A2" s="7" t="s">
        <v>89</v>
      </c>
      <c r="H2" s="4"/>
      <c r="I2" s="5"/>
      <c r="J2" s="6"/>
    </row>
    <row r="3" spans="1:12" x14ac:dyDescent="0.2">
      <c r="A3" s="8"/>
      <c r="B3" s="9"/>
      <c r="C3" s="9"/>
      <c r="D3" s="9"/>
      <c r="E3" s="10" t="s">
        <v>47</v>
      </c>
      <c r="F3" s="10" t="s">
        <v>48</v>
      </c>
      <c r="G3" s="10" t="s">
        <v>49</v>
      </c>
      <c r="H3" s="11" t="s">
        <v>81</v>
      </c>
      <c r="I3" s="12" t="s">
        <v>79</v>
      </c>
      <c r="J3" s="13" t="s">
        <v>50</v>
      </c>
    </row>
    <row r="4" spans="1:12" ht="12" thickBot="1" x14ac:dyDescent="0.25">
      <c r="A4" s="14" t="s">
        <v>51</v>
      </c>
      <c r="B4" s="15" t="s">
        <v>52</v>
      </c>
      <c r="C4" s="15" t="s">
        <v>53</v>
      </c>
      <c r="D4" s="15" t="s">
        <v>54</v>
      </c>
      <c r="E4" s="16" t="s">
        <v>46</v>
      </c>
      <c r="F4" s="16" t="s">
        <v>15</v>
      </c>
      <c r="G4" s="16" t="s">
        <v>55</v>
      </c>
      <c r="H4" s="17" t="s">
        <v>56</v>
      </c>
      <c r="I4" s="18" t="s">
        <v>80</v>
      </c>
      <c r="J4" s="19" t="s">
        <v>57</v>
      </c>
    </row>
    <row r="5" spans="1:12" ht="12" x14ac:dyDescent="0.2">
      <c r="A5" s="39">
        <v>1001</v>
      </c>
      <c r="B5" s="40" t="s">
        <v>0</v>
      </c>
      <c r="C5" s="40" t="s">
        <v>58</v>
      </c>
      <c r="D5" s="40" t="s">
        <v>16</v>
      </c>
      <c r="E5" s="64">
        <v>-574.02</v>
      </c>
      <c r="F5" s="64"/>
      <c r="G5" s="64"/>
      <c r="H5" s="20">
        <f>SUM(E5:G5)</f>
        <v>-574.02</v>
      </c>
      <c r="I5" s="21"/>
      <c r="J5" s="22">
        <f>+I5+H5</f>
        <v>-574.02</v>
      </c>
      <c r="L5" s="64"/>
    </row>
    <row r="6" spans="1:12" ht="12" x14ac:dyDescent="0.2">
      <c r="A6" s="41">
        <v>1002</v>
      </c>
      <c r="B6" s="42" t="s">
        <v>0</v>
      </c>
      <c r="C6" s="42" t="s">
        <v>58</v>
      </c>
      <c r="D6" s="42" t="s">
        <v>17</v>
      </c>
      <c r="E6" s="64">
        <v>-1745.87</v>
      </c>
      <c r="F6" s="64"/>
      <c r="G6" s="64"/>
      <c r="H6" s="23">
        <f t="shared" ref="H6:H54" si="0">SUM(E6:G6)</f>
        <v>-1745.87</v>
      </c>
      <c r="I6" s="24"/>
      <c r="J6" s="25">
        <f>+I6+H6</f>
        <v>-1745.87</v>
      </c>
      <c r="L6" s="64"/>
    </row>
    <row r="7" spans="1:12" ht="12" x14ac:dyDescent="0.2">
      <c r="A7" s="41">
        <v>1003</v>
      </c>
      <c r="B7" s="42" t="s">
        <v>0</v>
      </c>
      <c r="C7" s="42" t="s">
        <v>59</v>
      </c>
      <c r="D7" s="42" t="s">
        <v>18</v>
      </c>
      <c r="E7" s="64">
        <v>1936.98</v>
      </c>
      <c r="F7" s="64"/>
      <c r="G7" s="64"/>
      <c r="H7" s="23">
        <f t="shared" si="0"/>
        <v>1936.98</v>
      </c>
      <c r="I7" s="24"/>
      <c r="J7" s="25">
        <f t="shared" ref="J7:J54" si="1">+I7+H7</f>
        <v>1936.98</v>
      </c>
      <c r="L7" s="64"/>
    </row>
    <row r="8" spans="1:12" ht="12" x14ac:dyDescent="0.2">
      <c r="A8" s="41">
        <v>1004</v>
      </c>
      <c r="B8" s="43" t="s">
        <v>0</v>
      </c>
      <c r="C8" s="43" t="s">
        <v>60</v>
      </c>
      <c r="D8" s="43" t="s">
        <v>1</v>
      </c>
      <c r="E8" s="64"/>
      <c r="F8" s="64">
        <v>-38.4</v>
      </c>
      <c r="G8" s="64">
        <v>-38.4</v>
      </c>
      <c r="H8" s="23">
        <f t="shared" si="0"/>
        <v>-76.8</v>
      </c>
      <c r="I8" s="24"/>
      <c r="J8" s="25">
        <f t="shared" si="1"/>
        <v>-76.8</v>
      </c>
    </row>
    <row r="9" spans="1:12" ht="12" x14ac:dyDescent="0.2">
      <c r="A9" s="44">
        <v>1008</v>
      </c>
      <c r="B9" s="45" t="s">
        <v>0</v>
      </c>
      <c r="C9" s="43" t="s">
        <v>60</v>
      </c>
      <c r="D9" s="42" t="s">
        <v>2</v>
      </c>
      <c r="E9" s="64"/>
      <c r="F9" s="64">
        <v>3602972.95</v>
      </c>
      <c r="G9" s="64">
        <v>2040675.32</v>
      </c>
      <c r="H9" s="23">
        <f t="shared" si="0"/>
        <v>5643648.2700000005</v>
      </c>
      <c r="I9" s="24"/>
      <c r="J9" s="25">
        <f t="shared" si="1"/>
        <v>5643648.2700000005</v>
      </c>
    </row>
    <row r="10" spans="1:12" ht="12" x14ac:dyDescent="0.2">
      <c r="A10" s="41">
        <v>1009</v>
      </c>
      <c r="B10" s="43" t="s">
        <v>0</v>
      </c>
      <c r="C10" s="43" t="s">
        <v>60</v>
      </c>
      <c r="D10" s="43" t="s">
        <v>3</v>
      </c>
      <c r="E10" s="64"/>
      <c r="F10" s="64">
        <v>-116.8</v>
      </c>
      <c r="G10" s="64">
        <v>-116.8</v>
      </c>
      <c r="H10" s="23">
        <f t="shared" si="0"/>
        <v>-233.6</v>
      </c>
      <c r="I10" s="24"/>
      <c r="J10" s="25">
        <f t="shared" si="1"/>
        <v>-233.6</v>
      </c>
    </row>
    <row r="11" spans="1:12" ht="12" x14ac:dyDescent="0.2">
      <c r="A11" s="41">
        <v>1106</v>
      </c>
      <c r="B11" s="43" t="s">
        <v>0</v>
      </c>
      <c r="C11" s="43" t="s">
        <v>60</v>
      </c>
      <c r="D11" s="43" t="s">
        <v>4</v>
      </c>
      <c r="E11" s="64"/>
      <c r="F11" s="64">
        <v>5.74</v>
      </c>
      <c r="G11" s="64">
        <v>5.74</v>
      </c>
      <c r="H11" s="23">
        <f t="shared" si="0"/>
        <v>11.48</v>
      </c>
      <c r="I11" s="24"/>
      <c r="J11" s="25">
        <f t="shared" si="1"/>
        <v>11.48</v>
      </c>
    </row>
    <row r="12" spans="1:12" ht="12" x14ac:dyDescent="0.2">
      <c r="A12" s="44">
        <v>1107</v>
      </c>
      <c r="B12" s="45" t="s">
        <v>0</v>
      </c>
      <c r="C12" s="43" t="s">
        <v>60</v>
      </c>
      <c r="D12" s="42" t="s">
        <v>5</v>
      </c>
      <c r="E12" s="64"/>
      <c r="F12" s="64">
        <v>-1380.8</v>
      </c>
      <c r="G12" s="64">
        <v>-1380.8</v>
      </c>
      <c r="H12" s="23">
        <f t="shared" si="0"/>
        <v>-2761.6</v>
      </c>
      <c r="I12" s="24"/>
      <c r="J12" s="25">
        <f t="shared" si="1"/>
        <v>-2761.6</v>
      </c>
    </row>
    <row r="13" spans="1:12" ht="12" x14ac:dyDescent="0.2">
      <c r="A13" s="44">
        <v>1110</v>
      </c>
      <c r="B13" s="45" t="s">
        <v>0</v>
      </c>
      <c r="C13" s="43" t="s">
        <v>60</v>
      </c>
      <c r="D13" s="42" t="s">
        <v>6</v>
      </c>
      <c r="E13" s="64"/>
      <c r="F13" s="64">
        <v>218870.72</v>
      </c>
      <c r="G13" s="64">
        <v>189337.28</v>
      </c>
      <c r="H13" s="23">
        <f t="shared" si="0"/>
        <v>408208</v>
      </c>
      <c r="I13" s="24"/>
      <c r="J13" s="25">
        <f t="shared" si="1"/>
        <v>408208</v>
      </c>
    </row>
    <row r="14" spans="1:12" ht="12" x14ac:dyDescent="0.2">
      <c r="A14" s="41">
        <v>1011</v>
      </c>
      <c r="B14" s="42" t="s">
        <v>0</v>
      </c>
      <c r="C14" s="42" t="s">
        <v>61</v>
      </c>
      <c r="D14" s="42" t="s">
        <v>19</v>
      </c>
      <c r="E14" s="64">
        <v>-3124.56</v>
      </c>
      <c r="F14" s="64"/>
      <c r="G14" s="64"/>
      <c r="H14" s="23">
        <f t="shared" si="0"/>
        <v>-3124.56</v>
      </c>
      <c r="I14" s="24"/>
      <c r="J14" s="25">
        <f t="shared" si="1"/>
        <v>-3124.56</v>
      </c>
    </row>
    <row r="15" spans="1:12" ht="12" x14ac:dyDescent="0.2">
      <c r="A15" s="41">
        <v>1012</v>
      </c>
      <c r="B15" s="42" t="s">
        <v>0</v>
      </c>
      <c r="C15" s="42" t="s">
        <v>61</v>
      </c>
      <c r="D15" s="42" t="s">
        <v>20</v>
      </c>
      <c r="E15" s="64">
        <v>520.76</v>
      </c>
      <c r="F15" s="64"/>
      <c r="G15" s="64"/>
      <c r="H15" s="23">
        <f t="shared" si="0"/>
        <v>520.76</v>
      </c>
      <c r="I15" s="24"/>
      <c r="J15" s="25">
        <f t="shared" si="1"/>
        <v>520.76</v>
      </c>
    </row>
    <row r="16" spans="1:12" ht="12" x14ac:dyDescent="0.2">
      <c r="A16" s="41">
        <v>1021</v>
      </c>
      <c r="B16" s="42" t="s">
        <v>0</v>
      </c>
      <c r="C16" s="42" t="s">
        <v>62</v>
      </c>
      <c r="D16" s="42" t="s">
        <v>21</v>
      </c>
      <c r="E16" s="64">
        <v>-9738.43</v>
      </c>
      <c r="F16" s="64"/>
      <c r="G16" s="64"/>
      <c r="H16" s="23">
        <f t="shared" si="0"/>
        <v>-9738.43</v>
      </c>
      <c r="I16" s="24"/>
      <c r="J16" s="25">
        <f t="shared" si="1"/>
        <v>-9738.43</v>
      </c>
    </row>
    <row r="17" spans="1:10" ht="12" x14ac:dyDescent="0.2">
      <c r="A17" s="41">
        <v>1026</v>
      </c>
      <c r="B17" s="42" t="s">
        <v>0</v>
      </c>
      <c r="C17" s="42" t="s">
        <v>62</v>
      </c>
      <c r="D17" s="42" t="s">
        <v>22</v>
      </c>
      <c r="E17" s="64">
        <v>-8044.79</v>
      </c>
      <c r="F17" s="64"/>
      <c r="G17" s="64"/>
      <c r="H17" s="23">
        <f t="shared" si="0"/>
        <v>-8044.79</v>
      </c>
      <c r="I17" s="24"/>
      <c r="J17" s="25">
        <f t="shared" si="1"/>
        <v>-8044.79</v>
      </c>
    </row>
    <row r="18" spans="1:10" ht="12" x14ac:dyDescent="0.2">
      <c r="A18" s="41">
        <v>1030</v>
      </c>
      <c r="B18" s="42" t="s">
        <v>0</v>
      </c>
      <c r="C18" s="42" t="s">
        <v>63</v>
      </c>
      <c r="D18" s="42" t="s">
        <v>23</v>
      </c>
      <c r="E18" s="64">
        <v>-12129.39</v>
      </c>
      <c r="F18" s="64"/>
      <c r="G18" s="64"/>
      <c r="H18" s="23">
        <f t="shared" si="0"/>
        <v>-12129.39</v>
      </c>
      <c r="I18" s="24"/>
      <c r="J18" s="25">
        <f t="shared" si="1"/>
        <v>-12129.39</v>
      </c>
    </row>
    <row r="19" spans="1:10" ht="12" x14ac:dyDescent="0.2">
      <c r="A19" s="44">
        <v>1031</v>
      </c>
      <c r="B19" s="45" t="s">
        <v>0</v>
      </c>
      <c r="C19" s="42" t="s">
        <v>63</v>
      </c>
      <c r="D19" s="42" t="s">
        <v>24</v>
      </c>
      <c r="E19" s="64">
        <v>-4043.13</v>
      </c>
      <c r="F19" s="64"/>
      <c r="G19" s="64"/>
      <c r="H19" s="23">
        <f t="shared" si="0"/>
        <v>-4043.13</v>
      </c>
      <c r="I19" s="24"/>
      <c r="J19" s="25">
        <f t="shared" si="1"/>
        <v>-4043.13</v>
      </c>
    </row>
    <row r="20" spans="1:10" ht="12" x14ac:dyDescent="0.2">
      <c r="A20" s="41">
        <v>1061</v>
      </c>
      <c r="B20" s="42" t="s">
        <v>0</v>
      </c>
      <c r="C20" s="42" t="s">
        <v>64</v>
      </c>
      <c r="D20" s="42" t="s">
        <v>25</v>
      </c>
      <c r="E20" s="64">
        <v>225725</v>
      </c>
      <c r="F20" s="64"/>
      <c r="G20" s="64"/>
      <c r="H20" s="23">
        <f t="shared" si="0"/>
        <v>225725</v>
      </c>
      <c r="I20" s="24"/>
      <c r="J20" s="25">
        <f t="shared" si="1"/>
        <v>225725</v>
      </c>
    </row>
    <row r="21" spans="1:10" ht="12" x14ac:dyDescent="0.2">
      <c r="A21" s="41">
        <v>1062</v>
      </c>
      <c r="B21" s="42" t="s">
        <v>0</v>
      </c>
      <c r="C21" s="42" t="s">
        <v>65</v>
      </c>
      <c r="D21" s="42" t="s">
        <v>26</v>
      </c>
      <c r="E21" s="64">
        <v>136364.9</v>
      </c>
      <c r="F21" s="64"/>
      <c r="G21" s="64"/>
      <c r="H21" s="23">
        <f t="shared" si="0"/>
        <v>136364.9</v>
      </c>
      <c r="I21" s="24">
        <v>16480</v>
      </c>
      <c r="J21" s="25">
        <f t="shared" si="1"/>
        <v>152844.9</v>
      </c>
    </row>
    <row r="22" spans="1:10" ht="12" x14ac:dyDescent="0.2">
      <c r="A22" s="41">
        <v>1095</v>
      </c>
      <c r="B22" s="42" t="s">
        <v>0</v>
      </c>
      <c r="C22" s="42" t="s">
        <v>64</v>
      </c>
      <c r="D22" s="42" t="s">
        <v>27</v>
      </c>
      <c r="E22" s="64">
        <v>19125</v>
      </c>
      <c r="F22" s="64"/>
      <c r="G22" s="64"/>
      <c r="H22" s="23">
        <f t="shared" si="0"/>
        <v>19125</v>
      </c>
      <c r="I22" s="24"/>
      <c r="J22" s="25">
        <f t="shared" si="1"/>
        <v>19125</v>
      </c>
    </row>
    <row r="23" spans="1:10" ht="12" x14ac:dyDescent="0.2">
      <c r="A23" s="41">
        <v>1102</v>
      </c>
      <c r="B23" s="42" t="s">
        <v>0</v>
      </c>
      <c r="C23" s="42" t="s">
        <v>66</v>
      </c>
      <c r="D23" s="42" t="s">
        <v>28</v>
      </c>
      <c r="E23" s="64">
        <v>346318.07</v>
      </c>
      <c r="F23" s="64"/>
      <c r="G23" s="64"/>
      <c r="H23" s="23">
        <f t="shared" si="0"/>
        <v>346318.07</v>
      </c>
      <c r="I23" s="24"/>
      <c r="J23" s="25">
        <f t="shared" si="1"/>
        <v>346318.07</v>
      </c>
    </row>
    <row r="24" spans="1:10" ht="12" x14ac:dyDescent="0.2">
      <c r="A24" s="41">
        <v>1103</v>
      </c>
      <c r="B24" s="42" t="s">
        <v>0</v>
      </c>
      <c r="C24" s="42" t="s">
        <v>58</v>
      </c>
      <c r="D24" s="42" t="s">
        <v>29</v>
      </c>
      <c r="E24" s="64">
        <v>177.18</v>
      </c>
      <c r="F24" s="64"/>
      <c r="G24" s="64"/>
      <c r="H24" s="23">
        <f t="shared" si="0"/>
        <v>177.18</v>
      </c>
      <c r="I24" s="24"/>
      <c r="J24" s="25">
        <f t="shared" si="1"/>
        <v>177.18</v>
      </c>
    </row>
    <row r="25" spans="1:10" ht="12" x14ac:dyDescent="0.2">
      <c r="A25" s="44">
        <v>1201</v>
      </c>
      <c r="B25" s="45" t="s">
        <v>0</v>
      </c>
      <c r="C25" s="46" t="s">
        <v>58</v>
      </c>
      <c r="D25" s="42" t="s">
        <v>30</v>
      </c>
      <c r="E25" s="64">
        <v>-20927.82</v>
      </c>
      <c r="F25" s="64"/>
      <c r="G25" s="64"/>
      <c r="H25" s="23">
        <f t="shared" si="0"/>
        <v>-20927.82</v>
      </c>
      <c r="I25" s="24"/>
      <c r="J25" s="25">
        <f t="shared" si="1"/>
        <v>-20927.82</v>
      </c>
    </row>
    <row r="26" spans="1:10" ht="12" x14ac:dyDescent="0.2">
      <c r="A26" s="44">
        <v>1203</v>
      </c>
      <c r="B26" s="45" t="s">
        <v>0</v>
      </c>
      <c r="C26" s="46" t="s">
        <v>61</v>
      </c>
      <c r="D26" s="42" t="s">
        <v>31</v>
      </c>
      <c r="E26" s="64">
        <v>-10055.64</v>
      </c>
      <c r="F26" s="64"/>
      <c r="G26" s="64"/>
      <c r="H26" s="23">
        <f t="shared" si="0"/>
        <v>-10055.64</v>
      </c>
      <c r="I26" s="24"/>
      <c r="J26" s="25">
        <f t="shared" si="1"/>
        <v>-10055.64</v>
      </c>
    </row>
    <row r="27" spans="1:10" ht="12" x14ac:dyDescent="0.2">
      <c r="A27" s="44">
        <v>1205</v>
      </c>
      <c r="B27" s="45" t="s">
        <v>0</v>
      </c>
      <c r="C27" s="46" t="s">
        <v>62</v>
      </c>
      <c r="D27" s="42" t="s">
        <v>32</v>
      </c>
      <c r="E27" s="64">
        <v>-17783.22</v>
      </c>
      <c r="F27" s="64"/>
      <c r="G27" s="64"/>
      <c r="H27" s="23">
        <f t="shared" si="0"/>
        <v>-17783.22</v>
      </c>
      <c r="I27" s="24"/>
      <c r="J27" s="25">
        <f t="shared" si="1"/>
        <v>-17783.22</v>
      </c>
    </row>
    <row r="28" spans="1:10" ht="12" x14ac:dyDescent="0.2">
      <c r="A28" s="44">
        <v>1221</v>
      </c>
      <c r="B28" s="45" t="s">
        <v>0</v>
      </c>
      <c r="C28" s="46" t="s">
        <v>58</v>
      </c>
      <c r="D28" s="42" t="s">
        <v>33</v>
      </c>
      <c r="E28" s="64">
        <v>3050543.71</v>
      </c>
      <c r="F28" s="64"/>
      <c r="G28" s="64"/>
      <c r="H28" s="23">
        <f t="shared" si="0"/>
        <v>3050543.71</v>
      </c>
      <c r="I28" s="24"/>
      <c r="J28" s="25">
        <f t="shared" si="1"/>
        <v>3050543.71</v>
      </c>
    </row>
    <row r="29" spans="1:10" ht="12" x14ac:dyDescent="0.2">
      <c r="A29" s="44">
        <v>1223</v>
      </c>
      <c r="B29" s="45" t="s">
        <v>0</v>
      </c>
      <c r="C29" s="46" t="s">
        <v>61</v>
      </c>
      <c r="D29" s="42" t="s">
        <v>34</v>
      </c>
      <c r="E29" s="64">
        <v>594707.92000000004</v>
      </c>
      <c r="F29" s="64"/>
      <c r="G29" s="64"/>
      <c r="H29" s="23">
        <f t="shared" si="0"/>
        <v>594707.92000000004</v>
      </c>
      <c r="I29" s="24"/>
      <c r="J29" s="25">
        <f t="shared" si="1"/>
        <v>594707.92000000004</v>
      </c>
    </row>
    <row r="30" spans="1:10" ht="12" x14ac:dyDescent="0.2">
      <c r="A30" s="44">
        <v>1225</v>
      </c>
      <c r="B30" s="45" t="s">
        <v>0</v>
      </c>
      <c r="C30" s="46" t="s">
        <v>62</v>
      </c>
      <c r="D30" s="42" t="s">
        <v>35</v>
      </c>
      <c r="E30" s="64">
        <v>368790.11</v>
      </c>
      <c r="F30" s="64"/>
      <c r="G30" s="64"/>
      <c r="H30" s="23">
        <f t="shared" si="0"/>
        <v>368790.11</v>
      </c>
      <c r="I30" s="24"/>
      <c r="J30" s="25">
        <f t="shared" si="1"/>
        <v>368790.11</v>
      </c>
    </row>
    <row r="31" spans="1:10" ht="12" x14ac:dyDescent="0.2">
      <c r="A31" s="44">
        <v>1227</v>
      </c>
      <c r="B31" s="45" t="s">
        <v>0</v>
      </c>
      <c r="C31" s="46" t="s">
        <v>63</v>
      </c>
      <c r="D31" s="42" t="s">
        <v>36</v>
      </c>
      <c r="E31" s="64">
        <v>165768.32999999999</v>
      </c>
      <c r="F31" s="64"/>
      <c r="G31" s="64"/>
      <c r="H31" s="23">
        <f t="shared" si="0"/>
        <v>165768.32999999999</v>
      </c>
      <c r="I31" s="24"/>
      <c r="J31" s="25">
        <f t="shared" si="1"/>
        <v>165768.32999999999</v>
      </c>
    </row>
    <row r="32" spans="1:10" ht="12" x14ac:dyDescent="0.2">
      <c r="A32" s="41">
        <v>1330</v>
      </c>
      <c r="B32" s="42" t="s">
        <v>0</v>
      </c>
      <c r="C32" s="42" t="s">
        <v>58</v>
      </c>
      <c r="D32" s="42" t="s">
        <v>37</v>
      </c>
      <c r="E32" s="64">
        <v>27227013.84</v>
      </c>
      <c r="F32" s="64"/>
      <c r="G32" s="64"/>
      <c r="H32" s="23">
        <f t="shared" si="0"/>
        <v>27227013.84</v>
      </c>
      <c r="I32" s="24"/>
      <c r="J32" s="25">
        <f t="shared" si="1"/>
        <v>27227013.84</v>
      </c>
    </row>
    <row r="33" spans="1:11" ht="12" x14ac:dyDescent="0.2">
      <c r="A33" s="44">
        <v>1332</v>
      </c>
      <c r="B33" s="45" t="s">
        <v>0</v>
      </c>
      <c r="C33" s="46" t="s">
        <v>61</v>
      </c>
      <c r="D33" s="42" t="s">
        <v>38</v>
      </c>
      <c r="E33" s="64">
        <v>8045839.8499999996</v>
      </c>
      <c r="F33" s="64"/>
      <c r="G33" s="64"/>
      <c r="H33" s="23">
        <f t="shared" si="0"/>
        <v>8045839.8499999996</v>
      </c>
      <c r="I33" s="24"/>
      <c r="J33" s="25">
        <f t="shared" si="1"/>
        <v>8045839.8499999996</v>
      </c>
    </row>
    <row r="34" spans="1:11" ht="12" x14ac:dyDescent="0.2">
      <c r="A34" s="44">
        <v>1334</v>
      </c>
      <c r="B34" s="45" t="s">
        <v>0</v>
      </c>
      <c r="C34" s="42" t="s">
        <v>62</v>
      </c>
      <c r="D34" s="42" t="s">
        <v>39</v>
      </c>
      <c r="E34" s="64">
        <v>6314592.2300000004</v>
      </c>
      <c r="F34" s="64"/>
      <c r="G34" s="64"/>
      <c r="H34" s="23">
        <f t="shared" si="0"/>
        <v>6314592.2300000004</v>
      </c>
      <c r="I34" s="24"/>
      <c r="J34" s="25">
        <f t="shared" si="1"/>
        <v>6314592.2300000004</v>
      </c>
    </row>
    <row r="35" spans="1:11" ht="12" x14ac:dyDescent="0.2">
      <c r="A35" s="44">
        <v>1336</v>
      </c>
      <c r="B35" s="45" t="s">
        <v>0</v>
      </c>
      <c r="C35" s="46" t="s">
        <v>63</v>
      </c>
      <c r="D35" s="42" t="s">
        <v>40</v>
      </c>
      <c r="E35" s="64">
        <v>2367321</v>
      </c>
      <c r="F35" s="64"/>
      <c r="G35" s="64"/>
      <c r="H35" s="23">
        <f t="shared" si="0"/>
        <v>2367321</v>
      </c>
      <c r="I35" s="24"/>
      <c r="J35" s="25">
        <f t="shared" si="1"/>
        <v>2367321</v>
      </c>
    </row>
    <row r="36" spans="1:11" x14ac:dyDescent="0.2">
      <c r="A36" s="48" t="s">
        <v>74</v>
      </c>
      <c r="B36" s="45" t="s">
        <v>0</v>
      </c>
      <c r="C36" s="46" t="s">
        <v>77</v>
      </c>
      <c r="D36" s="46" t="s">
        <v>76</v>
      </c>
      <c r="E36" s="65"/>
      <c r="F36" s="65"/>
      <c r="G36" s="65"/>
      <c r="H36" s="23">
        <f t="shared" si="0"/>
        <v>0</v>
      </c>
      <c r="I36" s="24">
        <v>784000</v>
      </c>
      <c r="J36" s="25">
        <f t="shared" si="1"/>
        <v>784000</v>
      </c>
      <c r="K36" s="2">
        <f>+J36/24500</f>
        <v>32</v>
      </c>
    </row>
    <row r="37" spans="1:11" x14ac:dyDescent="0.2">
      <c r="A37" s="48" t="s">
        <v>75</v>
      </c>
      <c r="B37" s="45" t="s">
        <v>0</v>
      </c>
      <c r="C37" s="46" t="s">
        <v>77</v>
      </c>
      <c r="D37" s="42" t="s">
        <v>78</v>
      </c>
      <c r="E37" s="65"/>
      <c r="F37" s="65"/>
      <c r="G37" s="65"/>
      <c r="H37" s="23">
        <f t="shared" si="0"/>
        <v>0</v>
      </c>
      <c r="I37" s="24">
        <v>180000</v>
      </c>
      <c r="J37" s="25">
        <f t="shared" si="1"/>
        <v>180000</v>
      </c>
      <c r="K37" s="2">
        <f>+J37/45000</f>
        <v>4</v>
      </c>
    </row>
    <row r="38" spans="1:11" ht="12" x14ac:dyDescent="0.2">
      <c r="A38" s="41">
        <v>4020</v>
      </c>
      <c r="B38" s="42" t="s">
        <v>0</v>
      </c>
      <c r="C38" s="42" t="s">
        <v>66</v>
      </c>
      <c r="D38" s="42" t="s">
        <v>41</v>
      </c>
      <c r="E38" s="64">
        <v>2961.57</v>
      </c>
      <c r="F38" s="64"/>
      <c r="G38" s="64"/>
      <c r="H38" s="23">
        <f t="shared" si="0"/>
        <v>2961.57</v>
      </c>
      <c r="I38" s="24"/>
      <c r="J38" s="25">
        <f t="shared" si="1"/>
        <v>2961.57</v>
      </c>
      <c r="K38" s="2">
        <f>+K37+K36</f>
        <v>36</v>
      </c>
    </row>
    <row r="39" spans="1:11" ht="12" x14ac:dyDescent="0.2">
      <c r="A39" s="53">
        <v>40016</v>
      </c>
      <c r="B39" s="52" t="s">
        <v>0</v>
      </c>
      <c r="C39" s="42" t="s">
        <v>66</v>
      </c>
      <c r="D39" s="52" t="s">
        <v>42</v>
      </c>
      <c r="E39" s="64">
        <v>5201.5</v>
      </c>
      <c r="F39" s="65"/>
      <c r="G39" s="65"/>
      <c r="H39" s="23">
        <f t="shared" si="0"/>
        <v>5201.5</v>
      </c>
      <c r="I39" s="24"/>
      <c r="J39" s="25">
        <f t="shared" si="1"/>
        <v>5201.5</v>
      </c>
    </row>
    <row r="40" spans="1:11" ht="12" x14ac:dyDescent="0.2">
      <c r="A40" s="41">
        <v>40024</v>
      </c>
      <c r="B40" s="42" t="s">
        <v>0</v>
      </c>
      <c r="C40" s="42" t="s">
        <v>66</v>
      </c>
      <c r="D40" s="42" t="s">
        <v>43</v>
      </c>
      <c r="E40" s="64">
        <v>151.71</v>
      </c>
      <c r="F40" s="64"/>
      <c r="G40" s="64"/>
      <c r="H40" s="23">
        <f t="shared" si="0"/>
        <v>151.71</v>
      </c>
      <c r="I40" s="24"/>
      <c r="J40" s="25">
        <f t="shared" si="1"/>
        <v>151.71</v>
      </c>
    </row>
    <row r="41" spans="1:11" ht="12" x14ac:dyDescent="0.2">
      <c r="A41" s="41">
        <v>40025</v>
      </c>
      <c r="B41" s="42" t="s">
        <v>0</v>
      </c>
      <c r="C41" s="42" t="s">
        <v>66</v>
      </c>
      <c r="D41" s="42" t="s">
        <v>44</v>
      </c>
      <c r="E41" s="64">
        <v>8851.7000000000007</v>
      </c>
      <c r="F41" s="65"/>
      <c r="G41" s="65"/>
      <c r="H41" s="23">
        <f t="shared" si="0"/>
        <v>8851.7000000000007</v>
      </c>
      <c r="I41" s="24"/>
      <c r="J41" s="25">
        <f t="shared" si="1"/>
        <v>8851.7000000000007</v>
      </c>
    </row>
    <row r="42" spans="1:11" ht="12" x14ac:dyDescent="0.2">
      <c r="A42" s="44">
        <v>4028</v>
      </c>
      <c r="B42" s="45" t="s">
        <v>0</v>
      </c>
      <c r="C42" s="46" t="s">
        <v>67</v>
      </c>
      <c r="D42" s="42" t="s">
        <v>67</v>
      </c>
      <c r="E42" s="64">
        <v>29558</v>
      </c>
      <c r="F42" s="65"/>
      <c r="G42" s="65"/>
      <c r="H42" s="23">
        <f t="shared" si="0"/>
        <v>29558</v>
      </c>
      <c r="I42" s="24"/>
      <c r="J42" s="25">
        <f t="shared" si="1"/>
        <v>29558</v>
      </c>
    </row>
    <row r="43" spans="1:11" ht="12" x14ac:dyDescent="0.2">
      <c r="A43" s="48" t="s">
        <v>87</v>
      </c>
      <c r="B43" s="45" t="s">
        <v>0</v>
      </c>
      <c r="C43" s="42" t="s">
        <v>66</v>
      </c>
      <c r="D43" s="42" t="s">
        <v>88</v>
      </c>
      <c r="E43" s="64">
        <v>-741.5</v>
      </c>
      <c r="F43" s="65"/>
      <c r="G43" s="65"/>
      <c r="H43" s="23">
        <f t="shared" si="0"/>
        <v>-741.5</v>
      </c>
      <c r="I43" s="24"/>
      <c r="J43" s="25">
        <f t="shared" si="1"/>
        <v>-741.5</v>
      </c>
    </row>
    <row r="44" spans="1:11" ht="12" x14ac:dyDescent="0.2">
      <c r="A44" s="41">
        <v>740005</v>
      </c>
      <c r="B44" s="42" t="s">
        <v>7</v>
      </c>
      <c r="C44" s="42" t="s">
        <v>66</v>
      </c>
      <c r="D44" s="42" t="s">
        <v>45</v>
      </c>
      <c r="E44" s="64">
        <v>1685.77</v>
      </c>
      <c r="F44" s="65"/>
      <c r="G44" s="65"/>
      <c r="H44" s="23">
        <f t="shared" si="0"/>
        <v>1685.77</v>
      </c>
      <c r="I44" s="24"/>
      <c r="J44" s="25">
        <f t="shared" si="1"/>
        <v>1685.77</v>
      </c>
    </row>
    <row r="45" spans="1:11" ht="12" x14ac:dyDescent="0.2">
      <c r="A45" s="41">
        <v>750521</v>
      </c>
      <c r="B45" s="43" t="s">
        <v>7</v>
      </c>
      <c r="C45" s="43" t="s">
        <v>68</v>
      </c>
      <c r="D45" s="43" t="s">
        <v>8</v>
      </c>
      <c r="E45" s="64"/>
      <c r="F45" s="64">
        <v>-46717.440000000002</v>
      </c>
      <c r="G45" s="64">
        <v>-20021.759999999998</v>
      </c>
      <c r="H45" s="23">
        <f t="shared" si="0"/>
        <v>-66739.199999999997</v>
      </c>
      <c r="I45" s="24"/>
      <c r="J45" s="25">
        <f t="shared" si="1"/>
        <v>-66739.199999999997</v>
      </c>
    </row>
    <row r="46" spans="1:11" x14ac:dyDescent="0.2">
      <c r="A46" s="41">
        <v>750522</v>
      </c>
      <c r="B46" s="43" t="s">
        <v>7</v>
      </c>
      <c r="C46" s="43" t="s">
        <v>68</v>
      </c>
      <c r="D46" s="43" t="s">
        <v>69</v>
      </c>
      <c r="E46" s="65"/>
      <c r="F46" s="65">
        <v>0</v>
      </c>
      <c r="G46" s="65">
        <v>0</v>
      </c>
      <c r="H46" s="23">
        <f t="shared" si="0"/>
        <v>0</v>
      </c>
      <c r="I46" s="24"/>
      <c r="J46" s="25">
        <f t="shared" si="1"/>
        <v>0</v>
      </c>
    </row>
    <row r="47" spans="1:11" ht="12" x14ac:dyDescent="0.2">
      <c r="A47" s="41">
        <v>750523</v>
      </c>
      <c r="B47" s="43" t="s">
        <v>7</v>
      </c>
      <c r="C47" s="43" t="s">
        <v>68</v>
      </c>
      <c r="D47" s="43" t="s">
        <v>9</v>
      </c>
      <c r="E47" s="64"/>
      <c r="F47" s="64">
        <v>-14533.12</v>
      </c>
      <c r="G47" s="64">
        <v>-6228.48</v>
      </c>
      <c r="H47" s="23">
        <f t="shared" si="0"/>
        <v>-20761.599999999999</v>
      </c>
      <c r="I47" s="24"/>
      <c r="J47" s="25">
        <f t="shared" si="1"/>
        <v>-20761.599999999999</v>
      </c>
    </row>
    <row r="48" spans="1:11" ht="12" x14ac:dyDescent="0.2">
      <c r="A48" s="44">
        <v>751120</v>
      </c>
      <c r="B48" s="47" t="s">
        <v>7</v>
      </c>
      <c r="C48" s="43" t="s">
        <v>68</v>
      </c>
      <c r="D48" s="43" t="s">
        <v>10</v>
      </c>
      <c r="E48" s="64"/>
      <c r="F48" s="64">
        <v>70.400000000000006</v>
      </c>
      <c r="G48" s="64">
        <v>70.400000000000006</v>
      </c>
      <c r="H48" s="23">
        <f t="shared" si="0"/>
        <v>140.80000000000001</v>
      </c>
      <c r="I48" s="24"/>
      <c r="J48" s="25">
        <f t="shared" si="1"/>
        <v>140.80000000000001</v>
      </c>
    </row>
    <row r="49" spans="1:10" ht="12" x14ac:dyDescent="0.2">
      <c r="A49" s="44">
        <v>751520</v>
      </c>
      <c r="B49" s="45" t="s">
        <v>7</v>
      </c>
      <c r="C49" s="43" t="s">
        <v>68</v>
      </c>
      <c r="D49" s="42" t="s">
        <v>11</v>
      </c>
      <c r="E49" s="64"/>
      <c r="F49" s="64">
        <v>-41.6</v>
      </c>
      <c r="G49" s="64">
        <v>-41.6</v>
      </c>
      <c r="H49" s="23">
        <f t="shared" si="0"/>
        <v>-83.2</v>
      </c>
      <c r="I49" s="24"/>
      <c r="J49" s="25">
        <f t="shared" si="1"/>
        <v>-83.2</v>
      </c>
    </row>
    <row r="50" spans="1:10" ht="12" x14ac:dyDescent="0.2">
      <c r="A50" s="53">
        <v>751521</v>
      </c>
      <c r="B50" s="52" t="s">
        <v>7</v>
      </c>
      <c r="C50" s="43" t="s">
        <v>68</v>
      </c>
      <c r="D50" s="51" t="s">
        <v>12</v>
      </c>
      <c r="E50" s="64"/>
      <c r="F50" s="64">
        <v>-47111.68</v>
      </c>
      <c r="G50" s="64">
        <v>-20190.72</v>
      </c>
      <c r="H50" s="23">
        <f t="shared" si="0"/>
        <v>-67302.399999999994</v>
      </c>
      <c r="I50" s="24"/>
      <c r="J50" s="25">
        <f t="shared" si="1"/>
        <v>-67302.399999999994</v>
      </c>
    </row>
    <row r="51" spans="1:10" ht="12" x14ac:dyDescent="0.2">
      <c r="A51" s="44">
        <v>751522</v>
      </c>
      <c r="B51" s="45" t="s">
        <v>7</v>
      </c>
      <c r="C51" s="43" t="s">
        <v>68</v>
      </c>
      <c r="D51" s="42" t="s">
        <v>13</v>
      </c>
      <c r="E51" s="64"/>
      <c r="F51" s="64">
        <v>36.799999999999997</v>
      </c>
      <c r="G51" s="64">
        <v>36.799999999999997</v>
      </c>
      <c r="H51" s="23">
        <f t="shared" si="0"/>
        <v>73.599999999999994</v>
      </c>
      <c r="I51" s="24"/>
      <c r="J51" s="25">
        <f t="shared" si="1"/>
        <v>73.599999999999994</v>
      </c>
    </row>
    <row r="52" spans="1:10" ht="12" x14ac:dyDescent="0.2">
      <c r="A52" s="53">
        <v>751523</v>
      </c>
      <c r="B52" s="52" t="s">
        <v>7</v>
      </c>
      <c r="C52" s="51" t="s">
        <v>14</v>
      </c>
      <c r="D52" s="42"/>
      <c r="E52" s="64"/>
      <c r="F52" s="64">
        <v>-14506.24</v>
      </c>
      <c r="G52" s="64">
        <v>-6216.96</v>
      </c>
      <c r="H52" s="23">
        <f t="shared" si="0"/>
        <v>-20723.2</v>
      </c>
      <c r="I52" s="24"/>
      <c r="J52" s="25">
        <f t="shared" si="1"/>
        <v>-20723.2</v>
      </c>
    </row>
    <row r="53" spans="1:10" ht="12" x14ac:dyDescent="0.2">
      <c r="A53" s="45">
        <v>759820</v>
      </c>
      <c r="B53" s="47" t="s">
        <v>7</v>
      </c>
      <c r="C53" s="43" t="s">
        <v>68</v>
      </c>
      <c r="D53" s="42" t="s">
        <v>70</v>
      </c>
      <c r="E53" s="64"/>
      <c r="F53" s="64">
        <v>-670867.41</v>
      </c>
      <c r="G53" s="64">
        <v>-287510.81</v>
      </c>
      <c r="H53" s="23">
        <f t="shared" si="0"/>
        <v>-958378.22</v>
      </c>
      <c r="I53" s="24"/>
      <c r="J53" s="25">
        <f t="shared" si="1"/>
        <v>-958378.22</v>
      </c>
    </row>
    <row r="54" spans="1:10" ht="12" x14ac:dyDescent="0.2">
      <c r="A54" s="54">
        <v>759822</v>
      </c>
      <c r="B54" s="55" t="s">
        <v>7</v>
      </c>
      <c r="C54" s="56" t="s">
        <v>68</v>
      </c>
      <c r="D54" s="57" t="s">
        <v>71</v>
      </c>
      <c r="E54" s="64"/>
      <c r="F54" s="64">
        <v>-365160.45</v>
      </c>
      <c r="G54" s="64">
        <v>-156497</v>
      </c>
      <c r="H54" s="26">
        <f t="shared" si="0"/>
        <v>-521657.45</v>
      </c>
      <c r="I54" s="27"/>
      <c r="J54" s="28">
        <f t="shared" si="1"/>
        <v>-521657.45</v>
      </c>
    </row>
    <row r="55" spans="1:10" x14ac:dyDescent="0.2">
      <c r="A55" s="29" t="s">
        <v>56</v>
      </c>
      <c r="B55" s="30"/>
      <c r="C55" s="30"/>
      <c r="D55" s="30"/>
      <c r="E55" s="31">
        <f t="shared" ref="E55:J55" si="2">SUM(E5:E54)</f>
        <v>48824246.760000013</v>
      </c>
      <c r="F55" s="31">
        <f t="shared" si="2"/>
        <v>2661482.67</v>
      </c>
      <c r="G55" s="31">
        <f t="shared" si="2"/>
        <v>1731882.2099999995</v>
      </c>
      <c r="H55" s="32">
        <f t="shared" si="2"/>
        <v>53217611.640000001</v>
      </c>
      <c r="I55" s="33">
        <f t="shared" si="2"/>
        <v>980480</v>
      </c>
      <c r="J55" s="34">
        <f t="shared" si="2"/>
        <v>54198091.640000001</v>
      </c>
    </row>
    <row r="56" spans="1:10" x14ac:dyDescent="0.2">
      <c r="A56" s="35"/>
      <c r="D56" s="2" t="s">
        <v>90</v>
      </c>
      <c r="E56" s="3">
        <v>48824246.759999998</v>
      </c>
      <c r="F56" s="3">
        <v>2661482.67</v>
      </c>
      <c r="G56" s="3">
        <v>1731882.21</v>
      </c>
      <c r="H56" s="4">
        <f>SUM(E56:G56)</f>
        <v>53217611.640000001</v>
      </c>
      <c r="I56" s="5">
        <v>980480</v>
      </c>
      <c r="J56" s="36">
        <f>+I56+H56</f>
        <v>54198091.640000001</v>
      </c>
    </row>
    <row r="57" spans="1:10" x14ac:dyDescent="0.2">
      <c r="D57" s="37" t="s">
        <v>72</v>
      </c>
      <c r="E57" s="3">
        <f>+E56-E55</f>
        <v>0</v>
      </c>
      <c r="F57" s="3">
        <f>+F56-F55</f>
        <v>0</v>
      </c>
      <c r="G57" s="3">
        <f>+G56-G55</f>
        <v>0</v>
      </c>
      <c r="I57" s="3">
        <f>+I56-I55</f>
        <v>0</v>
      </c>
      <c r="J57" s="36">
        <f>SUM(E57:I57)</f>
        <v>0</v>
      </c>
    </row>
    <row r="58" spans="1:10" x14ac:dyDescent="0.2">
      <c r="H58" s="38"/>
      <c r="I58" s="5"/>
      <c r="J58" s="6"/>
    </row>
    <row r="59" spans="1:10" x14ac:dyDescent="0.2">
      <c r="G59" s="59"/>
      <c r="H59" s="4"/>
      <c r="I59" s="5"/>
      <c r="J59" s="6"/>
    </row>
    <row r="60" spans="1:10" x14ac:dyDescent="0.2">
      <c r="G60" s="59"/>
      <c r="H60" s="4"/>
      <c r="I60" s="5"/>
      <c r="J60" s="6"/>
    </row>
  </sheetData>
  <autoFilter ref="A1:K57"/>
  <pageMargins left="0.7" right="0.7" top="0.25" bottom="0.25" header="0.3" footer="0.3"/>
  <pageSetup scale="88" orientation="landscape" r:id="rId1"/>
  <headerFooter>
    <oddFooter>&amp;C&amp;D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2"/>
    </sheetView>
  </sheetViews>
  <sheetFormatPr defaultRowHeight="15" x14ac:dyDescent="0.25"/>
  <cols>
    <col min="1" max="1" width="34.140625" bestFit="1" customWidth="1"/>
    <col min="2" max="2" width="15.140625" style="62" bestFit="1" customWidth="1"/>
  </cols>
  <sheetData>
    <row r="1" spans="1:2" x14ac:dyDescent="0.25">
      <c r="A1" s="1" t="s">
        <v>82</v>
      </c>
    </row>
    <row r="2" spans="1:2" x14ac:dyDescent="0.25">
      <c r="A2" s="7" t="s">
        <v>89</v>
      </c>
    </row>
    <row r="3" spans="1:2" x14ac:dyDescent="0.25">
      <c r="A3" s="7"/>
    </row>
    <row r="4" spans="1:2" x14ac:dyDescent="0.25">
      <c r="A4" s="7"/>
    </row>
    <row r="5" spans="1:2" x14ac:dyDescent="0.25">
      <c r="A5" s="60" t="s">
        <v>84</v>
      </c>
      <c r="B5" s="62" t="s">
        <v>86</v>
      </c>
    </row>
    <row r="6" spans="1:2" x14ac:dyDescent="0.25">
      <c r="A6" s="61" t="s">
        <v>65</v>
      </c>
      <c r="B6" s="62">
        <v>152844.9</v>
      </c>
    </row>
    <row r="7" spans="1:2" x14ac:dyDescent="0.25">
      <c r="A7" s="61" t="s">
        <v>61</v>
      </c>
      <c r="B7" s="62">
        <v>8627888.3300000001</v>
      </c>
    </row>
    <row r="8" spans="1:2" x14ac:dyDescent="0.25">
      <c r="A8" s="61" t="s">
        <v>63</v>
      </c>
      <c r="B8" s="62">
        <v>2516916.81</v>
      </c>
    </row>
    <row r="9" spans="1:2" x14ac:dyDescent="0.25">
      <c r="A9" s="61" t="s">
        <v>64</v>
      </c>
      <c r="B9" s="62">
        <v>244850</v>
      </c>
    </row>
    <row r="10" spans="1:2" x14ac:dyDescent="0.25">
      <c r="A10" s="61" t="s">
        <v>14</v>
      </c>
      <c r="B10" s="62">
        <v>-20723.2</v>
      </c>
    </row>
    <row r="11" spans="1:2" x14ac:dyDescent="0.25">
      <c r="A11" s="61" t="s">
        <v>77</v>
      </c>
      <c r="B11" s="62">
        <v>964000</v>
      </c>
    </row>
    <row r="12" spans="1:2" x14ac:dyDescent="0.25">
      <c r="A12" s="61" t="s">
        <v>66</v>
      </c>
      <c r="B12" s="62">
        <v>364428.82000000007</v>
      </c>
    </row>
    <row r="13" spans="1:2" x14ac:dyDescent="0.25">
      <c r="A13" s="61" t="s">
        <v>59</v>
      </c>
      <c r="B13" s="62">
        <v>1936.98</v>
      </c>
    </row>
    <row r="14" spans="1:2" x14ac:dyDescent="0.25">
      <c r="A14" s="61" t="s">
        <v>67</v>
      </c>
      <c r="B14" s="62">
        <v>29558</v>
      </c>
    </row>
    <row r="15" spans="1:2" x14ac:dyDescent="0.25">
      <c r="A15" s="61" t="s">
        <v>60</v>
      </c>
      <c r="B15" s="62">
        <v>6048795.7500000019</v>
      </c>
    </row>
    <row r="16" spans="1:2" x14ac:dyDescent="0.25">
      <c r="A16" s="61" t="s">
        <v>68</v>
      </c>
      <c r="B16" s="62">
        <v>-1634707.67</v>
      </c>
    </row>
    <row r="17" spans="1:2" x14ac:dyDescent="0.25">
      <c r="A17" s="61" t="s">
        <v>58</v>
      </c>
      <c r="B17" s="62">
        <v>30254487.02</v>
      </c>
    </row>
    <row r="18" spans="1:2" x14ac:dyDescent="0.25">
      <c r="A18" s="61" t="s">
        <v>62</v>
      </c>
      <c r="B18" s="62">
        <v>6647815.9000000004</v>
      </c>
    </row>
    <row r="19" spans="1:2" x14ac:dyDescent="0.25">
      <c r="A19" s="61" t="s">
        <v>85</v>
      </c>
      <c r="B19" s="62">
        <v>54198091.640000008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60"/>
  <sheetViews>
    <sheetView workbookViewId="0">
      <pane xSplit="2" ySplit="4" topLeftCell="C32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RowHeight="11.25" x14ac:dyDescent="0.2"/>
  <cols>
    <col min="1" max="1" width="9.42578125" style="2" bestFit="1" customWidth="1"/>
    <col min="2" max="2" width="8.5703125" style="2" customWidth="1"/>
    <col min="3" max="3" width="20.7109375" style="2" customWidth="1"/>
    <col min="4" max="4" width="30.28515625" style="2" customWidth="1"/>
    <col min="5" max="5" width="11.7109375" style="3" bestFit="1" customWidth="1"/>
    <col min="6" max="6" width="10.85546875" style="3" bestFit="1" customWidth="1"/>
    <col min="7" max="7" width="11.28515625" style="3" customWidth="1"/>
    <col min="8" max="8" width="10.5703125" style="3" customWidth="1"/>
    <col min="9" max="9" width="10.7109375" style="3" customWidth="1"/>
    <col min="10" max="10" width="13.5703125" style="3" customWidth="1"/>
    <col min="11" max="11" width="3.140625" style="2" customWidth="1"/>
    <col min="12" max="16384" width="9.140625" style="2"/>
  </cols>
  <sheetData>
    <row r="1" spans="1:12" x14ac:dyDescent="0.2">
      <c r="A1" s="1" t="s">
        <v>82</v>
      </c>
      <c r="H1" s="4"/>
      <c r="I1" s="5"/>
      <c r="J1" s="6"/>
    </row>
    <row r="2" spans="1:12" x14ac:dyDescent="0.2">
      <c r="A2" s="7" t="s">
        <v>89</v>
      </c>
      <c r="H2" s="4"/>
      <c r="I2" s="5"/>
      <c r="J2" s="6"/>
    </row>
    <row r="3" spans="1:12" x14ac:dyDescent="0.2">
      <c r="A3" s="8"/>
      <c r="B3" s="9"/>
      <c r="C3" s="9"/>
      <c r="D3" s="72"/>
      <c r="E3" s="79" t="s">
        <v>47</v>
      </c>
      <c r="F3" s="10" t="s">
        <v>48</v>
      </c>
      <c r="G3" s="10" t="s">
        <v>49</v>
      </c>
      <c r="H3" s="11" t="s">
        <v>81</v>
      </c>
      <c r="I3" s="12" t="s">
        <v>79</v>
      </c>
      <c r="J3" s="13" t="s">
        <v>50</v>
      </c>
    </row>
    <row r="4" spans="1:12" ht="12" thickBot="1" x14ac:dyDescent="0.25">
      <c r="A4" s="14" t="s">
        <v>51</v>
      </c>
      <c r="B4" s="15" t="s">
        <v>52</v>
      </c>
      <c r="C4" s="15" t="s">
        <v>53</v>
      </c>
      <c r="D4" s="73" t="s">
        <v>54</v>
      </c>
      <c r="E4" s="80" t="s">
        <v>46</v>
      </c>
      <c r="F4" s="16" t="s">
        <v>15</v>
      </c>
      <c r="G4" s="16" t="s">
        <v>55</v>
      </c>
      <c r="H4" s="17" t="s">
        <v>56</v>
      </c>
      <c r="I4" s="18" t="s">
        <v>80</v>
      </c>
      <c r="J4" s="19" t="s">
        <v>57</v>
      </c>
    </row>
    <row r="5" spans="1:12" ht="12" x14ac:dyDescent="0.2">
      <c r="A5" s="39">
        <v>1001</v>
      </c>
      <c r="B5" s="40" t="s">
        <v>0</v>
      </c>
      <c r="C5" s="40" t="s">
        <v>58</v>
      </c>
      <c r="D5" s="74" t="s">
        <v>16</v>
      </c>
      <c r="E5" s="81">
        <v>-574.02</v>
      </c>
      <c r="F5" s="67"/>
      <c r="G5" s="67"/>
      <c r="H5" s="20">
        <f>SUM(E5:G5)</f>
        <v>-574.02</v>
      </c>
      <c r="I5" s="21"/>
      <c r="J5" s="22">
        <f>+I5+H5</f>
        <v>-574.02</v>
      </c>
      <c r="L5" s="64"/>
    </row>
    <row r="6" spans="1:12" ht="12" x14ac:dyDescent="0.2">
      <c r="A6" s="41">
        <v>1002</v>
      </c>
      <c r="B6" s="42" t="s">
        <v>0</v>
      </c>
      <c r="C6" s="42" t="s">
        <v>58</v>
      </c>
      <c r="D6" s="75" t="s">
        <v>17</v>
      </c>
      <c r="E6" s="82">
        <v>11573010.039999999</v>
      </c>
      <c r="F6" s="69"/>
      <c r="G6" s="69"/>
      <c r="H6" s="23">
        <f t="shared" ref="H6:H44" si="0">SUM(E6:G6)</f>
        <v>11573010.039999999</v>
      </c>
      <c r="I6" s="24"/>
      <c r="J6" s="25">
        <f>+I6+H6</f>
        <v>11573010.039999999</v>
      </c>
      <c r="L6" s="64"/>
    </row>
    <row r="7" spans="1:12" ht="12" x14ac:dyDescent="0.2">
      <c r="A7" s="41">
        <v>1003</v>
      </c>
      <c r="B7" s="42" t="s">
        <v>0</v>
      </c>
      <c r="C7" s="42" t="s">
        <v>59</v>
      </c>
      <c r="D7" s="75" t="s">
        <v>18</v>
      </c>
      <c r="E7" s="82">
        <v>2040.56</v>
      </c>
      <c r="F7" s="69"/>
      <c r="G7" s="69"/>
      <c r="H7" s="23">
        <f t="shared" si="0"/>
        <v>2040.56</v>
      </c>
      <c r="I7" s="24"/>
      <c r="J7" s="25">
        <f t="shared" ref="J7:J54" si="1">+I7+H7</f>
        <v>2040.56</v>
      </c>
      <c r="L7" s="64"/>
    </row>
    <row r="8" spans="1:12" ht="12" x14ac:dyDescent="0.2">
      <c r="A8" s="41">
        <v>1004</v>
      </c>
      <c r="B8" s="43" t="s">
        <v>0</v>
      </c>
      <c r="C8" s="43" t="s">
        <v>60</v>
      </c>
      <c r="D8" s="76" t="s">
        <v>1</v>
      </c>
      <c r="E8" s="83"/>
      <c r="F8" s="68">
        <v>-38.4</v>
      </c>
      <c r="G8" s="68">
        <v>-38.4</v>
      </c>
      <c r="H8" s="23">
        <f t="shared" si="0"/>
        <v>-76.8</v>
      </c>
      <c r="I8" s="24"/>
      <c r="J8" s="25">
        <f t="shared" si="1"/>
        <v>-76.8</v>
      </c>
    </row>
    <row r="9" spans="1:12" ht="12" x14ac:dyDescent="0.2">
      <c r="A9" s="44">
        <v>1008</v>
      </c>
      <c r="B9" s="45" t="s">
        <v>0</v>
      </c>
      <c r="C9" s="43" t="s">
        <v>60</v>
      </c>
      <c r="D9" s="75" t="s">
        <v>2</v>
      </c>
      <c r="E9" s="83"/>
      <c r="F9" s="68">
        <v>3595303.74</v>
      </c>
      <c r="G9" s="68">
        <v>2037388.12</v>
      </c>
      <c r="H9" s="23">
        <f t="shared" si="0"/>
        <v>5632691.8600000003</v>
      </c>
      <c r="I9" s="24"/>
      <c r="J9" s="25">
        <f t="shared" si="1"/>
        <v>5632691.8600000003</v>
      </c>
    </row>
    <row r="10" spans="1:12" ht="12" x14ac:dyDescent="0.2">
      <c r="A10" s="41">
        <v>1009</v>
      </c>
      <c r="B10" s="43" t="s">
        <v>0</v>
      </c>
      <c r="C10" s="43" t="s">
        <v>60</v>
      </c>
      <c r="D10" s="76" t="s">
        <v>3</v>
      </c>
      <c r="E10" s="83"/>
      <c r="F10" s="68">
        <v>1679598.83</v>
      </c>
      <c r="G10" s="68">
        <v>719833.19</v>
      </c>
      <c r="H10" s="23">
        <f t="shared" si="0"/>
        <v>2399432.02</v>
      </c>
      <c r="I10" s="24"/>
      <c r="J10" s="25">
        <f t="shared" si="1"/>
        <v>2399432.02</v>
      </c>
    </row>
    <row r="11" spans="1:12" ht="12" x14ac:dyDescent="0.2">
      <c r="A11" s="41">
        <v>1106</v>
      </c>
      <c r="B11" s="43" t="s">
        <v>0</v>
      </c>
      <c r="C11" s="43" t="s">
        <v>60</v>
      </c>
      <c r="D11" s="76" t="s">
        <v>4</v>
      </c>
      <c r="E11" s="83"/>
      <c r="F11" s="68">
        <v>5.74</v>
      </c>
      <c r="G11" s="68">
        <v>5.74</v>
      </c>
      <c r="H11" s="23">
        <f t="shared" si="0"/>
        <v>11.48</v>
      </c>
      <c r="I11" s="24"/>
      <c r="J11" s="25">
        <f t="shared" si="1"/>
        <v>11.48</v>
      </c>
    </row>
    <row r="12" spans="1:12" ht="12" x14ac:dyDescent="0.2">
      <c r="A12" s="44">
        <v>1107</v>
      </c>
      <c r="B12" s="45" t="s">
        <v>0</v>
      </c>
      <c r="C12" s="43" t="s">
        <v>60</v>
      </c>
      <c r="D12" s="75" t="s">
        <v>5</v>
      </c>
      <c r="E12" s="83"/>
      <c r="F12" s="68">
        <v>-1380.8</v>
      </c>
      <c r="G12" s="68">
        <v>-1380.8</v>
      </c>
      <c r="H12" s="23">
        <f t="shared" si="0"/>
        <v>-2761.6</v>
      </c>
      <c r="I12" s="24"/>
      <c r="J12" s="25">
        <f t="shared" si="1"/>
        <v>-2761.6</v>
      </c>
    </row>
    <row r="13" spans="1:12" ht="12" x14ac:dyDescent="0.2">
      <c r="A13" s="44">
        <v>1110</v>
      </c>
      <c r="B13" s="45" t="s">
        <v>0</v>
      </c>
      <c r="C13" s="43" t="s">
        <v>60</v>
      </c>
      <c r="D13" s="75" t="s">
        <v>6</v>
      </c>
      <c r="E13" s="83"/>
      <c r="F13" s="68">
        <v>218816.96</v>
      </c>
      <c r="G13" s="68">
        <v>189314.24</v>
      </c>
      <c r="H13" s="23">
        <f t="shared" si="0"/>
        <v>408131.19999999995</v>
      </c>
      <c r="I13" s="24"/>
      <c r="J13" s="25">
        <f t="shared" si="1"/>
        <v>408131.19999999995</v>
      </c>
    </row>
    <row r="14" spans="1:12" ht="12" x14ac:dyDescent="0.2">
      <c r="A14" s="41">
        <v>1011</v>
      </c>
      <c r="B14" s="42" t="s">
        <v>0</v>
      </c>
      <c r="C14" s="42" t="s">
        <v>61</v>
      </c>
      <c r="D14" s="75" t="s">
        <v>19</v>
      </c>
      <c r="E14" s="82">
        <v>-3124.56</v>
      </c>
      <c r="F14" s="69"/>
      <c r="G14" s="69"/>
      <c r="H14" s="23">
        <f t="shared" si="0"/>
        <v>-3124.56</v>
      </c>
      <c r="I14" s="24"/>
      <c r="J14" s="25">
        <f t="shared" si="1"/>
        <v>-3124.56</v>
      </c>
    </row>
    <row r="15" spans="1:12" ht="12" x14ac:dyDescent="0.2">
      <c r="A15" s="41">
        <v>1012</v>
      </c>
      <c r="B15" s="42" t="s">
        <v>0</v>
      </c>
      <c r="C15" s="42" t="s">
        <v>61</v>
      </c>
      <c r="D15" s="75" t="s">
        <v>20</v>
      </c>
      <c r="E15" s="82">
        <v>3195628.78</v>
      </c>
      <c r="F15" s="69"/>
      <c r="G15" s="69"/>
      <c r="H15" s="23">
        <f t="shared" si="0"/>
        <v>3195628.78</v>
      </c>
      <c r="I15" s="24"/>
      <c r="J15" s="25">
        <f t="shared" si="1"/>
        <v>3195628.78</v>
      </c>
    </row>
    <row r="16" spans="1:12" ht="12" x14ac:dyDescent="0.2">
      <c r="A16" s="41">
        <v>1021</v>
      </c>
      <c r="B16" s="42" t="s">
        <v>0</v>
      </c>
      <c r="C16" s="42" t="s">
        <v>62</v>
      </c>
      <c r="D16" s="75" t="s">
        <v>21</v>
      </c>
      <c r="E16" s="82">
        <v>-9738.43</v>
      </c>
      <c r="F16" s="69"/>
      <c r="G16" s="69"/>
      <c r="H16" s="23">
        <f t="shared" si="0"/>
        <v>-9738.43</v>
      </c>
      <c r="I16" s="24"/>
      <c r="J16" s="25">
        <f t="shared" si="1"/>
        <v>-9738.43</v>
      </c>
    </row>
    <row r="17" spans="1:10" ht="12" x14ac:dyDescent="0.2">
      <c r="A17" s="41">
        <v>1026</v>
      </c>
      <c r="B17" s="42" t="s">
        <v>0</v>
      </c>
      <c r="C17" s="42" t="s">
        <v>62</v>
      </c>
      <c r="D17" s="75" t="s">
        <v>22</v>
      </c>
      <c r="E17" s="82">
        <v>2672987.85</v>
      </c>
      <c r="F17" s="69"/>
      <c r="G17" s="69"/>
      <c r="H17" s="23">
        <f t="shared" si="0"/>
        <v>2672987.85</v>
      </c>
      <c r="I17" s="24"/>
      <c r="J17" s="25">
        <f t="shared" si="1"/>
        <v>2672987.85</v>
      </c>
    </row>
    <row r="18" spans="1:10" ht="12" x14ac:dyDescent="0.2">
      <c r="A18" s="41">
        <v>1030</v>
      </c>
      <c r="B18" s="42" t="s">
        <v>0</v>
      </c>
      <c r="C18" s="42" t="s">
        <v>63</v>
      </c>
      <c r="D18" s="75" t="s">
        <v>23</v>
      </c>
      <c r="E18" s="82">
        <v>-12129.39</v>
      </c>
      <c r="F18" s="69"/>
      <c r="G18" s="69"/>
      <c r="H18" s="23">
        <f t="shared" si="0"/>
        <v>-12129.39</v>
      </c>
      <c r="I18" s="24"/>
      <c r="J18" s="25">
        <f t="shared" si="1"/>
        <v>-12129.39</v>
      </c>
    </row>
    <row r="19" spans="1:10" ht="12" x14ac:dyDescent="0.2">
      <c r="A19" s="44">
        <v>1031</v>
      </c>
      <c r="B19" s="45" t="s">
        <v>0</v>
      </c>
      <c r="C19" s="42" t="s">
        <v>63</v>
      </c>
      <c r="D19" s="75" t="s">
        <v>24</v>
      </c>
      <c r="E19" s="82">
        <v>876762.47</v>
      </c>
      <c r="F19" s="69"/>
      <c r="G19" s="69"/>
      <c r="H19" s="23">
        <f t="shared" si="0"/>
        <v>876762.47</v>
      </c>
      <c r="I19" s="24"/>
      <c r="J19" s="25">
        <f t="shared" si="1"/>
        <v>876762.47</v>
      </c>
    </row>
    <row r="20" spans="1:10" ht="12" x14ac:dyDescent="0.2">
      <c r="A20" s="41">
        <v>1061</v>
      </c>
      <c r="B20" s="42" t="s">
        <v>0</v>
      </c>
      <c r="C20" s="42" t="s">
        <v>64</v>
      </c>
      <c r="D20" s="75" t="s">
        <v>25</v>
      </c>
      <c r="E20" s="82">
        <v>235150</v>
      </c>
      <c r="F20" s="69"/>
      <c r="G20" s="69"/>
      <c r="H20" s="23">
        <f t="shared" si="0"/>
        <v>235150</v>
      </c>
      <c r="I20" s="24"/>
      <c r="J20" s="25">
        <f t="shared" si="1"/>
        <v>235150</v>
      </c>
    </row>
    <row r="21" spans="1:10" ht="12" x14ac:dyDescent="0.2">
      <c r="A21" s="41">
        <v>1062</v>
      </c>
      <c r="B21" s="42" t="s">
        <v>0</v>
      </c>
      <c r="C21" s="42" t="s">
        <v>65</v>
      </c>
      <c r="D21" s="75" t="s">
        <v>26</v>
      </c>
      <c r="E21" s="82">
        <v>269644.90000000002</v>
      </c>
      <c r="F21" s="69"/>
      <c r="G21" s="69"/>
      <c r="H21" s="23">
        <f t="shared" si="0"/>
        <v>269644.90000000002</v>
      </c>
      <c r="I21" s="24">
        <v>22160</v>
      </c>
      <c r="J21" s="25">
        <f t="shared" si="1"/>
        <v>291804.90000000002</v>
      </c>
    </row>
    <row r="22" spans="1:10" ht="12" x14ac:dyDescent="0.2">
      <c r="A22" s="41">
        <v>1095</v>
      </c>
      <c r="B22" s="42" t="s">
        <v>0</v>
      </c>
      <c r="C22" s="42" t="s">
        <v>64</v>
      </c>
      <c r="D22" s="75" t="s">
        <v>27</v>
      </c>
      <c r="E22" s="82">
        <v>19775</v>
      </c>
      <c r="F22" s="69"/>
      <c r="G22" s="69"/>
      <c r="H22" s="23">
        <f t="shared" si="0"/>
        <v>19775</v>
      </c>
      <c r="I22" s="24"/>
      <c r="J22" s="25">
        <f t="shared" si="1"/>
        <v>19775</v>
      </c>
    </row>
    <row r="23" spans="1:10" ht="12" x14ac:dyDescent="0.2">
      <c r="A23" s="41">
        <v>1102</v>
      </c>
      <c r="B23" s="42" t="s">
        <v>0</v>
      </c>
      <c r="C23" s="42" t="s">
        <v>66</v>
      </c>
      <c r="D23" s="75" t="s">
        <v>28</v>
      </c>
      <c r="E23" s="82">
        <v>342229.79</v>
      </c>
      <c r="F23" s="69"/>
      <c r="G23" s="69"/>
      <c r="H23" s="23">
        <f t="shared" si="0"/>
        <v>342229.79</v>
      </c>
      <c r="I23" s="24"/>
      <c r="J23" s="25">
        <f t="shared" si="1"/>
        <v>342229.79</v>
      </c>
    </row>
    <row r="24" spans="1:10" ht="12" x14ac:dyDescent="0.2">
      <c r="A24" s="41">
        <v>1103</v>
      </c>
      <c r="B24" s="42" t="s">
        <v>0</v>
      </c>
      <c r="C24" s="42" t="s">
        <v>58</v>
      </c>
      <c r="D24" s="75" t="s">
        <v>29</v>
      </c>
      <c r="E24" s="82">
        <v>177.18</v>
      </c>
      <c r="F24" s="69"/>
      <c r="G24" s="69"/>
      <c r="H24" s="23">
        <f t="shared" si="0"/>
        <v>177.18</v>
      </c>
      <c r="I24" s="24"/>
      <c r="J24" s="25">
        <f t="shared" si="1"/>
        <v>177.18</v>
      </c>
    </row>
    <row r="25" spans="1:10" ht="12" x14ac:dyDescent="0.2">
      <c r="A25" s="44">
        <v>1201</v>
      </c>
      <c r="B25" s="45" t="s">
        <v>0</v>
      </c>
      <c r="C25" s="46" t="s">
        <v>58</v>
      </c>
      <c r="D25" s="75" t="s">
        <v>30</v>
      </c>
      <c r="E25" s="82">
        <v>-20927.82</v>
      </c>
      <c r="F25" s="69"/>
      <c r="G25" s="69"/>
      <c r="H25" s="23">
        <f t="shared" si="0"/>
        <v>-20927.82</v>
      </c>
      <c r="I25" s="24"/>
      <c r="J25" s="25">
        <f t="shared" si="1"/>
        <v>-20927.82</v>
      </c>
    </row>
    <row r="26" spans="1:10" ht="12" x14ac:dyDescent="0.2">
      <c r="A26" s="44">
        <v>1203</v>
      </c>
      <c r="B26" s="45" t="s">
        <v>0</v>
      </c>
      <c r="C26" s="46" t="s">
        <v>61</v>
      </c>
      <c r="D26" s="75" t="s">
        <v>31</v>
      </c>
      <c r="E26" s="82">
        <v>-9534.8799999999992</v>
      </c>
      <c r="F26" s="69"/>
      <c r="G26" s="69"/>
      <c r="H26" s="23">
        <f t="shared" si="0"/>
        <v>-9534.8799999999992</v>
      </c>
      <c r="I26" s="24"/>
      <c r="J26" s="25">
        <f t="shared" si="1"/>
        <v>-9534.8799999999992</v>
      </c>
    </row>
    <row r="27" spans="1:10" ht="12" x14ac:dyDescent="0.2">
      <c r="A27" s="44">
        <v>1205</v>
      </c>
      <c r="B27" s="45" t="s">
        <v>0</v>
      </c>
      <c r="C27" s="46" t="s">
        <v>62</v>
      </c>
      <c r="D27" s="75" t="s">
        <v>32</v>
      </c>
      <c r="E27" s="82">
        <v>-17783.22</v>
      </c>
      <c r="F27" s="69"/>
      <c r="G27" s="69"/>
      <c r="H27" s="23">
        <f t="shared" si="0"/>
        <v>-17783.22</v>
      </c>
      <c r="I27" s="24"/>
      <c r="J27" s="25">
        <f t="shared" si="1"/>
        <v>-17783.22</v>
      </c>
    </row>
    <row r="28" spans="1:10" ht="12" x14ac:dyDescent="0.2">
      <c r="A28" s="44">
        <v>1221</v>
      </c>
      <c r="B28" s="45" t="s">
        <v>0</v>
      </c>
      <c r="C28" s="46" t="s">
        <v>58</v>
      </c>
      <c r="D28" s="75" t="s">
        <v>33</v>
      </c>
      <c r="E28" s="82">
        <v>3049969.69</v>
      </c>
      <c r="F28" s="69"/>
      <c r="G28" s="69"/>
      <c r="H28" s="23">
        <f t="shared" si="0"/>
        <v>3049969.69</v>
      </c>
      <c r="I28" s="24"/>
      <c r="J28" s="25">
        <f t="shared" si="1"/>
        <v>3049969.69</v>
      </c>
    </row>
    <row r="29" spans="1:10" ht="12" x14ac:dyDescent="0.2">
      <c r="A29" s="44">
        <v>1223</v>
      </c>
      <c r="B29" s="45" t="s">
        <v>0</v>
      </c>
      <c r="C29" s="46" t="s">
        <v>61</v>
      </c>
      <c r="D29" s="75" t="s">
        <v>34</v>
      </c>
      <c r="E29" s="82">
        <v>594707.92000000004</v>
      </c>
      <c r="F29" s="69"/>
      <c r="G29" s="69"/>
      <c r="H29" s="23">
        <f t="shared" si="0"/>
        <v>594707.92000000004</v>
      </c>
      <c r="I29" s="24"/>
      <c r="J29" s="25">
        <f t="shared" si="1"/>
        <v>594707.92000000004</v>
      </c>
    </row>
    <row r="30" spans="1:10" ht="12" x14ac:dyDescent="0.2">
      <c r="A30" s="44">
        <v>1225</v>
      </c>
      <c r="B30" s="45" t="s">
        <v>0</v>
      </c>
      <c r="C30" s="46" t="s">
        <v>62</v>
      </c>
      <c r="D30" s="75" t="s">
        <v>35</v>
      </c>
      <c r="E30" s="82">
        <v>368790.11</v>
      </c>
      <c r="F30" s="69"/>
      <c r="G30" s="69"/>
      <c r="H30" s="23">
        <f t="shared" si="0"/>
        <v>368790.11</v>
      </c>
      <c r="I30" s="24"/>
      <c r="J30" s="25">
        <f t="shared" si="1"/>
        <v>368790.11</v>
      </c>
    </row>
    <row r="31" spans="1:10" ht="12" x14ac:dyDescent="0.2">
      <c r="A31" s="44">
        <v>1227</v>
      </c>
      <c r="B31" s="45" t="s">
        <v>0</v>
      </c>
      <c r="C31" s="46" t="s">
        <v>63</v>
      </c>
      <c r="D31" s="75" t="s">
        <v>36</v>
      </c>
      <c r="E31" s="82">
        <v>165768.32999999999</v>
      </c>
      <c r="F31" s="69"/>
      <c r="G31" s="69"/>
      <c r="H31" s="23">
        <f t="shared" si="0"/>
        <v>165768.32999999999</v>
      </c>
      <c r="I31" s="24"/>
      <c r="J31" s="25">
        <f t="shared" si="1"/>
        <v>165768.32999999999</v>
      </c>
    </row>
    <row r="32" spans="1:10" ht="12" x14ac:dyDescent="0.2">
      <c r="A32" s="41">
        <v>1330</v>
      </c>
      <c r="B32" s="42" t="s">
        <v>0</v>
      </c>
      <c r="C32" s="42" t="s">
        <v>58</v>
      </c>
      <c r="D32" s="75" t="s">
        <v>37</v>
      </c>
      <c r="E32" s="82">
        <v>27174165.66</v>
      </c>
      <c r="F32" s="69"/>
      <c r="G32" s="69"/>
      <c r="H32" s="23">
        <f t="shared" si="0"/>
        <v>27174165.66</v>
      </c>
      <c r="I32" s="24"/>
      <c r="J32" s="25">
        <f t="shared" si="1"/>
        <v>27174165.66</v>
      </c>
    </row>
    <row r="33" spans="1:13" ht="12" x14ac:dyDescent="0.2">
      <c r="A33" s="44">
        <v>1332</v>
      </c>
      <c r="B33" s="45" t="s">
        <v>0</v>
      </c>
      <c r="C33" s="46" t="s">
        <v>61</v>
      </c>
      <c r="D33" s="75" t="s">
        <v>38</v>
      </c>
      <c r="E33" s="82">
        <v>8034661.7599999998</v>
      </c>
      <c r="F33" s="69"/>
      <c r="G33" s="69"/>
      <c r="H33" s="23">
        <f t="shared" si="0"/>
        <v>8034661.7599999998</v>
      </c>
      <c r="I33" s="24"/>
      <c r="J33" s="25">
        <f t="shared" si="1"/>
        <v>8034661.7599999998</v>
      </c>
    </row>
    <row r="34" spans="1:13" ht="12" x14ac:dyDescent="0.2">
      <c r="A34" s="44">
        <v>1334</v>
      </c>
      <c r="B34" s="45" t="s">
        <v>0</v>
      </c>
      <c r="C34" s="42" t="s">
        <v>62</v>
      </c>
      <c r="D34" s="75" t="s">
        <v>39</v>
      </c>
      <c r="E34" s="82">
        <v>6254345.5899999999</v>
      </c>
      <c r="F34" s="69"/>
      <c r="G34" s="69"/>
      <c r="H34" s="23">
        <f t="shared" si="0"/>
        <v>6254345.5899999999</v>
      </c>
      <c r="I34" s="24"/>
      <c r="J34" s="25">
        <f t="shared" si="1"/>
        <v>6254345.5899999999</v>
      </c>
    </row>
    <row r="35" spans="1:13" ht="12" x14ac:dyDescent="0.2">
      <c r="A35" s="44">
        <v>1336</v>
      </c>
      <c r="B35" s="45" t="s">
        <v>0</v>
      </c>
      <c r="C35" s="46" t="s">
        <v>63</v>
      </c>
      <c r="D35" s="75" t="s">
        <v>40</v>
      </c>
      <c r="E35" s="82">
        <v>2357340.2000000002</v>
      </c>
      <c r="F35" s="69"/>
      <c r="G35" s="69"/>
      <c r="H35" s="23">
        <f t="shared" si="0"/>
        <v>2357340.2000000002</v>
      </c>
      <c r="I35" s="24"/>
      <c r="J35" s="25">
        <f t="shared" si="1"/>
        <v>2357340.2000000002</v>
      </c>
    </row>
    <row r="36" spans="1:13" ht="12" x14ac:dyDescent="0.2">
      <c r="A36" s="48" t="s">
        <v>74</v>
      </c>
      <c r="B36" s="45" t="s">
        <v>0</v>
      </c>
      <c r="C36" s="46" t="s">
        <v>77</v>
      </c>
      <c r="D36" s="45" t="s">
        <v>76</v>
      </c>
      <c r="E36" s="84"/>
      <c r="F36" s="69"/>
      <c r="G36" s="69"/>
      <c r="H36" s="23">
        <f t="shared" si="0"/>
        <v>0</v>
      </c>
      <c r="I36" s="24">
        <v>784000</v>
      </c>
      <c r="J36" s="25">
        <f t="shared" si="1"/>
        <v>784000</v>
      </c>
      <c r="K36" s="2">
        <f>+J36/24500</f>
        <v>32</v>
      </c>
    </row>
    <row r="37" spans="1:13" ht="12" x14ac:dyDescent="0.2">
      <c r="A37" s="48" t="s">
        <v>75</v>
      </c>
      <c r="B37" s="45" t="s">
        <v>0</v>
      </c>
      <c r="C37" s="46" t="s">
        <v>77</v>
      </c>
      <c r="D37" s="75" t="s">
        <v>78</v>
      </c>
      <c r="E37" s="84"/>
      <c r="F37" s="69"/>
      <c r="G37" s="70"/>
      <c r="H37" s="23">
        <f t="shared" si="0"/>
        <v>0</v>
      </c>
      <c r="I37" s="24">
        <v>180000</v>
      </c>
      <c r="J37" s="25">
        <f t="shared" si="1"/>
        <v>180000</v>
      </c>
      <c r="K37" s="2">
        <f>+J37/45000</f>
        <v>4</v>
      </c>
    </row>
    <row r="38" spans="1:13" ht="12" x14ac:dyDescent="0.2">
      <c r="A38" s="41">
        <v>4020</v>
      </c>
      <c r="B38" s="42" t="s">
        <v>0</v>
      </c>
      <c r="C38" s="42" t="s">
        <v>66</v>
      </c>
      <c r="D38" s="75" t="s">
        <v>41</v>
      </c>
      <c r="E38" s="82">
        <v>2961.57</v>
      </c>
      <c r="F38" s="70"/>
      <c r="G38" s="70"/>
      <c r="H38" s="23">
        <f t="shared" si="0"/>
        <v>2961.57</v>
      </c>
      <c r="I38" s="24"/>
      <c r="J38" s="25">
        <f t="shared" si="1"/>
        <v>2961.57</v>
      </c>
      <c r="K38" s="2">
        <f>+K37+K36</f>
        <v>36</v>
      </c>
    </row>
    <row r="39" spans="1:13" ht="12" x14ac:dyDescent="0.2">
      <c r="A39" s="53">
        <v>40016</v>
      </c>
      <c r="B39" s="52" t="s">
        <v>0</v>
      </c>
      <c r="C39" s="42" t="s">
        <v>66</v>
      </c>
      <c r="D39" s="52" t="s">
        <v>42</v>
      </c>
      <c r="E39" s="82">
        <v>8835</v>
      </c>
      <c r="F39" s="70"/>
      <c r="G39" s="70"/>
      <c r="H39" s="23">
        <f t="shared" si="0"/>
        <v>8835</v>
      </c>
      <c r="I39" s="24"/>
      <c r="J39" s="25">
        <f t="shared" si="1"/>
        <v>8835</v>
      </c>
    </row>
    <row r="40" spans="1:13" ht="12" x14ac:dyDescent="0.2">
      <c r="A40" s="41">
        <v>40024</v>
      </c>
      <c r="B40" s="42" t="s">
        <v>0</v>
      </c>
      <c r="C40" s="42" t="s">
        <v>66</v>
      </c>
      <c r="D40" s="75" t="s">
        <v>43</v>
      </c>
      <c r="E40" s="82">
        <v>151.71</v>
      </c>
      <c r="F40" s="70"/>
      <c r="G40" s="70"/>
      <c r="H40" s="23">
        <f t="shared" si="0"/>
        <v>151.71</v>
      </c>
      <c r="I40" s="24"/>
      <c r="J40" s="25">
        <f t="shared" si="1"/>
        <v>151.71</v>
      </c>
    </row>
    <row r="41" spans="1:13" ht="12" x14ac:dyDescent="0.2">
      <c r="A41" s="41">
        <v>40025</v>
      </c>
      <c r="B41" s="42" t="s">
        <v>0</v>
      </c>
      <c r="C41" s="42" t="s">
        <v>66</v>
      </c>
      <c r="D41" s="75" t="s">
        <v>44</v>
      </c>
      <c r="E41" s="82">
        <v>9228.14</v>
      </c>
      <c r="F41" s="70"/>
      <c r="G41" s="70"/>
      <c r="H41" s="23">
        <f t="shared" si="0"/>
        <v>9228.14</v>
      </c>
      <c r="I41" s="24"/>
      <c r="J41" s="25">
        <f t="shared" si="1"/>
        <v>9228.14</v>
      </c>
    </row>
    <row r="42" spans="1:13" ht="12" x14ac:dyDescent="0.2">
      <c r="A42" s="44">
        <v>4028</v>
      </c>
      <c r="B42" s="45" t="s">
        <v>0</v>
      </c>
      <c r="C42" s="46" t="s">
        <v>67</v>
      </c>
      <c r="D42" s="75" t="s">
        <v>67</v>
      </c>
      <c r="E42" s="82">
        <v>29558</v>
      </c>
      <c r="F42" s="70"/>
      <c r="G42" s="70"/>
      <c r="H42" s="23">
        <f t="shared" si="0"/>
        <v>29558</v>
      </c>
      <c r="I42" s="24"/>
      <c r="J42" s="25">
        <f t="shared" si="1"/>
        <v>29558</v>
      </c>
    </row>
    <row r="43" spans="1:13" ht="12" x14ac:dyDescent="0.2">
      <c r="A43" s="48" t="s">
        <v>87</v>
      </c>
      <c r="B43" s="45" t="s">
        <v>0</v>
      </c>
      <c r="C43" s="42" t="s">
        <v>66</v>
      </c>
      <c r="D43" s="75" t="s">
        <v>88</v>
      </c>
      <c r="E43" s="82">
        <v>-741.5</v>
      </c>
      <c r="F43" s="70"/>
      <c r="G43" s="70"/>
      <c r="H43" s="23">
        <f t="shared" si="0"/>
        <v>-741.5</v>
      </c>
      <c r="I43" s="24"/>
      <c r="J43" s="25">
        <f t="shared" si="1"/>
        <v>-741.5</v>
      </c>
    </row>
    <row r="44" spans="1:13" ht="12" x14ac:dyDescent="0.2">
      <c r="A44" s="41">
        <v>740005</v>
      </c>
      <c r="B44" s="42" t="s">
        <v>7</v>
      </c>
      <c r="C44" s="42" t="s">
        <v>66</v>
      </c>
      <c r="D44" s="75" t="s">
        <v>45</v>
      </c>
      <c r="E44" s="82">
        <v>1685.77</v>
      </c>
      <c r="F44" s="70"/>
      <c r="G44" s="70"/>
      <c r="H44" s="23">
        <f t="shared" si="0"/>
        <v>1685.77</v>
      </c>
      <c r="I44" s="24"/>
      <c r="J44" s="25">
        <f t="shared" si="1"/>
        <v>1685.77</v>
      </c>
    </row>
    <row r="45" spans="1:13" ht="12" x14ac:dyDescent="0.2">
      <c r="A45" s="41">
        <v>750521</v>
      </c>
      <c r="B45" s="43" t="s">
        <v>7</v>
      </c>
      <c r="C45" s="43" t="s">
        <v>68</v>
      </c>
      <c r="D45" s="76" t="s">
        <v>8</v>
      </c>
      <c r="E45" s="83"/>
      <c r="F45" s="68">
        <v>-46717.440000000002</v>
      </c>
      <c r="G45" s="71">
        <v>-20021.759999999998</v>
      </c>
      <c r="H45" s="23">
        <f t="shared" ref="H45:H54" si="2">SUM(E45:G45)</f>
        <v>-66739.199999999997</v>
      </c>
      <c r="I45" s="24"/>
      <c r="J45" s="25">
        <f t="shared" si="1"/>
        <v>-66739.199999999997</v>
      </c>
      <c r="M45" s="66"/>
    </row>
    <row r="46" spans="1:13" x14ac:dyDescent="0.2">
      <c r="A46" s="41">
        <v>750522</v>
      </c>
      <c r="B46" s="43" t="s">
        <v>7</v>
      </c>
      <c r="C46" s="43" t="s">
        <v>68</v>
      </c>
      <c r="D46" s="76" t="s">
        <v>69</v>
      </c>
      <c r="E46" s="84"/>
      <c r="F46" s="70">
        <v>0</v>
      </c>
      <c r="G46" s="70"/>
      <c r="H46" s="23">
        <f t="shared" si="2"/>
        <v>0</v>
      </c>
      <c r="I46" s="24"/>
      <c r="J46" s="25">
        <f t="shared" si="1"/>
        <v>0</v>
      </c>
      <c r="M46" s="66"/>
    </row>
    <row r="47" spans="1:13" ht="12" x14ac:dyDescent="0.2">
      <c r="A47" s="41">
        <v>750523</v>
      </c>
      <c r="B47" s="43" t="s">
        <v>7</v>
      </c>
      <c r="C47" s="43" t="s">
        <v>68</v>
      </c>
      <c r="D47" s="76" t="s">
        <v>9</v>
      </c>
      <c r="E47" s="83"/>
      <c r="F47" s="68">
        <v>-14533.12</v>
      </c>
      <c r="G47" s="71">
        <v>-6228.48</v>
      </c>
      <c r="H47" s="23">
        <f t="shared" si="2"/>
        <v>-20761.599999999999</v>
      </c>
      <c r="I47" s="24"/>
      <c r="J47" s="25">
        <f t="shared" si="1"/>
        <v>-20761.599999999999</v>
      </c>
      <c r="M47" s="66"/>
    </row>
    <row r="48" spans="1:13" ht="12" x14ac:dyDescent="0.2">
      <c r="A48" s="44">
        <v>751120</v>
      </c>
      <c r="B48" s="47" t="s">
        <v>7</v>
      </c>
      <c r="C48" s="43" t="s">
        <v>68</v>
      </c>
      <c r="D48" s="76" t="s">
        <v>10</v>
      </c>
      <c r="E48" s="83"/>
      <c r="F48" s="68">
        <v>70.400000000000006</v>
      </c>
      <c r="G48" s="71">
        <v>70.400000000000006</v>
      </c>
      <c r="H48" s="23">
        <f t="shared" si="2"/>
        <v>140.80000000000001</v>
      </c>
      <c r="I48" s="24"/>
      <c r="J48" s="25">
        <f t="shared" si="1"/>
        <v>140.80000000000001</v>
      </c>
      <c r="M48" s="66"/>
    </row>
    <row r="49" spans="1:13" ht="12" x14ac:dyDescent="0.2">
      <c r="A49" s="44">
        <v>751520</v>
      </c>
      <c r="B49" s="45" t="s">
        <v>7</v>
      </c>
      <c r="C49" s="43" t="s">
        <v>68</v>
      </c>
      <c r="D49" s="75" t="s">
        <v>11</v>
      </c>
      <c r="E49" s="83"/>
      <c r="F49" s="68">
        <v>-41.6</v>
      </c>
      <c r="G49" s="71">
        <v>-41.6</v>
      </c>
      <c r="H49" s="23">
        <f t="shared" si="2"/>
        <v>-83.2</v>
      </c>
      <c r="I49" s="24"/>
      <c r="J49" s="25">
        <f t="shared" si="1"/>
        <v>-83.2</v>
      </c>
      <c r="M49" s="66"/>
    </row>
    <row r="50" spans="1:13" ht="12" x14ac:dyDescent="0.2">
      <c r="A50" s="53">
        <v>751521</v>
      </c>
      <c r="B50" s="52" t="s">
        <v>7</v>
      </c>
      <c r="C50" s="43" t="s">
        <v>68</v>
      </c>
      <c r="D50" s="51" t="s">
        <v>12</v>
      </c>
      <c r="E50" s="83"/>
      <c r="F50" s="68">
        <v>-47057.919999999998</v>
      </c>
      <c r="G50" s="71">
        <v>-20167.68</v>
      </c>
      <c r="H50" s="23">
        <f t="shared" si="2"/>
        <v>-67225.600000000006</v>
      </c>
      <c r="I50" s="24"/>
      <c r="J50" s="25">
        <f t="shared" si="1"/>
        <v>-67225.600000000006</v>
      </c>
      <c r="M50" s="66"/>
    </row>
    <row r="51" spans="1:13" ht="12" x14ac:dyDescent="0.2">
      <c r="A51" s="44">
        <v>751522</v>
      </c>
      <c r="B51" s="45" t="s">
        <v>7</v>
      </c>
      <c r="C51" s="43" t="s">
        <v>68</v>
      </c>
      <c r="D51" s="75" t="s">
        <v>13</v>
      </c>
      <c r="E51" s="83"/>
      <c r="F51" s="68">
        <v>51.2</v>
      </c>
      <c r="G51" s="68">
        <v>51.2</v>
      </c>
      <c r="H51" s="23">
        <f t="shared" si="2"/>
        <v>102.4</v>
      </c>
      <c r="I51" s="24"/>
      <c r="J51" s="25">
        <f t="shared" si="1"/>
        <v>102.4</v>
      </c>
      <c r="M51" s="66"/>
    </row>
    <row r="52" spans="1:13" ht="12" x14ac:dyDescent="0.2">
      <c r="A52" s="53">
        <v>751523</v>
      </c>
      <c r="B52" s="52" t="s">
        <v>7</v>
      </c>
      <c r="C52" s="51" t="s">
        <v>14</v>
      </c>
      <c r="D52" s="75"/>
      <c r="E52" s="83"/>
      <c r="F52" s="68">
        <v>-14479.36</v>
      </c>
      <c r="G52" s="68">
        <v>-6205.44</v>
      </c>
      <c r="H52" s="23">
        <f t="shared" si="2"/>
        <v>-20684.8</v>
      </c>
      <c r="I52" s="24"/>
      <c r="J52" s="25">
        <f t="shared" si="1"/>
        <v>-20684.8</v>
      </c>
      <c r="M52" s="66"/>
    </row>
    <row r="53" spans="1:13" ht="12" x14ac:dyDescent="0.2">
      <c r="A53" s="45">
        <v>759820</v>
      </c>
      <c r="B53" s="47" t="s">
        <v>7</v>
      </c>
      <c r="C53" s="43" t="s">
        <v>68</v>
      </c>
      <c r="D53" s="75" t="s">
        <v>70</v>
      </c>
      <c r="E53" s="83"/>
      <c r="F53" s="68">
        <v>-671088.57999999996</v>
      </c>
      <c r="G53" s="68">
        <v>-287605.56</v>
      </c>
      <c r="H53" s="23">
        <f t="shared" si="2"/>
        <v>-958694.1399999999</v>
      </c>
      <c r="I53" s="24"/>
      <c r="J53" s="25">
        <f t="shared" si="1"/>
        <v>-958694.1399999999</v>
      </c>
      <c r="M53" s="66"/>
    </row>
    <row r="54" spans="1:13" ht="12" x14ac:dyDescent="0.2">
      <c r="A54" s="54">
        <v>759822</v>
      </c>
      <c r="B54" s="55" t="s">
        <v>7</v>
      </c>
      <c r="C54" s="56" t="s">
        <v>68</v>
      </c>
      <c r="D54" s="77" t="s">
        <v>71</v>
      </c>
      <c r="E54" s="85"/>
      <c r="F54" s="58">
        <v>-364766.86</v>
      </c>
      <c r="G54" s="58">
        <v>-156328.31</v>
      </c>
      <c r="H54" s="26">
        <f t="shared" si="2"/>
        <v>-521095.17</v>
      </c>
      <c r="I54" s="27"/>
      <c r="J54" s="28">
        <f t="shared" si="1"/>
        <v>-521095.17</v>
      </c>
      <c r="M54" s="66"/>
    </row>
    <row r="55" spans="1:13" x14ac:dyDescent="0.2">
      <c r="A55" s="29" t="s">
        <v>56</v>
      </c>
      <c r="B55" s="30"/>
      <c r="C55" s="30"/>
      <c r="D55" s="78"/>
      <c r="E55" s="86">
        <f t="shared" ref="E55:J55" si="3">SUM(E5:E54)</f>
        <v>67165022.199999973</v>
      </c>
      <c r="F55" s="31">
        <f t="shared" si="3"/>
        <v>4333742.79</v>
      </c>
      <c r="G55" s="31">
        <f>SUM(G5:G54)</f>
        <v>2448644.8600000008</v>
      </c>
      <c r="H55" s="32">
        <f t="shared" si="3"/>
        <v>73947409.849999994</v>
      </c>
      <c r="I55" s="33">
        <f t="shared" si="3"/>
        <v>986160</v>
      </c>
      <c r="J55" s="34">
        <f t="shared" si="3"/>
        <v>74933569.849999994</v>
      </c>
    </row>
    <row r="56" spans="1:13" x14ac:dyDescent="0.2">
      <c r="A56" s="35"/>
      <c r="D56" s="2" t="s">
        <v>91</v>
      </c>
      <c r="E56" s="3">
        <v>67165022.200000003</v>
      </c>
      <c r="F56" s="3">
        <v>4333742.79</v>
      </c>
      <c r="G56" s="3">
        <v>2448644.86</v>
      </c>
      <c r="H56" s="4">
        <f>SUM(E56:G56)</f>
        <v>73947409.850000009</v>
      </c>
      <c r="I56" s="5">
        <v>986160</v>
      </c>
      <c r="J56" s="36">
        <f>+I56+H56</f>
        <v>74933569.850000009</v>
      </c>
    </row>
    <row r="57" spans="1:13" x14ac:dyDescent="0.2">
      <c r="D57" s="37" t="s">
        <v>72</v>
      </c>
      <c r="E57" s="3">
        <f>+E56-E55</f>
        <v>0</v>
      </c>
      <c r="F57" s="3">
        <f>+F56-F55</f>
        <v>0</v>
      </c>
      <c r="G57" s="3">
        <f>+G56-G55</f>
        <v>0</v>
      </c>
      <c r="I57" s="3">
        <f>+I56-I55</f>
        <v>0</v>
      </c>
      <c r="J57" s="36">
        <f>SUM(E57:I57)</f>
        <v>0</v>
      </c>
    </row>
    <row r="58" spans="1:13" x14ac:dyDescent="0.2">
      <c r="H58" s="38"/>
      <c r="I58" s="5"/>
      <c r="J58" s="6"/>
    </row>
    <row r="59" spans="1:13" x14ac:dyDescent="0.2">
      <c r="G59" s="59"/>
      <c r="H59" s="4"/>
      <c r="I59" s="5"/>
      <c r="J59" s="6"/>
    </row>
    <row r="60" spans="1:13" x14ac:dyDescent="0.2">
      <c r="G60" s="59"/>
      <c r="H60" s="4"/>
      <c r="I60" s="5"/>
      <c r="J60" s="6"/>
    </row>
  </sheetData>
  <pageMargins left="0.7" right="0.7" top="0.5" bottom="0.5" header="0.3" footer="0.3"/>
  <pageSetup scale="82" orientation="landscape" r:id="rId1"/>
  <headerFooter>
    <oddFooter>&amp;C&amp;D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3" sqref="A3"/>
    </sheetView>
  </sheetViews>
  <sheetFormatPr defaultRowHeight="15" x14ac:dyDescent="0.25"/>
  <cols>
    <col min="1" max="1" width="34.140625" bestFit="1" customWidth="1"/>
    <col min="2" max="2" width="15.140625" style="62" bestFit="1" customWidth="1"/>
  </cols>
  <sheetData>
    <row r="1" spans="1:2" x14ac:dyDescent="0.25">
      <c r="A1" s="1" t="s">
        <v>82</v>
      </c>
    </row>
    <row r="2" spans="1:2" x14ac:dyDescent="0.25">
      <c r="A2" s="7" t="s">
        <v>92</v>
      </c>
    </row>
    <row r="3" spans="1:2" x14ac:dyDescent="0.25">
      <c r="A3" s="60" t="s">
        <v>84</v>
      </c>
      <c r="B3" s="62" t="s">
        <v>86</v>
      </c>
    </row>
    <row r="4" spans="1:2" x14ac:dyDescent="0.25">
      <c r="A4" s="61" t="s">
        <v>65</v>
      </c>
      <c r="B4" s="62">
        <v>291804.90000000002</v>
      </c>
    </row>
    <row r="5" spans="1:2" x14ac:dyDescent="0.25">
      <c r="A5" s="61" t="s">
        <v>61</v>
      </c>
      <c r="B5" s="62">
        <v>11812339.02</v>
      </c>
    </row>
    <row r="6" spans="1:2" x14ac:dyDescent="0.25">
      <c r="A6" s="61" t="s">
        <v>63</v>
      </c>
      <c r="B6" s="62">
        <v>3387741.6100000003</v>
      </c>
    </row>
    <row r="7" spans="1:2" x14ac:dyDescent="0.25">
      <c r="A7" s="61" t="s">
        <v>64</v>
      </c>
      <c r="B7" s="62">
        <v>254925</v>
      </c>
    </row>
    <row r="8" spans="1:2" x14ac:dyDescent="0.25">
      <c r="A8" s="61" t="s">
        <v>14</v>
      </c>
      <c r="B8" s="62">
        <v>-20684.8</v>
      </c>
    </row>
    <row r="9" spans="1:2" x14ac:dyDescent="0.25">
      <c r="A9" s="61" t="s">
        <v>77</v>
      </c>
      <c r="B9" s="62">
        <v>964000</v>
      </c>
    </row>
    <row r="10" spans="1:2" x14ac:dyDescent="0.25">
      <c r="A10" s="61" t="s">
        <v>66</v>
      </c>
      <c r="B10" s="62">
        <v>364350.48000000004</v>
      </c>
    </row>
    <row r="11" spans="1:2" x14ac:dyDescent="0.25">
      <c r="A11" s="61" t="s">
        <v>59</v>
      </c>
      <c r="B11" s="62">
        <v>2040.56</v>
      </c>
    </row>
    <row r="12" spans="1:2" x14ac:dyDescent="0.25">
      <c r="A12" s="61" t="s">
        <v>67</v>
      </c>
      <c r="B12" s="62">
        <v>29558</v>
      </c>
    </row>
    <row r="13" spans="1:2" x14ac:dyDescent="0.25">
      <c r="A13" s="61" t="s">
        <v>60</v>
      </c>
      <c r="B13" s="62">
        <v>8437428.1600000001</v>
      </c>
    </row>
    <row r="14" spans="1:2" x14ac:dyDescent="0.25">
      <c r="A14" s="61" t="s">
        <v>68</v>
      </c>
      <c r="B14" s="62">
        <v>-1634355.7099999997</v>
      </c>
    </row>
    <row r="15" spans="1:2" x14ac:dyDescent="0.25">
      <c r="A15" s="61" t="s">
        <v>58</v>
      </c>
      <c r="B15" s="62">
        <v>41775820.729999997</v>
      </c>
    </row>
    <row r="16" spans="1:2" x14ac:dyDescent="0.25">
      <c r="A16" s="61" t="s">
        <v>62</v>
      </c>
      <c r="B16" s="62">
        <v>9268601.8999999985</v>
      </c>
    </row>
    <row r="17" spans="1:2" x14ac:dyDescent="0.25">
      <c r="A17" s="61" t="s">
        <v>85</v>
      </c>
      <c r="B17" s="62">
        <v>74933569.849999994</v>
      </c>
    </row>
  </sheetData>
  <pageMargins left="0.7" right="0.7" top="0.75" bottom="0.75" header="0.3" footer="0.3"/>
  <pageSetup orientation="portrait" r:id="rId2"/>
  <headerFoot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62"/>
  <sheetViews>
    <sheetView tabSelected="1" workbookViewId="0">
      <selection activeCell="D9" sqref="D9"/>
    </sheetView>
  </sheetViews>
  <sheetFormatPr defaultRowHeight="11.25" x14ac:dyDescent="0.2"/>
  <cols>
    <col min="1" max="1" width="10.42578125" style="93" customWidth="1"/>
    <col min="2" max="2" width="9.85546875" style="2" customWidth="1"/>
    <col min="3" max="3" width="20.7109375" style="2" customWidth="1"/>
    <col min="4" max="4" width="30.28515625" style="2" customWidth="1"/>
    <col min="5" max="5" width="11.7109375" style="3" bestFit="1" customWidth="1"/>
    <col min="6" max="6" width="10.85546875" style="3" bestFit="1" customWidth="1"/>
    <col min="7" max="7" width="11.28515625" style="3" customWidth="1"/>
    <col min="8" max="8" width="10.5703125" style="3" customWidth="1"/>
    <col min="9" max="9" width="11.28515625" style="3" customWidth="1"/>
    <col min="10" max="10" width="12.140625" style="3" customWidth="1"/>
    <col min="11" max="11" width="9" style="2" customWidth="1"/>
    <col min="12" max="12" width="9.140625" style="2" customWidth="1"/>
    <col min="13" max="16384" width="9.140625" style="2"/>
  </cols>
  <sheetData>
    <row r="1" spans="1:12" x14ac:dyDescent="0.2">
      <c r="A1" s="87" t="s">
        <v>82</v>
      </c>
      <c r="H1" s="4"/>
      <c r="I1" s="5"/>
      <c r="J1" s="6"/>
    </row>
    <row r="2" spans="1:12" x14ac:dyDescent="0.2">
      <c r="A2" s="88" t="s">
        <v>100</v>
      </c>
      <c r="H2" s="4"/>
      <c r="I2" s="5"/>
      <c r="J2" s="6"/>
    </row>
    <row r="3" spans="1:12" x14ac:dyDescent="0.2">
      <c r="A3" s="89"/>
      <c r="B3" s="9"/>
      <c r="C3" s="9"/>
      <c r="D3" s="72"/>
      <c r="E3" s="79" t="s">
        <v>47</v>
      </c>
      <c r="F3" s="10" t="s">
        <v>48</v>
      </c>
      <c r="G3" s="10" t="s">
        <v>49</v>
      </c>
      <c r="H3" s="105" t="s">
        <v>81</v>
      </c>
      <c r="I3" s="12" t="s">
        <v>79</v>
      </c>
      <c r="J3" s="13"/>
    </row>
    <row r="4" spans="1:12" ht="12" thickBot="1" x14ac:dyDescent="0.25">
      <c r="A4" s="90" t="s">
        <v>51</v>
      </c>
      <c r="B4" s="15" t="s">
        <v>52</v>
      </c>
      <c r="C4" s="15" t="s">
        <v>53</v>
      </c>
      <c r="D4" s="73" t="s">
        <v>54</v>
      </c>
      <c r="E4" s="80" t="s">
        <v>46</v>
      </c>
      <c r="F4" s="16" t="s">
        <v>15</v>
      </c>
      <c r="G4" s="16" t="s">
        <v>55</v>
      </c>
      <c r="H4" s="106" t="s">
        <v>56</v>
      </c>
      <c r="I4" s="18" t="s">
        <v>80</v>
      </c>
      <c r="J4" s="19" t="s">
        <v>102</v>
      </c>
    </row>
    <row r="5" spans="1:12" ht="12" x14ac:dyDescent="0.2">
      <c r="A5" s="39">
        <v>1001</v>
      </c>
      <c r="B5" s="40" t="s">
        <v>0</v>
      </c>
      <c r="C5" s="40" t="s">
        <v>58</v>
      </c>
      <c r="D5" s="74" t="s">
        <v>16</v>
      </c>
      <c r="E5" s="107">
        <v>-574.02</v>
      </c>
      <c r="F5" s="94"/>
      <c r="G5" s="94"/>
      <c r="H5" s="108">
        <f>SUM(E5:G5)</f>
        <v>-574.02</v>
      </c>
      <c r="I5" s="21"/>
      <c r="J5" s="22">
        <f>+I5+H5</f>
        <v>-574.02</v>
      </c>
      <c r="L5" s="64"/>
    </row>
    <row r="6" spans="1:12" ht="12" x14ac:dyDescent="0.2">
      <c r="A6" s="41">
        <v>1002</v>
      </c>
      <c r="B6" s="42" t="s">
        <v>0</v>
      </c>
      <c r="C6" s="42" t="s">
        <v>58</v>
      </c>
      <c r="D6" s="75" t="s">
        <v>17</v>
      </c>
      <c r="E6" s="109">
        <v>25443066.739999998</v>
      </c>
      <c r="F6" s="95"/>
      <c r="G6" s="95"/>
      <c r="H6" s="110">
        <f t="shared" ref="H6:H57" si="0">SUM(E6:G6)</f>
        <v>25443066.739999998</v>
      </c>
      <c r="I6" s="24"/>
      <c r="J6" s="25">
        <f>+I6+H6</f>
        <v>25443066.739999998</v>
      </c>
      <c r="L6" s="64"/>
    </row>
    <row r="7" spans="1:12" ht="12" x14ac:dyDescent="0.2">
      <c r="A7" s="41">
        <v>1003</v>
      </c>
      <c r="B7" s="42" t="s">
        <v>0</v>
      </c>
      <c r="C7" s="42" t="s">
        <v>59</v>
      </c>
      <c r="D7" s="75" t="s">
        <v>18</v>
      </c>
      <c r="E7" s="109">
        <v>3450.8</v>
      </c>
      <c r="F7" s="95"/>
      <c r="G7" s="95"/>
      <c r="H7" s="110">
        <f t="shared" si="0"/>
        <v>3450.8</v>
      </c>
      <c r="I7" s="24"/>
      <c r="J7" s="25">
        <f t="shared" ref="J7:J57" si="1">+I7+H7</f>
        <v>3450.8</v>
      </c>
      <c r="L7" s="64"/>
    </row>
    <row r="8" spans="1:12" ht="12" x14ac:dyDescent="0.2">
      <c r="A8" s="41">
        <v>1004</v>
      </c>
      <c r="B8" s="43" t="s">
        <v>0</v>
      </c>
      <c r="C8" s="43" t="s">
        <v>60</v>
      </c>
      <c r="D8" s="76" t="s">
        <v>1</v>
      </c>
      <c r="E8" s="109"/>
      <c r="F8" s="95">
        <v>-38.4</v>
      </c>
      <c r="G8" s="95">
        <v>-38.4</v>
      </c>
      <c r="H8" s="110">
        <f t="shared" si="0"/>
        <v>-76.8</v>
      </c>
      <c r="I8" s="24"/>
      <c r="J8" s="25">
        <f t="shared" si="1"/>
        <v>-76.8</v>
      </c>
    </row>
    <row r="9" spans="1:12" ht="12" x14ac:dyDescent="0.2">
      <c r="A9" s="44">
        <v>1008</v>
      </c>
      <c r="B9" s="45" t="s">
        <v>0</v>
      </c>
      <c r="C9" s="43" t="s">
        <v>60</v>
      </c>
      <c r="D9" s="75" t="s">
        <v>2</v>
      </c>
      <c r="E9" s="109"/>
      <c r="F9" s="95">
        <v>3585411.8</v>
      </c>
      <c r="G9" s="95">
        <v>2033148.17</v>
      </c>
      <c r="H9" s="110">
        <f t="shared" si="0"/>
        <v>5618559.9699999997</v>
      </c>
      <c r="I9" s="24"/>
      <c r="J9" s="25">
        <f t="shared" si="1"/>
        <v>5618559.9699999997</v>
      </c>
    </row>
    <row r="10" spans="1:12" ht="12" x14ac:dyDescent="0.2">
      <c r="A10" s="41">
        <v>1009</v>
      </c>
      <c r="B10" s="43" t="s">
        <v>0</v>
      </c>
      <c r="C10" s="43" t="s">
        <v>60</v>
      </c>
      <c r="D10" s="76" t="s">
        <v>3</v>
      </c>
      <c r="E10" s="109"/>
      <c r="F10" s="95">
        <v>3692060.82</v>
      </c>
      <c r="G10" s="95">
        <v>1582384.7</v>
      </c>
      <c r="H10" s="110">
        <f t="shared" si="0"/>
        <v>5274445.5199999996</v>
      </c>
      <c r="I10" s="24"/>
      <c r="J10" s="25">
        <f t="shared" si="1"/>
        <v>5274445.5199999996</v>
      </c>
    </row>
    <row r="11" spans="1:12" ht="12" x14ac:dyDescent="0.2">
      <c r="A11" s="41">
        <v>1106</v>
      </c>
      <c r="B11" s="43" t="s">
        <v>0</v>
      </c>
      <c r="C11" s="43" t="s">
        <v>60</v>
      </c>
      <c r="D11" s="76" t="s">
        <v>4</v>
      </c>
      <c r="E11" s="109"/>
      <c r="F11" s="95">
        <v>5.74</v>
      </c>
      <c r="G11" s="95">
        <v>5.74</v>
      </c>
      <c r="H11" s="110">
        <f t="shared" si="0"/>
        <v>11.48</v>
      </c>
      <c r="I11" s="24"/>
      <c r="J11" s="25">
        <f t="shared" si="1"/>
        <v>11.48</v>
      </c>
    </row>
    <row r="12" spans="1:12" ht="12" x14ac:dyDescent="0.2">
      <c r="A12" s="44">
        <v>1107</v>
      </c>
      <c r="B12" s="45" t="s">
        <v>0</v>
      </c>
      <c r="C12" s="43" t="s">
        <v>60</v>
      </c>
      <c r="D12" s="75" t="s">
        <v>5</v>
      </c>
      <c r="E12" s="109"/>
      <c r="F12" s="95">
        <v>-1355.2</v>
      </c>
      <c r="G12" s="95">
        <v>-1355.2</v>
      </c>
      <c r="H12" s="110">
        <f t="shared" si="0"/>
        <v>-2710.4</v>
      </c>
      <c r="I12" s="24"/>
      <c r="J12" s="25">
        <f t="shared" si="1"/>
        <v>-2710.4</v>
      </c>
    </row>
    <row r="13" spans="1:12" ht="12" x14ac:dyDescent="0.2">
      <c r="A13" s="44">
        <v>1110</v>
      </c>
      <c r="B13" s="45" t="s">
        <v>0</v>
      </c>
      <c r="C13" s="43" t="s">
        <v>60</v>
      </c>
      <c r="D13" s="75" t="s">
        <v>6</v>
      </c>
      <c r="E13" s="109"/>
      <c r="F13" s="95">
        <v>218745.28</v>
      </c>
      <c r="G13" s="95">
        <v>189283.52</v>
      </c>
      <c r="H13" s="110">
        <f t="shared" si="0"/>
        <v>408028.8</v>
      </c>
      <c r="I13" s="24"/>
      <c r="J13" s="25">
        <f t="shared" si="1"/>
        <v>408028.8</v>
      </c>
    </row>
    <row r="14" spans="1:12" ht="12" x14ac:dyDescent="0.2">
      <c r="A14" s="41">
        <v>1011</v>
      </c>
      <c r="B14" s="42" t="s">
        <v>0</v>
      </c>
      <c r="C14" s="42" t="s">
        <v>61</v>
      </c>
      <c r="D14" s="75" t="s">
        <v>19</v>
      </c>
      <c r="E14" s="109">
        <v>-3124.56</v>
      </c>
      <c r="F14" s="95"/>
      <c r="G14" s="95"/>
      <c r="H14" s="110">
        <f t="shared" si="0"/>
        <v>-3124.56</v>
      </c>
      <c r="I14" s="24"/>
      <c r="J14" s="25">
        <f t="shared" si="1"/>
        <v>-3124.56</v>
      </c>
    </row>
    <row r="15" spans="1:12" ht="12" x14ac:dyDescent="0.2">
      <c r="A15" s="41">
        <v>1012</v>
      </c>
      <c r="B15" s="42" t="s">
        <v>0</v>
      </c>
      <c r="C15" s="42" t="s">
        <v>61</v>
      </c>
      <c r="D15" s="75" t="s">
        <v>20</v>
      </c>
      <c r="E15" s="109">
        <v>7893382.4199999999</v>
      </c>
      <c r="F15" s="95"/>
      <c r="G15" s="95"/>
      <c r="H15" s="110">
        <f t="shared" si="0"/>
        <v>7893382.4199999999</v>
      </c>
      <c r="I15" s="24"/>
      <c r="J15" s="25">
        <f t="shared" si="1"/>
        <v>7893382.4199999999</v>
      </c>
    </row>
    <row r="16" spans="1:12" ht="12" x14ac:dyDescent="0.2">
      <c r="A16" s="41">
        <v>1021</v>
      </c>
      <c r="B16" s="42" t="s">
        <v>0</v>
      </c>
      <c r="C16" s="42" t="s">
        <v>62</v>
      </c>
      <c r="D16" s="75" t="s">
        <v>21</v>
      </c>
      <c r="E16" s="109">
        <v>-9738.43</v>
      </c>
      <c r="F16" s="95"/>
      <c r="G16" s="95"/>
      <c r="H16" s="110">
        <f t="shared" si="0"/>
        <v>-9738.43</v>
      </c>
      <c r="I16" s="24"/>
      <c r="J16" s="25">
        <f t="shared" si="1"/>
        <v>-9738.43</v>
      </c>
    </row>
    <row r="17" spans="1:10" ht="12" x14ac:dyDescent="0.2">
      <c r="A17" s="41">
        <v>1026</v>
      </c>
      <c r="B17" s="42" t="s">
        <v>0</v>
      </c>
      <c r="C17" s="42" t="s">
        <v>62</v>
      </c>
      <c r="D17" s="75" t="s">
        <v>22</v>
      </c>
      <c r="E17" s="109">
        <v>5860724.7800000003</v>
      </c>
      <c r="F17" s="95"/>
      <c r="G17" s="95"/>
      <c r="H17" s="110">
        <f t="shared" si="0"/>
        <v>5860724.7800000003</v>
      </c>
      <c r="I17" s="24"/>
      <c r="J17" s="25">
        <f t="shared" si="1"/>
        <v>5860724.7800000003</v>
      </c>
    </row>
    <row r="18" spans="1:10" ht="12" x14ac:dyDescent="0.2">
      <c r="A18" s="41">
        <v>1030</v>
      </c>
      <c r="B18" s="42" t="s">
        <v>0</v>
      </c>
      <c r="C18" s="42" t="s">
        <v>63</v>
      </c>
      <c r="D18" s="75" t="s">
        <v>23</v>
      </c>
      <c r="E18" s="109">
        <v>-12129.39</v>
      </c>
      <c r="F18" s="95"/>
      <c r="G18" s="95"/>
      <c r="H18" s="110">
        <f t="shared" si="0"/>
        <v>-12129.39</v>
      </c>
      <c r="I18" s="24"/>
      <c r="J18" s="25">
        <f t="shared" si="1"/>
        <v>-12129.39</v>
      </c>
    </row>
    <row r="19" spans="1:10" ht="12" x14ac:dyDescent="0.2">
      <c r="A19" s="44">
        <v>1031</v>
      </c>
      <c r="B19" s="45" t="s">
        <v>0</v>
      </c>
      <c r="C19" s="42" t="s">
        <v>63</v>
      </c>
      <c r="D19" s="75" t="s">
        <v>24</v>
      </c>
      <c r="E19" s="109">
        <v>2317116.67</v>
      </c>
      <c r="F19" s="95"/>
      <c r="G19" s="95"/>
      <c r="H19" s="110">
        <f t="shared" si="0"/>
        <v>2317116.67</v>
      </c>
      <c r="I19" s="24"/>
      <c r="J19" s="25">
        <f t="shared" si="1"/>
        <v>2317116.67</v>
      </c>
    </row>
    <row r="20" spans="1:10" ht="12" x14ac:dyDescent="0.2">
      <c r="A20" s="41">
        <v>1061</v>
      </c>
      <c r="B20" s="42" t="s">
        <v>0</v>
      </c>
      <c r="C20" s="42" t="s">
        <v>64</v>
      </c>
      <c r="D20" s="75" t="s">
        <v>25</v>
      </c>
      <c r="E20" s="109">
        <v>272020</v>
      </c>
      <c r="F20" s="95"/>
      <c r="G20" s="95"/>
      <c r="H20" s="110">
        <f t="shared" si="0"/>
        <v>272020</v>
      </c>
      <c r="I20" s="24"/>
      <c r="J20" s="25">
        <f t="shared" si="1"/>
        <v>272020</v>
      </c>
    </row>
    <row r="21" spans="1:10" ht="12" x14ac:dyDescent="0.2">
      <c r="A21" s="41">
        <v>1062</v>
      </c>
      <c r="B21" s="42" t="s">
        <v>0</v>
      </c>
      <c r="C21" s="42" t="s">
        <v>65</v>
      </c>
      <c r="D21" s="75" t="s">
        <v>26</v>
      </c>
      <c r="E21" s="109">
        <v>408661.07</v>
      </c>
      <c r="F21" s="95"/>
      <c r="G21" s="95"/>
      <c r="H21" s="110">
        <f t="shared" si="0"/>
        <v>408661.07</v>
      </c>
      <c r="I21" s="24">
        <v>29960</v>
      </c>
      <c r="J21" s="25">
        <f t="shared" si="1"/>
        <v>438621.07</v>
      </c>
    </row>
    <row r="22" spans="1:10" ht="12" x14ac:dyDescent="0.2">
      <c r="A22" s="41">
        <v>1095</v>
      </c>
      <c r="B22" s="42" t="s">
        <v>0</v>
      </c>
      <c r="C22" s="42" t="s">
        <v>64</v>
      </c>
      <c r="D22" s="75" t="s">
        <v>27</v>
      </c>
      <c r="E22" s="109">
        <v>21175</v>
      </c>
      <c r="F22" s="95"/>
      <c r="G22" s="95"/>
      <c r="H22" s="110">
        <f t="shared" si="0"/>
        <v>21175</v>
      </c>
      <c r="I22" s="24"/>
      <c r="J22" s="25">
        <f t="shared" si="1"/>
        <v>21175</v>
      </c>
    </row>
    <row r="23" spans="1:10" ht="12" x14ac:dyDescent="0.2">
      <c r="A23" s="41">
        <v>1102</v>
      </c>
      <c r="B23" s="42" t="s">
        <v>0</v>
      </c>
      <c r="C23" s="42" t="s">
        <v>66</v>
      </c>
      <c r="D23" s="75" t="s">
        <v>28</v>
      </c>
      <c r="E23" s="109">
        <v>657784.18999999994</v>
      </c>
      <c r="F23" s="95"/>
      <c r="G23" s="95"/>
      <c r="H23" s="110">
        <f t="shared" si="0"/>
        <v>657784.18999999994</v>
      </c>
      <c r="I23" s="24"/>
      <c r="J23" s="25">
        <f t="shared" si="1"/>
        <v>657784.18999999994</v>
      </c>
    </row>
    <row r="24" spans="1:10" ht="12" x14ac:dyDescent="0.2">
      <c r="A24" s="41">
        <v>1103</v>
      </c>
      <c r="B24" s="42" t="s">
        <v>0</v>
      </c>
      <c r="C24" s="42" t="s">
        <v>58</v>
      </c>
      <c r="D24" s="75" t="s">
        <v>29</v>
      </c>
      <c r="E24" s="109">
        <v>177.18</v>
      </c>
      <c r="F24" s="95"/>
      <c r="G24" s="95"/>
      <c r="H24" s="110">
        <f t="shared" si="0"/>
        <v>177.18</v>
      </c>
      <c r="I24" s="24"/>
      <c r="J24" s="25">
        <f t="shared" si="1"/>
        <v>177.18</v>
      </c>
    </row>
    <row r="25" spans="1:10" ht="12" x14ac:dyDescent="0.2">
      <c r="A25" s="44">
        <v>1201</v>
      </c>
      <c r="B25" s="45" t="s">
        <v>0</v>
      </c>
      <c r="C25" s="46" t="s">
        <v>58</v>
      </c>
      <c r="D25" s="75" t="s">
        <v>30</v>
      </c>
      <c r="E25" s="109">
        <v>-20545.14</v>
      </c>
      <c r="F25" s="95"/>
      <c r="G25" s="95"/>
      <c r="H25" s="110">
        <f t="shared" si="0"/>
        <v>-20545.14</v>
      </c>
      <c r="I25" s="24"/>
      <c r="J25" s="25">
        <f t="shared" si="1"/>
        <v>-20545.14</v>
      </c>
    </row>
    <row r="26" spans="1:10" ht="12" x14ac:dyDescent="0.2">
      <c r="A26" s="44">
        <v>1203</v>
      </c>
      <c r="B26" s="45" t="s">
        <v>0</v>
      </c>
      <c r="C26" s="46" t="s">
        <v>61</v>
      </c>
      <c r="D26" s="75" t="s">
        <v>31</v>
      </c>
      <c r="E26" s="109">
        <v>-9534.8799999999992</v>
      </c>
      <c r="F26" s="95"/>
      <c r="G26" s="95"/>
      <c r="H26" s="110">
        <f t="shared" si="0"/>
        <v>-9534.8799999999992</v>
      </c>
      <c r="I26" s="24"/>
      <c r="J26" s="25">
        <f t="shared" si="1"/>
        <v>-9534.8799999999992</v>
      </c>
    </row>
    <row r="27" spans="1:10" ht="12" x14ac:dyDescent="0.2">
      <c r="A27" s="44">
        <v>1205</v>
      </c>
      <c r="B27" s="45" t="s">
        <v>0</v>
      </c>
      <c r="C27" s="46" t="s">
        <v>62</v>
      </c>
      <c r="D27" s="75" t="s">
        <v>32</v>
      </c>
      <c r="E27" s="109">
        <v>-17783.22</v>
      </c>
      <c r="F27" s="95"/>
      <c r="G27" s="95"/>
      <c r="H27" s="110">
        <f t="shared" si="0"/>
        <v>-17783.22</v>
      </c>
      <c r="I27" s="24"/>
      <c r="J27" s="25">
        <f t="shared" si="1"/>
        <v>-17783.22</v>
      </c>
    </row>
    <row r="28" spans="1:10" ht="12" x14ac:dyDescent="0.2">
      <c r="A28" s="44">
        <v>1221</v>
      </c>
      <c r="B28" s="45" t="s">
        <v>0</v>
      </c>
      <c r="C28" s="46" t="s">
        <v>58</v>
      </c>
      <c r="D28" s="75" t="s">
        <v>33</v>
      </c>
      <c r="E28" s="109">
        <v>3049204.33</v>
      </c>
      <c r="F28" s="95"/>
      <c r="G28" s="95"/>
      <c r="H28" s="110">
        <f t="shared" si="0"/>
        <v>3049204.33</v>
      </c>
      <c r="I28" s="24"/>
      <c r="J28" s="25">
        <f t="shared" si="1"/>
        <v>3049204.33</v>
      </c>
    </row>
    <row r="29" spans="1:10" ht="12" x14ac:dyDescent="0.2">
      <c r="A29" s="44">
        <v>1223</v>
      </c>
      <c r="B29" s="45" t="s">
        <v>0</v>
      </c>
      <c r="C29" s="46" t="s">
        <v>61</v>
      </c>
      <c r="D29" s="75" t="s">
        <v>34</v>
      </c>
      <c r="E29" s="109">
        <v>594707.92000000004</v>
      </c>
      <c r="F29" s="95"/>
      <c r="G29" s="95"/>
      <c r="H29" s="110">
        <f t="shared" si="0"/>
        <v>594707.92000000004</v>
      </c>
      <c r="I29" s="24"/>
      <c r="J29" s="25">
        <f t="shared" si="1"/>
        <v>594707.92000000004</v>
      </c>
    </row>
    <row r="30" spans="1:10" ht="12" x14ac:dyDescent="0.2">
      <c r="A30" s="44">
        <v>1225</v>
      </c>
      <c r="B30" s="45" t="s">
        <v>0</v>
      </c>
      <c r="C30" s="46" t="s">
        <v>62</v>
      </c>
      <c r="D30" s="75" t="s">
        <v>35</v>
      </c>
      <c r="E30" s="109">
        <v>368790.11</v>
      </c>
      <c r="F30" s="95"/>
      <c r="G30" s="95"/>
      <c r="H30" s="110">
        <f t="shared" si="0"/>
        <v>368790.11</v>
      </c>
      <c r="I30" s="24"/>
      <c r="J30" s="25">
        <f t="shared" si="1"/>
        <v>368790.11</v>
      </c>
    </row>
    <row r="31" spans="1:10" ht="12" x14ac:dyDescent="0.2">
      <c r="A31" s="44">
        <v>1227</v>
      </c>
      <c r="B31" s="45" t="s">
        <v>0</v>
      </c>
      <c r="C31" s="46" t="s">
        <v>63</v>
      </c>
      <c r="D31" s="75" t="s">
        <v>36</v>
      </c>
      <c r="E31" s="109">
        <v>165768.32999999999</v>
      </c>
      <c r="F31" s="95"/>
      <c r="G31" s="95"/>
      <c r="H31" s="110">
        <f t="shared" si="0"/>
        <v>165768.32999999999</v>
      </c>
      <c r="I31" s="24"/>
      <c r="J31" s="25">
        <f t="shared" si="1"/>
        <v>165768.32999999999</v>
      </c>
    </row>
    <row r="32" spans="1:10" ht="12" x14ac:dyDescent="0.2">
      <c r="A32" s="41">
        <v>1330</v>
      </c>
      <c r="B32" s="42" t="s">
        <v>0</v>
      </c>
      <c r="C32" s="42" t="s">
        <v>58</v>
      </c>
      <c r="D32" s="75" t="s">
        <v>37</v>
      </c>
      <c r="E32" s="109">
        <v>27105690.329999998</v>
      </c>
      <c r="F32" s="95"/>
      <c r="G32" s="95"/>
      <c r="H32" s="110">
        <f t="shared" si="0"/>
        <v>27105690.329999998</v>
      </c>
      <c r="I32" s="24"/>
      <c r="J32" s="25">
        <f t="shared" si="1"/>
        <v>27105690.329999998</v>
      </c>
    </row>
    <row r="33" spans="1:11" ht="12" x14ac:dyDescent="0.2">
      <c r="A33" s="44">
        <v>1332</v>
      </c>
      <c r="B33" s="45" t="s">
        <v>0</v>
      </c>
      <c r="C33" s="46" t="s">
        <v>61</v>
      </c>
      <c r="D33" s="75" t="s">
        <v>38</v>
      </c>
      <c r="E33" s="109">
        <v>8022218.2199999997</v>
      </c>
      <c r="F33" s="95"/>
      <c r="G33" s="95"/>
      <c r="H33" s="110">
        <f t="shared" si="0"/>
        <v>8022218.2199999997</v>
      </c>
      <c r="I33" s="24"/>
      <c r="J33" s="25">
        <f t="shared" si="1"/>
        <v>8022218.2199999997</v>
      </c>
    </row>
    <row r="34" spans="1:11" ht="12" x14ac:dyDescent="0.2">
      <c r="A34" s="44">
        <v>1334</v>
      </c>
      <c r="B34" s="45" t="s">
        <v>0</v>
      </c>
      <c r="C34" s="42" t="s">
        <v>62</v>
      </c>
      <c r="D34" s="75" t="s">
        <v>39</v>
      </c>
      <c r="E34" s="109">
        <v>6181180.79</v>
      </c>
      <c r="F34" s="95"/>
      <c r="G34" s="95"/>
      <c r="H34" s="110">
        <f t="shared" si="0"/>
        <v>6181180.79</v>
      </c>
      <c r="I34" s="24"/>
      <c r="J34" s="25">
        <f t="shared" si="1"/>
        <v>6181180.79</v>
      </c>
    </row>
    <row r="35" spans="1:11" ht="12" x14ac:dyDescent="0.2">
      <c r="A35" s="44">
        <v>1336</v>
      </c>
      <c r="B35" s="45" t="s">
        <v>0</v>
      </c>
      <c r="C35" s="46" t="s">
        <v>63</v>
      </c>
      <c r="D35" s="75" t="s">
        <v>40</v>
      </c>
      <c r="E35" s="109">
        <v>2344864.2000000002</v>
      </c>
      <c r="F35" s="95"/>
      <c r="G35" s="95"/>
      <c r="H35" s="110">
        <f t="shared" si="0"/>
        <v>2344864.2000000002</v>
      </c>
      <c r="I35" s="24"/>
      <c r="J35" s="25">
        <f t="shared" si="1"/>
        <v>2344864.2000000002</v>
      </c>
    </row>
    <row r="36" spans="1:11" ht="12" x14ac:dyDescent="0.2">
      <c r="A36" s="48" t="s">
        <v>74</v>
      </c>
      <c r="B36" s="45" t="s">
        <v>0</v>
      </c>
      <c r="C36" s="46" t="s">
        <v>77</v>
      </c>
      <c r="D36" s="45" t="s">
        <v>76</v>
      </c>
      <c r="E36" s="111"/>
      <c r="F36" s="95"/>
      <c r="G36" s="95"/>
      <c r="H36" s="110">
        <f t="shared" si="0"/>
        <v>0</v>
      </c>
      <c r="I36" s="24">
        <v>1568000</v>
      </c>
      <c r="J36" s="25">
        <f t="shared" si="1"/>
        <v>1568000</v>
      </c>
      <c r="K36" s="2">
        <f>+J36/24500</f>
        <v>64</v>
      </c>
    </row>
    <row r="37" spans="1:11" ht="12" x14ac:dyDescent="0.2">
      <c r="A37" s="48" t="s">
        <v>75</v>
      </c>
      <c r="B37" s="45" t="s">
        <v>0</v>
      </c>
      <c r="C37" s="46" t="s">
        <v>77</v>
      </c>
      <c r="D37" s="75" t="s">
        <v>78</v>
      </c>
      <c r="E37" s="111"/>
      <c r="F37" s="95"/>
      <c r="G37" s="95"/>
      <c r="H37" s="110">
        <f t="shared" si="0"/>
        <v>0</v>
      </c>
      <c r="I37" s="24">
        <v>360000</v>
      </c>
      <c r="J37" s="25">
        <f t="shared" si="1"/>
        <v>360000</v>
      </c>
      <c r="K37" s="2">
        <f>+J37/45000</f>
        <v>8</v>
      </c>
    </row>
    <row r="38" spans="1:11" ht="12" x14ac:dyDescent="0.2">
      <c r="A38" s="41">
        <v>4020</v>
      </c>
      <c r="B38" s="42" t="s">
        <v>0</v>
      </c>
      <c r="C38" s="42" t="s">
        <v>66</v>
      </c>
      <c r="D38" s="75" t="s">
        <v>41</v>
      </c>
      <c r="E38" s="109">
        <v>2961.57</v>
      </c>
      <c r="F38" s="95"/>
      <c r="G38" s="95"/>
      <c r="H38" s="110">
        <f t="shared" si="0"/>
        <v>2961.57</v>
      </c>
      <c r="I38" s="24"/>
      <c r="J38" s="25">
        <f t="shared" si="1"/>
        <v>2961.57</v>
      </c>
      <c r="K38" s="2">
        <f>+K37+K36</f>
        <v>72</v>
      </c>
    </row>
    <row r="39" spans="1:11" ht="12" x14ac:dyDescent="0.2">
      <c r="A39" s="44">
        <v>4028</v>
      </c>
      <c r="B39" s="45" t="s">
        <v>0</v>
      </c>
      <c r="C39" s="46" t="s">
        <v>67</v>
      </c>
      <c r="D39" s="75" t="s">
        <v>67</v>
      </c>
      <c r="E39" s="109">
        <v>29558</v>
      </c>
      <c r="F39" s="95"/>
      <c r="G39" s="95"/>
      <c r="H39" s="110">
        <f>SUM(E39:G39)</f>
        <v>29558</v>
      </c>
      <c r="I39" s="24"/>
      <c r="J39" s="25">
        <f t="shared" si="1"/>
        <v>29558</v>
      </c>
    </row>
    <row r="40" spans="1:11" ht="12" x14ac:dyDescent="0.2">
      <c r="A40" s="53">
        <v>40016</v>
      </c>
      <c r="B40" s="52" t="s">
        <v>0</v>
      </c>
      <c r="C40" s="42" t="s">
        <v>101</v>
      </c>
      <c r="D40" s="52" t="s">
        <v>42</v>
      </c>
      <c r="E40" s="109">
        <v>16067.5</v>
      </c>
      <c r="F40" s="95"/>
      <c r="G40" s="95"/>
      <c r="H40" s="110">
        <f t="shared" si="0"/>
        <v>16067.5</v>
      </c>
      <c r="I40" s="24"/>
      <c r="J40" s="25">
        <f t="shared" si="1"/>
        <v>16067.5</v>
      </c>
    </row>
    <row r="41" spans="1:11" ht="12" x14ac:dyDescent="0.2">
      <c r="A41" s="41">
        <v>40024</v>
      </c>
      <c r="B41" s="42" t="s">
        <v>0</v>
      </c>
      <c r="C41" s="42" t="s">
        <v>66</v>
      </c>
      <c r="D41" s="75" t="s">
        <v>43</v>
      </c>
      <c r="E41" s="109">
        <v>151.71</v>
      </c>
      <c r="F41" s="95"/>
      <c r="G41" s="95"/>
      <c r="H41" s="110">
        <f t="shared" si="0"/>
        <v>151.71</v>
      </c>
      <c r="I41" s="24"/>
      <c r="J41" s="25">
        <f t="shared" si="1"/>
        <v>151.71</v>
      </c>
    </row>
    <row r="42" spans="1:11" ht="12" x14ac:dyDescent="0.2">
      <c r="A42" s="41">
        <v>40025</v>
      </c>
      <c r="B42" s="42" t="s">
        <v>0</v>
      </c>
      <c r="C42" s="42" t="s">
        <v>66</v>
      </c>
      <c r="D42" s="75" t="s">
        <v>44</v>
      </c>
      <c r="E42" s="109">
        <v>12021.57</v>
      </c>
      <c r="F42" s="95"/>
      <c r="G42" s="95"/>
      <c r="H42" s="110">
        <f t="shared" si="0"/>
        <v>12021.57</v>
      </c>
      <c r="I42" s="24"/>
      <c r="J42" s="25">
        <f t="shared" si="1"/>
        <v>12021.57</v>
      </c>
    </row>
    <row r="43" spans="1:11" ht="12" x14ac:dyDescent="0.2">
      <c r="A43" s="48" t="s">
        <v>87</v>
      </c>
      <c r="B43" s="45" t="s">
        <v>0</v>
      </c>
      <c r="C43" s="42" t="s">
        <v>66</v>
      </c>
      <c r="D43" s="75" t="s">
        <v>88</v>
      </c>
      <c r="E43" s="109">
        <v>-741.5</v>
      </c>
      <c r="F43" s="95"/>
      <c r="G43" s="95"/>
      <c r="H43" s="110">
        <f t="shared" si="0"/>
        <v>-741.5</v>
      </c>
      <c r="I43" s="24"/>
      <c r="J43" s="25">
        <f t="shared" si="1"/>
        <v>-741.5</v>
      </c>
    </row>
    <row r="44" spans="1:11" ht="12" x14ac:dyDescent="0.2">
      <c r="A44" s="41">
        <v>740005</v>
      </c>
      <c r="B44" s="42" t="s">
        <v>7</v>
      </c>
      <c r="C44" s="42" t="s">
        <v>66</v>
      </c>
      <c r="D44" s="75" t="s">
        <v>45</v>
      </c>
      <c r="E44" s="109">
        <v>1685.77</v>
      </c>
      <c r="F44" s="95"/>
      <c r="G44" s="95"/>
      <c r="H44" s="110">
        <f t="shared" si="0"/>
        <v>1685.77</v>
      </c>
      <c r="I44" s="24"/>
      <c r="J44" s="25">
        <f t="shared" si="1"/>
        <v>1685.77</v>
      </c>
    </row>
    <row r="45" spans="1:11" ht="12" x14ac:dyDescent="0.2">
      <c r="A45" s="41">
        <v>741130</v>
      </c>
      <c r="B45" s="42" t="s">
        <v>7</v>
      </c>
      <c r="C45" s="42" t="s">
        <v>97</v>
      </c>
      <c r="D45" s="75" t="s">
        <v>98</v>
      </c>
      <c r="E45" s="109"/>
      <c r="F45" s="95"/>
      <c r="G45" s="95"/>
      <c r="H45" s="110"/>
      <c r="I45" s="24">
        <v>-12250</v>
      </c>
      <c r="J45" s="25">
        <f t="shared" si="1"/>
        <v>-12250</v>
      </c>
    </row>
    <row r="46" spans="1:11" ht="12" x14ac:dyDescent="0.2">
      <c r="A46" s="41">
        <v>750521</v>
      </c>
      <c r="B46" s="43" t="s">
        <v>7</v>
      </c>
      <c r="C46" s="43" t="s">
        <v>68</v>
      </c>
      <c r="D46" s="76" t="s">
        <v>8</v>
      </c>
      <c r="E46" s="109"/>
      <c r="F46" s="95">
        <v>-46717.440000000002</v>
      </c>
      <c r="G46" s="95">
        <v>-20021.759999999998</v>
      </c>
      <c r="H46" s="110">
        <f t="shared" si="0"/>
        <v>-66739.199999999997</v>
      </c>
      <c r="I46" s="24"/>
      <c r="J46" s="25">
        <f t="shared" si="1"/>
        <v>-66739.199999999997</v>
      </c>
    </row>
    <row r="47" spans="1:11" ht="12" x14ac:dyDescent="0.2">
      <c r="A47" s="41">
        <v>750522</v>
      </c>
      <c r="B47" s="43" t="s">
        <v>7</v>
      </c>
      <c r="C47" s="43" t="s">
        <v>68</v>
      </c>
      <c r="D47" s="76" t="s">
        <v>69</v>
      </c>
      <c r="E47" s="111"/>
      <c r="F47" s="96">
        <v>0</v>
      </c>
      <c r="G47" s="96">
        <v>0</v>
      </c>
      <c r="H47" s="110">
        <f t="shared" si="0"/>
        <v>0</v>
      </c>
      <c r="I47" s="24"/>
      <c r="J47" s="25">
        <f t="shared" si="1"/>
        <v>0</v>
      </c>
    </row>
    <row r="48" spans="1:11" ht="12" x14ac:dyDescent="0.2">
      <c r="A48" s="41">
        <v>750523</v>
      </c>
      <c r="B48" s="43" t="s">
        <v>7</v>
      </c>
      <c r="C48" s="43" t="s">
        <v>68</v>
      </c>
      <c r="D48" s="76" t="s">
        <v>9</v>
      </c>
      <c r="E48" s="109"/>
      <c r="F48" s="95">
        <v>-14533.12</v>
      </c>
      <c r="G48" s="95">
        <v>-6228.48</v>
      </c>
      <c r="H48" s="110">
        <f t="shared" si="0"/>
        <v>-20761.599999999999</v>
      </c>
      <c r="I48" s="24"/>
      <c r="J48" s="25">
        <f t="shared" si="1"/>
        <v>-20761.599999999999</v>
      </c>
    </row>
    <row r="49" spans="1:10" ht="12" x14ac:dyDescent="0.2">
      <c r="A49" s="44">
        <v>751120</v>
      </c>
      <c r="B49" s="47" t="s">
        <v>7</v>
      </c>
      <c r="C49" s="43" t="s">
        <v>68</v>
      </c>
      <c r="D49" s="76" t="s">
        <v>10</v>
      </c>
      <c r="E49" s="109"/>
      <c r="F49" s="95">
        <v>49.6</v>
      </c>
      <c r="G49" s="95">
        <v>49.6</v>
      </c>
      <c r="H49" s="110">
        <f t="shared" si="0"/>
        <v>99.2</v>
      </c>
      <c r="I49" s="24"/>
      <c r="J49" s="25">
        <f t="shared" si="1"/>
        <v>99.2</v>
      </c>
    </row>
    <row r="50" spans="1:10" ht="12" x14ac:dyDescent="0.2">
      <c r="A50" s="44">
        <v>751520</v>
      </c>
      <c r="B50" s="45" t="s">
        <v>7</v>
      </c>
      <c r="C50" s="43" t="s">
        <v>68</v>
      </c>
      <c r="D50" s="75" t="s">
        <v>11</v>
      </c>
      <c r="E50" s="109"/>
      <c r="F50" s="95">
        <v>-54.4</v>
      </c>
      <c r="G50" s="95">
        <v>-54.4</v>
      </c>
      <c r="H50" s="110">
        <f t="shared" si="0"/>
        <v>-108.8</v>
      </c>
      <c r="I50" s="24"/>
      <c r="J50" s="25">
        <f t="shared" si="1"/>
        <v>-108.8</v>
      </c>
    </row>
    <row r="51" spans="1:10" ht="12" x14ac:dyDescent="0.2">
      <c r="A51" s="53">
        <v>751521</v>
      </c>
      <c r="B51" s="52" t="s">
        <v>7</v>
      </c>
      <c r="C51" s="43" t="s">
        <v>68</v>
      </c>
      <c r="D51" s="51" t="s">
        <v>12</v>
      </c>
      <c r="E51" s="109"/>
      <c r="F51" s="95">
        <v>-47057.919999999998</v>
      </c>
      <c r="G51" s="95">
        <v>-20167.68</v>
      </c>
      <c r="H51" s="110">
        <f t="shared" si="0"/>
        <v>-67225.600000000006</v>
      </c>
      <c r="I51" s="24"/>
      <c r="J51" s="25">
        <f t="shared" si="1"/>
        <v>-67225.600000000006</v>
      </c>
    </row>
    <row r="52" spans="1:10" ht="12" x14ac:dyDescent="0.2">
      <c r="A52" s="44">
        <v>751522</v>
      </c>
      <c r="B52" s="45" t="s">
        <v>7</v>
      </c>
      <c r="C52" s="43" t="s">
        <v>68</v>
      </c>
      <c r="D52" s="75" t="s">
        <v>13</v>
      </c>
      <c r="E52" s="109"/>
      <c r="F52" s="95">
        <v>51.2</v>
      </c>
      <c r="G52" s="95">
        <v>51.2</v>
      </c>
      <c r="H52" s="110">
        <f t="shared" si="0"/>
        <v>102.4</v>
      </c>
      <c r="I52" s="24"/>
      <c r="J52" s="25">
        <f t="shared" si="1"/>
        <v>102.4</v>
      </c>
    </row>
    <row r="53" spans="1:10" ht="12" x14ac:dyDescent="0.2">
      <c r="A53" s="53">
        <v>751523</v>
      </c>
      <c r="B53" s="52" t="s">
        <v>7</v>
      </c>
      <c r="C53" s="43" t="s">
        <v>68</v>
      </c>
      <c r="D53" s="51" t="s">
        <v>14</v>
      </c>
      <c r="E53" s="109"/>
      <c r="F53" s="95">
        <v>-14479.36</v>
      </c>
      <c r="G53" s="95">
        <v>-6205.44</v>
      </c>
      <c r="H53" s="110">
        <f t="shared" si="0"/>
        <v>-20684.8</v>
      </c>
      <c r="I53" s="24"/>
      <c r="J53" s="25">
        <f t="shared" si="1"/>
        <v>-20684.8</v>
      </c>
    </row>
    <row r="54" spans="1:10" ht="12" x14ac:dyDescent="0.2">
      <c r="A54" s="45">
        <v>759820</v>
      </c>
      <c r="B54" s="47" t="s">
        <v>7</v>
      </c>
      <c r="C54" s="43" t="s">
        <v>68</v>
      </c>
      <c r="D54" s="75" t="s">
        <v>70</v>
      </c>
      <c r="E54" s="109"/>
      <c r="F54" s="95">
        <v>-669514.21</v>
      </c>
      <c r="G54" s="95">
        <v>-286930.83</v>
      </c>
      <c r="H54" s="110">
        <f t="shared" si="0"/>
        <v>-956445.04</v>
      </c>
      <c r="I54" s="24"/>
      <c r="J54" s="25">
        <f t="shared" si="1"/>
        <v>-956445.04</v>
      </c>
    </row>
    <row r="55" spans="1:10" ht="12" x14ac:dyDescent="0.2">
      <c r="A55" s="97">
        <v>759822</v>
      </c>
      <c r="B55" s="70" t="s">
        <v>7</v>
      </c>
      <c r="C55" s="98" t="s">
        <v>68</v>
      </c>
      <c r="D55" s="99" t="s">
        <v>71</v>
      </c>
      <c r="E55" s="109"/>
      <c r="F55" s="95">
        <v>-363762.24</v>
      </c>
      <c r="G55" s="95">
        <v>-155897.76</v>
      </c>
      <c r="H55" s="110">
        <f t="shared" si="0"/>
        <v>-519660</v>
      </c>
      <c r="I55" s="24"/>
      <c r="J55" s="25">
        <f t="shared" si="1"/>
        <v>-519660</v>
      </c>
    </row>
    <row r="56" spans="1:10" ht="15" x14ac:dyDescent="0.25">
      <c r="A56" s="100">
        <v>752120</v>
      </c>
      <c r="B56" s="101" t="s">
        <v>7</v>
      </c>
      <c r="C56" s="98" t="s">
        <v>68</v>
      </c>
      <c r="D56" s="101" t="s">
        <v>94</v>
      </c>
      <c r="E56" s="109"/>
      <c r="F56" s="95">
        <v>-442740.7</v>
      </c>
      <c r="G56" s="95">
        <v>-442740.72</v>
      </c>
      <c r="H56" s="110">
        <f t="shared" si="0"/>
        <v>-885481.41999999993</v>
      </c>
      <c r="I56" s="24"/>
      <c r="J56" s="25">
        <f t="shared" si="1"/>
        <v>-885481.41999999993</v>
      </c>
    </row>
    <row r="57" spans="1:10" ht="15" x14ac:dyDescent="0.25">
      <c r="A57" s="102">
        <v>752122</v>
      </c>
      <c r="B57" s="103" t="s">
        <v>7</v>
      </c>
      <c r="C57" s="56" t="s">
        <v>68</v>
      </c>
      <c r="D57" s="103" t="s">
        <v>95</v>
      </c>
      <c r="E57" s="112"/>
      <c r="F57" s="104">
        <v>-239071.86</v>
      </c>
      <c r="G57" s="104">
        <v>-102459.34</v>
      </c>
      <c r="H57" s="110">
        <f t="shared" si="0"/>
        <v>-341531.19999999995</v>
      </c>
      <c r="I57" s="27"/>
      <c r="J57" s="28">
        <f t="shared" si="1"/>
        <v>-341531.19999999995</v>
      </c>
    </row>
    <row r="58" spans="1:10" x14ac:dyDescent="0.2">
      <c r="A58" s="91" t="s">
        <v>56</v>
      </c>
      <c r="B58" s="30"/>
      <c r="C58" s="30"/>
      <c r="D58" s="78"/>
      <c r="E58" s="86">
        <f t="shared" ref="E58:J58" si="2">SUM(E5:E57)</f>
        <v>90698258.059999973</v>
      </c>
      <c r="F58" s="86">
        <f t="shared" si="2"/>
        <v>5656999.589999998</v>
      </c>
      <c r="G58" s="86">
        <f t="shared" si="2"/>
        <v>2762822.9200000009</v>
      </c>
      <c r="H58" s="33">
        <f t="shared" si="2"/>
        <v>99118080.569999978</v>
      </c>
      <c r="I58" s="86">
        <f t="shared" si="2"/>
        <v>1945710</v>
      </c>
      <c r="J58" s="86">
        <f t="shared" si="2"/>
        <v>101063790.56999998</v>
      </c>
    </row>
    <row r="59" spans="1:10" x14ac:dyDescent="0.2">
      <c r="A59" s="92"/>
      <c r="D59" s="2" t="s">
        <v>91</v>
      </c>
      <c r="E59" s="3">
        <f>90858121.06</f>
        <v>90858121.060000002</v>
      </c>
      <c r="F59" s="3">
        <v>5656999.5899999999</v>
      </c>
      <c r="G59" s="3">
        <v>2762822.92</v>
      </c>
      <c r="H59" s="4">
        <f>SUM(E59:G59)</f>
        <v>99277943.570000008</v>
      </c>
      <c r="I59" s="5">
        <v>1945710</v>
      </c>
      <c r="J59" s="36">
        <f>+I59+H59</f>
        <v>101223653.57000001</v>
      </c>
    </row>
    <row r="60" spans="1:10" x14ac:dyDescent="0.2">
      <c r="D60" s="37" t="s">
        <v>72</v>
      </c>
      <c r="E60" s="3">
        <f>+E59-E58</f>
        <v>159863.0000000298</v>
      </c>
      <c r="F60" s="3">
        <f>+F59-F58</f>
        <v>0</v>
      </c>
      <c r="G60" s="3">
        <f>+G59-G58</f>
        <v>0</v>
      </c>
      <c r="I60" s="3">
        <f>+I59-I58</f>
        <v>0</v>
      </c>
      <c r="J60" s="36">
        <f>SUM(E60:I60)</f>
        <v>159863.0000000298</v>
      </c>
    </row>
    <row r="61" spans="1:10" ht="12" x14ac:dyDescent="0.2">
      <c r="A61" s="113" t="s">
        <v>96</v>
      </c>
      <c r="B61" s="114" t="s">
        <v>0</v>
      </c>
      <c r="C61" s="114" t="s">
        <v>93</v>
      </c>
      <c r="D61" s="114" t="s">
        <v>93</v>
      </c>
      <c r="E61" s="117">
        <v>-159863</v>
      </c>
      <c r="F61" s="115" t="s">
        <v>99</v>
      </c>
      <c r="G61" s="116"/>
      <c r="H61" s="4"/>
      <c r="I61" s="5"/>
      <c r="J61" s="6"/>
    </row>
    <row r="62" spans="1:10" x14ac:dyDescent="0.2">
      <c r="E62" s="59">
        <f>+E61+E60</f>
        <v>2.9802322387695313E-8</v>
      </c>
    </row>
  </sheetData>
  <pageMargins left="0.45" right="0.2" top="0" bottom="0" header="0.3" footer="0.3"/>
  <pageSetup scale="80" orientation="landscape" r:id="rId1"/>
  <headerFooter>
    <oddFooter>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20" sqref="G20"/>
    </sheetView>
  </sheetViews>
  <sheetFormatPr defaultRowHeight="15" x14ac:dyDescent="0.25"/>
  <cols>
    <col min="1" max="1" width="22" bestFit="1" customWidth="1"/>
    <col min="2" max="2" width="15.28515625" style="62" bestFit="1" customWidth="1"/>
  </cols>
  <sheetData>
    <row r="1" spans="1:2" x14ac:dyDescent="0.25">
      <c r="A1" t="s">
        <v>104</v>
      </c>
    </row>
    <row r="3" spans="1:2" x14ac:dyDescent="0.25">
      <c r="A3" s="60" t="s">
        <v>84</v>
      </c>
      <c r="B3" s="62" t="s">
        <v>103</v>
      </c>
    </row>
    <row r="4" spans="1:2" x14ac:dyDescent="0.25">
      <c r="A4" s="61" t="s">
        <v>65</v>
      </c>
      <c r="B4" s="62">
        <v>438621.07</v>
      </c>
    </row>
    <row r="5" spans="1:2" x14ac:dyDescent="0.25">
      <c r="A5" s="61" t="s">
        <v>61</v>
      </c>
      <c r="B5" s="62">
        <v>16497649.120000001</v>
      </c>
    </row>
    <row r="6" spans="1:2" x14ac:dyDescent="0.25">
      <c r="A6" s="61" t="s">
        <v>63</v>
      </c>
      <c r="B6" s="62">
        <v>4815619.8100000005</v>
      </c>
    </row>
    <row r="7" spans="1:2" x14ac:dyDescent="0.25">
      <c r="A7" s="61" t="s">
        <v>64</v>
      </c>
      <c r="B7" s="62">
        <v>293195</v>
      </c>
    </row>
    <row r="8" spans="1:2" x14ac:dyDescent="0.25">
      <c r="A8" s="61" t="s">
        <v>101</v>
      </c>
      <c r="B8" s="62">
        <v>16067.5</v>
      </c>
    </row>
    <row r="9" spans="1:2" x14ac:dyDescent="0.25">
      <c r="A9" s="61" t="s">
        <v>77</v>
      </c>
      <c r="B9" s="62">
        <v>1928000</v>
      </c>
    </row>
    <row r="10" spans="1:2" x14ac:dyDescent="0.25">
      <c r="A10" s="61" t="s">
        <v>66</v>
      </c>
      <c r="B10" s="62">
        <v>673863.30999999982</v>
      </c>
    </row>
    <row r="11" spans="1:2" x14ac:dyDescent="0.25">
      <c r="A11" s="61" t="s">
        <v>97</v>
      </c>
      <c r="B11" s="62">
        <v>-12250</v>
      </c>
    </row>
    <row r="12" spans="1:2" x14ac:dyDescent="0.25">
      <c r="A12" s="61" t="s">
        <v>59</v>
      </c>
      <c r="B12" s="62">
        <v>3450.8</v>
      </c>
    </row>
    <row r="13" spans="1:2" x14ac:dyDescent="0.25">
      <c r="A13" s="61" t="s">
        <v>67</v>
      </c>
      <c r="B13" s="62">
        <v>29558</v>
      </c>
    </row>
    <row r="14" spans="1:2" x14ac:dyDescent="0.25">
      <c r="A14" s="61" t="s">
        <v>60</v>
      </c>
      <c r="B14" s="62">
        <v>11298258.57</v>
      </c>
    </row>
    <row r="15" spans="1:2" x14ac:dyDescent="0.25">
      <c r="A15" s="61" t="s">
        <v>68</v>
      </c>
      <c r="B15" s="62">
        <v>-2878436.0599999996</v>
      </c>
    </row>
    <row r="16" spans="1:2" x14ac:dyDescent="0.25">
      <c r="A16" s="61" t="s">
        <v>58</v>
      </c>
      <c r="B16" s="62">
        <v>55577019.419999994</v>
      </c>
    </row>
    <row r="17" spans="1:2" x14ac:dyDescent="0.25">
      <c r="A17" s="61" t="s">
        <v>62</v>
      </c>
      <c r="B17" s="62">
        <v>12383174.030000001</v>
      </c>
    </row>
    <row r="18" spans="1:2" x14ac:dyDescent="0.25">
      <c r="A18" s="61" t="s">
        <v>85</v>
      </c>
      <c r="B18" s="62">
        <v>101063790.56999999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9-8-11</vt:lpstr>
      <vt:lpstr>Sum</vt:lpstr>
      <vt:lpstr>10-13-11</vt:lpstr>
      <vt:lpstr>Sum1</vt:lpstr>
      <vt:lpstr>11-17-11</vt:lpstr>
      <vt:lpstr>Sum2</vt:lpstr>
      <vt:lpstr>1-18-12</vt:lpstr>
      <vt:lpstr>Sum3</vt:lpstr>
      <vt:lpstr>'10-13-11'!Print_Area</vt:lpstr>
      <vt:lpstr>'1-18-12'!Print_Area</vt:lpstr>
      <vt:lpstr>'9-8-11'!Print_Area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Shi</dc:creator>
  <cp:lastModifiedBy>Jie Shi</cp:lastModifiedBy>
  <cp:lastPrinted>2012-01-19T13:44:41Z</cp:lastPrinted>
  <dcterms:created xsi:type="dcterms:W3CDTF">2011-09-08T13:18:59Z</dcterms:created>
  <dcterms:modified xsi:type="dcterms:W3CDTF">2012-01-31T21:11:12Z</dcterms:modified>
</cp:coreProperties>
</file>