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xr:revisionPtr revIDLastSave="0" documentId="8_{8EE6C5E6-7394-4847-B4EA-FA96BB065E87}" xr6:coauthVersionLast="47" xr6:coauthVersionMax="47" xr10:uidLastSave="{00000000-0000-0000-0000-000000000000}"/>
  <bookViews>
    <workbookView xWindow="-110" yWindow="-110" windowWidth="19420" windowHeight="1150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Light!$D$6</definedName>
    <definedName name="Project_Start">#REF!</definedName>
    <definedName name="Scrolling_Increment" localSheetId="3">Color!$C$7</definedName>
    <definedName name="Scrolling_Increment" localSheetId="2">Dark!$C$7</definedName>
    <definedName name="Scrolling_Increment" localSheetId="1">Light!$D$7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17" l="1"/>
  <c r="H40" i="17" s="1"/>
  <c r="G36" i="17"/>
  <c r="H36" i="17" s="1"/>
  <c r="H24" i="17"/>
  <c r="G15" i="17"/>
  <c r="H15" i="17" s="1"/>
  <c r="H37" i="17"/>
  <c r="H38" i="17"/>
  <c r="H39"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12" i="17"/>
  <c r="H13" i="17"/>
  <c r="H14" i="17"/>
  <c r="H16" i="17"/>
  <c r="H17" i="17"/>
  <c r="H18" i="17"/>
  <c r="H19" i="17"/>
  <c r="H20" i="17"/>
  <c r="H21" i="17"/>
  <c r="H22" i="17"/>
  <c r="H23" i="17"/>
  <c r="H25" i="17"/>
  <c r="H26" i="17"/>
  <c r="H27" i="17"/>
  <c r="H28" i="17"/>
  <c r="H29" i="17"/>
  <c r="H30" i="17"/>
  <c r="H31" i="17"/>
  <c r="H32" i="17"/>
  <c r="H33" i="17"/>
  <c r="H34" i="17"/>
  <c r="H35" i="17"/>
  <c r="F13" i="18"/>
  <c r="F12" i="18"/>
  <c r="H66" i="17" l="1"/>
  <c r="F24" i="18"/>
  <c r="F25" i="18" s="1"/>
  <c r="F26" i="18" s="1"/>
  <c r="F15" i="18"/>
  <c r="F18" i="18"/>
  <c r="F19" i="18" s="1"/>
  <c r="F20" i="18" s="1"/>
  <c r="F21" i="18" s="1"/>
  <c r="F16" i="18"/>
  <c r="F28" i="18" s="1"/>
  <c r="F14" i="18"/>
  <c r="F27" i="18" l="1"/>
  <c r="F30" i="18" s="1"/>
  <c r="F31" i="18" s="1"/>
  <c r="F32" i="18" s="1"/>
  <c r="F22" i="18"/>
  <c r="M7" i="17"/>
  <c r="M39" i="17" s="1"/>
  <c r="M38" i="17" l="1"/>
  <c r="M37" i="17"/>
  <c r="M36" i="17"/>
  <c r="M14" i="17"/>
  <c r="M35" i="17"/>
  <c r="M13" i="17"/>
  <c r="C6" i="18" a="1"/>
  <c r="C6" i="18" s="1"/>
  <c r="I7" i="18" s="1"/>
  <c r="I26" i="18" s="1"/>
  <c r="N7" i="17"/>
  <c r="N62" i="17" s="1"/>
  <c r="M9" i="17"/>
  <c r="M23" i="17"/>
  <c r="M27" i="17"/>
  <c r="M11" i="17"/>
  <c r="M24" i="17"/>
  <c r="M29" i="17"/>
  <c r="M21" i="17"/>
  <c r="M22" i="17"/>
  <c r="M25" i="17"/>
  <c r="M16" i="17"/>
  <c r="M26" i="17"/>
  <c r="M32" i="17"/>
  <c r="M31" i="17"/>
  <c r="M12" i="17"/>
  <c r="M17" i="17"/>
  <c r="M15" i="17"/>
  <c r="M19" i="17"/>
  <c r="M30" i="17"/>
  <c r="M33" i="17"/>
  <c r="M6" i="17"/>
  <c r="M18" i="17"/>
  <c r="M34" i="17"/>
  <c r="M20" i="17"/>
  <c r="M28" i="17"/>
  <c r="N15" i="17" l="1"/>
  <c r="N28" i="17"/>
  <c r="N14" i="17"/>
  <c r="N32" i="17"/>
  <c r="N16" i="17"/>
  <c r="N26" i="17"/>
  <c r="N24" i="17"/>
  <c r="N20" i="17"/>
  <c r="N18" i="17"/>
  <c r="N33" i="17"/>
  <c r="O7" i="17"/>
  <c r="O33" i="17" s="1"/>
  <c r="N17" i="17"/>
  <c r="N23" i="17"/>
  <c r="N29" i="17"/>
  <c r="N34" i="17"/>
  <c r="N9" i="17"/>
  <c r="N12" i="17"/>
  <c r="N21" i="17"/>
  <c r="N19" i="17"/>
  <c r="N30" i="17"/>
  <c r="N11" i="17"/>
  <c r="N13" i="17"/>
  <c r="N25" i="17"/>
  <c r="N22" i="17"/>
  <c r="N27" i="17"/>
  <c r="N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O62" i="17"/>
  <c r="O24" i="17"/>
  <c r="O18" i="17"/>
  <c r="O28" i="17"/>
  <c r="O9" i="17"/>
  <c r="O13" i="17"/>
  <c r="O31" i="17"/>
  <c r="O12" i="17"/>
  <c r="O22" i="17"/>
  <c r="O11" i="17"/>
  <c r="O21" i="17"/>
  <c r="O34" i="17"/>
  <c r="O20" i="17"/>
  <c r="O17" i="17"/>
  <c r="O30" i="17"/>
  <c r="O19" i="17"/>
  <c r="O25" i="17"/>
  <c r="O26" i="17"/>
  <c r="O23" i="17"/>
  <c r="O32" i="17"/>
  <c r="O14" i="17"/>
  <c r="O15" i="17"/>
  <c r="P7" i="17"/>
  <c r="P62" i="17" s="1"/>
  <c r="O16" i="17"/>
  <c r="O29" i="17"/>
  <c r="O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P22" i="17"/>
  <c r="P20" i="17"/>
  <c r="P26" i="17"/>
  <c r="P15" i="17"/>
  <c r="P16" i="17"/>
  <c r="P32" i="17"/>
  <c r="P13" i="17"/>
  <c r="Q7" i="17"/>
  <c r="Q31" i="17" s="1"/>
  <c r="P17" i="17"/>
  <c r="P33" i="17"/>
  <c r="P19" i="17"/>
  <c r="P24" i="17"/>
  <c r="P29" i="17"/>
  <c r="P18" i="17"/>
  <c r="P9" i="17"/>
  <c r="P12" i="17"/>
  <c r="P25" i="17"/>
  <c r="P21" i="17"/>
  <c r="P30" i="17"/>
  <c r="P34" i="17"/>
  <c r="P14" i="17"/>
  <c r="P11" i="17"/>
  <c r="P23" i="17"/>
  <c r="P27" i="17"/>
  <c r="P28" i="17"/>
  <c r="P31" i="17"/>
  <c r="K21" i="18"/>
  <c r="K20" i="18"/>
  <c r="K31" i="18"/>
  <c r="K18" i="18"/>
  <c r="K24" i="18"/>
  <c r="K9" i="18"/>
  <c r="K25" i="18"/>
  <c r="K27" i="18"/>
  <c r="K34" i="18"/>
  <c r="K13" i="18"/>
  <c r="K14" i="18"/>
  <c r="K16" i="18"/>
  <c r="K22" i="18"/>
  <c r="K28" i="18"/>
  <c r="K32" i="18"/>
  <c r="K15" i="18"/>
  <c r="L7" i="18"/>
  <c r="L35" i="18" s="1"/>
  <c r="K19" i="18"/>
  <c r="K17" i="18"/>
  <c r="K23" i="18"/>
  <c r="K29" i="18"/>
  <c r="Q62" i="17" l="1"/>
  <c r="Q12" i="17"/>
  <c r="Q21" i="17"/>
  <c r="Q27" i="17"/>
  <c r="Q18" i="17"/>
  <c r="Q19" i="17"/>
  <c r="Q34" i="17"/>
  <c r="Q14" i="17"/>
  <c r="Q24" i="17"/>
  <c r="Q28" i="17"/>
  <c r="Q17" i="17"/>
  <c r="Q15" i="17"/>
  <c r="Q26" i="17"/>
  <c r="Q33" i="17"/>
  <c r="Q16" i="17"/>
  <c r="Q20" i="17"/>
  <c r="Q29" i="17"/>
  <c r="Q9" i="17"/>
  <c r="Q22" i="17"/>
  <c r="Q30" i="17"/>
  <c r="R7" i="17"/>
  <c r="R62" i="17" s="1"/>
  <c r="Q13" i="17"/>
  <c r="Q11" i="17"/>
  <c r="Q23" i="17"/>
  <c r="Q25" i="17"/>
  <c r="Q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R11" i="17"/>
  <c r="R17" i="17"/>
  <c r="R21" i="17"/>
  <c r="R29" i="17"/>
  <c r="R15" i="17"/>
  <c r="R23" i="17"/>
  <c r="R32" i="17"/>
  <c r="R25" i="17"/>
  <c r="S7" i="17"/>
  <c r="S33" i="17" s="1"/>
  <c r="R26" i="17"/>
  <c r="R19" i="17"/>
  <c r="R33" i="17"/>
  <c r="R12" i="17"/>
  <c r="R14" i="17"/>
  <c r="R28" i="17"/>
  <c r="M33" i="18"/>
  <c r="R9" i="17"/>
  <c r="R16" i="17"/>
  <c r="R13" i="17"/>
  <c r="R18" i="17"/>
  <c r="R24" i="17"/>
  <c r="R30" i="17"/>
  <c r="R34" i="17"/>
  <c r="R20" i="17"/>
  <c r="R22" i="17"/>
  <c r="R27" i="17"/>
  <c r="R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S12" i="17" l="1"/>
  <c r="S30" i="17"/>
  <c r="S34" i="17"/>
  <c r="S20" i="17"/>
  <c r="S16" i="17"/>
  <c r="S9" i="17"/>
  <c r="S22" i="17"/>
  <c r="S11" i="17"/>
  <c r="S19" i="17"/>
  <c r="S25" i="17"/>
  <c r="S17" i="17"/>
  <c r="S23" i="17"/>
  <c r="S31" i="17"/>
  <c r="S62" i="17"/>
  <c r="S15" i="17"/>
  <c r="S24" i="17"/>
  <c r="S26" i="17"/>
  <c r="S21" i="17"/>
  <c r="S29" i="17"/>
  <c r="S32" i="17"/>
  <c r="S14" i="17"/>
  <c r="T7" i="17"/>
  <c r="T33" i="17" s="1"/>
  <c r="S13" i="17"/>
  <c r="S28" i="17"/>
  <c r="S18" i="17"/>
  <c r="S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T15" i="17" l="1"/>
  <c r="T30" i="17"/>
  <c r="T12" i="17"/>
  <c r="T34" i="17"/>
  <c r="T25" i="17"/>
  <c r="T23" i="17"/>
  <c r="T27" i="17"/>
  <c r="T14" i="17"/>
  <c r="T18" i="17"/>
  <c r="T19" i="17"/>
  <c r="T16" i="17"/>
  <c r="T28" i="17"/>
  <c r="T31" i="17"/>
  <c r="T62" i="17"/>
  <c r="T22" i="17"/>
  <c r="T6" i="17"/>
  <c r="T9" i="17"/>
  <c r="T24" i="17"/>
  <c r="T17" i="17"/>
  <c r="T29" i="17"/>
  <c r="T32" i="17"/>
  <c r="T13" i="17"/>
  <c r="T11" i="17"/>
  <c r="U7" i="17"/>
  <c r="U32" i="17" s="1"/>
  <c r="T20" i="17"/>
  <c r="T21" i="17"/>
  <c r="T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U34" i="17"/>
  <c r="P34" i="18"/>
  <c r="U18" i="17"/>
  <c r="U19" i="17"/>
  <c r="U13" i="17"/>
  <c r="U20" i="17"/>
  <c r="U17" i="17"/>
  <c r="U28" i="17"/>
  <c r="U21" i="17"/>
  <c r="U9" i="17"/>
  <c r="U22" i="17"/>
  <c r="U24" i="17"/>
  <c r="U25" i="17"/>
  <c r="U29" i="17"/>
  <c r="U14" i="17"/>
  <c r="U11" i="17"/>
  <c r="U23" i="17"/>
  <c r="U26" i="17"/>
  <c r="U31" i="17"/>
  <c r="U30" i="17"/>
  <c r="U12" i="17"/>
  <c r="V7" i="17"/>
  <c r="V33" i="17" s="1"/>
  <c r="U16" i="17"/>
  <c r="U15" i="17"/>
  <c r="U62" i="17"/>
  <c r="U33" i="17"/>
  <c r="U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V21" i="17" l="1"/>
  <c r="V19" i="17"/>
  <c r="W7" i="17"/>
  <c r="W32" i="17" s="1"/>
  <c r="V28" i="17"/>
  <c r="V13" i="17"/>
  <c r="V34" i="17"/>
  <c r="V11" i="17"/>
  <c r="V12" i="17"/>
  <c r="V14" i="17"/>
  <c r="V18" i="17"/>
  <c r="V24" i="17"/>
  <c r="V30" i="17"/>
  <c r="V62" i="17"/>
  <c r="V9" i="17"/>
  <c r="V25" i="17"/>
  <c r="V16" i="17"/>
  <c r="V22" i="17"/>
  <c r="V26" i="17"/>
  <c r="V31" i="17"/>
  <c r="V15" i="17"/>
  <c r="V20" i="17"/>
  <c r="V17" i="17"/>
  <c r="V23" i="17"/>
  <c r="V27" i="17"/>
  <c r="V32" i="17"/>
  <c r="Q35" i="18"/>
  <c r="V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W20" i="17" l="1"/>
  <c r="W16" i="17"/>
  <c r="W30" i="17"/>
  <c r="W25" i="17"/>
  <c r="W15" i="17"/>
  <c r="W27" i="17"/>
  <c r="X7" i="17"/>
  <c r="X32" i="17" s="1"/>
  <c r="W14" i="17"/>
  <c r="W28" i="17"/>
  <c r="W33" i="17"/>
  <c r="W19" i="17"/>
  <c r="W12" i="17"/>
  <c r="W18" i="17"/>
  <c r="W34" i="17"/>
  <c r="W9" i="17"/>
  <c r="W17" i="17"/>
  <c r="W26" i="17"/>
  <c r="W13" i="17"/>
  <c r="W22" i="17"/>
  <c r="W31" i="17"/>
  <c r="W62" i="17"/>
  <c r="W11" i="17"/>
  <c r="W29" i="17"/>
  <c r="W24" i="17"/>
  <c r="W21" i="17"/>
  <c r="W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X18" i="17" l="1"/>
  <c r="X33" i="17"/>
  <c r="X15" i="17"/>
  <c r="X17" i="17"/>
  <c r="X23" i="17"/>
  <c r="X26" i="17"/>
  <c r="X24" i="17"/>
  <c r="X27" i="17"/>
  <c r="X20" i="17"/>
  <c r="X21" i="17"/>
  <c r="X30" i="17"/>
  <c r="X34" i="17"/>
  <c r="X13" i="17"/>
  <c r="Y7" i="17"/>
  <c r="Y30" i="17" s="1"/>
  <c r="X14" i="17"/>
  <c r="X9" i="17"/>
  <c r="X12" i="17"/>
  <c r="X25" i="17"/>
  <c r="X28" i="17"/>
  <c r="X31" i="17"/>
  <c r="X62" i="17"/>
  <c r="X19" i="17"/>
  <c r="X11" i="17"/>
  <c r="X22" i="17"/>
  <c r="X16" i="17"/>
  <c r="X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Y17" i="17" l="1"/>
  <c r="Y19" i="17"/>
  <c r="Y15" i="17"/>
  <c r="Y31" i="17"/>
  <c r="Y62" i="17"/>
  <c r="Y32" i="17"/>
  <c r="Y11" i="17"/>
  <c r="Y18" i="17"/>
  <c r="Y24" i="17"/>
  <c r="Y34" i="17"/>
  <c r="Z7" i="17"/>
  <c r="Y21" i="17"/>
  <c r="Y22" i="17"/>
  <c r="Y25" i="17"/>
  <c r="Y28" i="17"/>
  <c r="Y16" i="17"/>
  <c r="Y14" i="17"/>
  <c r="Y26" i="17"/>
  <c r="Y27" i="17"/>
  <c r="Y29" i="17"/>
  <c r="Y12" i="17"/>
  <c r="Y13" i="17"/>
  <c r="Y9" i="17"/>
  <c r="Y23" i="17"/>
  <c r="Y20" i="17"/>
  <c r="Y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Z36" i="17" l="1"/>
  <c r="Z39" i="17"/>
  <c r="Z38" i="17"/>
  <c r="Z37" i="17"/>
  <c r="Z33" i="17"/>
  <c r="Z35" i="17"/>
  <c r="U34" i="18"/>
  <c r="Z11" i="17"/>
  <c r="Z16" i="17"/>
  <c r="Z24" i="17"/>
  <c r="Z22" i="17"/>
  <c r="Z30" i="17"/>
  <c r="Z34" i="17"/>
  <c r="Z25" i="17"/>
  <c r="Z14" i="17"/>
  <c r="AA7" i="17"/>
  <c r="AA31" i="17" s="1"/>
  <c r="Z28" i="17"/>
  <c r="Z15" i="17"/>
  <c r="Z17" i="17"/>
  <c r="Z23" i="17"/>
  <c r="Z27" i="17"/>
  <c r="Z31" i="17"/>
  <c r="Z13" i="17"/>
  <c r="Z21" i="17"/>
  <c r="Z26" i="17"/>
  <c r="Z32" i="17"/>
  <c r="Z9" i="17"/>
  <c r="Z12" i="17"/>
  <c r="Z20" i="17"/>
  <c r="Z18" i="17"/>
  <c r="Z19" i="17"/>
  <c r="Z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AA24" i="17" l="1"/>
  <c r="AA14" i="17"/>
  <c r="AA29" i="17"/>
  <c r="AA17" i="17"/>
  <c r="AA22" i="17"/>
  <c r="AB7" i="17"/>
  <c r="AB32" i="17" s="1"/>
  <c r="AA26" i="17"/>
  <c r="AA11" i="17"/>
  <c r="AA23" i="17"/>
  <c r="AA19" i="17"/>
  <c r="AA27" i="17"/>
  <c r="AA30" i="17"/>
  <c r="AA13" i="17"/>
  <c r="AA20" i="17"/>
  <c r="AA6" i="17"/>
  <c r="AA16" i="17"/>
  <c r="AA32" i="17"/>
  <c r="AA33" i="17"/>
  <c r="AA15" i="17"/>
  <c r="AA18" i="17"/>
  <c r="AA34" i="17"/>
  <c r="AA9" i="17"/>
  <c r="AA25" i="17"/>
  <c r="AA28" i="17"/>
  <c r="AA62" i="17"/>
  <c r="AA12" i="17"/>
  <c r="AA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AB62" i="17"/>
  <c r="AB33" i="17" l="1"/>
  <c r="AB15" i="17"/>
  <c r="AB17" i="17"/>
  <c r="AB31" i="17"/>
  <c r="AB13" i="17"/>
  <c r="AB30" i="17"/>
  <c r="AB14" i="17"/>
  <c r="AB22" i="17"/>
  <c r="AB19" i="17"/>
  <c r="AB27" i="17"/>
  <c r="AB20" i="17"/>
  <c r="AB11" i="17"/>
  <c r="AB25" i="17"/>
  <c r="AB34" i="17"/>
  <c r="AB21" i="17"/>
  <c r="AC7" i="17"/>
  <c r="AC33" i="17" s="1"/>
  <c r="AB28" i="17"/>
  <c r="AB18" i="17"/>
  <c r="AB12" i="17"/>
  <c r="AB26" i="17"/>
  <c r="AB9" i="17"/>
  <c r="AB24" i="17"/>
  <c r="AB29" i="17"/>
  <c r="AB23" i="17"/>
  <c r="AB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AC21" i="17" l="1"/>
  <c r="AC32" i="17"/>
  <c r="AC9" i="17"/>
  <c r="AC28" i="17"/>
  <c r="AC18" i="17"/>
  <c r="AC29" i="17"/>
  <c r="AC62" i="17"/>
  <c r="AC30" i="17"/>
  <c r="AC22" i="17"/>
  <c r="AC13" i="17"/>
  <c r="AC24" i="17"/>
  <c r="AC14" i="17"/>
  <c r="AC25" i="17"/>
  <c r="AC16" i="17"/>
  <c r="AC26" i="17"/>
  <c r="AC19" i="17"/>
  <c r="AC17" i="17"/>
  <c r="AC23" i="17"/>
  <c r="AC27" i="17"/>
  <c r="AC12" i="17"/>
  <c r="AC34" i="17"/>
  <c r="AC31" i="17"/>
  <c r="AC11" i="17"/>
  <c r="AD7" i="17"/>
  <c r="AD30" i="17" s="1"/>
  <c r="AC15" i="17"/>
  <c r="AC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D23" i="17" l="1"/>
  <c r="AD19" i="17"/>
  <c r="AD17" i="17"/>
  <c r="AD31" i="17"/>
  <c r="AD15" i="17"/>
  <c r="AD32" i="17"/>
  <c r="AD13" i="17"/>
  <c r="AD26" i="17"/>
  <c r="AD14" i="17"/>
  <c r="AD9" i="17"/>
  <c r="AD16" i="17"/>
  <c r="AD24" i="17"/>
  <c r="AD33" i="17"/>
  <c r="AD20" i="17"/>
  <c r="AD21" i="17"/>
  <c r="AD28" i="17"/>
  <c r="AD11" i="17"/>
  <c r="AD25" i="17"/>
  <c r="AD27" i="17"/>
  <c r="AD62" i="17"/>
  <c r="AE7" i="17"/>
  <c r="AE26" i="17" s="1"/>
  <c r="AD18" i="17"/>
  <c r="AD29" i="17"/>
  <c r="AD34" i="17"/>
  <c r="AD12" i="17"/>
  <c r="AD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E20" i="17" l="1"/>
  <c r="AE34" i="17"/>
  <c r="AE62" i="17"/>
  <c r="AE22" i="17"/>
  <c r="AE11" i="17"/>
  <c r="AE24" i="17"/>
  <c r="AE13" i="17"/>
  <c r="AE27" i="17"/>
  <c r="AE19" i="17"/>
  <c r="AE30" i="17"/>
  <c r="AE16" i="17"/>
  <c r="AE17" i="17"/>
  <c r="AE9" i="17"/>
  <c r="AE21" i="17"/>
  <c r="AE28" i="17"/>
  <c r="AE23" i="17"/>
  <c r="AF7" i="17"/>
  <c r="AF30" i="17" s="1"/>
  <c r="AE29" i="17"/>
  <c r="AE32" i="17"/>
  <c r="AE31" i="17"/>
  <c r="AE14" i="17"/>
  <c r="AE12" i="17"/>
  <c r="AE18" i="17"/>
  <c r="AE33" i="17"/>
  <c r="AE15" i="17"/>
  <c r="AE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F21" i="17" l="1"/>
  <c r="AF11" i="17"/>
  <c r="AF12" i="17"/>
  <c r="AF62" i="17"/>
  <c r="AF18" i="17"/>
  <c r="AF31" i="17"/>
  <c r="AF14" i="17"/>
  <c r="AF34" i="17"/>
  <c r="AF23" i="17"/>
  <c r="AF27" i="17"/>
  <c r="AF28" i="17"/>
  <c r="AF15" i="17"/>
  <c r="AF16" i="17"/>
  <c r="AF32" i="17"/>
  <c r="AF13" i="17"/>
  <c r="AG7" i="17"/>
  <c r="AG62" i="17" s="1"/>
  <c r="AF17" i="17"/>
  <c r="AF33" i="17"/>
  <c r="AF24" i="17"/>
  <c r="AF22" i="17"/>
  <c r="AF26" i="17"/>
  <c r="AF19" i="17"/>
  <c r="AF29" i="17"/>
  <c r="AF20" i="17"/>
  <c r="AF9" i="17"/>
  <c r="AF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G14" i="17" l="1"/>
  <c r="AG26" i="17"/>
  <c r="AG28" i="17"/>
  <c r="AG19" i="17"/>
  <c r="AG29" i="17"/>
  <c r="AG24" i="17"/>
  <c r="AG12" i="17"/>
  <c r="AG21" i="17"/>
  <c r="AG30" i="17"/>
  <c r="AG13" i="17"/>
  <c r="AG22" i="17"/>
  <c r="AG32" i="17"/>
  <c r="AG18" i="17"/>
  <c r="AG23" i="17"/>
  <c r="AG34" i="17"/>
  <c r="AH7" i="17"/>
  <c r="AH29" i="17" s="1"/>
  <c r="AG9" i="17"/>
  <c r="AG20" i="17"/>
  <c r="AG31" i="17"/>
  <c r="AG17" i="17"/>
  <c r="AG11" i="17"/>
  <c r="AG25" i="17"/>
  <c r="AG33" i="17"/>
  <c r="AG16" i="17"/>
  <c r="AG15" i="17"/>
  <c r="AG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H19" i="17" l="1"/>
  <c r="AH25" i="17"/>
  <c r="AH22" i="17"/>
  <c r="AH23" i="17"/>
  <c r="AH30" i="17"/>
  <c r="AH11" i="17"/>
  <c r="AH31" i="17"/>
  <c r="AH17" i="17"/>
  <c r="AH32" i="17"/>
  <c r="AH20" i="17"/>
  <c r="AH33" i="17"/>
  <c r="AH34" i="17"/>
  <c r="AH9" i="17"/>
  <c r="AH15" i="17"/>
  <c r="AH62" i="17"/>
  <c r="AH24" i="17"/>
  <c r="AH26" i="17"/>
  <c r="AH27" i="17"/>
  <c r="AH12" i="17"/>
  <c r="AH21" i="17"/>
  <c r="AH28" i="17"/>
  <c r="AH6" i="17"/>
  <c r="AH13" i="17"/>
  <c r="AI7" i="17"/>
  <c r="AI31" i="17" s="1"/>
  <c r="AH14" i="17"/>
  <c r="AH16" i="17"/>
  <c r="AH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I20" i="17" l="1"/>
  <c r="AI22" i="17"/>
  <c r="AI18" i="17"/>
  <c r="AI32" i="17"/>
  <c r="AI14" i="17"/>
  <c r="AI33" i="17"/>
  <c r="AI24" i="17"/>
  <c r="AI13" i="17"/>
  <c r="AI62" i="17"/>
  <c r="AI9" i="17"/>
  <c r="AI11" i="17"/>
  <c r="AI25" i="17"/>
  <c r="AI29" i="17"/>
  <c r="AI28" i="17"/>
  <c r="AI27" i="17"/>
  <c r="AI23" i="17"/>
  <c r="AI26" i="17"/>
  <c r="AI30" i="17"/>
  <c r="AI34" i="17"/>
  <c r="AI15" i="17"/>
  <c r="AJ7" i="17"/>
  <c r="AJ30" i="17" s="1"/>
  <c r="AI16" i="17"/>
  <c r="AI12" i="17"/>
  <c r="AI17" i="17"/>
  <c r="AI19" i="17"/>
  <c r="AI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J31" i="17"/>
  <c r="AJ28" i="17"/>
  <c r="AJ16" i="17"/>
  <c r="AJ13" i="17" l="1"/>
  <c r="AJ23" i="17"/>
  <c r="AJ12" i="17"/>
  <c r="AJ62" i="17"/>
  <c r="AK7" i="17"/>
  <c r="AK33" i="17" s="1"/>
  <c r="AJ17" i="17"/>
  <c r="AJ22" i="17"/>
  <c r="AJ32" i="17"/>
  <c r="AJ24" i="17"/>
  <c r="AJ15" i="17"/>
  <c r="AJ29" i="17"/>
  <c r="AJ9" i="17"/>
  <c r="AJ21" i="17"/>
  <c r="AJ33" i="17"/>
  <c r="AJ14" i="17"/>
  <c r="AJ19" i="17"/>
  <c r="AJ27" i="17"/>
  <c r="AJ34" i="17"/>
  <c r="AJ11" i="17"/>
  <c r="AJ20" i="17"/>
  <c r="AJ26" i="17"/>
  <c r="AJ18" i="17"/>
  <c r="AJ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K14" i="17" l="1"/>
  <c r="AK16" i="17"/>
  <c r="AK24" i="17"/>
  <c r="AK17" i="17"/>
  <c r="AK28" i="17"/>
  <c r="AK29" i="17"/>
  <c r="AK26" i="17"/>
  <c r="AK27" i="17"/>
  <c r="AK19" i="17"/>
  <c r="AL7" i="17"/>
  <c r="AL34" i="17" s="1"/>
  <c r="AK11" i="17"/>
  <c r="AK32" i="17"/>
  <c r="AK20" i="17"/>
  <c r="AK15" i="17"/>
  <c r="AK12" i="17"/>
  <c r="AK9" i="17"/>
  <c r="AK62" i="17"/>
  <c r="AK30" i="17"/>
  <c r="AK21" i="17"/>
  <c r="AK18" i="17"/>
  <c r="AK34" i="17"/>
  <c r="AK31" i="17"/>
  <c r="AK22" i="17"/>
  <c r="AK25" i="17"/>
  <c r="AK13" i="17"/>
  <c r="AK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L22" i="17" l="1"/>
  <c r="AL25" i="17"/>
  <c r="AL29" i="17"/>
  <c r="AL27" i="17"/>
  <c r="AL12" i="17"/>
  <c r="AM7" i="17"/>
  <c r="AM27" i="17" s="1"/>
  <c r="AL28" i="17"/>
  <c r="AL13" i="17"/>
  <c r="AL30" i="17"/>
  <c r="AL17" i="17"/>
  <c r="AL62" i="17"/>
  <c r="AL21" i="17"/>
  <c r="AL18" i="17"/>
  <c r="AL19" i="17"/>
  <c r="AL32" i="17"/>
  <c r="AL15" i="17"/>
  <c r="AL23" i="17"/>
  <c r="AL31" i="17"/>
  <c r="AL20" i="17"/>
  <c r="AL11" i="17"/>
  <c r="AL14" i="17"/>
  <c r="AL24" i="17"/>
  <c r="AL33" i="17"/>
  <c r="AL9" i="17"/>
  <c r="AL16" i="17"/>
  <c r="AL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M21" i="17" l="1"/>
  <c r="AM28" i="17"/>
  <c r="AM22" i="17"/>
  <c r="AM30" i="17"/>
  <c r="AM32" i="17"/>
  <c r="AM31" i="17"/>
  <c r="AM34" i="17"/>
  <c r="AM17" i="17"/>
  <c r="AM14" i="17"/>
  <c r="AM19" i="17"/>
  <c r="AN7" i="17"/>
  <c r="AN22" i="17" s="1"/>
  <c r="AM12" i="17"/>
  <c r="AM13" i="17"/>
  <c r="AM15" i="17"/>
  <c r="AM24" i="17"/>
  <c r="AM18" i="17"/>
  <c r="AM33" i="17"/>
  <c r="AM9" i="17"/>
  <c r="AM23" i="17"/>
  <c r="AM62" i="17"/>
  <c r="AM20" i="17"/>
  <c r="AM11" i="17"/>
  <c r="AM25" i="17"/>
  <c r="AM26" i="17"/>
  <c r="AM29" i="17"/>
  <c r="AM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N33" i="17" l="1"/>
  <c r="AN34" i="17"/>
  <c r="AN62" i="17"/>
  <c r="AN20" i="17"/>
  <c r="AN16" i="17"/>
  <c r="AN21" i="17"/>
  <c r="AN28" i="17"/>
  <c r="AN26" i="17"/>
  <c r="AN30" i="17"/>
  <c r="AN31" i="17"/>
  <c r="AN24" i="17"/>
  <c r="AN15" i="17"/>
  <c r="AN25" i="17"/>
  <c r="AN17" i="17"/>
  <c r="AN29" i="17"/>
  <c r="AN32" i="17"/>
  <c r="AN13" i="17"/>
  <c r="AN18" i="17"/>
  <c r="AN14" i="17"/>
  <c r="AN19" i="17"/>
  <c r="AN23" i="17"/>
  <c r="AN9" i="17"/>
  <c r="AN11" i="17"/>
  <c r="AN27" i="17"/>
  <c r="AO7" i="17"/>
  <c r="AO15" i="17" s="1"/>
  <c r="AN12"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O25" i="17" l="1"/>
  <c r="AO30" i="17"/>
  <c r="AO32" i="17"/>
  <c r="AO34" i="17"/>
  <c r="AO12" i="17"/>
  <c r="AO17" i="17"/>
  <c r="AO29" i="17"/>
  <c r="AO13" i="17"/>
  <c r="AO21" i="17"/>
  <c r="AO33" i="17"/>
  <c r="AP7" i="17"/>
  <c r="AP22" i="17" s="1"/>
  <c r="AO16" i="17"/>
  <c r="AO18" i="17"/>
  <c r="AO62" i="17"/>
  <c r="AO28" i="17"/>
  <c r="AO14" i="17"/>
  <c r="AO6" i="17"/>
  <c r="AO9" i="17"/>
  <c r="AO31" i="17"/>
  <c r="AO11" i="17"/>
  <c r="AO22" i="17"/>
  <c r="AO23" i="17"/>
  <c r="AO19" i="17"/>
  <c r="AO24" i="17"/>
  <c r="AO26" i="17"/>
  <c r="AO20" i="17"/>
  <c r="AO27"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P31" i="17"/>
  <c r="AP30" i="17"/>
  <c r="AP29" i="17"/>
  <c r="AP32" i="17" l="1"/>
  <c r="AP33" i="17"/>
  <c r="AP34" i="17"/>
  <c r="AP28" i="17"/>
  <c r="AP62" i="17"/>
  <c r="AP26" i="17"/>
  <c r="AP27" i="17"/>
  <c r="AP25" i="17"/>
  <c r="AP9" i="17"/>
  <c r="AP11" i="17"/>
  <c r="AQ7" i="17"/>
  <c r="AQ19" i="17" s="1"/>
  <c r="AP16" i="17"/>
  <c r="AP15" i="17"/>
  <c r="AP12" i="17"/>
  <c r="AP14" i="17"/>
  <c r="AP17" i="17"/>
  <c r="AP13" i="17"/>
  <c r="AP20" i="17"/>
  <c r="AP21" i="17"/>
  <c r="AP18" i="17"/>
  <c r="AP23" i="17"/>
  <c r="AP19" i="17"/>
  <c r="AP24"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R7" i="17" l="1"/>
  <c r="AR17" i="17" s="1"/>
  <c r="AQ13" i="17"/>
  <c r="AQ20" i="17"/>
  <c r="AQ29" i="17"/>
  <c r="AQ16" i="17"/>
  <c r="AQ17" i="17"/>
  <c r="AQ18" i="17"/>
  <c r="AQ21" i="17"/>
  <c r="AQ22" i="17"/>
  <c r="AQ31" i="17"/>
  <c r="AQ23" i="17"/>
  <c r="AQ28" i="17"/>
  <c r="AQ26" i="17"/>
  <c r="AQ27" i="17"/>
  <c r="AQ62" i="17"/>
  <c r="AQ33" i="17"/>
  <c r="AQ32" i="17"/>
  <c r="AQ34" i="17"/>
  <c r="AQ14" i="17"/>
  <c r="AQ9" i="17"/>
  <c r="AQ11" i="17"/>
  <c r="AQ15" i="17"/>
  <c r="AQ24" i="17"/>
  <c r="AQ30" i="17"/>
  <c r="AQ12" i="17"/>
  <c r="AQ25"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R28" i="17" l="1"/>
  <c r="AR26" i="17"/>
  <c r="AR62" i="17"/>
  <c r="AR13" i="17"/>
  <c r="AR11" i="17"/>
  <c r="AR29" i="17"/>
  <c r="AR31" i="17"/>
  <c r="AR33" i="17"/>
  <c r="AR22" i="17"/>
  <c r="AR14" i="17"/>
  <c r="AR9" i="17"/>
  <c r="AR18" i="17"/>
  <c r="AR23" i="17"/>
  <c r="AS7" i="17"/>
  <c r="AS15" i="17" s="1"/>
  <c r="AR12" i="17"/>
  <c r="AR19" i="17"/>
  <c r="AR30" i="17"/>
  <c r="AR32" i="17"/>
  <c r="AR34" i="17"/>
  <c r="AR21" i="17"/>
  <c r="AR24" i="17"/>
  <c r="AR25" i="17"/>
  <c r="AR27" i="17"/>
  <c r="AR15" i="17"/>
  <c r="AR20" i="17"/>
  <c r="AR16"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S20" i="17" l="1"/>
  <c r="AS26" i="17"/>
  <c r="AS34" i="17"/>
  <c r="AS27" i="17"/>
  <c r="AS28" i="17"/>
  <c r="AS29" i="17"/>
  <c r="AS31" i="17"/>
  <c r="AS33" i="17"/>
  <c r="AS62" i="17"/>
  <c r="AS12" i="17"/>
  <c r="AT7" i="17"/>
  <c r="AT18" i="17" s="1"/>
  <c r="AS13" i="17"/>
  <c r="AS32" i="17"/>
  <c r="AS14" i="17"/>
  <c r="AS16" i="17"/>
  <c r="AS25" i="17"/>
  <c r="AS21" i="17"/>
  <c r="AS9" i="17"/>
  <c r="AS11" i="17"/>
  <c r="AS18" i="17"/>
  <c r="AS17" i="17"/>
  <c r="AS22" i="17"/>
  <c r="AS23" i="17"/>
  <c r="AS30" i="17"/>
  <c r="AS19" i="17"/>
  <c r="AS24"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T28" i="17" l="1"/>
  <c r="AT29" i="17"/>
  <c r="AT30" i="17"/>
  <c r="AT31" i="17"/>
  <c r="AT32" i="17"/>
  <c r="AT34" i="17"/>
  <c r="AT33" i="17"/>
  <c r="AT62" i="17"/>
  <c r="AT27" i="17"/>
  <c r="AT26" i="17"/>
  <c r="AT24" i="17"/>
  <c r="AT19" i="17"/>
  <c r="AT9" i="17"/>
  <c r="AT11" i="17"/>
  <c r="AT25" i="17"/>
  <c r="AT12" i="17"/>
  <c r="AT20" i="17"/>
  <c r="AU7" i="17"/>
  <c r="AU32" i="17" s="1"/>
  <c r="AT13" i="17"/>
  <c r="AT23" i="17"/>
  <c r="AT15" i="17"/>
  <c r="AT14" i="17"/>
  <c r="AT16" i="17"/>
  <c r="AT22" i="17"/>
  <c r="AT21" i="17"/>
  <c r="AT17"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U28" i="17" l="1"/>
  <c r="AU13" i="17"/>
  <c r="AV7" i="17"/>
  <c r="AV28" i="17" s="1"/>
  <c r="AU12" i="17"/>
  <c r="AU17" i="17"/>
  <c r="AU15" i="17"/>
  <c r="AU20" i="17"/>
  <c r="AU16" i="17"/>
  <c r="AU21" i="17"/>
  <c r="AU29" i="17"/>
  <c r="AU22" i="17"/>
  <c r="AU18" i="17"/>
  <c r="AU25" i="17"/>
  <c r="AU23" i="17"/>
  <c r="AU26" i="17"/>
  <c r="AU27" i="17"/>
  <c r="AU14" i="17"/>
  <c r="AU30" i="17"/>
  <c r="AU9" i="17"/>
  <c r="AU34" i="17"/>
  <c r="AU33" i="17"/>
  <c r="AU11" i="17"/>
  <c r="AU19" i="17"/>
  <c r="AU62" i="17"/>
  <c r="AU31" i="17"/>
  <c r="AU24"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V31" i="17" l="1"/>
  <c r="AV34" i="17"/>
  <c r="AV30" i="17"/>
  <c r="AV32" i="17"/>
  <c r="AV62" i="17"/>
  <c r="AV29" i="17"/>
  <c r="AV26" i="17"/>
  <c r="AV33" i="17"/>
  <c r="AV13" i="17"/>
  <c r="AV18" i="17"/>
  <c r="AV6" i="17"/>
  <c r="AV14" i="17"/>
  <c r="AV19" i="17"/>
  <c r="AV22" i="17"/>
  <c r="AV9" i="17"/>
  <c r="AV11" i="17"/>
  <c r="AW7" i="17"/>
  <c r="AW33" i="17" s="1"/>
  <c r="AV12" i="17"/>
  <c r="AV23" i="17"/>
  <c r="AV25" i="17"/>
  <c r="AV24" i="17"/>
  <c r="AV15" i="17"/>
  <c r="AV20" i="17"/>
  <c r="AV27" i="17"/>
  <c r="AV16" i="17"/>
  <c r="AV17" i="17"/>
  <c r="AV21"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X7" i="17" l="1"/>
  <c r="AX27" i="17" s="1"/>
  <c r="AW16" i="17"/>
  <c r="AW13" i="17"/>
  <c r="AW14" i="17"/>
  <c r="AW18" i="17"/>
  <c r="AW9" i="17"/>
  <c r="AW11" i="17"/>
  <c r="AW21" i="17"/>
  <c r="AW26" i="17"/>
  <c r="AW23" i="17"/>
  <c r="AW22" i="17"/>
  <c r="AW19" i="17"/>
  <c r="AW24" i="17"/>
  <c r="AW15" i="17"/>
  <c r="AW27" i="17"/>
  <c r="AW20" i="17"/>
  <c r="AW30" i="17"/>
  <c r="AW32" i="17"/>
  <c r="AW34" i="17"/>
  <c r="AW62" i="17"/>
  <c r="AW17" i="17"/>
  <c r="AW28" i="17"/>
  <c r="AW12" i="17"/>
  <c r="AW25" i="17"/>
  <c r="AW29" i="17"/>
  <c r="AW31"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X34" i="17"/>
  <c r="AX33" i="17"/>
  <c r="AX32" i="17"/>
  <c r="AX31" i="17"/>
  <c r="AX17" i="17"/>
  <c r="AX16" i="17"/>
  <c r="AX21" i="17" l="1"/>
  <c r="AX25" i="17"/>
  <c r="AX18" i="17"/>
  <c r="AX9" i="17"/>
  <c r="AX22" i="17"/>
  <c r="AY7" i="17"/>
  <c r="AY31" i="17" s="1"/>
  <c r="AX23" i="17"/>
  <c r="AX12" i="17"/>
  <c r="AX30" i="17"/>
  <c r="AX20" i="17"/>
  <c r="AX19" i="17"/>
  <c r="AX62" i="17"/>
  <c r="AX28" i="17"/>
  <c r="AX11" i="17"/>
  <c r="AX13" i="17"/>
  <c r="AX15" i="17"/>
  <c r="AX14" i="17"/>
  <c r="AX29" i="17"/>
  <c r="AX24" i="17"/>
  <c r="AX26"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Y62" i="17"/>
  <c r="AY34" i="17"/>
  <c r="AY33" i="17" l="1"/>
  <c r="AY14" i="17"/>
  <c r="AY9" i="17"/>
  <c r="AY11" i="17"/>
  <c r="AY15" i="17"/>
  <c r="AY16" i="17"/>
  <c r="AY28" i="17"/>
  <c r="AY22" i="17"/>
  <c r="AY32" i="17"/>
  <c r="AY21" i="17"/>
  <c r="AY18" i="17"/>
  <c r="AY12" i="17"/>
  <c r="AY23" i="17"/>
  <c r="AY26" i="17"/>
  <c r="AY24" i="17"/>
  <c r="AY20" i="17"/>
  <c r="AY30" i="17"/>
  <c r="AY13" i="17"/>
  <c r="AY29" i="17"/>
  <c r="AZ7" i="17"/>
  <c r="AZ62" i="17" s="1"/>
  <c r="AY17" i="17"/>
  <c r="AY27" i="17"/>
  <c r="AY19" i="17"/>
  <c r="AY25"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Z17" i="17"/>
  <c r="AZ22" i="17"/>
  <c r="AZ18" i="17"/>
  <c r="AZ21" i="17" l="1"/>
  <c r="AZ32" i="17"/>
  <c r="AZ33" i="17"/>
  <c r="AZ25" i="17"/>
  <c r="AZ12" i="17"/>
  <c r="AZ27" i="17"/>
  <c r="AZ13" i="17"/>
  <c r="AZ19" i="17"/>
  <c r="AZ29" i="17"/>
  <c r="AZ23" i="17"/>
  <c r="AZ15" i="17"/>
  <c r="AZ26" i="17"/>
  <c r="BA7" i="17"/>
  <c r="BA29" i="17" s="1"/>
  <c r="AZ34" i="17"/>
  <c r="AZ9" i="17"/>
  <c r="AZ20" i="17"/>
  <c r="AZ30" i="17"/>
  <c r="AZ11" i="17"/>
  <c r="AZ16" i="17"/>
  <c r="AZ31" i="17"/>
  <c r="AZ14" i="17"/>
  <c r="AZ24" i="17"/>
  <c r="AZ28"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BA18" i="17"/>
  <c r="BA12" i="17"/>
  <c r="BA22" i="17" l="1"/>
  <c r="BA15" i="17"/>
  <c r="BA20" i="17"/>
  <c r="BB7" i="17"/>
  <c r="BB32" i="17" s="1"/>
  <c r="BA62" i="17"/>
  <c r="BA33" i="17"/>
  <c r="BA27" i="17"/>
  <c r="BA9" i="17"/>
  <c r="BA28" i="17"/>
  <c r="BA11" i="17"/>
  <c r="BA13" i="17"/>
  <c r="BA23" i="17"/>
  <c r="BA30" i="17"/>
  <c r="BA21" i="17"/>
  <c r="BA26" i="17"/>
  <c r="BA34" i="17"/>
  <c r="BA14" i="17"/>
  <c r="BA24" i="17"/>
  <c r="BA25" i="17"/>
  <c r="BA16" i="17"/>
  <c r="BA19" i="17"/>
  <c r="BA32" i="17"/>
  <c r="BA17" i="17"/>
  <c r="BA31"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BB34" i="17"/>
  <c r="BB33" i="17"/>
  <c r="BB31" i="17"/>
  <c r="BB30" i="17"/>
  <c r="BB29" i="17"/>
  <c r="BB24" i="17"/>
  <c r="BB23" i="17"/>
  <c r="BB22" i="17"/>
  <c r="BB18" i="17"/>
  <c r="BB21" i="17"/>
  <c r="BB15" i="17"/>
  <c r="BB13" i="17"/>
  <c r="BB12" i="17"/>
  <c r="BC7" i="17"/>
  <c r="BB25" i="17"/>
  <c r="BB14" i="17" l="1"/>
  <c r="BB26" i="17"/>
  <c r="BB62" i="17"/>
  <c r="BB11" i="17"/>
  <c r="BB16" i="17"/>
  <c r="BB27" i="17"/>
  <c r="BB9" i="17"/>
  <c r="BB17" i="17"/>
  <c r="BB28" i="17"/>
  <c r="BB20" i="17"/>
  <c r="BB19" i="17"/>
  <c r="AW16" i="18"/>
  <c r="AW12" i="18"/>
  <c r="AW20" i="18"/>
  <c r="AW24" i="18"/>
  <c r="AW15" i="18"/>
  <c r="AW25" i="18"/>
  <c r="AW17" i="18"/>
  <c r="AW18" i="18"/>
  <c r="AW14" i="18"/>
  <c r="AW29" i="18"/>
  <c r="AW30" i="18"/>
  <c r="AW26" i="18"/>
  <c r="AW31" i="18"/>
  <c r="AW33" i="18"/>
  <c r="AW22" i="18"/>
  <c r="AX7" i="18"/>
  <c r="AX31" i="18" s="1"/>
  <c r="AW21" i="18"/>
  <c r="AW32" i="18"/>
  <c r="AW11" i="18"/>
  <c r="AW27" i="18"/>
  <c r="AW34" i="18"/>
  <c r="AW9" i="18"/>
  <c r="AW13" i="18"/>
  <c r="AW19" i="18"/>
  <c r="AW23" i="18"/>
  <c r="AW35" i="18"/>
  <c r="BC62" i="17"/>
  <c r="BC34" i="17"/>
  <c r="BC33" i="17"/>
  <c r="BC32" i="17"/>
  <c r="BC31" i="17"/>
  <c r="BC30" i="17"/>
  <c r="BC27" i="17"/>
  <c r="BC26" i="17"/>
  <c r="BC23" i="17"/>
  <c r="BC22" i="17"/>
  <c r="BC18" i="17"/>
  <c r="BC28" i="17"/>
  <c r="BC21" i="17"/>
  <c r="BC17" i="17"/>
  <c r="BC16" i="17"/>
  <c r="BC25" i="17"/>
  <c r="BC20" i="17"/>
  <c r="BC24" i="17"/>
  <c r="BC15" i="17"/>
  <c r="BC13" i="17"/>
  <c r="BC29" i="17"/>
  <c r="BC12" i="17"/>
  <c r="BD7" i="17"/>
  <c r="BC11" i="17"/>
  <c r="BC9" i="17"/>
  <c r="BC6" i="17"/>
  <c r="BC19" i="17"/>
  <c r="BC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BD62" i="17"/>
  <c r="BD34" i="17"/>
  <c r="BD33" i="17"/>
  <c r="BD32" i="17"/>
  <c r="BD31" i="17"/>
  <c r="BD30" i="17"/>
  <c r="BD26" i="17"/>
  <c r="BD29" i="17"/>
  <c r="BD28" i="17"/>
  <c r="BD21" i="17"/>
  <c r="BD17" i="17"/>
  <c r="BD16" i="17"/>
  <c r="BD25" i="17"/>
  <c r="BD20" i="17"/>
  <c r="BD15" i="17"/>
  <c r="BD24" i="17"/>
  <c r="BD27" i="17"/>
  <c r="BD22" i="17"/>
  <c r="BD12" i="17"/>
  <c r="BE7" i="17"/>
  <c r="BD11" i="17"/>
  <c r="BD9" i="17"/>
  <c r="BD23" i="17"/>
  <c r="BD19" i="17"/>
  <c r="BD14" i="17"/>
  <c r="BD13" i="17"/>
  <c r="BD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E34" i="17"/>
  <c r="BE32" i="17"/>
  <c r="BE30" i="17"/>
  <c r="BE25" i="17"/>
  <c r="BE29" i="17"/>
  <c r="BE28" i="17"/>
  <c r="BE62" i="17"/>
  <c r="BE33" i="17"/>
  <c r="BE31" i="17"/>
  <c r="BE27" i="17"/>
  <c r="BE20" i="17"/>
  <c r="BE15" i="17"/>
  <c r="BE26" i="17"/>
  <c r="BE24" i="17"/>
  <c r="BE19" i="17"/>
  <c r="BE23" i="17"/>
  <c r="BE22" i="17"/>
  <c r="BE11" i="17"/>
  <c r="BE9" i="17"/>
  <c r="BE14" i="17"/>
  <c r="BE21" i="17"/>
  <c r="BE18" i="17"/>
  <c r="BE13" i="17"/>
  <c r="BE17" i="17"/>
  <c r="BF7" i="17"/>
  <c r="BE12" i="17"/>
  <c r="BE16" i="17"/>
  <c r="AZ35" i="18" l="1"/>
  <c r="AZ28" i="18"/>
  <c r="AZ22" i="18"/>
  <c r="AZ21" i="18"/>
  <c r="AZ33" i="18"/>
  <c r="AZ13" i="18"/>
  <c r="BA7" i="18"/>
  <c r="BA18" i="18" s="1"/>
  <c r="AZ18" i="18"/>
  <c r="AZ14" i="18"/>
  <c r="AZ24" i="18"/>
  <c r="AZ26" i="18"/>
  <c r="AZ34" i="18"/>
  <c r="AZ12" i="18"/>
  <c r="AZ19" i="18"/>
  <c r="AZ23" i="18"/>
  <c r="AZ16" i="18"/>
  <c r="AZ15" i="18"/>
  <c r="AZ27" i="18"/>
  <c r="AZ9" i="18"/>
  <c r="AZ20" i="18"/>
  <c r="AZ30" i="18"/>
  <c r="AZ11" i="18"/>
  <c r="AZ29" i="18"/>
  <c r="AZ31" i="18"/>
  <c r="AZ17" i="18"/>
  <c r="AZ25" i="18"/>
  <c r="BF62" i="17"/>
  <c r="BF34" i="17"/>
  <c r="BF33" i="17"/>
  <c r="BF32" i="17"/>
  <c r="BF31" i="17"/>
  <c r="BF30" i="17"/>
  <c r="BF29" i="17"/>
  <c r="BF28" i="17"/>
  <c r="BF27" i="17"/>
  <c r="BF26" i="17"/>
  <c r="BF25" i="17"/>
  <c r="BF24" i="17"/>
  <c r="BF19" i="17"/>
  <c r="BF23" i="17"/>
  <c r="BF22" i="17"/>
  <c r="BF18" i="17"/>
  <c r="BF21" i="17"/>
  <c r="BF20" i="17"/>
  <c r="BF14" i="17"/>
  <c r="BF13" i="17"/>
  <c r="BF17" i="17"/>
  <c r="BF16" i="17"/>
  <c r="BF12" i="17"/>
  <c r="BG7" i="17"/>
  <c r="BF11" i="17"/>
  <c r="BF15" i="17"/>
  <c r="BF9" i="17"/>
  <c r="BA24" i="18" l="1"/>
  <c r="BA14" i="18"/>
  <c r="BA19" i="18"/>
  <c r="BA27" i="18"/>
  <c r="BA28" i="18"/>
  <c r="BA29" i="18"/>
  <c r="BA31" i="18"/>
  <c r="BA30" i="18"/>
  <c r="BA35" i="18"/>
  <c r="BA33" i="18"/>
  <c r="BA25" i="18"/>
  <c r="BA26" i="18"/>
  <c r="BA32" i="18"/>
  <c r="BA34" i="18"/>
  <c r="BB7" i="18"/>
  <c r="BB29" i="18" s="1"/>
  <c r="BA20" i="18"/>
  <c r="BA9" i="18"/>
  <c r="BA11" i="18"/>
  <c r="BA12" i="18"/>
  <c r="BA13" i="18"/>
  <c r="BA15" i="18"/>
  <c r="BA21" i="18"/>
  <c r="BA17" i="18"/>
  <c r="BA23" i="18"/>
  <c r="BA16" i="18"/>
  <c r="BA22" i="18"/>
  <c r="BG62" i="17"/>
  <c r="BG34" i="17"/>
  <c r="BG33" i="17"/>
  <c r="BG32" i="17"/>
  <c r="BG31" i="17"/>
  <c r="BG30" i="17"/>
  <c r="BG27" i="17"/>
  <c r="BG26" i="17"/>
  <c r="BG28" i="17"/>
  <c r="BG23" i="17"/>
  <c r="BG22" i="17"/>
  <c r="BG18" i="17"/>
  <c r="BG21" i="17"/>
  <c r="BG17" i="17"/>
  <c r="BG16" i="17"/>
  <c r="BG29" i="17"/>
  <c r="BG20" i="17"/>
  <c r="BG13" i="17"/>
  <c r="BG19" i="17"/>
  <c r="BG12" i="17"/>
  <c r="BH7" i="17"/>
  <c r="BG25" i="17"/>
  <c r="BG15" i="17"/>
  <c r="BG11" i="17"/>
  <c r="BG9" i="17"/>
  <c r="BG24" i="17"/>
  <c r="BG14" i="17"/>
  <c r="BB34" i="18" l="1"/>
  <c r="BB35" i="18"/>
  <c r="BB19" i="18"/>
  <c r="BC7" i="18"/>
  <c r="BC21" i="18" s="1"/>
  <c r="BB9" i="18"/>
  <c r="BB11" i="18"/>
  <c r="BB14" i="18"/>
  <c r="BB12" i="18"/>
  <c r="BB16" i="18"/>
  <c r="BB15" i="18"/>
  <c r="BB31" i="18"/>
  <c r="BB30" i="18"/>
  <c r="BB32" i="18"/>
  <c r="BB33" i="18"/>
  <c r="BB20" i="18"/>
  <c r="BB21" i="18"/>
  <c r="BB26" i="18"/>
  <c r="BB17" i="18"/>
  <c r="BB22" i="18"/>
  <c r="BB23" i="18"/>
  <c r="BB13" i="18"/>
  <c r="BB18" i="18"/>
  <c r="BB27" i="18"/>
  <c r="BB24" i="18"/>
  <c r="BB25" i="18"/>
  <c r="BB28" i="18"/>
  <c r="BH62" i="17"/>
  <c r="BH34" i="17"/>
  <c r="BH33" i="17"/>
  <c r="BH32" i="17"/>
  <c r="BH31" i="17"/>
  <c r="BH30" i="17"/>
  <c r="BH26" i="17"/>
  <c r="BH29" i="17"/>
  <c r="BH28" i="17"/>
  <c r="BH21" i="17"/>
  <c r="BH17" i="17"/>
  <c r="BH16" i="17"/>
  <c r="BH20" i="17"/>
  <c r="BH15" i="17"/>
  <c r="BH27" i="17"/>
  <c r="BH25" i="17"/>
  <c r="BH24" i="17"/>
  <c r="BH19" i="17"/>
  <c r="BH12" i="17"/>
  <c r="BI7" i="17"/>
  <c r="BH23" i="17"/>
  <c r="BH18" i="17"/>
  <c r="BH11" i="17"/>
  <c r="BH9" i="17"/>
  <c r="BH22" i="17"/>
  <c r="BH14" i="17"/>
  <c r="BH13" i="17"/>
  <c r="BC9" i="18" l="1"/>
  <c r="BC19" i="18"/>
  <c r="BC25" i="18"/>
  <c r="BC26" i="18"/>
  <c r="BC22" i="18"/>
  <c r="BC27" i="18"/>
  <c r="BC23" i="18"/>
  <c r="BC28" i="18"/>
  <c r="BC24" i="18"/>
  <c r="BC29" i="18"/>
  <c r="BC30" i="18"/>
  <c r="BC31" i="18"/>
  <c r="BC32" i="18"/>
  <c r="BC35" i="18"/>
  <c r="BC33" i="18"/>
  <c r="BC18" i="18"/>
  <c r="BC11" i="18"/>
  <c r="BD7" i="18"/>
  <c r="BD22" i="18" s="1"/>
  <c r="BC13" i="18"/>
  <c r="BC15" i="18"/>
  <c r="BC14" i="18"/>
  <c r="BC12" i="18"/>
  <c r="BC34" i="18"/>
  <c r="BC16" i="18"/>
  <c r="BC20" i="18"/>
  <c r="BC17" i="18"/>
  <c r="BI25" i="17"/>
  <c r="BI62" i="17"/>
  <c r="BI33" i="17"/>
  <c r="BI31" i="17"/>
  <c r="BI29" i="17"/>
  <c r="BI28" i="17"/>
  <c r="BI27" i="17"/>
  <c r="BI26" i="17"/>
  <c r="BI20" i="17"/>
  <c r="BI15" i="17"/>
  <c r="BI30" i="17"/>
  <c r="BI24" i="17"/>
  <c r="BI19" i="17"/>
  <c r="BI32" i="17"/>
  <c r="BI23" i="17"/>
  <c r="BI22" i="17"/>
  <c r="BI34" i="17"/>
  <c r="BI18" i="17"/>
  <c r="BI11" i="17"/>
  <c r="BI9" i="17"/>
  <c r="BI21" i="17"/>
  <c r="BI17" i="17"/>
  <c r="BI16" i="17"/>
  <c r="BI14" i="17"/>
  <c r="BI13" i="17"/>
  <c r="BJ7" i="17"/>
  <c r="BI12" i="17"/>
  <c r="BD35" i="18" l="1"/>
  <c r="BD34" i="18"/>
  <c r="BD33" i="18"/>
  <c r="BD32" i="18"/>
  <c r="BD31" i="18"/>
  <c r="BD27" i="18"/>
  <c r="BD30" i="18"/>
  <c r="BD23" i="18"/>
  <c r="BE7" i="18"/>
  <c r="BE21" i="18" s="1"/>
  <c r="BD16" i="18"/>
  <c r="BD29" i="18"/>
  <c r="BD17" i="18"/>
  <c r="BD12" i="18"/>
  <c r="BD13" i="18"/>
  <c r="BD9" i="18"/>
  <c r="BD11" i="18"/>
  <c r="BD14" i="18"/>
  <c r="BD18" i="18"/>
  <c r="BD19" i="18"/>
  <c r="BD28" i="18"/>
  <c r="BD15" i="18"/>
  <c r="BD24" i="18"/>
  <c r="BD20" i="18"/>
  <c r="BD25" i="18"/>
  <c r="BD26" i="18"/>
  <c r="BD21" i="18"/>
  <c r="BJ62" i="17"/>
  <c r="BJ34" i="17"/>
  <c r="BJ33" i="17"/>
  <c r="BJ32" i="17"/>
  <c r="BJ31" i="17"/>
  <c r="BJ30" i="17"/>
  <c r="BJ29" i="17"/>
  <c r="BJ28" i="17"/>
  <c r="BJ27" i="17"/>
  <c r="BJ26" i="17"/>
  <c r="BJ24" i="17"/>
  <c r="BJ19" i="17"/>
  <c r="BJ25" i="17"/>
  <c r="BJ23" i="17"/>
  <c r="BJ22" i="17"/>
  <c r="BJ18" i="17"/>
  <c r="BJ21" i="17"/>
  <c r="BJ17" i="17"/>
  <c r="BJ16" i="17"/>
  <c r="BJ14" i="17"/>
  <c r="BJ15" i="17"/>
  <c r="BJ13" i="17"/>
  <c r="BJ6" i="17"/>
  <c r="BJ12" i="17"/>
  <c r="BK7" i="17"/>
  <c r="BJ20" i="17"/>
  <c r="BJ11" i="17"/>
  <c r="BJ9" i="17"/>
  <c r="BE13" i="18" l="1"/>
  <c r="BF7" i="18"/>
  <c r="BF26" i="18" s="1"/>
  <c r="BE11" i="18"/>
  <c r="BE27" i="18"/>
  <c r="BE20" i="18"/>
  <c r="BE34" i="18"/>
  <c r="BE14" i="18"/>
  <c r="BE16" i="18"/>
  <c r="BE17" i="18"/>
  <c r="BE32" i="18"/>
  <c r="BE18" i="18"/>
  <c r="BE30" i="18"/>
  <c r="BE19" i="18"/>
  <c r="BE22" i="18"/>
  <c r="BE23" i="18"/>
  <c r="BE29" i="18"/>
  <c r="BE25" i="18"/>
  <c r="BE33" i="18"/>
  <c r="BE31" i="18"/>
  <c r="BE15" i="18"/>
  <c r="BE35" i="18"/>
  <c r="BE12" i="18"/>
  <c r="BE26" i="18"/>
  <c r="BE9" i="18"/>
  <c r="BE28" i="18"/>
  <c r="BE24" i="18"/>
  <c r="BK62" i="17"/>
  <c r="BK34" i="17"/>
  <c r="BK33" i="17"/>
  <c r="BK32" i="17"/>
  <c r="BK31" i="17"/>
  <c r="BK30" i="17"/>
  <c r="BK27" i="17"/>
  <c r="BK26" i="17"/>
  <c r="BK25" i="17"/>
  <c r="BK23" i="17"/>
  <c r="BK22" i="17"/>
  <c r="BK18" i="17"/>
  <c r="BK29" i="17"/>
  <c r="BK21" i="17"/>
  <c r="BK17" i="17"/>
  <c r="BK16" i="17"/>
  <c r="BK20" i="17"/>
  <c r="BK28" i="17"/>
  <c r="BK15" i="17"/>
  <c r="BK13" i="17"/>
  <c r="BK12" i="17"/>
  <c r="BL7" i="17"/>
  <c r="BK19" i="17"/>
  <c r="BK24" i="17"/>
  <c r="BK11" i="17"/>
  <c r="BK9" i="17"/>
  <c r="BK14" i="17"/>
  <c r="BF17" i="18" l="1"/>
  <c r="BF13" i="18"/>
  <c r="BF18" i="18"/>
  <c r="BF21" i="18"/>
  <c r="BF27" i="18"/>
  <c r="BF28" i="18"/>
  <c r="BF14" i="18"/>
  <c r="BF9" i="18"/>
  <c r="BF29" i="18"/>
  <c r="BF11" i="18"/>
  <c r="BF30" i="18"/>
  <c r="BF31" i="18"/>
  <c r="BF19" i="18"/>
  <c r="BF32" i="18"/>
  <c r="BF24" i="18"/>
  <c r="BF25" i="18"/>
  <c r="BF16" i="18"/>
  <c r="BG7" i="18"/>
  <c r="BG18" i="18" s="1"/>
  <c r="BF35" i="18"/>
  <c r="BF33" i="18"/>
  <c r="BF12" i="18"/>
  <c r="BF34" i="18"/>
  <c r="BF22" i="18"/>
  <c r="BF6" i="18"/>
  <c r="BF23" i="18"/>
  <c r="BF15" i="18"/>
  <c r="BF20" i="18"/>
  <c r="BL62" i="17"/>
  <c r="BL34" i="17"/>
  <c r="BL33" i="17"/>
  <c r="BL32" i="17"/>
  <c r="BL31" i="17"/>
  <c r="BL30" i="17"/>
  <c r="BL26" i="17"/>
  <c r="BL29" i="17"/>
  <c r="BL28" i="17"/>
  <c r="BL21" i="17"/>
  <c r="BL17" i="17"/>
  <c r="BL16" i="17"/>
  <c r="BL27" i="17"/>
  <c r="BL20" i="17"/>
  <c r="BL15" i="17"/>
  <c r="BL24" i="17"/>
  <c r="BL23" i="17"/>
  <c r="BL12" i="17"/>
  <c r="BM7" i="17"/>
  <c r="BL25" i="17"/>
  <c r="BL11" i="17"/>
  <c r="BL9" i="17"/>
  <c r="BL22" i="17"/>
  <c r="BL19" i="17"/>
  <c r="BL14" i="17"/>
  <c r="BL18" i="17"/>
  <c r="BL13" i="17"/>
  <c r="BG14" i="18" l="1"/>
  <c r="BG12" i="18"/>
  <c r="BG17" i="18"/>
  <c r="BG16" i="18"/>
  <c r="BG26" i="18"/>
  <c r="BG22" i="18"/>
  <c r="BG19" i="18"/>
  <c r="BG20" i="18"/>
  <c r="BG27" i="18"/>
  <c r="BG28" i="18"/>
  <c r="BG23" i="18"/>
  <c r="BG15" i="18"/>
  <c r="BG29" i="18"/>
  <c r="BG24" i="18"/>
  <c r="BG21" i="18"/>
  <c r="BG30" i="18"/>
  <c r="BG25" i="18"/>
  <c r="BG31" i="18"/>
  <c r="BG9" i="18"/>
  <c r="BG32" i="18"/>
  <c r="BG11" i="18"/>
  <c r="BG33" i="18"/>
  <c r="BG13" i="18"/>
  <c r="BG34" i="18"/>
  <c r="BH7" i="18"/>
  <c r="BH33" i="18" s="1"/>
  <c r="BG35" i="18"/>
  <c r="BM62" i="17"/>
  <c r="BM33" i="17"/>
  <c r="BM31" i="17"/>
  <c r="BM25" i="17"/>
  <c r="BM29" i="17"/>
  <c r="BM28" i="17"/>
  <c r="BM34" i="17"/>
  <c r="BM32" i="17"/>
  <c r="BM30" i="17"/>
  <c r="BM27" i="17"/>
  <c r="BM20" i="17"/>
  <c r="BM15" i="17"/>
  <c r="BM24" i="17"/>
  <c r="BM19" i="17"/>
  <c r="BM23" i="17"/>
  <c r="BM22" i="17"/>
  <c r="BM21" i="17"/>
  <c r="BM11" i="17"/>
  <c r="BM9" i="17"/>
  <c r="BM14" i="17"/>
  <c r="BM18" i="17"/>
  <c r="BM13" i="17"/>
  <c r="BM26" i="17"/>
  <c r="BM12" i="17"/>
  <c r="BM17" i="17"/>
  <c r="BM16" i="17"/>
  <c r="BN7" i="17"/>
  <c r="BH17" i="18" l="1"/>
  <c r="BH9" i="18"/>
  <c r="BH11" i="18"/>
  <c r="BH35" i="18"/>
  <c r="BH13" i="18"/>
  <c r="BH18" i="18"/>
  <c r="BH31" i="18"/>
  <c r="BH34" i="18"/>
  <c r="BH29" i="18"/>
  <c r="BH24" i="18"/>
  <c r="BH19" i="18"/>
  <c r="BH15" i="18"/>
  <c r="BH20" i="18"/>
  <c r="BH28" i="18"/>
  <c r="BH25" i="18"/>
  <c r="BH21" i="18"/>
  <c r="BH26" i="18"/>
  <c r="BH22" i="18"/>
  <c r="BH23" i="18"/>
  <c r="BH12" i="18"/>
  <c r="BH27" i="18"/>
  <c r="BH14" i="18"/>
  <c r="BH30" i="18"/>
  <c r="BH16" i="18"/>
  <c r="BH32" i="18"/>
  <c r="BI7" i="18"/>
  <c r="BI31" i="18" s="1"/>
  <c r="BN62" i="17"/>
  <c r="BN34" i="17"/>
  <c r="BN33" i="17"/>
  <c r="BN32" i="17"/>
  <c r="BN31" i="17"/>
  <c r="BN30" i="17"/>
  <c r="BN29" i="17"/>
  <c r="BN28" i="17"/>
  <c r="BN27" i="17"/>
  <c r="BN26" i="17"/>
  <c r="BN24" i="17"/>
  <c r="BN19" i="17"/>
  <c r="BN23" i="17"/>
  <c r="BN22" i="17"/>
  <c r="BN18" i="17"/>
  <c r="BN25" i="17"/>
  <c r="BN21" i="17"/>
  <c r="BN14" i="17"/>
  <c r="BN13" i="17"/>
  <c r="BN20" i="17"/>
  <c r="BN17" i="17"/>
  <c r="BN16" i="17"/>
  <c r="BN12" i="17"/>
  <c r="BO7" i="17"/>
  <c r="BN15" i="17"/>
  <c r="BN9" i="17"/>
  <c r="BN11" i="17"/>
  <c r="BI33" i="18" l="1"/>
  <c r="BI35" i="18"/>
  <c r="BI13" i="18"/>
  <c r="BI9" i="18"/>
  <c r="BI16" i="18"/>
  <c r="BI24" i="18"/>
  <c r="BI17" i="18"/>
  <c r="BI23" i="18"/>
  <c r="BI18" i="18"/>
  <c r="BI14" i="18"/>
  <c r="BI19" i="18"/>
  <c r="BI22" i="18"/>
  <c r="BI27" i="18"/>
  <c r="BI28" i="18"/>
  <c r="BI29" i="18"/>
  <c r="BI30" i="18"/>
  <c r="BI32" i="18"/>
  <c r="BJ7" i="18"/>
  <c r="BJ15" i="18" s="1"/>
  <c r="BI34" i="18"/>
  <c r="BI12" i="18"/>
  <c r="BI25" i="18"/>
  <c r="BI11" i="18"/>
  <c r="BI21" i="18"/>
  <c r="BI20" i="18"/>
  <c r="BI26" i="18"/>
  <c r="BI15" i="18"/>
  <c r="BO62" i="17"/>
  <c r="BO34" i="17"/>
  <c r="BO33" i="17"/>
  <c r="BO32" i="17"/>
  <c r="BO31" i="17"/>
  <c r="BO30" i="17"/>
  <c r="BO29" i="17"/>
  <c r="BO27" i="17"/>
  <c r="BO26" i="17"/>
  <c r="BO23" i="17"/>
  <c r="BO22" i="17"/>
  <c r="BO18" i="17"/>
  <c r="BO25" i="17"/>
  <c r="BO21" i="17"/>
  <c r="BO17" i="17"/>
  <c r="BO16" i="17"/>
  <c r="BO28" i="17"/>
  <c r="BO20" i="17"/>
  <c r="BO13" i="17"/>
  <c r="BO24" i="17"/>
  <c r="BO19" i="17"/>
  <c r="BO12" i="17"/>
  <c r="BP7" i="17"/>
  <c r="BO15" i="17"/>
  <c r="BO11" i="17"/>
  <c r="BO9" i="17"/>
  <c r="BO14" i="17"/>
  <c r="BJ14" i="18" l="1"/>
  <c r="BJ21" i="18"/>
  <c r="BJ18" i="18"/>
  <c r="BJ33" i="18"/>
  <c r="BJ16" i="18"/>
  <c r="BJ20" i="18"/>
  <c r="BJ17" i="18"/>
  <c r="BJ22" i="18"/>
  <c r="BJ34" i="18"/>
  <c r="BJ35" i="18"/>
  <c r="BJ19" i="18"/>
  <c r="BJ23" i="18"/>
  <c r="BJ13" i="18"/>
  <c r="BJ26" i="18"/>
  <c r="BJ24" i="18"/>
  <c r="BJ28" i="18"/>
  <c r="BJ27" i="18"/>
  <c r="BJ29" i="18"/>
  <c r="BJ9" i="18"/>
  <c r="BJ25" i="18"/>
  <c r="BJ11" i="18"/>
  <c r="BJ30" i="18"/>
  <c r="BK7" i="18"/>
  <c r="BK23" i="18" s="1"/>
  <c r="BJ31" i="18"/>
  <c r="BJ12" i="18"/>
  <c r="BJ32" i="18"/>
  <c r="BP62" i="17"/>
  <c r="BP34" i="17"/>
  <c r="BP33" i="17"/>
  <c r="BP32" i="17"/>
  <c r="BP31" i="17"/>
  <c r="BP30" i="17"/>
  <c r="BP29" i="17"/>
  <c r="BP26" i="17"/>
  <c r="BP28" i="17"/>
  <c r="BP27" i="17"/>
  <c r="BP25" i="17"/>
  <c r="BP21" i="17"/>
  <c r="BP17" i="17"/>
  <c r="BP16" i="17"/>
  <c r="BP20" i="17"/>
  <c r="BP15" i="17"/>
  <c r="BP24" i="17"/>
  <c r="BP19" i="17"/>
  <c r="BP12" i="17"/>
  <c r="BP22" i="17"/>
  <c r="BP18" i="17"/>
  <c r="BP11" i="17"/>
  <c r="BP9" i="17"/>
  <c r="BP23" i="17"/>
  <c r="BP14" i="17"/>
  <c r="BP13" i="17"/>
  <c r="BK16" i="18" l="1"/>
  <c r="BK17" i="18"/>
  <c r="BK25" i="18"/>
  <c r="BK20" i="18"/>
  <c r="BK27" i="18"/>
  <c r="BK24" i="18"/>
  <c r="BK30" i="18"/>
  <c r="BK28" i="18"/>
  <c r="BK29" i="18"/>
  <c r="BK32" i="18"/>
  <c r="BK31" i="18"/>
  <c r="BK33" i="18"/>
  <c r="BK35" i="18"/>
  <c r="BK34" i="18"/>
  <c r="BK18" i="18"/>
  <c r="BK13" i="18"/>
  <c r="BK9" i="18"/>
  <c r="BK11" i="18"/>
  <c r="BL7" i="18"/>
  <c r="BL22" i="18" s="1"/>
  <c r="BK12" i="18"/>
  <c r="BK15" i="18"/>
  <c r="BK19" i="18"/>
  <c r="BK14" i="18"/>
  <c r="BK21" i="18"/>
  <c r="BK26" i="18"/>
  <c r="BK22" i="18"/>
  <c r="BL35" i="18" l="1"/>
  <c r="BL34" i="18"/>
  <c r="BL33" i="18"/>
  <c r="BL32" i="18"/>
  <c r="BL30" i="18"/>
  <c r="BL31" i="18"/>
  <c r="BL29" i="18"/>
  <c r="BL27" i="18"/>
  <c r="BL12" i="18"/>
  <c r="BL13" i="18"/>
  <c r="BL17" i="18"/>
  <c r="BL9" i="18"/>
  <c r="BL16" i="18"/>
  <c r="BL11" i="18"/>
  <c r="BL14" i="18"/>
  <c r="BL28" i="18"/>
  <c r="BL18" i="18"/>
  <c r="BL19" i="18"/>
  <c r="BL15" i="18"/>
  <c r="BL20" i="18"/>
  <c r="BL21" i="18"/>
  <c r="BL24" i="18"/>
  <c r="BL25" i="18"/>
  <c r="BL26" i="18"/>
  <c r="BL23"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l="1"/>
  <c r="AN35"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26" i="16" l="1"/>
  <c r="BJ31" i="16"/>
  <c r="BJ9" i="16"/>
  <c r="BJ18" i="16"/>
  <c r="BJ19" i="16"/>
  <c r="BJ27" i="16"/>
  <c r="BJ16" i="16"/>
  <c r="BJ34" i="16"/>
  <c r="BJ17" i="16"/>
  <c r="BJ30" i="16"/>
  <c r="BJ13" i="16"/>
  <c r="BJ22" i="16"/>
  <c r="BJ32" i="16"/>
  <c r="BJ14" i="16"/>
  <c r="BJ15" i="16"/>
  <c r="BJ23" i="16"/>
  <c r="BJ33" i="16"/>
  <c r="BJ11" i="16"/>
  <c r="BK7" i="16"/>
  <c r="BK34" i="16" s="1"/>
  <c r="BJ24" i="16"/>
  <c r="BJ29" i="16"/>
  <c r="BJ20" i="16"/>
  <c r="BJ28" i="16"/>
  <c r="BJ35" i="16"/>
  <c r="BJ12" i="16"/>
  <c r="BJ21" i="16"/>
  <c r="BK14" i="16" l="1"/>
  <c r="BK22" i="16"/>
  <c r="BK35" i="16"/>
  <c r="BK27" i="16"/>
  <c r="BK12" i="16"/>
  <c r="BK31" i="16"/>
  <c r="BK16" i="16"/>
  <c r="BK9" i="16"/>
  <c r="BK23" i="16"/>
  <c r="BK18" i="16"/>
  <c r="BK17" i="16"/>
  <c r="BK28" i="16"/>
  <c r="BK32" i="16"/>
  <c r="BK13" i="16"/>
  <c r="BK11" i="16"/>
  <c r="BK20" i="16"/>
  <c r="BK24" i="16"/>
  <c r="BK21" i="16"/>
  <c r="BK29" i="16"/>
  <c r="BK33" i="16"/>
  <c r="BK15" i="16"/>
  <c r="BL7" i="16"/>
  <c r="BL35" i="16" s="1"/>
  <c r="BK19" i="16"/>
  <c r="BK25" i="16"/>
  <c r="BK26" i="16"/>
  <c r="BK30" i="16"/>
  <c r="BL11" i="16" l="1"/>
  <c r="BL23" i="16"/>
  <c r="BL20" i="16"/>
  <c r="BL27" i="16"/>
  <c r="BL30" i="16"/>
  <c r="BL33" i="16"/>
  <c r="BL16" i="16"/>
  <c r="BL28" i="16"/>
  <c r="BL19" i="16"/>
  <c r="BL15" i="16"/>
  <c r="BL25" i="16"/>
  <c r="BL29" i="16"/>
  <c r="BL32" i="16"/>
  <c r="BL34" i="16"/>
  <c r="BL12" i="16"/>
  <c r="BL17" i="16"/>
  <c r="BL18" i="16"/>
  <c r="BL13" i="16"/>
  <c r="BL14" i="16"/>
  <c r="BL21" i="16"/>
  <c r="BL24" i="16"/>
  <c r="BL9" i="16"/>
  <c r="BL22" i="16"/>
  <c r="BL26" i="16"/>
  <c r="BL31"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<sst xmlns="http://schemas.openxmlformats.org/spreadsheetml/2006/main" count="350" uniqueCount="127">
  <si>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</si>
  <si>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</si>
  <si>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</si>
  <si>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</si>
  <si>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</si>
  <si>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</si>
  <si>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</si>
  <si>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</si>
  <si>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</si>
  <si>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</si>
  <si>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</si>
  <si>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</si>
  <si>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</si>
  <si>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</si>
  <si>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</si>
  <si>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</si>
  <si>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</si>
  <si>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</si>
  <si>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</si>
  <si>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</si>
  <si>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</si>
  <si>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</si>
  <si>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</si>
  <si>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</si>
  <si>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</si>
  <si>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</si>
  <si>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</si>
  <si>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</si>
  <si>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</si>
  <si>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</si>
  <si>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</si>
  <si>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</si>
  <si>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</si>
  <si>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</si>
  <si>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</si>
  <si>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Project charter</t>
  </si>
  <si>
    <t>Gupreet Bawa</t>
  </si>
  <si>
    <t>Hayden Cook</t>
  </si>
  <si>
    <t>Project start date:</t>
  </si>
  <si>
    <t>Scrolling increment:</t>
  </si>
  <si>
    <t>WBS</t>
  </si>
  <si>
    <t>Cost</t>
  </si>
  <si>
    <t>Class Project Assignment</t>
  </si>
  <si>
    <t>All Team</t>
  </si>
  <si>
    <t>Number of People</t>
  </si>
  <si>
    <t>Duration(min)</t>
  </si>
  <si>
    <t>Concept Matrix</t>
  </si>
  <si>
    <t>Rough out Concept matrix</t>
  </si>
  <si>
    <t>Select team</t>
  </si>
  <si>
    <t>Determine Teams For Search</t>
  </si>
  <si>
    <t>Porsche Boxster</t>
  </si>
  <si>
    <t>Fiat Spyder</t>
  </si>
  <si>
    <t>Viper</t>
  </si>
  <si>
    <t>Corvette</t>
  </si>
  <si>
    <t>Lambo Gallarda</t>
  </si>
  <si>
    <t>Audi TT</t>
  </si>
  <si>
    <t>BMW Z3 Roadster</t>
  </si>
  <si>
    <t>Mazda Miata/MX5</t>
  </si>
  <si>
    <t>Team 1</t>
  </si>
  <si>
    <t>Team 2</t>
  </si>
  <si>
    <t>Team 3</t>
  </si>
  <si>
    <t>Team 4</t>
  </si>
  <si>
    <t>Team 5</t>
  </si>
  <si>
    <t>Team 6</t>
  </si>
  <si>
    <t>Team 7</t>
  </si>
  <si>
    <t>Team 8</t>
  </si>
  <si>
    <t>3.1.1</t>
  </si>
  <si>
    <t>3.1.2</t>
  </si>
  <si>
    <t>3.1.3</t>
  </si>
  <si>
    <t>3.1.4</t>
  </si>
  <si>
    <t>3.1.5</t>
  </si>
  <si>
    <t>3.1.6</t>
  </si>
  <si>
    <t>3.1.7</t>
  </si>
  <si>
    <t>3.1.8</t>
  </si>
  <si>
    <t>Teams Complete Vehicle Search using Sources</t>
  </si>
  <si>
    <t>FB Marketplace</t>
  </si>
  <si>
    <t>Autotrader</t>
  </si>
  <si>
    <t>Carguru</t>
  </si>
  <si>
    <t>Teams</t>
  </si>
  <si>
    <t>Spreadsheet Criteria</t>
  </si>
  <si>
    <t>Assign Values</t>
  </si>
  <si>
    <t>Calculate Values</t>
  </si>
  <si>
    <t>All</t>
  </si>
  <si>
    <t>Top 5 Vehicles</t>
  </si>
  <si>
    <t>Arrange Road Tests</t>
  </si>
  <si>
    <t>Lambo</t>
  </si>
  <si>
    <t>7.1.1</t>
  </si>
  <si>
    <t>Set up appointment</t>
  </si>
  <si>
    <t>7.1.2</t>
  </si>
  <si>
    <t>Go to the place to do the road test</t>
  </si>
  <si>
    <t>7.1.3</t>
  </si>
  <si>
    <t>Assessment of vehicle while driving</t>
  </si>
  <si>
    <t>7.1.4</t>
  </si>
  <si>
    <t>Check Reliability Info (CARFAX)</t>
  </si>
  <si>
    <t>7.1.5</t>
  </si>
  <si>
    <t>Get Home</t>
  </si>
  <si>
    <t>See Team Assignments</t>
  </si>
  <si>
    <t>Drive Team 1</t>
  </si>
  <si>
    <t>BMW Z3 Roadster (2)</t>
  </si>
  <si>
    <t>7.2.1</t>
  </si>
  <si>
    <t>7.2.2</t>
  </si>
  <si>
    <t>7.2.3</t>
  </si>
  <si>
    <t>7.2.4</t>
  </si>
  <si>
    <t>7.2.5</t>
  </si>
  <si>
    <t>Boxster / Audi</t>
  </si>
  <si>
    <t>7.3.1</t>
  </si>
  <si>
    <t>7.3.2</t>
  </si>
  <si>
    <t>7.3.3</t>
  </si>
  <si>
    <t>7.3.4</t>
  </si>
  <si>
    <t>7.3.5</t>
  </si>
  <si>
    <t>Drive Team 2</t>
  </si>
  <si>
    <t>1/2 of Drive Team 1 &amp; 2</t>
  </si>
  <si>
    <t>Meet with Customer to Provide Update</t>
  </si>
  <si>
    <t>Determine Top 2 Vehicles VIa Driver Reports</t>
  </si>
  <si>
    <t>Prepare Report Outline Selection with photos</t>
  </si>
  <si>
    <t>Meet with customer to GIve Top 2 Vehicles</t>
  </si>
  <si>
    <t>Invoice Customer</t>
  </si>
  <si>
    <t>Customer Feedback</t>
  </si>
  <si>
    <t>Update Internal Documents</t>
  </si>
  <si>
    <t>TBD</t>
  </si>
  <si>
    <t>ECD 10/3/2023</t>
  </si>
  <si>
    <t>ECD 10/7/2023</t>
  </si>
  <si>
    <t>ECD 10/9/23</t>
  </si>
  <si>
    <t>ECD 10/10/2023</t>
  </si>
  <si>
    <t>ECD 10/11/23</t>
  </si>
  <si>
    <t>KISHVAR KISHVAR</t>
  </si>
  <si>
    <t>PROJECT:CAR PURCHASE 0845536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</si>
</sst>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1"/>
      <color theme="1"/>
      <name val="Calibri"/>
      <family val="2"/>
      <scheme val="minor"/>
    </font>
  </fonts>
  <fills count="23">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s>
  <borders count="3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21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10" fillId="0" borderId="0" xfId="3" applyAlignment="1">
      <alignment horizontal="center" vertical="center"/>
    </xf>
    <xf numFmtId="0" fontId="10" fillId="0" borderId="0" xfId="3" applyAlignment="1">
      <alignment horizontal="center" vertical="center" wrapText="1"/>
    </xf>
    <xf numFmtId="0" fontId="21" fillId="9" borderId="0" xfId="0" applyFont="1" applyFill="1" applyAlignment="1">
      <alignment horizontal="center" vertical="center"/>
    </xf>
    <xf numFmtId="0" fontId="4" fillId="0" borderId="0" xfId="3" applyFont="1" applyAlignment="1">
      <alignment horizontal="center" vertical="center" wrapText="1"/>
    </xf>
    <xf numFmtId="0" fontId="0" fillId="15" borderId="0" xfId="0" applyFill="1" applyAlignment="1">
      <alignment horizontal="center" vertical="center"/>
    </xf>
    <xf numFmtId="0" fontId="0" fillId="16" borderId="0" xfId="0" applyFill="1" applyAlignment="1">
      <alignment horizontal="center" vertical="center"/>
    </xf>
    <xf numFmtId="0" fontId="35" fillId="0" borderId="21" xfId="3" applyFont="1" applyBorder="1" applyAlignment="1">
      <alignment horizontal="center" vertical="center" wrapText="1"/>
    </xf>
    <xf numFmtId="0" fontId="34" fillId="0" borderId="22" xfId="0" applyFont="1" applyBorder="1" applyAlignment="1">
      <alignment horizontal="left" vertical="center" wrapText="1"/>
    </xf>
    <xf numFmtId="0" fontId="3" fillId="0" borderId="22" xfId="0" applyFont="1" applyBorder="1" applyAlignment="1">
      <alignment horizontal="center" vertical="center"/>
    </xf>
    <xf numFmtId="9" fontId="16" fillId="0" borderId="22" xfId="2" applyFont="1" applyFill="1" applyBorder="1">
      <alignment horizontal="center" vertical="center"/>
    </xf>
    <xf numFmtId="14" fontId="3" fillId="0" borderId="22" xfId="9" applyFont="1" applyFill="1" applyBorder="1">
      <alignment horizontal="center" vertical="center"/>
    </xf>
    <xf numFmtId="37" fontId="3" fillId="0" borderId="23" xfId="10" applyFont="1" applyFill="1" applyBorder="1">
      <alignment horizontal="center" vertical="center"/>
    </xf>
    <xf numFmtId="0" fontId="35" fillId="0" borderId="24" xfId="3" applyFont="1" applyBorder="1" applyAlignment="1">
      <alignment horizontal="center" vertical="center" wrapText="1"/>
    </xf>
    <xf numFmtId="0" fontId="35" fillId="0" borderId="25" xfId="0" applyFont="1" applyBorder="1" applyAlignment="1">
      <alignment horizontal="left" vertical="center" wrapText="1" indent="1"/>
    </xf>
    <xf numFmtId="0" fontId="3" fillId="0" borderId="25" xfId="0" applyFont="1" applyBorder="1" applyAlignment="1">
      <alignment horizontal="center" vertical="center"/>
    </xf>
    <xf numFmtId="9" fontId="16" fillId="0" borderId="25" xfId="2" applyFont="1" applyFill="1" applyBorder="1">
      <alignment horizontal="center" vertical="center"/>
    </xf>
    <xf numFmtId="14" fontId="3" fillId="0" borderId="26" xfId="9" applyFont="1" applyFill="1" applyBorder="1" applyAlignment="1">
      <alignment horizontal="left" vertical="center"/>
    </xf>
    <xf numFmtId="14" fontId="3" fillId="0" borderId="28" xfId="9" applyFont="1" applyFill="1" applyBorder="1" applyAlignment="1">
      <alignment horizontal="left" vertical="center"/>
    </xf>
    <xf numFmtId="9" fontId="16" fillId="0" borderId="30" xfId="2" applyFont="1" applyFill="1" applyBorder="1">
      <alignment horizontal="center" vertical="center"/>
    </xf>
    <xf numFmtId="0" fontId="35" fillId="0" borderId="24" xfId="3" applyFont="1" applyBorder="1" applyAlignment="1">
      <alignment horizontal="center" vertical="center"/>
    </xf>
    <xf numFmtId="14" fontId="3" fillId="0" borderId="25" xfId="9" applyFont="1" applyFill="1" applyBorder="1" applyAlignment="1">
      <alignment horizontal="left" vertical="center"/>
    </xf>
    <xf numFmtId="37" fontId="3" fillId="0" borderId="26" xfId="10" applyFont="1" applyFill="1" applyBorder="1">
      <alignment horizontal="center" vertical="center"/>
    </xf>
    <xf numFmtId="37" fontId="3" fillId="0" borderId="28" xfId="10" applyFont="1" applyFill="1" applyBorder="1">
      <alignment horizontal="center" vertical="center"/>
    </xf>
    <xf numFmtId="14" fontId="3" fillId="0" borderId="30" xfId="9" applyFont="1" applyFill="1" applyBorder="1" applyAlignment="1">
      <alignment horizontal="left" vertical="center"/>
    </xf>
    <xf numFmtId="37" fontId="3" fillId="0" borderId="31" xfId="10" applyFont="1" applyFill="1" applyBorder="1">
      <alignment horizontal="center" vertical="center"/>
    </xf>
    <xf numFmtId="0" fontId="35" fillId="0" borderId="24" xfId="0" applyFont="1" applyBorder="1" applyAlignment="1">
      <alignment horizontal="center" vertical="center"/>
    </xf>
    <xf numFmtId="0" fontId="35" fillId="0" borderId="25" xfId="0" applyFont="1" applyBorder="1" applyAlignment="1">
      <alignment horizontal="center" vertical="center" wrapText="1"/>
    </xf>
    <xf numFmtId="0" fontId="0" fillId="0" borderId="25" xfId="0" applyBorder="1" applyAlignment="1">
      <alignment horizontal="center" vertical="center"/>
    </xf>
    <xf numFmtId="0" fontId="35" fillId="0" borderId="25" xfId="0" applyFont="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0" fillId="0" borderId="22" xfId="0" applyBorder="1" applyAlignment="1">
      <alignment horizontal="center" vertical="center"/>
    </xf>
    <xf numFmtId="14" fontId="3" fillId="0" borderId="22" xfId="9" applyFont="1" applyFill="1" applyBorder="1" applyAlignment="1">
      <alignment horizontal="left" vertical="center"/>
    </xf>
    <xf numFmtId="0" fontId="0" fillId="15" borderId="27" xfId="0" applyFill="1" applyBorder="1" applyAlignment="1">
      <alignment horizontal="left" vertical="center"/>
    </xf>
    <xf numFmtId="0" fontId="3" fillId="15" borderId="0" xfId="0" applyFont="1" applyFill="1" applyAlignment="1">
      <alignment horizontal="center" vertical="center"/>
    </xf>
    <xf numFmtId="0" fontId="0" fillId="16" borderId="27" xfId="0" applyFill="1" applyBorder="1" applyAlignment="1">
      <alignment horizontal="left" vertical="center"/>
    </xf>
    <xf numFmtId="0" fontId="3" fillId="16" borderId="0" xfId="0" applyFont="1" applyFill="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4" fillId="17" borderId="27" xfId="3" applyFont="1" applyFill="1" applyBorder="1" applyAlignment="1">
      <alignment horizontal="left" vertical="center" wrapText="1"/>
    </xf>
    <xf numFmtId="0" fontId="0" fillId="17" borderId="0" xfId="0" applyFill="1" applyAlignment="1">
      <alignment horizontal="left" vertical="center" wrapText="1" indent="1"/>
    </xf>
    <xf numFmtId="0" fontId="3" fillId="17" borderId="0" xfId="0" applyFont="1" applyFill="1" applyAlignment="1">
      <alignment horizontal="center" vertical="center"/>
    </xf>
    <xf numFmtId="0" fontId="4" fillId="17" borderId="27" xfId="3" applyFont="1" applyFill="1" applyBorder="1" applyAlignment="1">
      <alignment horizontal="left" vertical="center"/>
    </xf>
    <xf numFmtId="0" fontId="0" fillId="17" borderId="0" xfId="0" applyFill="1" applyAlignment="1">
      <alignment horizontal="left" vertical="center"/>
    </xf>
    <xf numFmtId="0" fontId="0" fillId="18" borderId="27" xfId="0" applyFill="1" applyBorder="1" applyAlignment="1">
      <alignment horizontal="left" vertical="center"/>
    </xf>
    <xf numFmtId="0" fontId="0" fillId="18" borderId="0" xfId="0" applyFill="1"/>
    <xf numFmtId="0" fontId="3" fillId="18" borderId="0" xfId="0" applyFont="1" applyFill="1" applyAlignment="1">
      <alignment horizontal="center" vertical="center"/>
    </xf>
    <xf numFmtId="0" fontId="0" fillId="18" borderId="0" xfId="0" applyFill="1" applyAlignment="1">
      <alignment horizontal="center" vertical="center"/>
    </xf>
    <xf numFmtId="0" fontId="0" fillId="18" borderId="29" xfId="0" applyFill="1" applyBorder="1" applyAlignment="1">
      <alignment horizontal="left" vertical="center"/>
    </xf>
    <xf numFmtId="0" fontId="0" fillId="18" borderId="30" xfId="0" applyFill="1" applyBorder="1"/>
    <xf numFmtId="0" fontId="3" fillId="18" borderId="30" xfId="0" applyFont="1" applyFill="1" applyBorder="1" applyAlignment="1">
      <alignment horizontal="center" vertical="center"/>
    </xf>
    <xf numFmtId="0" fontId="0" fillId="18" borderId="30" xfId="0" applyFill="1" applyBorder="1" applyAlignment="1">
      <alignment horizontal="center" vertical="center"/>
    </xf>
    <xf numFmtId="0" fontId="0" fillId="19" borderId="27" xfId="0" applyFill="1" applyBorder="1" applyAlignment="1">
      <alignment horizontal="left" vertical="center"/>
    </xf>
    <xf numFmtId="0" fontId="0" fillId="19" borderId="0" xfId="0" applyFill="1" applyAlignment="1">
      <alignment horizontal="center" vertical="center"/>
    </xf>
    <xf numFmtId="0" fontId="3" fillId="19" borderId="0" xfId="0" applyFont="1" applyFill="1" applyAlignment="1">
      <alignment horizontal="center" vertical="center"/>
    </xf>
    <xf numFmtId="0" fontId="0" fillId="19" borderId="29" xfId="0" applyFill="1" applyBorder="1" applyAlignment="1">
      <alignment horizontal="left" vertical="center"/>
    </xf>
    <xf numFmtId="0" fontId="0" fillId="19" borderId="30" xfId="0" applyFill="1" applyBorder="1" applyAlignment="1">
      <alignment horizontal="center" vertical="center"/>
    </xf>
    <xf numFmtId="0" fontId="3" fillId="19" borderId="30" xfId="0" applyFont="1" applyFill="1" applyBorder="1" applyAlignment="1">
      <alignment horizontal="center" vertical="center"/>
    </xf>
    <xf numFmtId="0" fontId="0" fillId="20" borderId="27" xfId="0" applyFill="1" applyBorder="1" applyAlignment="1">
      <alignment horizontal="left" vertical="center"/>
    </xf>
    <xf numFmtId="0" fontId="0" fillId="20" borderId="0" xfId="0" applyFill="1" applyAlignment="1">
      <alignment horizontal="center" vertical="center"/>
    </xf>
    <xf numFmtId="0" fontId="3" fillId="20" borderId="0" xfId="0" applyFont="1" applyFill="1" applyAlignment="1">
      <alignment horizontal="center" vertical="center"/>
    </xf>
    <xf numFmtId="0" fontId="0" fillId="20" borderId="29" xfId="0" applyFill="1" applyBorder="1" applyAlignment="1">
      <alignment horizontal="left" vertical="center"/>
    </xf>
    <xf numFmtId="0" fontId="0" fillId="20" borderId="30" xfId="0" applyFill="1" applyBorder="1" applyAlignment="1">
      <alignment horizontal="center" vertical="center"/>
    </xf>
    <xf numFmtId="0" fontId="3" fillId="20" borderId="30" xfId="0" applyFont="1" applyFill="1" applyBorder="1" applyAlignment="1">
      <alignment horizontal="center" vertical="center"/>
    </xf>
    <xf numFmtId="0" fontId="0" fillId="21" borderId="27" xfId="0" applyFill="1" applyBorder="1" applyAlignment="1">
      <alignment horizontal="left" vertical="center"/>
    </xf>
    <xf numFmtId="0" fontId="0" fillId="21" borderId="0" xfId="0" applyFill="1" applyAlignment="1">
      <alignment horizontal="center" vertical="center"/>
    </xf>
    <xf numFmtId="0" fontId="3" fillId="21" borderId="0" xfId="0" applyFont="1" applyFill="1" applyAlignment="1">
      <alignment horizontal="center" vertical="center"/>
    </xf>
    <xf numFmtId="0" fontId="0" fillId="21" borderId="29" xfId="0" applyFill="1" applyBorder="1" applyAlignment="1">
      <alignment horizontal="center" vertical="center"/>
    </xf>
    <xf numFmtId="0" fontId="0" fillId="21" borderId="30" xfId="0" applyFill="1" applyBorder="1" applyAlignment="1">
      <alignment horizontal="center" vertical="center"/>
    </xf>
    <xf numFmtId="0" fontId="3" fillId="21" borderId="30" xfId="0" applyFont="1" applyFill="1" applyBorder="1" applyAlignment="1">
      <alignment horizontal="center" vertical="center"/>
    </xf>
    <xf numFmtId="0" fontId="3" fillId="2" borderId="0" xfId="8" applyFont="1" applyFill="1" applyAlignment="1">
      <alignment horizontal="left" vertical="center" indent="2"/>
    </xf>
    <xf numFmtId="0" fontId="3" fillId="22"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3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233"/>
      <tableStyleElement type="headerRow" dxfId="232"/>
      <tableStyleElement type="firstRowStripe" dxfId="231"/>
      <tableStyleElement type="secondRowStripe" dxfId="230"/>
    </tableStyle>
    <tableStyle name="ToDoList" pivot="0" count="9" xr9:uid="{00000000-0011-0000-FFFF-FFFF00000000}">
      <tableStyleElement type="wholeTable" dxfId="229"/>
      <tableStyleElement type="headerRow" dxfId="228"/>
      <tableStyleElement type="totalRow" dxfId="227"/>
      <tableStyleElement type="firstColumn" dxfId="226"/>
      <tableStyleElement type="lastColumn" dxfId="225"/>
      <tableStyleElement type="firstRowStripe" dxfId="224"/>
      <tableStyleElement type="secondRowStripe" dxfId="223"/>
      <tableStyleElement type="firstColumnStripe" dxfId="222"/>
      <tableStyleElement type="secondColumnStripe" dxfId="2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D$7" horiz="1" max="365" page="2" val="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12</xdr:col>
          <xdr:colOff>31750</xdr:colOff>
          <xdr:row>7</xdr:row>
          <xdr:rowOff>57150</xdr:rowOff>
        </xdr:from>
        <xdr:to>
          <xdr:col>66</xdr:col>
          <xdr:colOff>203200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C9:K67" totalsRowShown="0" headerRowDxfId="46" dataDxfId="45">
  <autoFilter ref="C9:K67" xr:uid="{29E5A880-80D5-4B65-B5FB-8FB3913D3D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19BF8F6-D0F1-41AD-871D-FE0240C45A93}" name="Milestone description" dataDxfId="44"/>
    <tableColumn id="2" xr3:uid="{39BD914E-FB02-4352-846C-6D59624DC0B0}" name="Category" dataDxfId="43"/>
    <tableColumn id="3" xr3:uid="{D274194F-BCA0-44F3-84B2-217254EE241C}" name="Assigned to" dataDxfId="42"/>
    <tableColumn id="9" xr3:uid="{B53D0269-68FF-45C7-AC66-B081DCD09A64}" name="Number of People" dataDxfId="41"/>
    <tableColumn id="7" xr3:uid="{3A431601-C67B-40E8-A4E6-B5ED9866D006}" name="Duration(min)" dataDxfId="40"/>
    <tableColumn id="8" xr3:uid="{998856B5-2355-4869-A1ED-0D134180448D}" name="Cost" dataDxfId="39">
      <calculatedColumnFormula>Milestones4352[[#This Row],[Duration(min)]]/60*30*Milestones4352[[#This Row],[Number of People]]</calculatedColumnFormula>
    </tableColumn>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105"/>
    </row>
    <row r="2" spans="1:13" ht="50.15" customHeight="1" x14ac:dyDescent="0.6">
      <c r="A2" s="7"/>
      <c r="B2" s="111"/>
      <c r="C2" s="162" t="s">
        <v>29</v>
      </c>
      <c r="D2" s="162"/>
      <c r="E2" s="162"/>
      <c r="F2" s="111"/>
      <c r="G2" s="7"/>
      <c r="H2" s="7"/>
      <c r="I2" s="7"/>
      <c r="J2" s="7"/>
      <c r="K2" s="7"/>
      <c r="L2" s="7"/>
      <c r="M2" s="7"/>
    </row>
    <row r="3" spans="1:13" ht="14.5" customHeight="1" x14ac:dyDescent="0.6">
      <c r="A3" s="7"/>
      <c r="B3" s="106"/>
      <c r="C3" s="107"/>
      <c r="D3" s="108"/>
      <c r="E3" s="106"/>
      <c r="F3" s="106"/>
      <c r="G3" s="7"/>
      <c r="H3" s="7"/>
      <c r="I3" s="7"/>
      <c r="J3" s="7"/>
      <c r="K3" s="7"/>
      <c r="L3" s="7"/>
      <c r="M3" s="7"/>
    </row>
    <row r="4" spans="1:13" s="8" customFormat="1" ht="67.150000000000006" customHeight="1" x14ac:dyDescent="0.6">
      <c r="A4" s="7"/>
      <c r="B4" s="106"/>
      <c r="C4" s="163" t="s">
        <v>32</v>
      </c>
      <c r="D4" s="163"/>
      <c r="E4" s="163"/>
      <c r="F4" s="106"/>
      <c r="G4" s="7"/>
      <c r="H4" s="7"/>
      <c r="I4" s="7"/>
      <c r="J4" s="7"/>
      <c r="K4" s="7"/>
      <c r="L4" s="7"/>
      <c r="M4" s="7"/>
    </row>
    <row r="5" spans="1:13" s="8" customFormat="1" ht="67.150000000000006" customHeight="1" x14ac:dyDescent="0.6">
      <c r="A5" s="7"/>
      <c r="B5" s="106"/>
      <c r="C5" s="163" t="s">
        <v>33</v>
      </c>
      <c r="D5" s="163"/>
      <c r="E5" s="163"/>
      <c r="F5" s="106"/>
      <c r="G5" s="7"/>
      <c r="H5" s="7"/>
      <c r="I5" s="7"/>
      <c r="J5" s="7"/>
      <c r="K5" s="7"/>
      <c r="L5" s="7"/>
      <c r="M5" s="7"/>
    </row>
    <row r="6" spans="1:13" ht="14.5" x14ac:dyDescent="0.35">
      <c r="A6" s="6"/>
      <c r="B6" s="109"/>
      <c r="C6" s="109"/>
      <c r="D6" s="110"/>
      <c r="E6" s="109"/>
      <c r="F6" s="109"/>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B1:BT94"/>
  <sheetViews>
    <sheetView showGridLines="0" tabSelected="1" showRuler="0" zoomScaleNormal="100" zoomScalePageLayoutView="70" workbookViewId="0">
      <selection activeCell="H68" sqref="H68"/>
    </sheetView>
  </sheetViews>
  <sheetFormatPr defaultColWidth="8.81640625" defaultRowHeight="30" customHeight="1" outlineLevelRow="2" x14ac:dyDescent="0.35"/>
  <cols>
    <col min="2" max="2" width="9.81640625" style="125" customWidth="1"/>
    <col min="3" max="3" width="42.453125" bestFit="1" customWidth="1"/>
    <col min="4" max="4" width="13.26953125" bestFit="1" customWidth="1"/>
    <col min="5" max="8" width="20.54296875" customWidth="1"/>
    <col min="9" max="9" width="15.7265625" customWidth="1"/>
    <col min="10" max="10" width="10.453125" style="2" customWidth="1"/>
    <col min="11" max="11" width="10.453125" customWidth="1"/>
    <col min="12" max="12" width="2.7265625" customWidth="1"/>
    <col min="13" max="13" width="7.54296875" customWidth="1"/>
    <col min="14" max="68" width="3.54296875" customWidth="1"/>
    <col min="69" max="69" width="2.7265625" customWidth="1"/>
  </cols>
  <sheetData>
    <row r="1" spans="2:72" ht="25.15" customHeight="1" x14ac:dyDescent="0.35"/>
    <row r="2" spans="2:72" ht="49.9" customHeight="1" x14ac:dyDescent="0.35">
      <c r="B2" s="126"/>
      <c r="C2" s="166" t="s">
        <v>126</v>
      </c>
      <c r="D2" s="166"/>
      <c r="E2" s="166"/>
      <c r="F2" s="166"/>
      <c r="G2" s="166"/>
      <c r="H2" s="166"/>
      <c r="I2" s="166"/>
      <c r="J2" s="166"/>
      <c r="K2" s="166"/>
      <c r="L2" s="166"/>
      <c r="M2" s="167"/>
      <c r="N2" s="167"/>
      <c r="O2" s="167"/>
      <c r="P2" s="167"/>
      <c r="Q2" s="167"/>
      <c r="R2" s="167"/>
      <c r="S2" s="168"/>
      <c r="T2" s="168"/>
      <c r="U2" s="168"/>
      <c r="V2" s="168"/>
      <c r="W2" s="168"/>
      <c r="X2" s="168"/>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row>
    <row r="3" spans="2:72" ht="19.899999999999999" customHeight="1" x14ac:dyDescent="0.35">
      <c r="B3" s="126"/>
      <c r="C3" s="66"/>
      <c r="D3" s="67"/>
      <c r="E3" s="68"/>
      <c r="F3" s="68"/>
      <c r="G3" s="68"/>
      <c r="H3" s="68"/>
      <c r="I3" s="68"/>
      <c r="J3" s="69"/>
      <c r="K3" s="68"/>
      <c r="L3" s="68"/>
      <c r="M3" s="82"/>
      <c r="N3" s="1"/>
      <c r="O3" s="1"/>
      <c r="P3" s="1"/>
    </row>
    <row r="4" spans="2:72" ht="30" customHeight="1" x14ac:dyDescent="0.35">
      <c r="B4" s="126"/>
      <c r="C4" s="70" t="s">
        <v>34</v>
      </c>
      <c r="D4" s="71"/>
      <c r="E4" s="72"/>
      <c r="F4" s="72"/>
      <c r="G4" s="72"/>
      <c r="H4" s="72"/>
      <c r="I4" s="73"/>
      <c r="J4" s="74"/>
      <c r="K4" s="75" t="s">
        <v>15</v>
      </c>
      <c r="L4" s="73"/>
      <c r="M4" s="169" t="s">
        <v>21</v>
      </c>
      <c r="N4" s="169"/>
      <c r="O4" s="169"/>
      <c r="P4" s="169"/>
      <c r="R4" s="170" t="s">
        <v>22</v>
      </c>
      <c r="S4" s="170"/>
      <c r="T4" s="170"/>
      <c r="U4" s="170"/>
      <c r="W4" s="171" t="s">
        <v>23</v>
      </c>
      <c r="X4" s="171"/>
      <c r="Y4" s="171"/>
      <c r="Z4" s="171"/>
      <c r="AB4" s="164" t="s">
        <v>24</v>
      </c>
      <c r="AC4" s="164"/>
      <c r="AD4" s="164"/>
      <c r="AE4" s="164"/>
      <c r="AG4" s="165" t="s">
        <v>16</v>
      </c>
      <c r="AH4" s="165"/>
      <c r="AI4" s="165"/>
      <c r="AJ4" s="165"/>
    </row>
    <row r="5" spans="2:72" ht="30" customHeight="1" x14ac:dyDescent="0.35">
      <c r="B5" s="126"/>
      <c r="C5" s="122" t="s">
        <v>42</v>
      </c>
      <c r="D5" s="72"/>
      <c r="E5" s="72"/>
      <c r="F5" s="72"/>
      <c r="G5" s="72"/>
      <c r="H5" s="72"/>
      <c r="I5" s="73"/>
      <c r="J5" s="74"/>
      <c r="K5" s="73"/>
      <c r="L5" s="73"/>
    </row>
    <row r="6" spans="2:72" ht="30" customHeight="1" x14ac:dyDescent="0.5">
      <c r="B6" s="126"/>
      <c r="C6" s="210" t="s">
        <v>38</v>
      </c>
      <c r="D6" s="78">
        <v>45182</v>
      </c>
      <c r="E6" s="79"/>
      <c r="F6" s="79"/>
      <c r="G6" s="79"/>
      <c r="H6" s="79"/>
      <c r="I6" s="73"/>
      <c r="J6" s="74"/>
      <c r="K6" s="73"/>
      <c r="L6" s="73"/>
      <c r="M6" s="89" t="str">
        <f ca="1">TEXT(M7,"mmmm")</f>
        <v>September</v>
      </c>
      <c r="N6" s="89"/>
      <c r="O6" s="89"/>
      <c r="P6" s="89"/>
      <c r="Q6" s="89"/>
      <c r="R6" s="89"/>
      <c r="S6" s="89"/>
      <c r="T6" s="89" t="str">
        <f ca="1">IF(TEXT(T7,"mmmm")=M6,"",TEXT(T7,"mmmm"))</f>
        <v/>
      </c>
      <c r="U6" s="89"/>
      <c r="V6" s="89"/>
      <c r="W6" s="89"/>
      <c r="X6" s="89"/>
      <c r="Y6" s="89"/>
      <c r="Z6" s="89"/>
      <c r="AA6" s="89" t="str">
        <f ca="1">IF(OR(TEXT(AA7,"mmmm")=T6,TEXT(AA7,"mmmm")=M6),"",TEXT(AA7,"mmmm"))</f>
        <v/>
      </c>
      <c r="AB6" s="89"/>
      <c r="AC6" s="89"/>
      <c r="AD6" s="89"/>
      <c r="AE6" s="89"/>
      <c r="AF6" s="89"/>
      <c r="AG6" s="89"/>
      <c r="AH6" s="89" t="str">
        <f ca="1">IF(OR(TEXT(AH7,"mmmm")=AA6,TEXT(AH7,"mmmm")=T6,TEXT(AH7,"mmmm")=M6),"",TEXT(AH7,"mmmm"))</f>
        <v>October</v>
      </c>
      <c r="AI6" s="89"/>
      <c r="AJ6" s="89"/>
      <c r="AK6" s="89"/>
      <c r="AL6" s="89"/>
      <c r="AM6" s="89"/>
      <c r="AN6" s="89"/>
      <c r="AO6" s="89" t="str">
        <f ca="1">IF(OR(TEXT(AO7,"mmmm")=AH6,TEXT(AO7,"mmmm")=AA6,TEXT(AO7,"mmmm")=T6,TEXT(AO7,"mmmm")=M6),"",TEXT(AO7,"mmmm"))</f>
        <v/>
      </c>
      <c r="AP6" s="89"/>
      <c r="AQ6" s="89"/>
      <c r="AR6" s="89"/>
      <c r="AS6" s="89"/>
      <c r="AT6" s="89"/>
      <c r="AU6" s="89"/>
      <c r="AV6" s="89" t="str">
        <f ca="1">IF(OR(TEXT(AV7,"mmmm")=AO6,TEXT(AV7,"mmmm")=AH6,TEXT(AV7,"mmmm")=AA6,TEXT(AV7,"mmmm")=T6),"",TEXT(AV7,"mmmm"))</f>
        <v/>
      </c>
      <c r="AW6" s="89"/>
      <c r="AX6" s="89"/>
      <c r="AY6" s="89"/>
      <c r="AZ6" s="89"/>
      <c r="BA6" s="89"/>
      <c r="BB6" s="90"/>
      <c r="BC6" s="90" t="str">
        <f ca="1">IF(OR(TEXT(BC7,"mmmm")=AV6,TEXT(BC7,"mmmm")=AO6,TEXT(BC7,"mmmm")=AH6,TEXT(BC7,"mmmm")=AA6),"",TEXT(BC7,"mmmm"))</f>
        <v/>
      </c>
      <c r="BD6" s="90"/>
      <c r="BE6" s="90"/>
      <c r="BF6" s="91"/>
      <c r="BG6" s="88"/>
      <c r="BH6" s="88"/>
      <c r="BI6" s="88"/>
      <c r="BJ6" s="88" t="str">
        <f ca="1">IF(OR(TEXT(BJ7,"mmmm")=BC6,TEXT(BJ7,"mmmm")=AV6,TEXT(BJ7,"mmmm")=AO6,TEXT(BJ7,"mmmm")=AH6),"",TEXT(BJ7,"mmmm"))</f>
        <v>November</v>
      </c>
      <c r="BK6" s="88"/>
      <c r="BL6" s="88"/>
      <c r="BM6" s="88"/>
      <c r="BN6" s="88"/>
      <c r="BO6" s="88"/>
      <c r="BP6" s="88"/>
    </row>
    <row r="7" spans="2:72" ht="30" customHeight="1" x14ac:dyDescent="0.35">
      <c r="B7" s="126"/>
      <c r="C7" s="77" t="s">
        <v>39</v>
      </c>
      <c r="D7" s="80">
        <v>0</v>
      </c>
      <c r="E7" s="72"/>
      <c r="F7" s="72"/>
      <c r="G7" s="72"/>
      <c r="H7" s="72"/>
      <c r="I7" s="73"/>
      <c r="J7" s="73"/>
      <c r="K7" s="73"/>
      <c r="L7" s="81"/>
      <c r="M7" s="96">
        <f ca="1">IFERROR(Project_Start+Scrolling_Increment,TODAY())</f>
        <v>45182</v>
      </c>
      <c r="N7" s="97">
        <f ca="1">M7+1</f>
        <v>45183</v>
      </c>
      <c r="O7" s="97">
        <f t="shared" ref="O7:BB7" ca="1" si="0">N7+1</f>
        <v>45184</v>
      </c>
      <c r="P7" s="97">
        <f t="shared" ca="1" si="0"/>
        <v>45185</v>
      </c>
      <c r="Q7" s="97">
        <f t="shared" ca="1" si="0"/>
        <v>45186</v>
      </c>
      <c r="R7" s="97">
        <f t="shared" ca="1" si="0"/>
        <v>45187</v>
      </c>
      <c r="S7" s="98">
        <f t="shared" ca="1" si="0"/>
        <v>45188</v>
      </c>
      <c r="T7" s="97">
        <f ca="1">S7+1</f>
        <v>45189</v>
      </c>
      <c r="U7" s="97">
        <f ca="1">T7+1</f>
        <v>45190</v>
      </c>
      <c r="V7" s="97">
        <f t="shared" ca="1" si="0"/>
        <v>45191</v>
      </c>
      <c r="W7" s="97">
        <f t="shared" ca="1" si="0"/>
        <v>45192</v>
      </c>
      <c r="X7" s="97">
        <f t="shared" ca="1" si="0"/>
        <v>45193</v>
      </c>
      <c r="Y7" s="97">
        <f t="shared" ca="1" si="0"/>
        <v>45194</v>
      </c>
      <c r="Z7" s="98">
        <f t="shared" ca="1" si="0"/>
        <v>45195</v>
      </c>
      <c r="AA7" s="97">
        <f ca="1">Z7+1</f>
        <v>45196</v>
      </c>
      <c r="AB7" s="97">
        <f ca="1">AA7+1</f>
        <v>45197</v>
      </c>
      <c r="AC7" s="97">
        <f t="shared" ca="1" si="0"/>
        <v>45198</v>
      </c>
      <c r="AD7" s="97">
        <f t="shared" ca="1" si="0"/>
        <v>45199</v>
      </c>
      <c r="AE7" s="97">
        <f t="shared" ca="1" si="0"/>
        <v>45200</v>
      </c>
      <c r="AF7" s="97">
        <f t="shared" ca="1" si="0"/>
        <v>45201</v>
      </c>
      <c r="AG7" s="98">
        <f t="shared" ca="1" si="0"/>
        <v>45202</v>
      </c>
      <c r="AH7" s="97">
        <f ca="1">AG7+1</f>
        <v>45203</v>
      </c>
      <c r="AI7" s="97">
        <f ca="1">AH7+1</f>
        <v>45204</v>
      </c>
      <c r="AJ7" s="97">
        <f t="shared" ca="1" si="0"/>
        <v>45205</v>
      </c>
      <c r="AK7" s="97">
        <f t="shared" ca="1" si="0"/>
        <v>45206</v>
      </c>
      <c r="AL7" s="97">
        <f t="shared" ca="1" si="0"/>
        <v>45207</v>
      </c>
      <c r="AM7" s="97">
        <f t="shared" ca="1" si="0"/>
        <v>45208</v>
      </c>
      <c r="AN7" s="98">
        <f t="shared" ca="1" si="0"/>
        <v>45209</v>
      </c>
      <c r="AO7" s="97">
        <f ca="1">AN7+1</f>
        <v>45210</v>
      </c>
      <c r="AP7" s="97">
        <f ca="1">AO7+1</f>
        <v>45211</v>
      </c>
      <c r="AQ7" s="97">
        <f t="shared" ca="1" si="0"/>
        <v>45212</v>
      </c>
      <c r="AR7" s="97">
        <f t="shared" ca="1" si="0"/>
        <v>45213</v>
      </c>
      <c r="AS7" s="97">
        <f t="shared" ca="1" si="0"/>
        <v>45214</v>
      </c>
      <c r="AT7" s="97">
        <f t="shared" ca="1" si="0"/>
        <v>45215</v>
      </c>
      <c r="AU7" s="98">
        <f t="shared" ca="1" si="0"/>
        <v>45216</v>
      </c>
      <c r="AV7" s="97">
        <f ca="1">AU7+1</f>
        <v>45217</v>
      </c>
      <c r="AW7" s="97">
        <f ca="1">AV7+1</f>
        <v>45218</v>
      </c>
      <c r="AX7" s="97">
        <f t="shared" ca="1" si="0"/>
        <v>45219</v>
      </c>
      <c r="AY7" s="97">
        <f t="shared" ca="1" si="0"/>
        <v>45220</v>
      </c>
      <c r="AZ7" s="97">
        <f t="shared" ca="1" si="0"/>
        <v>45221</v>
      </c>
      <c r="BA7" s="97">
        <f t="shared" ca="1" si="0"/>
        <v>45222</v>
      </c>
      <c r="BB7" s="98">
        <f t="shared" ca="1" si="0"/>
        <v>45223</v>
      </c>
      <c r="BC7" s="97">
        <f ca="1">BB7+1</f>
        <v>45224</v>
      </c>
      <c r="BD7" s="97">
        <f ca="1">BC7+1</f>
        <v>45225</v>
      </c>
      <c r="BE7" s="97">
        <f t="shared" ref="BE7:BI7" ca="1" si="1">BD7+1</f>
        <v>45226</v>
      </c>
      <c r="BF7" s="97">
        <f t="shared" ca="1" si="1"/>
        <v>45227</v>
      </c>
      <c r="BG7" s="97">
        <f t="shared" ca="1" si="1"/>
        <v>45228</v>
      </c>
      <c r="BH7" s="97">
        <f t="shared" ca="1" si="1"/>
        <v>45229</v>
      </c>
      <c r="BI7" s="98">
        <f t="shared" ca="1" si="1"/>
        <v>45230</v>
      </c>
      <c r="BJ7" s="97">
        <f ca="1">BI7+1</f>
        <v>45231</v>
      </c>
      <c r="BK7" s="97">
        <f ca="1">BJ7+1</f>
        <v>45232</v>
      </c>
      <c r="BL7" s="97">
        <f t="shared" ref="BL7:BP7" ca="1" si="2">BK7+1</f>
        <v>45233</v>
      </c>
      <c r="BM7" s="97">
        <f t="shared" ca="1" si="2"/>
        <v>45234</v>
      </c>
      <c r="BN7" s="97">
        <f t="shared" ca="1" si="2"/>
        <v>45235</v>
      </c>
      <c r="BO7" s="97">
        <f t="shared" ca="1" si="2"/>
        <v>45236</v>
      </c>
      <c r="BP7" s="98">
        <f t="shared" ca="1" si="2"/>
        <v>45237</v>
      </c>
    </row>
    <row r="8" spans="2:72" ht="19.899999999999999" customHeight="1" x14ac:dyDescent="0.35">
      <c r="B8" s="126"/>
      <c r="C8" s="72"/>
      <c r="D8" s="72"/>
      <c r="E8" s="72"/>
      <c r="F8" s="72"/>
      <c r="G8" s="72"/>
      <c r="H8" s="72"/>
      <c r="I8" s="73"/>
      <c r="J8" s="73"/>
      <c r="K8" s="73"/>
      <c r="L8" s="81"/>
      <c r="M8" s="99"/>
      <c r="N8" s="100"/>
      <c r="O8" s="100"/>
      <c r="P8" s="100"/>
      <c r="Q8" s="100"/>
      <c r="R8" s="100"/>
      <c r="S8" s="100"/>
      <c r="T8" s="101"/>
      <c r="U8" s="100"/>
      <c r="V8" s="100"/>
      <c r="W8" s="100"/>
      <c r="X8" s="100"/>
      <c r="Y8" s="100"/>
      <c r="Z8" s="102"/>
      <c r="AA8" s="100"/>
      <c r="AB8" s="100"/>
      <c r="AC8" s="100"/>
      <c r="AD8" s="100"/>
      <c r="AE8" s="100"/>
      <c r="AF8" s="100"/>
      <c r="AG8" s="102"/>
      <c r="AH8" s="100"/>
      <c r="AI8" s="100"/>
      <c r="AJ8" s="100"/>
      <c r="AK8" s="100"/>
      <c r="AL8" s="100"/>
      <c r="AM8" s="100"/>
      <c r="AN8" s="102"/>
      <c r="AO8" s="100"/>
      <c r="AP8" s="100"/>
      <c r="AQ8" s="100"/>
      <c r="AR8" s="100"/>
      <c r="AS8" s="100"/>
      <c r="AT8" s="100"/>
      <c r="AU8" s="102"/>
      <c r="AV8" s="100"/>
      <c r="AW8" s="100"/>
      <c r="AX8" s="100"/>
      <c r="AY8" s="100"/>
      <c r="AZ8" s="100"/>
      <c r="BA8" s="100"/>
      <c r="BB8" s="102"/>
      <c r="BC8" s="100"/>
      <c r="BD8" s="100"/>
      <c r="BE8" s="100"/>
      <c r="BF8" s="100"/>
      <c r="BG8" s="100"/>
      <c r="BH8" s="100"/>
      <c r="BI8" s="102"/>
      <c r="BJ8" s="100"/>
      <c r="BK8" s="100"/>
      <c r="BL8" s="100"/>
      <c r="BM8" s="100"/>
      <c r="BN8" s="100"/>
      <c r="BO8" s="100"/>
      <c r="BP8" s="103"/>
    </row>
    <row r="9" spans="2:72" ht="14.5" x14ac:dyDescent="0.35">
      <c r="B9" s="127" t="s">
        <v>40</v>
      </c>
      <c r="C9" s="112" t="s">
        <v>18</v>
      </c>
      <c r="D9" s="113" t="s">
        <v>6</v>
      </c>
      <c r="E9" s="113" t="s">
        <v>19</v>
      </c>
      <c r="F9" s="113" t="s">
        <v>44</v>
      </c>
      <c r="G9" s="113" t="s">
        <v>45</v>
      </c>
      <c r="H9" s="113" t="s">
        <v>41</v>
      </c>
      <c r="I9" s="113" t="s">
        <v>9</v>
      </c>
      <c r="J9" s="113" t="s">
        <v>10</v>
      </c>
      <c r="K9" s="113" t="s">
        <v>20</v>
      </c>
      <c r="L9" s="86"/>
      <c r="M9" s="104" t="str">
        <f t="shared" ref="M9:BP9" ca="1" si="3">LEFT(TEXT(M7,"ddd"),1)</f>
        <v>W</v>
      </c>
      <c r="N9" s="104" t="str">
        <f t="shared" ca="1" si="3"/>
        <v>T</v>
      </c>
      <c r="O9" s="104" t="str">
        <f t="shared" ca="1" si="3"/>
        <v>F</v>
      </c>
      <c r="P9" s="104" t="str">
        <f t="shared" ca="1" si="3"/>
        <v>S</v>
      </c>
      <c r="Q9" s="104" t="str">
        <f t="shared" ca="1" si="3"/>
        <v>S</v>
      </c>
      <c r="R9" s="104" t="str">
        <f t="shared" ca="1" si="3"/>
        <v>M</v>
      </c>
      <c r="S9" s="104" t="str">
        <f t="shared" ca="1" si="3"/>
        <v>T</v>
      </c>
      <c r="T9" s="104" t="str">
        <f t="shared" ca="1" si="3"/>
        <v>W</v>
      </c>
      <c r="U9" s="104" t="str">
        <f t="shared" ca="1" si="3"/>
        <v>T</v>
      </c>
      <c r="V9" s="104" t="str">
        <f t="shared" ca="1" si="3"/>
        <v>F</v>
      </c>
      <c r="W9" s="104" t="str">
        <f t="shared" ca="1" si="3"/>
        <v>S</v>
      </c>
      <c r="X9" s="104" t="str">
        <f t="shared" ca="1" si="3"/>
        <v>S</v>
      </c>
      <c r="Y9" s="104" t="str">
        <f t="shared" ca="1" si="3"/>
        <v>M</v>
      </c>
      <c r="Z9" s="104" t="str">
        <f t="shared" ca="1" si="3"/>
        <v>T</v>
      </c>
      <c r="AA9" s="104" t="str">
        <f t="shared" ca="1" si="3"/>
        <v>W</v>
      </c>
      <c r="AB9" s="104" t="str">
        <f t="shared" ca="1" si="3"/>
        <v>T</v>
      </c>
      <c r="AC9" s="104" t="str">
        <f t="shared" ca="1" si="3"/>
        <v>F</v>
      </c>
      <c r="AD9" s="104" t="str">
        <f t="shared" ca="1" si="3"/>
        <v>S</v>
      </c>
      <c r="AE9" s="104" t="str">
        <f t="shared" ca="1" si="3"/>
        <v>S</v>
      </c>
      <c r="AF9" s="104" t="str">
        <f t="shared" ca="1" si="3"/>
        <v>M</v>
      </c>
      <c r="AG9" s="104" t="str">
        <f t="shared" ca="1" si="3"/>
        <v>T</v>
      </c>
      <c r="AH9" s="104" t="str">
        <f t="shared" ca="1" si="3"/>
        <v>W</v>
      </c>
      <c r="AI9" s="104" t="str">
        <f t="shared" ca="1" si="3"/>
        <v>T</v>
      </c>
      <c r="AJ9" s="104" t="str">
        <f t="shared" ca="1" si="3"/>
        <v>F</v>
      </c>
      <c r="AK9" s="104" t="str">
        <f t="shared" ca="1" si="3"/>
        <v>S</v>
      </c>
      <c r="AL9" s="104" t="str">
        <f t="shared" ca="1" si="3"/>
        <v>S</v>
      </c>
      <c r="AM9" s="104" t="str">
        <f t="shared" ca="1" si="3"/>
        <v>M</v>
      </c>
      <c r="AN9" s="104" t="str">
        <f t="shared" ca="1" si="3"/>
        <v>T</v>
      </c>
      <c r="AO9" s="104" t="str">
        <f t="shared" ca="1" si="3"/>
        <v>W</v>
      </c>
      <c r="AP9" s="104" t="str">
        <f t="shared" ca="1" si="3"/>
        <v>T</v>
      </c>
      <c r="AQ9" s="104" t="str">
        <f t="shared" ca="1" si="3"/>
        <v>F</v>
      </c>
      <c r="AR9" s="104" t="str">
        <f t="shared" ca="1" si="3"/>
        <v>S</v>
      </c>
      <c r="AS9" s="104" t="str">
        <f t="shared" ca="1" si="3"/>
        <v>S</v>
      </c>
      <c r="AT9" s="104" t="str">
        <f t="shared" ca="1" si="3"/>
        <v>M</v>
      </c>
      <c r="AU9" s="104" t="str">
        <f t="shared" ca="1" si="3"/>
        <v>T</v>
      </c>
      <c r="AV9" s="104" t="str">
        <f t="shared" ca="1" si="3"/>
        <v>W</v>
      </c>
      <c r="AW9" s="104" t="str">
        <f t="shared" ca="1" si="3"/>
        <v>T</v>
      </c>
      <c r="AX9" s="104" t="str">
        <f t="shared" ca="1" si="3"/>
        <v>F</v>
      </c>
      <c r="AY9" s="104" t="str">
        <f t="shared" ca="1" si="3"/>
        <v>S</v>
      </c>
      <c r="AZ9" s="104" t="str">
        <f t="shared" ca="1" si="3"/>
        <v>S</v>
      </c>
      <c r="BA9" s="104" t="str">
        <f t="shared" ca="1" si="3"/>
        <v>M</v>
      </c>
      <c r="BB9" s="104" t="str">
        <f t="shared" ca="1" si="3"/>
        <v>T</v>
      </c>
      <c r="BC9" s="104" t="str">
        <f t="shared" ca="1" si="3"/>
        <v>W</v>
      </c>
      <c r="BD9" s="104" t="str">
        <f t="shared" ca="1" si="3"/>
        <v>T</v>
      </c>
      <c r="BE9" s="104" t="str">
        <f t="shared" ca="1" si="3"/>
        <v>F</v>
      </c>
      <c r="BF9" s="104" t="str">
        <f t="shared" ca="1" si="3"/>
        <v>S</v>
      </c>
      <c r="BG9" s="104" t="str">
        <f t="shared" ca="1" si="3"/>
        <v>S</v>
      </c>
      <c r="BH9" s="104" t="str">
        <f t="shared" ca="1" si="3"/>
        <v>M</v>
      </c>
      <c r="BI9" s="104" t="str">
        <f t="shared" ca="1" si="3"/>
        <v>T</v>
      </c>
      <c r="BJ9" s="104" t="str">
        <f t="shared" ca="1" si="3"/>
        <v>W</v>
      </c>
      <c r="BK9" s="104" t="str">
        <f t="shared" ca="1" si="3"/>
        <v>T</v>
      </c>
      <c r="BL9" s="104" t="str">
        <f t="shared" ca="1" si="3"/>
        <v>F</v>
      </c>
      <c r="BM9" s="104" t="str">
        <f t="shared" ca="1" si="3"/>
        <v>S</v>
      </c>
      <c r="BN9" s="104" t="str">
        <f t="shared" ca="1" si="3"/>
        <v>S</v>
      </c>
      <c r="BO9" s="104" t="str">
        <f t="shared" ca="1" si="3"/>
        <v>M</v>
      </c>
      <c r="BP9" s="104" t="str">
        <f t="shared" ca="1" si="3"/>
        <v>T</v>
      </c>
    </row>
    <row r="10" spans="2:72" ht="17.25" customHeight="1" thickBot="1" x14ac:dyDescent="0.4">
      <c r="C10" s="16"/>
      <c r="D10" s="13"/>
      <c r="E10" s="12"/>
      <c r="F10" s="12"/>
      <c r="G10" s="12"/>
      <c r="H10" s="12"/>
      <c r="I10" s="13"/>
      <c r="J10" s="14"/>
      <c r="K10" s="1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row>
    <row r="11" spans="2:72" s="1" customFormat="1" ht="40.15" customHeight="1" thickBot="1" x14ac:dyDescent="0.4">
      <c r="B11" s="131">
        <v>1</v>
      </c>
      <c r="C11" s="132" t="s">
        <v>35</v>
      </c>
      <c r="D11" s="133"/>
      <c r="E11" s="133"/>
      <c r="F11" s="133"/>
      <c r="G11" s="133"/>
      <c r="H11" s="133"/>
      <c r="I11" s="134"/>
      <c r="J11" s="135"/>
      <c r="K11" s="136"/>
      <c r="L11" s="57"/>
      <c r="M11" s="26" t="str">
        <f t="shared" ref="M11:AB26" ca="1" si="4">IF(AND($D11="Goal",M$7&gt;=$J11,M$7&lt;=$J11+$K11-1),2,IF(AND($D11="Milestone",M$7&gt;=$J11,M$7&lt;=$J11+$K11-1),1,""))</f>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ca="1" si="4"/>
        <v/>
      </c>
      <c r="Z11" s="26" t="str">
        <f t="shared" ca="1" si="4"/>
        <v/>
      </c>
      <c r="AA11" s="26" t="str">
        <f t="shared" ca="1" si="4"/>
        <v/>
      </c>
      <c r="AB11" s="26" t="str">
        <f t="shared" ca="1" si="4"/>
        <v/>
      </c>
      <c r="AC11" s="26" t="str">
        <f t="shared" ref="AC11:AR26" ca="1" si="5">IF(AND($D11="Goal",AC$7&gt;=$J11,AC$7&lt;=$J11+$K11-1),2,IF(AND($D11="Milestone",AC$7&gt;=$J11,AC$7&lt;=$J11+$K11-1),1,""))</f>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ca="1" si="5"/>
        <v/>
      </c>
      <c r="AP11" s="26" t="str">
        <f t="shared" ca="1" si="5"/>
        <v/>
      </c>
      <c r="AQ11" s="26" t="str">
        <f t="shared" ca="1" si="5"/>
        <v/>
      </c>
      <c r="AR11" s="26" t="str">
        <f t="shared" ca="1" si="5"/>
        <v/>
      </c>
      <c r="AS11" s="26" t="str">
        <f t="shared" ref="AS11:BH26" ca="1" si="6">IF(AND($D11="Goal",AS$7&gt;=$J11,AS$7&lt;=$J11+$K11-1),2,IF(AND($D11="Milestone",AS$7&gt;=$J11,AS$7&lt;=$J11+$K11-1),1,""))</f>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ca="1" si="6"/>
        <v/>
      </c>
      <c r="BF11" s="26" t="str">
        <f t="shared" ca="1" si="6"/>
        <v/>
      </c>
      <c r="BG11" s="26" t="str">
        <f t="shared" ca="1" si="6"/>
        <v/>
      </c>
      <c r="BH11" s="26" t="str">
        <f t="shared" ca="1" si="6"/>
        <v/>
      </c>
      <c r="BI11" s="26" t="str">
        <f t="shared" ref="BI11:BP26" ca="1" si="7">IF(AND($D11="Goal",BI$7&gt;=$J11,BI$7&lt;=$J11+$K11-1),2,IF(AND($D11="Milestone",BI$7&gt;=$J11,BI$7&lt;=$J11+$K11-1),1,""))</f>
        <v/>
      </c>
      <c r="BJ11" s="26" t="str">
        <f t="shared" ca="1" si="7"/>
        <v/>
      </c>
      <c r="BK11" s="26" t="str">
        <f t="shared" ca="1" si="7"/>
        <v/>
      </c>
      <c r="BL11" s="26" t="str">
        <f t="shared" ca="1" si="7"/>
        <v/>
      </c>
      <c r="BM11" s="26" t="str">
        <f t="shared" ca="1" si="7"/>
        <v/>
      </c>
      <c r="BN11" s="26" t="str">
        <f t="shared" ca="1" si="7"/>
        <v/>
      </c>
      <c r="BO11" s="26" t="str">
        <f t="shared" ca="1" si="7"/>
        <v/>
      </c>
      <c r="BP11" s="26" t="str">
        <f t="shared" ca="1" si="7"/>
        <v/>
      </c>
      <c r="BT11" s="40"/>
    </row>
    <row r="12" spans="2:72" s="1" customFormat="1" ht="40.15" customHeight="1" x14ac:dyDescent="0.35">
      <c r="B12" s="137">
        <v>2</v>
      </c>
      <c r="C12" s="138" t="s">
        <v>46</v>
      </c>
      <c r="D12" s="139" t="s">
        <v>7</v>
      </c>
      <c r="E12" s="139" t="s">
        <v>43</v>
      </c>
      <c r="F12" s="139">
        <v>5</v>
      </c>
      <c r="G12" s="139">
        <v>30</v>
      </c>
      <c r="H12" s="139">
        <f>Milestones4352[[#This Row],[Duration(min)]]/60*30*Milestones4352[[#This Row],[Number of People]]</f>
        <v>75</v>
      </c>
      <c r="I12" s="140">
        <v>1</v>
      </c>
      <c r="J12" s="141">
        <v>45182</v>
      </c>
      <c r="K12" s="60">
        <v>1</v>
      </c>
      <c r="L12" s="57"/>
      <c r="M12" s="26">
        <f t="shared" ref="M12:M28" ca="1" si="8">IF(AND($D12="Goal",M$7&gt;=$J12,M$7&lt;=$J12+$K12-1),2,IF(AND($D12="Milestone",M$7&gt;=$J12,M$7&lt;=$J12+$K12-1),1,""))</f>
        <v>2</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4"/>
        <v/>
      </c>
      <c r="Z12" s="26" t="str">
        <f t="shared" ca="1" si="4"/>
        <v/>
      </c>
      <c r="AA12" s="26" t="str">
        <f t="shared" ca="1" si="4"/>
        <v/>
      </c>
      <c r="AB12" s="26" t="str">
        <f t="shared" ca="1" si="4"/>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5"/>
        <v/>
      </c>
      <c r="AP12" s="26" t="str">
        <f t="shared" ca="1" si="5"/>
        <v/>
      </c>
      <c r="AQ12" s="26" t="str">
        <f t="shared" ca="1" si="5"/>
        <v/>
      </c>
      <c r="AR12" s="26" t="str">
        <f t="shared" ca="1" si="5"/>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6"/>
        <v/>
      </c>
      <c r="BF12" s="26" t="str">
        <f t="shared" ca="1" si="6"/>
        <v/>
      </c>
      <c r="BG12" s="26" t="str">
        <f t="shared" ca="1" si="6"/>
        <v/>
      </c>
      <c r="BH12" s="26" t="str">
        <f t="shared" ca="1" si="6"/>
        <v/>
      </c>
      <c r="BI12" s="26" t="str">
        <f t="shared" ca="1" si="7"/>
        <v/>
      </c>
      <c r="BJ12" s="26" t="str">
        <f t="shared" ca="1" si="7"/>
        <v/>
      </c>
      <c r="BK12" s="26" t="str">
        <f t="shared" ca="1" si="7"/>
        <v/>
      </c>
      <c r="BL12" s="26" t="str">
        <f t="shared" ca="1" si="7"/>
        <v/>
      </c>
      <c r="BM12" s="26" t="str">
        <f t="shared" ca="1" si="7"/>
        <v/>
      </c>
      <c r="BN12" s="26" t="str">
        <f t="shared" ca="1" si="7"/>
        <v/>
      </c>
      <c r="BO12" s="26" t="str">
        <f t="shared" ca="1" si="7"/>
        <v/>
      </c>
      <c r="BP12" s="26" t="str">
        <f t="shared" ca="1" si="7"/>
        <v/>
      </c>
    </row>
    <row r="13" spans="2:72" s="1" customFormat="1" ht="40.15" customHeight="1" outlineLevel="1" x14ac:dyDescent="0.35">
      <c r="B13" s="179">
        <v>2.1</v>
      </c>
      <c r="C13" s="180" t="s">
        <v>48</v>
      </c>
      <c r="D13" s="181" t="s">
        <v>7</v>
      </c>
      <c r="E13" s="181" t="s">
        <v>43</v>
      </c>
      <c r="F13" s="181">
        <v>5</v>
      </c>
      <c r="G13" s="181">
        <v>5</v>
      </c>
      <c r="H13" s="181">
        <f>Milestones4352[[#This Row],[Duration(min)]]/60*30*Milestones4352[[#This Row],[Number of People]]</f>
        <v>12.5</v>
      </c>
      <c r="I13" s="58">
        <v>1</v>
      </c>
      <c r="J13" s="142">
        <v>45182</v>
      </c>
      <c r="K13" s="60">
        <v>1</v>
      </c>
      <c r="L13" s="57"/>
      <c r="M13" s="26">
        <f t="shared" ca="1" si="8"/>
        <v>2</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4"/>
        <v/>
      </c>
      <c r="Z13" s="26" t="str">
        <f t="shared" ca="1" si="4"/>
        <v/>
      </c>
      <c r="AA13" s="26" t="str">
        <f t="shared" ca="1" si="4"/>
        <v/>
      </c>
      <c r="AB13" s="26" t="str">
        <f t="shared" ca="1" si="4"/>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5"/>
        <v/>
      </c>
      <c r="AP13" s="26" t="str">
        <f t="shared" ca="1" si="5"/>
        <v/>
      </c>
      <c r="AQ13" s="26" t="str">
        <f t="shared" ca="1" si="5"/>
        <v/>
      </c>
      <c r="AR13" s="26" t="str">
        <f t="shared" ca="1" si="5"/>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6"/>
        <v/>
      </c>
      <c r="BF13" s="26" t="str">
        <f t="shared" ca="1" si="6"/>
        <v/>
      </c>
      <c r="BG13" s="26" t="str">
        <f t="shared" ca="1" si="6"/>
        <v/>
      </c>
      <c r="BH13" s="26" t="str">
        <f t="shared" ca="1" si="6"/>
        <v/>
      </c>
      <c r="BI13" s="26" t="str">
        <f t="shared" ca="1" si="7"/>
        <v/>
      </c>
      <c r="BJ13" s="26" t="str">
        <f t="shared" ca="1" si="7"/>
        <v/>
      </c>
      <c r="BK13" s="26" t="str">
        <f t="shared" ca="1" si="7"/>
        <v/>
      </c>
      <c r="BL13" s="26" t="str">
        <f t="shared" ca="1" si="7"/>
        <v/>
      </c>
      <c r="BM13" s="26" t="str">
        <f t="shared" ca="1" si="7"/>
        <v/>
      </c>
      <c r="BN13" s="26" t="str">
        <f t="shared" ca="1" si="7"/>
        <v/>
      </c>
      <c r="BO13" s="26" t="str">
        <f t="shared" ca="1" si="7"/>
        <v/>
      </c>
      <c r="BP13" s="26" t="str">
        <f t="shared" ca="1" si="7"/>
        <v/>
      </c>
    </row>
    <row r="14" spans="2:72" s="1" customFormat="1" ht="40.15" customHeight="1" outlineLevel="1" thickBot="1" x14ac:dyDescent="0.4">
      <c r="B14" s="182">
        <v>2.2000000000000002</v>
      </c>
      <c r="C14" s="183" t="s">
        <v>47</v>
      </c>
      <c r="D14" s="181" t="s">
        <v>7</v>
      </c>
      <c r="E14" s="181" t="s">
        <v>43</v>
      </c>
      <c r="F14" s="181">
        <v>5</v>
      </c>
      <c r="G14" s="181">
        <v>25</v>
      </c>
      <c r="H14" s="181">
        <f>Milestones4352[[#This Row],[Duration(min)]]/60*30*Milestones4352[[#This Row],[Number of People]]</f>
        <v>62.5</v>
      </c>
      <c r="I14" s="58">
        <v>1</v>
      </c>
      <c r="J14" s="142">
        <v>45182</v>
      </c>
      <c r="K14" s="60">
        <v>1</v>
      </c>
      <c r="L14" s="57"/>
      <c r="M14" s="26">
        <f t="shared" ca="1" si="8"/>
        <v>2</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4"/>
        <v/>
      </c>
      <c r="Z14" s="26" t="str">
        <f t="shared" ca="1" si="4"/>
        <v/>
      </c>
      <c r="AA14" s="26" t="str">
        <f t="shared" ca="1" si="4"/>
        <v/>
      </c>
      <c r="AB14" s="26" t="str">
        <f t="shared" ca="1" si="4"/>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5"/>
        <v/>
      </c>
      <c r="AP14" s="26" t="str">
        <f t="shared" ca="1" si="5"/>
        <v/>
      </c>
      <c r="AQ14" s="26" t="str">
        <f t="shared" ca="1" si="5"/>
        <v/>
      </c>
      <c r="AR14" s="26" t="str">
        <f t="shared" ca="1" si="5"/>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6"/>
        <v/>
      </c>
      <c r="BF14" s="26" t="str">
        <f t="shared" ca="1" si="6"/>
        <v/>
      </c>
      <c r="BG14" s="26" t="str">
        <f t="shared" ca="1" si="6"/>
        <v/>
      </c>
      <c r="BH14" s="26" t="str">
        <f t="shared" ca="1" si="6"/>
        <v/>
      </c>
      <c r="BI14" s="26" t="str">
        <f t="shared" ca="1" si="7"/>
        <v/>
      </c>
      <c r="BJ14" s="26" t="str">
        <f t="shared" ca="1" si="7"/>
        <v/>
      </c>
      <c r="BK14" s="26" t="str">
        <f t="shared" ca="1" si="7"/>
        <v/>
      </c>
      <c r="BL14" s="26" t="str">
        <f t="shared" ca="1" si="7"/>
        <v/>
      </c>
      <c r="BM14" s="26" t="str">
        <f t="shared" ca="1" si="7"/>
        <v/>
      </c>
      <c r="BN14" s="26" t="str">
        <f t="shared" ca="1" si="7"/>
        <v/>
      </c>
      <c r="BO14" s="26" t="str">
        <f t="shared" ca="1" si="7"/>
        <v/>
      </c>
      <c r="BP14" s="26" t="str">
        <f t="shared" ca="1" si="7"/>
        <v/>
      </c>
    </row>
    <row r="15" spans="2:72" s="1" customFormat="1" ht="40.15" customHeight="1" x14ac:dyDescent="0.35">
      <c r="B15" s="144">
        <v>3</v>
      </c>
      <c r="C15" s="138" t="s">
        <v>49</v>
      </c>
      <c r="D15" s="139" t="s">
        <v>8</v>
      </c>
      <c r="E15" s="139" t="s">
        <v>125</v>
      </c>
      <c r="F15" s="139">
        <v>1</v>
      </c>
      <c r="G15" s="139">
        <f>SUM(G16:G23)</f>
        <v>8</v>
      </c>
      <c r="H15" s="139">
        <f>Milestones4352[[#This Row],[Duration(min)]]/60*30*Milestones4352[[#This Row],[Number of People]]</f>
        <v>4</v>
      </c>
      <c r="I15" s="140">
        <v>1</v>
      </c>
      <c r="J15" s="145">
        <v>45195</v>
      </c>
      <c r="K15" s="146">
        <v>1</v>
      </c>
      <c r="L15" s="57"/>
      <c r="M15" s="26" t="str">
        <f t="shared" ca="1" si="8"/>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4"/>
        <v/>
      </c>
      <c r="Z15" s="26">
        <f t="shared" ca="1" si="4"/>
        <v>1</v>
      </c>
      <c r="AA15" s="26" t="str">
        <f t="shared" ca="1" si="4"/>
        <v/>
      </c>
      <c r="AB15" s="26" t="str">
        <f t="shared" ca="1" si="4"/>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5"/>
        <v/>
      </c>
      <c r="AP15" s="26" t="str">
        <f t="shared" ca="1" si="5"/>
        <v/>
      </c>
      <c r="AQ15" s="26" t="str">
        <f t="shared" ca="1" si="5"/>
        <v/>
      </c>
      <c r="AR15" s="26" t="str">
        <f t="shared" ca="1" si="5"/>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6"/>
        <v/>
      </c>
      <c r="BF15" s="26" t="str">
        <f t="shared" ca="1" si="6"/>
        <v/>
      </c>
      <c r="BG15" s="26" t="str">
        <f t="shared" ca="1" si="6"/>
        <v/>
      </c>
      <c r="BH15" s="26" t="str">
        <f t="shared" ca="1" si="6"/>
        <v/>
      </c>
      <c r="BI15" s="26" t="str">
        <f t="shared" ca="1" si="7"/>
        <v/>
      </c>
      <c r="BJ15" s="26" t="str">
        <f t="shared" ca="1" si="7"/>
        <v/>
      </c>
      <c r="BK15" s="26" t="str">
        <f t="shared" ca="1" si="7"/>
        <v/>
      </c>
      <c r="BL15" s="26" t="str">
        <f t="shared" ca="1" si="7"/>
        <v/>
      </c>
      <c r="BM15" s="26" t="str">
        <f t="shared" ca="1" si="7"/>
        <v/>
      </c>
      <c r="BN15" s="26" t="str">
        <f t="shared" ca="1" si="7"/>
        <v/>
      </c>
      <c r="BO15" s="26" t="str">
        <f t="shared" ca="1" si="7"/>
        <v/>
      </c>
      <c r="BP15" s="26" t="str">
        <f t="shared" ca="1" si="7"/>
        <v/>
      </c>
    </row>
    <row r="16" spans="2:72" s="1" customFormat="1" ht="40.15" customHeight="1" outlineLevel="1" x14ac:dyDescent="0.35">
      <c r="B16" s="184" t="s">
        <v>66</v>
      </c>
      <c r="C16" s="185" t="s">
        <v>50</v>
      </c>
      <c r="D16" s="186" t="s">
        <v>7</v>
      </c>
      <c r="E16" s="187" t="s">
        <v>58</v>
      </c>
      <c r="F16" s="186">
        <v>1</v>
      </c>
      <c r="G16" s="186">
        <v>1</v>
      </c>
      <c r="H16" s="186">
        <f>Milestones4352[[#This Row],[Duration(min)]]/60*30*Milestones4352[[#This Row],[Number of People]]</f>
        <v>0.5</v>
      </c>
      <c r="I16" s="58">
        <v>1</v>
      </c>
      <c r="J16" s="78">
        <v>45195</v>
      </c>
      <c r="K16" s="147">
        <v>1</v>
      </c>
      <c r="L16" s="57"/>
      <c r="M16" s="26" t="str">
        <f t="shared" ca="1" si="8"/>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4"/>
        <v/>
      </c>
      <c r="Z16" s="26">
        <f t="shared" ca="1" si="4"/>
        <v>2</v>
      </c>
      <c r="AA16" s="26" t="str">
        <f t="shared" ca="1" si="4"/>
        <v/>
      </c>
      <c r="AB16" s="26" t="str">
        <f t="shared" ca="1" si="4"/>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5"/>
        <v/>
      </c>
      <c r="AP16" s="26" t="str">
        <f t="shared" ca="1" si="5"/>
        <v/>
      </c>
      <c r="AQ16" s="26" t="str">
        <f t="shared" ca="1" si="5"/>
        <v/>
      </c>
      <c r="AR16" s="26" t="str">
        <f t="shared" ca="1" si="5"/>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6"/>
        <v/>
      </c>
      <c r="BF16" s="26" t="str">
        <f t="shared" ca="1" si="6"/>
        <v/>
      </c>
      <c r="BG16" s="26" t="str">
        <f t="shared" ca="1" si="6"/>
        <v/>
      </c>
      <c r="BH16" s="26" t="str">
        <f t="shared" ca="1" si="6"/>
        <v/>
      </c>
      <c r="BI16" s="26" t="str">
        <f t="shared" ca="1" si="7"/>
        <v/>
      </c>
      <c r="BJ16" s="26" t="str">
        <f t="shared" ca="1" si="7"/>
        <v/>
      </c>
      <c r="BK16" s="26" t="str">
        <f t="shared" ca="1" si="7"/>
        <v/>
      </c>
      <c r="BL16" s="26" t="str">
        <f t="shared" ca="1" si="7"/>
        <v/>
      </c>
      <c r="BM16" s="26" t="str">
        <f t="shared" ca="1" si="7"/>
        <v/>
      </c>
      <c r="BN16" s="26" t="str">
        <f t="shared" ca="1" si="7"/>
        <v/>
      </c>
      <c r="BO16" s="26" t="str">
        <f t="shared" ca="1" si="7"/>
        <v/>
      </c>
      <c r="BP16" s="26" t="str">
        <f t="shared" ca="1" si="7"/>
        <v/>
      </c>
    </row>
    <row r="17" spans="2:68" s="1" customFormat="1" ht="40.15" customHeight="1" outlineLevel="1" x14ac:dyDescent="0.35">
      <c r="B17" s="184" t="s">
        <v>67</v>
      </c>
      <c r="C17" s="185" t="s">
        <v>51</v>
      </c>
      <c r="D17" s="186" t="s">
        <v>7</v>
      </c>
      <c r="E17" s="187" t="s">
        <v>59</v>
      </c>
      <c r="F17" s="186">
        <v>1</v>
      </c>
      <c r="G17" s="186">
        <v>1</v>
      </c>
      <c r="H17" s="186">
        <f>Milestones4352[[#This Row],[Duration(min)]]/60*30*Milestones4352[[#This Row],[Number of People]]</f>
        <v>0.5</v>
      </c>
      <c r="I17" s="58">
        <v>1</v>
      </c>
      <c r="J17" s="78">
        <v>45195</v>
      </c>
      <c r="K17" s="147">
        <v>1</v>
      </c>
      <c r="L17" s="57"/>
      <c r="M17" s="26" t="str">
        <f t="shared" ca="1" si="8"/>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4"/>
        <v/>
      </c>
      <c r="Z17" s="26">
        <f t="shared" ca="1" si="4"/>
        <v>2</v>
      </c>
      <c r="AA17" s="26" t="str">
        <f t="shared" ca="1" si="4"/>
        <v/>
      </c>
      <c r="AB17" s="26" t="str">
        <f t="shared" ca="1" si="4"/>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5"/>
        <v/>
      </c>
      <c r="AP17" s="26" t="str">
        <f t="shared" ca="1" si="5"/>
        <v/>
      </c>
      <c r="AQ17" s="26" t="str">
        <f t="shared" ca="1" si="5"/>
        <v/>
      </c>
      <c r="AR17" s="26" t="str">
        <f t="shared" ca="1" si="5"/>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6"/>
        <v/>
      </c>
      <c r="BF17" s="26" t="str">
        <f t="shared" ca="1" si="6"/>
        <v/>
      </c>
      <c r="BG17" s="26" t="str">
        <f t="shared" ca="1" si="6"/>
        <v/>
      </c>
      <c r="BH17" s="26" t="str">
        <f t="shared" ca="1" si="6"/>
        <v/>
      </c>
      <c r="BI17" s="26" t="str">
        <f t="shared" ca="1" si="7"/>
        <v/>
      </c>
      <c r="BJ17" s="26" t="str">
        <f t="shared" ca="1" si="7"/>
        <v/>
      </c>
      <c r="BK17" s="26" t="str">
        <f t="shared" ca="1" si="7"/>
        <v/>
      </c>
      <c r="BL17" s="26" t="str">
        <f t="shared" ca="1" si="7"/>
        <v/>
      </c>
      <c r="BM17" s="26" t="str">
        <f t="shared" ca="1" si="7"/>
        <v/>
      </c>
      <c r="BN17" s="26" t="str">
        <f t="shared" ca="1" si="7"/>
        <v/>
      </c>
      <c r="BO17" s="26" t="str">
        <f t="shared" ca="1" si="7"/>
        <v/>
      </c>
      <c r="BP17" s="26" t="str">
        <f t="shared" ca="1" si="7"/>
        <v/>
      </c>
    </row>
    <row r="18" spans="2:68" s="1" customFormat="1" ht="40.15" customHeight="1" outlineLevel="1" x14ac:dyDescent="0.35">
      <c r="B18" s="184" t="s">
        <v>68</v>
      </c>
      <c r="C18" s="185" t="s">
        <v>52</v>
      </c>
      <c r="D18" s="186" t="s">
        <v>7</v>
      </c>
      <c r="E18" s="187" t="s">
        <v>60</v>
      </c>
      <c r="F18" s="186">
        <v>1</v>
      </c>
      <c r="G18" s="186">
        <v>1</v>
      </c>
      <c r="H18" s="186">
        <f>Milestones4352[[#This Row],[Duration(min)]]/60*30*Milestones4352[[#This Row],[Number of People]]</f>
        <v>0.5</v>
      </c>
      <c r="I18" s="58">
        <v>1</v>
      </c>
      <c r="J18" s="78">
        <v>45195</v>
      </c>
      <c r="K18" s="147">
        <v>1</v>
      </c>
      <c r="L18" s="57"/>
      <c r="M18" s="26" t="str">
        <f t="shared" ca="1" si="8"/>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4"/>
        <v/>
      </c>
      <c r="Z18" s="26">
        <f t="shared" ca="1" si="4"/>
        <v>2</v>
      </c>
      <c r="AA18" s="26" t="str">
        <f t="shared" ca="1" si="4"/>
        <v/>
      </c>
      <c r="AB18" s="26" t="str">
        <f t="shared" ca="1" si="4"/>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5"/>
        <v/>
      </c>
      <c r="AP18" s="26" t="str">
        <f t="shared" ca="1" si="5"/>
        <v/>
      </c>
      <c r="AQ18" s="26" t="str">
        <f t="shared" ca="1" si="5"/>
        <v/>
      </c>
      <c r="AR18" s="26" t="str">
        <f t="shared" ca="1" si="5"/>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6"/>
        <v/>
      </c>
      <c r="BF18" s="26" t="str">
        <f t="shared" ca="1" si="6"/>
        <v/>
      </c>
      <c r="BG18" s="26" t="str">
        <f t="shared" ca="1" si="6"/>
        <v/>
      </c>
      <c r="BH18" s="26" t="str">
        <f t="shared" ca="1" si="6"/>
        <v/>
      </c>
      <c r="BI18" s="26" t="str">
        <f t="shared" ca="1" si="7"/>
        <v/>
      </c>
      <c r="BJ18" s="26" t="str">
        <f t="shared" ca="1" si="7"/>
        <v/>
      </c>
      <c r="BK18" s="26" t="str">
        <f t="shared" ca="1" si="7"/>
        <v/>
      </c>
      <c r="BL18" s="26" t="str">
        <f t="shared" ca="1" si="7"/>
        <v/>
      </c>
      <c r="BM18" s="26" t="str">
        <f t="shared" ca="1" si="7"/>
        <v/>
      </c>
      <c r="BN18" s="26" t="str">
        <f t="shared" ca="1" si="7"/>
        <v/>
      </c>
      <c r="BO18" s="26" t="str">
        <f t="shared" ca="1" si="7"/>
        <v/>
      </c>
      <c r="BP18" s="26" t="str">
        <f t="shared" ca="1" si="7"/>
        <v/>
      </c>
    </row>
    <row r="19" spans="2:68" s="1" customFormat="1" ht="40.15" customHeight="1" outlineLevel="1" x14ac:dyDescent="0.35">
      <c r="B19" s="184" t="s">
        <v>69</v>
      </c>
      <c r="C19" s="185" t="s">
        <v>53</v>
      </c>
      <c r="D19" s="186" t="s">
        <v>7</v>
      </c>
      <c r="E19" s="187" t="s">
        <v>61</v>
      </c>
      <c r="F19" s="186">
        <v>1</v>
      </c>
      <c r="G19" s="186">
        <v>1</v>
      </c>
      <c r="H19" s="186">
        <f>Milestones4352[[#This Row],[Duration(min)]]/60*30*Milestones4352[[#This Row],[Number of People]]</f>
        <v>0.5</v>
      </c>
      <c r="I19" s="58">
        <v>1</v>
      </c>
      <c r="J19" s="78">
        <v>45195</v>
      </c>
      <c r="K19" s="147">
        <v>1</v>
      </c>
      <c r="L19" s="57"/>
      <c r="M19" s="26" t="str">
        <f t="shared" ca="1" si="8"/>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4"/>
        <v/>
      </c>
      <c r="Z19" s="26">
        <f t="shared" ca="1" si="4"/>
        <v>2</v>
      </c>
      <c r="AA19" s="26" t="str">
        <f t="shared" ca="1" si="4"/>
        <v/>
      </c>
      <c r="AB19" s="26" t="str">
        <f t="shared" ca="1" si="4"/>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5"/>
        <v/>
      </c>
      <c r="AP19" s="26" t="str">
        <f t="shared" ca="1" si="5"/>
        <v/>
      </c>
      <c r="AQ19" s="26" t="str">
        <f t="shared" ca="1" si="5"/>
        <v/>
      </c>
      <c r="AR19" s="26" t="str">
        <f t="shared" ca="1" si="5"/>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6"/>
        <v/>
      </c>
      <c r="BF19" s="26" t="str">
        <f t="shared" ca="1" si="6"/>
        <v/>
      </c>
      <c r="BG19" s="26" t="str">
        <f t="shared" ca="1" si="6"/>
        <v/>
      </c>
      <c r="BH19" s="26" t="str">
        <f t="shared" ca="1" si="6"/>
        <v/>
      </c>
      <c r="BI19" s="26" t="str">
        <f t="shared" ca="1" si="7"/>
        <v/>
      </c>
      <c r="BJ19" s="26" t="str">
        <f t="shared" ca="1" si="7"/>
        <v/>
      </c>
      <c r="BK19" s="26" t="str">
        <f t="shared" ca="1" si="7"/>
        <v/>
      </c>
      <c r="BL19" s="26" t="str">
        <f t="shared" ca="1" si="7"/>
        <v/>
      </c>
      <c r="BM19" s="26" t="str">
        <f t="shared" ca="1" si="7"/>
        <v/>
      </c>
      <c r="BN19" s="26" t="str">
        <f t="shared" ca="1" si="7"/>
        <v/>
      </c>
      <c r="BO19" s="26" t="str">
        <f t="shared" ca="1" si="7"/>
        <v/>
      </c>
      <c r="BP19" s="26" t="str">
        <f t="shared" ca="1" si="7"/>
        <v/>
      </c>
    </row>
    <row r="20" spans="2:68" s="1" customFormat="1" ht="40.15" customHeight="1" outlineLevel="1" x14ac:dyDescent="0.35">
      <c r="B20" s="184" t="s">
        <v>70</v>
      </c>
      <c r="C20" s="185" t="s">
        <v>54</v>
      </c>
      <c r="D20" s="186" t="s">
        <v>7</v>
      </c>
      <c r="E20" s="187" t="s">
        <v>62</v>
      </c>
      <c r="F20" s="186">
        <v>1</v>
      </c>
      <c r="G20" s="186">
        <v>1</v>
      </c>
      <c r="H20" s="186">
        <f>Milestones4352[[#This Row],[Duration(min)]]/60*30*Milestones4352[[#This Row],[Number of People]]</f>
        <v>0.5</v>
      </c>
      <c r="I20" s="58">
        <v>1</v>
      </c>
      <c r="J20" s="78">
        <v>45195</v>
      </c>
      <c r="K20" s="147">
        <v>1</v>
      </c>
      <c r="L20" s="57"/>
      <c r="M20" s="26" t="str">
        <f t="shared" ca="1" si="8"/>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4"/>
        <v/>
      </c>
      <c r="Z20" s="26">
        <f t="shared" ca="1" si="4"/>
        <v>2</v>
      </c>
      <c r="AA20" s="26" t="str">
        <f t="shared" ca="1" si="4"/>
        <v/>
      </c>
      <c r="AB20" s="26" t="str">
        <f t="shared" ca="1" si="4"/>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5"/>
        <v/>
      </c>
      <c r="AP20" s="26" t="str">
        <f t="shared" ca="1" si="5"/>
        <v/>
      </c>
      <c r="AQ20" s="26" t="str">
        <f t="shared" ca="1" si="5"/>
        <v/>
      </c>
      <c r="AR20" s="26" t="str">
        <f t="shared" ca="1" si="5"/>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6"/>
        <v/>
      </c>
      <c r="BF20" s="26" t="str">
        <f t="shared" ca="1" si="6"/>
        <v/>
      </c>
      <c r="BG20" s="26" t="str">
        <f t="shared" ca="1" si="6"/>
        <v/>
      </c>
      <c r="BH20" s="26" t="str">
        <f t="shared" ca="1" si="6"/>
        <v/>
      </c>
      <c r="BI20" s="26" t="str">
        <f t="shared" ca="1" si="7"/>
        <v/>
      </c>
      <c r="BJ20" s="26" t="str">
        <f t="shared" ca="1" si="7"/>
        <v/>
      </c>
      <c r="BK20" s="26" t="str">
        <f t="shared" ca="1" si="7"/>
        <v/>
      </c>
      <c r="BL20" s="26" t="str">
        <f t="shared" ca="1" si="7"/>
        <v/>
      </c>
      <c r="BM20" s="26" t="str">
        <f t="shared" ca="1" si="7"/>
        <v/>
      </c>
      <c r="BN20" s="26" t="str">
        <f t="shared" ca="1" si="7"/>
        <v/>
      </c>
      <c r="BO20" s="26" t="str">
        <f t="shared" ca="1" si="7"/>
        <v/>
      </c>
      <c r="BP20" s="26" t="str">
        <f t="shared" ca="1" si="7"/>
        <v/>
      </c>
    </row>
    <row r="21" spans="2:68" s="1" customFormat="1" ht="40.15" customHeight="1" outlineLevel="1" x14ac:dyDescent="0.35">
      <c r="B21" s="184" t="s">
        <v>71</v>
      </c>
      <c r="C21" s="185" t="s">
        <v>55</v>
      </c>
      <c r="D21" s="186" t="s">
        <v>7</v>
      </c>
      <c r="E21" s="187" t="s">
        <v>63</v>
      </c>
      <c r="F21" s="186">
        <v>1</v>
      </c>
      <c r="G21" s="186">
        <v>1</v>
      </c>
      <c r="H21" s="186">
        <f>Milestones4352[[#This Row],[Duration(min)]]/60*30*Milestones4352[[#This Row],[Number of People]]</f>
        <v>0.5</v>
      </c>
      <c r="I21" s="58">
        <v>1</v>
      </c>
      <c r="J21" s="78">
        <v>45195</v>
      </c>
      <c r="K21" s="147">
        <v>1</v>
      </c>
      <c r="L21" s="57"/>
      <c r="M21" s="26" t="str">
        <f t="shared" ca="1" si="8"/>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4"/>
        <v/>
      </c>
      <c r="Z21" s="26">
        <f t="shared" ca="1" si="4"/>
        <v>2</v>
      </c>
      <c r="AA21" s="26" t="str">
        <f t="shared" ca="1" si="4"/>
        <v/>
      </c>
      <c r="AB21" s="26" t="str">
        <f t="shared" ca="1" si="4"/>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5"/>
        <v/>
      </c>
      <c r="AP21" s="26" t="str">
        <f t="shared" ca="1" si="5"/>
        <v/>
      </c>
      <c r="AQ21" s="26" t="str">
        <f t="shared" ca="1" si="5"/>
        <v/>
      </c>
      <c r="AR21" s="26" t="str">
        <f t="shared" ca="1" si="5"/>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6"/>
        <v/>
      </c>
      <c r="BF21" s="26" t="str">
        <f t="shared" ca="1" si="6"/>
        <v/>
      </c>
      <c r="BG21" s="26" t="str">
        <f t="shared" ca="1" si="6"/>
        <v/>
      </c>
      <c r="BH21" s="26" t="str">
        <f t="shared" ca="1" si="6"/>
        <v/>
      </c>
      <c r="BI21" s="26" t="str">
        <f t="shared" ca="1" si="7"/>
        <v/>
      </c>
      <c r="BJ21" s="26" t="str">
        <f t="shared" ca="1" si="7"/>
        <v/>
      </c>
      <c r="BK21" s="26" t="str">
        <f t="shared" ca="1" si="7"/>
        <v/>
      </c>
      <c r="BL21" s="26" t="str">
        <f t="shared" ca="1" si="7"/>
        <v/>
      </c>
      <c r="BM21" s="26" t="str">
        <f t="shared" ca="1" si="7"/>
        <v/>
      </c>
      <c r="BN21" s="26" t="str">
        <f t="shared" ca="1" si="7"/>
        <v/>
      </c>
      <c r="BO21" s="26" t="str">
        <f t="shared" ca="1" si="7"/>
        <v/>
      </c>
      <c r="BP21" s="26" t="str">
        <f t="shared" ca="1" si="7"/>
        <v/>
      </c>
    </row>
    <row r="22" spans="2:68" s="1" customFormat="1" ht="40.15" customHeight="1" outlineLevel="1" x14ac:dyDescent="0.35">
      <c r="B22" s="184" t="s">
        <v>72</v>
      </c>
      <c r="C22" s="185" t="s">
        <v>56</v>
      </c>
      <c r="D22" s="186" t="s">
        <v>7</v>
      </c>
      <c r="E22" s="187" t="s">
        <v>64</v>
      </c>
      <c r="F22" s="186">
        <v>1</v>
      </c>
      <c r="G22" s="186">
        <v>1</v>
      </c>
      <c r="H22" s="186">
        <f>Milestones4352[[#This Row],[Duration(min)]]/60*30*Milestones4352[[#This Row],[Number of People]]</f>
        <v>0.5</v>
      </c>
      <c r="I22" s="58">
        <v>1</v>
      </c>
      <c r="J22" s="78">
        <v>45195</v>
      </c>
      <c r="K22" s="147">
        <v>1</v>
      </c>
      <c r="L22" s="57"/>
      <c r="M22" s="26" t="str">
        <f t="shared" ca="1" si="8"/>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4"/>
        <v/>
      </c>
      <c r="Z22" s="26">
        <f t="shared" ca="1" si="4"/>
        <v>2</v>
      </c>
      <c r="AA22" s="26" t="str">
        <f t="shared" ca="1" si="4"/>
        <v/>
      </c>
      <c r="AB22" s="26" t="str">
        <f t="shared" ca="1" si="4"/>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5"/>
        <v/>
      </c>
      <c r="AP22" s="26" t="str">
        <f t="shared" ca="1" si="5"/>
        <v/>
      </c>
      <c r="AQ22" s="26" t="str">
        <f t="shared" ca="1" si="5"/>
        <v/>
      </c>
      <c r="AR22" s="26" t="str">
        <f t="shared" ca="1" si="5"/>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6"/>
        <v/>
      </c>
      <c r="BF22" s="26" t="str">
        <f t="shared" ca="1" si="6"/>
        <v/>
      </c>
      <c r="BG22" s="26" t="str">
        <f t="shared" ca="1" si="6"/>
        <v/>
      </c>
      <c r="BH22" s="26" t="str">
        <f t="shared" ca="1" si="6"/>
        <v/>
      </c>
      <c r="BI22" s="26" t="str">
        <f t="shared" ca="1" si="7"/>
        <v/>
      </c>
      <c r="BJ22" s="26" t="str">
        <f t="shared" ca="1" si="7"/>
        <v/>
      </c>
      <c r="BK22" s="26" t="str">
        <f t="shared" ca="1" si="7"/>
        <v/>
      </c>
      <c r="BL22" s="26" t="str">
        <f t="shared" ca="1" si="7"/>
        <v/>
      </c>
      <c r="BM22" s="26" t="str">
        <f t="shared" ca="1" si="7"/>
        <v/>
      </c>
      <c r="BN22" s="26" t="str">
        <f t="shared" ca="1" si="7"/>
        <v/>
      </c>
      <c r="BO22" s="26" t="str">
        <f t="shared" ca="1" si="7"/>
        <v/>
      </c>
      <c r="BP22" s="26" t="str">
        <f t="shared" ca="1" si="7"/>
        <v/>
      </c>
    </row>
    <row r="23" spans="2:68" s="1" customFormat="1" ht="40.15" customHeight="1" outlineLevel="1" thickBot="1" x14ac:dyDescent="0.4">
      <c r="B23" s="188" t="s">
        <v>73</v>
      </c>
      <c r="C23" s="189" t="s">
        <v>57</v>
      </c>
      <c r="D23" s="190" t="s">
        <v>7</v>
      </c>
      <c r="E23" s="191" t="s">
        <v>65</v>
      </c>
      <c r="F23" s="186">
        <v>1</v>
      </c>
      <c r="G23" s="190">
        <v>1</v>
      </c>
      <c r="H23" s="190">
        <f>Milestones4352[[#This Row],[Duration(min)]]/60*30*Milestones4352[[#This Row],[Number of People]]</f>
        <v>0.5</v>
      </c>
      <c r="I23" s="143">
        <v>1</v>
      </c>
      <c r="J23" s="148">
        <v>45195</v>
      </c>
      <c r="K23" s="149">
        <v>1</v>
      </c>
      <c r="L23" s="57"/>
      <c r="M23" s="26" t="str">
        <f t="shared" ca="1" si="8"/>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4"/>
        <v/>
      </c>
      <c r="Z23" s="26">
        <f t="shared" ca="1" si="4"/>
        <v>2</v>
      </c>
      <c r="AA23" s="26" t="str">
        <f t="shared" ca="1" si="4"/>
        <v/>
      </c>
      <c r="AB23" s="26" t="str">
        <f t="shared" ca="1" si="4"/>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5"/>
        <v/>
      </c>
      <c r="AP23" s="26" t="str">
        <f t="shared" ca="1" si="5"/>
        <v/>
      </c>
      <c r="AQ23" s="26" t="str">
        <f t="shared" ca="1" si="5"/>
        <v/>
      </c>
      <c r="AR23" s="26" t="str">
        <f t="shared" ca="1" si="5"/>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6"/>
        <v/>
      </c>
      <c r="BF23" s="26" t="str">
        <f t="shared" ca="1" si="6"/>
        <v/>
      </c>
      <c r="BG23" s="26" t="str">
        <f t="shared" ca="1" si="6"/>
        <v/>
      </c>
      <c r="BH23" s="26" t="str">
        <f t="shared" ca="1" si="6"/>
        <v/>
      </c>
      <c r="BI23" s="26" t="str">
        <f t="shared" ca="1" si="7"/>
        <v/>
      </c>
      <c r="BJ23" s="26" t="str">
        <f t="shared" ca="1" si="7"/>
        <v/>
      </c>
      <c r="BK23" s="26" t="str">
        <f t="shared" ca="1" si="7"/>
        <v/>
      </c>
      <c r="BL23" s="26" t="str">
        <f t="shared" ca="1" si="7"/>
        <v/>
      </c>
      <c r="BM23" s="26" t="str">
        <f t="shared" ca="1" si="7"/>
        <v/>
      </c>
      <c r="BN23" s="26" t="str">
        <f t="shared" ca="1" si="7"/>
        <v/>
      </c>
      <c r="BO23" s="26" t="str">
        <f t="shared" ca="1" si="7"/>
        <v/>
      </c>
      <c r="BP23" s="26" t="str">
        <f t="shared" ca="1" si="7"/>
        <v/>
      </c>
    </row>
    <row r="24" spans="2:68" s="1" customFormat="1" ht="40.15" customHeight="1" x14ac:dyDescent="0.35">
      <c r="B24" s="150">
        <v>4</v>
      </c>
      <c r="C24" s="151" t="s">
        <v>74</v>
      </c>
      <c r="D24" s="139" t="s">
        <v>8</v>
      </c>
      <c r="E24" s="152" t="s">
        <v>78</v>
      </c>
      <c r="F24" s="139">
        <v>3</v>
      </c>
      <c r="G24" s="139"/>
      <c r="H24" s="139">
        <f>Milestones4352[[#This Row],[Duration(min)]]/60*30*Milestones4352[[#This Row],[Number of People]]</f>
        <v>0</v>
      </c>
      <c r="I24" s="140">
        <v>1</v>
      </c>
      <c r="J24" s="145">
        <v>45195</v>
      </c>
      <c r="K24" s="146">
        <v>1</v>
      </c>
      <c r="L24" s="57"/>
      <c r="M24" s="26" t="str">
        <f t="shared" ca="1" si="8"/>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4"/>
        <v/>
      </c>
      <c r="Z24" s="26">
        <f t="shared" ca="1" si="4"/>
        <v>1</v>
      </c>
      <c r="AA24" s="26" t="str">
        <f t="shared" ca="1" si="4"/>
        <v/>
      </c>
      <c r="AB24" s="26" t="str">
        <f t="shared" ca="1" si="4"/>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5"/>
        <v/>
      </c>
      <c r="AP24" s="26" t="str">
        <f t="shared" ca="1" si="5"/>
        <v/>
      </c>
      <c r="AQ24" s="26" t="str">
        <f t="shared" ca="1" si="5"/>
        <v/>
      </c>
      <c r="AR24" s="26" t="str">
        <f t="shared" ca="1" si="5"/>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6"/>
        <v/>
      </c>
      <c r="BF24" s="26" t="str">
        <f t="shared" ca="1" si="6"/>
        <v/>
      </c>
      <c r="BG24" s="26" t="str">
        <f t="shared" ca="1" si="6"/>
        <v/>
      </c>
      <c r="BH24" s="26" t="str">
        <f t="shared" ca="1" si="6"/>
        <v/>
      </c>
      <c r="BI24" s="26" t="str">
        <f t="shared" ca="1" si="7"/>
        <v/>
      </c>
      <c r="BJ24" s="26" t="str">
        <f t="shared" ca="1" si="7"/>
        <v/>
      </c>
      <c r="BK24" s="26" t="str">
        <f t="shared" ca="1" si="7"/>
        <v/>
      </c>
      <c r="BL24" s="26" t="str">
        <f t="shared" ca="1" si="7"/>
        <v/>
      </c>
      <c r="BM24" s="26" t="str">
        <f t="shared" ca="1" si="7"/>
        <v/>
      </c>
      <c r="BN24" s="26" t="str">
        <f t="shared" ca="1" si="7"/>
        <v/>
      </c>
      <c r="BO24" s="26" t="str">
        <f t="shared" ca="1" si="7"/>
        <v/>
      </c>
      <c r="BP24" s="26" t="str">
        <f t="shared" ca="1" si="7"/>
        <v/>
      </c>
    </row>
    <row r="25" spans="2:68" s="1" customFormat="1" ht="40.15" customHeight="1" outlineLevel="1" x14ac:dyDescent="0.35">
      <c r="B25" s="192">
        <v>4.0999999999999996</v>
      </c>
      <c r="C25" s="193" t="s">
        <v>75</v>
      </c>
      <c r="D25" s="194" t="s">
        <v>7</v>
      </c>
      <c r="E25" s="193"/>
      <c r="F25" s="194">
        <v>3</v>
      </c>
      <c r="G25" s="194">
        <v>0</v>
      </c>
      <c r="H25" s="194">
        <f>Milestones4352[[#This Row],[Duration(min)]]/60*30*Milestones4352[[#This Row],[Number of People]]</f>
        <v>0</v>
      </c>
      <c r="I25" s="58">
        <v>1</v>
      </c>
      <c r="J25" s="78">
        <v>45195</v>
      </c>
      <c r="K25" s="147">
        <v>1</v>
      </c>
      <c r="L25" s="57"/>
      <c r="M25" s="26" t="str">
        <f t="shared" ca="1" si="8"/>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4"/>
        <v/>
      </c>
      <c r="Z25" s="26">
        <f t="shared" ca="1" si="4"/>
        <v>2</v>
      </c>
      <c r="AA25" s="26" t="str">
        <f t="shared" ca="1" si="4"/>
        <v/>
      </c>
      <c r="AB25" s="26" t="str">
        <f t="shared" ca="1" si="4"/>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5"/>
        <v/>
      </c>
      <c r="AP25" s="26" t="str">
        <f t="shared" ca="1" si="5"/>
        <v/>
      </c>
      <c r="AQ25" s="26" t="str">
        <f t="shared" ca="1" si="5"/>
        <v/>
      </c>
      <c r="AR25" s="26" t="str">
        <f t="shared" ca="1" si="5"/>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6"/>
        <v/>
      </c>
      <c r="BF25" s="26" t="str">
        <f t="shared" ca="1" si="6"/>
        <v/>
      </c>
      <c r="BG25" s="26" t="str">
        <f t="shared" ca="1" si="6"/>
        <v/>
      </c>
      <c r="BH25" s="26" t="str">
        <f t="shared" ca="1" si="6"/>
        <v/>
      </c>
      <c r="BI25" s="26" t="str">
        <f t="shared" ca="1" si="7"/>
        <v/>
      </c>
      <c r="BJ25" s="26" t="str">
        <f t="shared" ca="1" si="7"/>
        <v/>
      </c>
      <c r="BK25" s="26" t="str">
        <f t="shared" ca="1" si="7"/>
        <v/>
      </c>
      <c r="BL25" s="26" t="str">
        <f t="shared" ca="1" si="7"/>
        <v/>
      </c>
      <c r="BM25" s="26" t="str">
        <f t="shared" ca="1" si="7"/>
        <v/>
      </c>
      <c r="BN25" s="26" t="str">
        <f t="shared" ca="1" si="7"/>
        <v/>
      </c>
      <c r="BO25" s="26" t="str">
        <f t="shared" ca="1" si="7"/>
        <v/>
      </c>
      <c r="BP25" s="26" t="str">
        <f t="shared" ca="1" si="7"/>
        <v/>
      </c>
    </row>
    <row r="26" spans="2:68" s="1" customFormat="1" ht="40.15" customHeight="1" outlineLevel="1" x14ac:dyDescent="0.35">
      <c r="B26" s="192">
        <v>4.0999999999999996</v>
      </c>
      <c r="C26" s="193" t="s">
        <v>76</v>
      </c>
      <c r="D26" s="194" t="s">
        <v>7</v>
      </c>
      <c r="E26" s="193"/>
      <c r="F26" s="194">
        <v>3</v>
      </c>
      <c r="G26" s="194">
        <v>0</v>
      </c>
      <c r="H26" s="194">
        <f>Milestones4352[[#This Row],[Duration(min)]]/60*30*Milestones4352[[#This Row],[Number of People]]</f>
        <v>0</v>
      </c>
      <c r="I26" s="58">
        <v>1</v>
      </c>
      <c r="J26" s="78">
        <v>45195</v>
      </c>
      <c r="K26" s="147">
        <v>1</v>
      </c>
      <c r="L26" s="57"/>
      <c r="M26" s="26" t="str">
        <f t="shared" ca="1" si="8"/>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4"/>
        <v/>
      </c>
      <c r="Z26" s="26">
        <f t="shared" ca="1" si="4"/>
        <v>2</v>
      </c>
      <c r="AA26" s="26" t="str">
        <f t="shared" ca="1" si="4"/>
        <v/>
      </c>
      <c r="AB26" s="26" t="str">
        <f t="shared" ca="1" si="4"/>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5"/>
        <v/>
      </c>
      <c r="AP26" s="26" t="str">
        <f t="shared" ca="1" si="5"/>
        <v/>
      </c>
      <c r="AQ26" s="26" t="str">
        <f t="shared" ca="1" si="5"/>
        <v/>
      </c>
      <c r="AR26" s="26" t="str">
        <f t="shared" ref="AR26:BG34" ca="1" si="9">IF(AND($D26="Goal",AR$7&gt;=$J26,AR$7&lt;=$J26+$K26-1),2,IF(AND($D26="Milestone",AR$7&gt;=$J26,AR$7&lt;=$J26+$K26-1),1,""))</f>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ca="1" si="6"/>
        <v/>
      </c>
      <c r="BE26" s="26" t="str">
        <f t="shared" ca="1" si="6"/>
        <v/>
      </c>
      <c r="BF26" s="26" t="str">
        <f t="shared" ca="1" si="6"/>
        <v/>
      </c>
      <c r="BG26" s="26" t="str">
        <f t="shared" ca="1" si="6"/>
        <v/>
      </c>
      <c r="BH26" s="26" t="str">
        <f t="shared" ref="BH26:BP34" ca="1" si="10">IF(AND($D26="Goal",BH$7&gt;=$J26,BH$7&lt;=$J26+$K26-1),2,IF(AND($D26="Milestone",BH$7&gt;=$J26,BH$7&lt;=$J26+$K26-1),1,""))</f>
        <v/>
      </c>
      <c r="BI26" s="26" t="str">
        <f t="shared" ca="1" si="7"/>
        <v/>
      </c>
      <c r="BJ26" s="26" t="str">
        <f t="shared" ca="1" si="7"/>
        <v/>
      </c>
      <c r="BK26" s="26" t="str">
        <f t="shared" ca="1" si="7"/>
        <v/>
      </c>
      <c r="BL26" s="26" t="str">
        <f t="shared" ca="1" si="7"/>
        <v/>
      </c>
      <c r="BM26" s="26" t="str">
        <f t="shared" ca="1" si="7"/>
        <v/>
      </c>
      <c r="BN26" s="26" t="str">
        <f t="shared" ca="1" si="7"/>
        <v/>
      </c>
      <c r="BO26" s="26" t="str">
        <f t="shared" ca="1" si="7"/>
        <v/>
      </c>
      <c r="BP26" s="26" t="str">
        <f t="shared" ca="1" si="7"/>
        <v/>
      </c>
    </row>
    <row r="27" spans="2:68" s="1" customFormat="1" ht="40.15" customHeight="1" outlineLevel="1" x14ac:dyDescent="0.35">
      <c r="B27" s="192">
        <v>4.0999999999999996</v>
      </c>
      <c r="C27" s="193" t="s">
        <v>77</v>
      </c>
      <c r="D27" s="194" t="s">
        <v>7</v>
      </c>
      <c r="E27" s="193"/>
      <c r="F27" s="194">
        <v>3</v>
      </c>
      <c r="G27" s="194">
        <v>0</v>
      </c>
      <c r="H27" s="194">
        <f>Milestones4352[[#This Row],[Duration(min)]]/60*30*Milestones4352[[#This Row],[Number of People]]</f>
        <v>0</v>
      </c>
      <c r="I27" s="58">
        <v>1</v>
      </c>
      <c r="J27" s="78">
        <v>45195</v>
      </c>
      <c r="K27" s="147">
        <v>1</v>
      </c>
      <c r="L27" s="57"/>
      <c r="M27" s="26" t="str">
        <f t="shared" ca="1" si="8"/>
        <v/>
      </c>
      <c r="N27" s="26" t="str">
        <f t="shared" ref="N27:AB28" ca="1" si="11">IF(AND($D27="Goal",N$7&gt;=$J27,N$7&lt;=$J27+$K27-1),2,IF(AND($D27="Milestone",N$7&gt;=$J27,N$7&lt;=$J27+$K27-1),1,""))</f>
        <v/>
      </c>
      <c r="O27" s="26" t="str">
        <f t="shared" ca="1" si="11"/>
        <v/>
      </c>
      <c r="P27" s="26" t="str">
        <f t="shared" ca="1" si="11"/>
        <v/>
      </c>
      <c r="Q27" s="26" t="str">
        <f t="shared" ca="1" si="11"/>
        <v/>
      </c>
      <c r="R27" s="26" t="str">
        <f t="shared" ca="1" si="11"/>
        <v/>
      </c>
      <c r="S27" s="26" t="str">
        <f t="shared" ca="1" si="11"/>
        <v/>
      </c>
      <c r="T27" s="26" t="str">
        <f t="shared" ca="1" si="11"/>
        <v/>
      </c>
      <c r="U27" s="26" t="str">
        <f t="shared" ca="1" si="11"/>
        <v/>
      </c>
      <c r="V27" s="26" t="str">
        <f t="shared" ca="1" si="11"/>
        <v/>
      </c>
      <c r="W27" s="26" t="str">
        <f t="shared" ca="1" si="11"/>
        <v/>
      </c>
      <c r="X27" s="26" t="str">
        <f t="shared" ca="1" si="11"/>
        <v/>
      </c>
      <c r="Y27" s="26" t="str">
        <f t="shared" ca="1" si="11"/>
        <v/>
      </c>
      <c r="Z27" s="26">
        <f t="shared" ca="1" si="11"/>
        <v>2</v>
      </c>
      <c r="AA27" s="26" t="str">
        <f t="shared" ca="1" si="11"/>
        <v/>
      </c>
      <c r="AB27" s="26" t="str">
        <f t="shared" ca="1" si="11"/>
        <v/>
      </c>
      <c r="AC27" s="26" t="str">
        <f t="shared" ref="AC27:AQ34" ca="1" si="12">IF(AND($D27="Goal",AC$7&gt;=$J27,AC$7&lt;=$J27+$K27-1),2,IF(AND($D27="Milestone",AC$7&gt;=$J27,AC$7&lt;=$J27+$K27-1),1,""))</f>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2"/>
        <v/>
      </c>
      <c r="AN27" s="26" t="str">
        <f t="shared" ca="1" si="12"/>
        <v/>
      </c>
      <c r="AO27" s="26" t="str">
        <f t="shared" ca="1" si="12"/>
        <v/>
      </c>
      <c r="AP27" s="26" t="str">
        <f t="shared" ca="1" si="12"/>
        <v/>
      </c>
      <c r="AQ27" s="26" t="str">
        <f t="shared" ca="1" si="12"/>
        <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9"/>
        <v/>
      </c>
      <c r="BE27" s="26" t="str">
        <f t="shared" ca="1" si="9"/>
        <v/>
      </c>
      <c r="BF27" s="26" t="str">
        <f t="shared" ca="1" si="9"/>
        <v/>
      </c>
      <c r="BG27" s="26" t="str">
        <f t="shared" ca="1" si="9"/>
        <v/>
      </c>
      <c r="BH27" s="26" t="str">
        <f t="shared" ca="1" si="10"/>
        <v/>
      </c>
      <c r="BI27" s="26" t="str">
        <f t="shared" ca="1" si="10"/>
        <v/>
      </c>
      <c r="BJ27" s="26" t="str">
        <f t="shared" ca="1" si="10"/>
        <v/>
      </c>
      <c r="BK27" s="26" t="str">
        <f t="shared" ca="1" si="10"/>
        <v/>
      </c>
      <c r="BL27" s="26" t="str">
        <f t="shared" ca="1" si="10"/>
        <v/>
      </c>
      <c r="BM27" s="26" t="str">
        <f t="shared" ca="1" si="10"/>
        <v/>
      </c>
      <c r="BN27" s="26" t="str">
        <f t="shared" ca="1" si="10"/>
        <v/>
      </c>
      <c r="BO27" s="26" t="str">
        <f t="shared" ca="1" si="10"/>
        <v/>
      </c>
      <c r="BP27" s="26" t="str">
        <f t="shared" ca="1" si="10"/>
        <v/>
      </c>
    </row>
    <row r="28" spans="2:68" s="1" customFormat="1" ht="40.15" customHeight="1" outlineLevel="1" x14ac:dyDescent="0.35">
      <c r="B28" s="192">
        <v>4.0999999999999996</v>
      </c>
      <c r="C28" s="193" t="s">
        <v>50</v>
      </c>
      <c r="D28" s="194" t="s">
        <v>7</v>
      </c>
      <c r="E28" s="193" t="s">
        <v>58</v>
      </c>
      <c r="F28" s="194">
        <v>3</v>
      </c>
      <c r="G28" s="194">
        <v>45</v>
      </c>
      <c r="H28" s="194">
        <f>Milestones4352[[#This Row],[Duration(min)]]/60*30*Milestones4352[[#This Row],[Number of People]]</f>
        <v>67.5</v>
      </c>
      <c r="I28" s="58">
        <v>1</v>
      </c>
      <c r="J28" s="78">
        <v>45195</v>
      </c>
      <c r="K28" s="147">
        <v>1</v>
      </c>
      <c r="L28" s="57"/>
      <c r="M28" s="26" t="str">
        <f t="shared" ca="1" si="8"/>
        <v/>
      </c>
      <c r="N28" s="26" t="str">
        <f t="shared" ca="1" si="11"/>
        <v/>
      </c>
      <c r="O28" s="26" t="str">
        <f t="shared" ca="1" si="11"/>
        <v/>
      </c>
      <c r="P28" s="26" t="str">
        <f t="shared" ca="1" si="11"/>
        <v/>
      </c>
      <c r="Q28" s="26" t="str">
        <f t="shared" ca="1" si="11"/>
        <v/>
      </c>
      <c r="R28" s="26" t="str">
        <f t="shared" ca="1" si="11"/>
        <v/>
      </c>
      <c r="S28" s="26" t="str">
        <f t="shared" ca="1" si="11"/>
        <v/>
      </c>
      <c r="T28" s="26" t="str">
        <f t="shared" ca="1" si="11"/>
        <v/>
      </c>
      <c r="U28" s="26" t="str">
        <f t="shared" ca="1" si="11"/>
        <v/>
      </c>
      <c r="V28" s="26" t="str">
        <f t="shared" ca="1" si="11"/>
        <v/>
      </c>
      <c r="W28" s="26" t="str">
        <f t="shared" ca="1" si="11"/>
        <v/>
      </c>
      <c r="X28" s="26" t="str">
        <f t="shared" ca="1" si="11"/>
        <v/>
      </c>
      <c r="Y28" s="26" t="str">
        <f t="shared" ca="1" si="11"/>
        <v/>
      </c>
      <c r="Z28" s="26">
        <f t="shared" ca="1" si="11"/>
        <v>2</v>
      </c>
      <c r="AA28" s="26" t="str">
        <f t="shared" ca="1" si="11"/>
        <v/>
      </c>
      <c r="AB28" s="26" t="str">
        <f t="shared" ca="1" si="11"/>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2"/>
        <v/>
      </c>
      <c r="AN28" s="26" t="str">
        <f t="shared" ca="1" si="12"/>
        <v/>
      </c>
      <c r="AO28" s="26" t="str">
        <f t="shared" ca="1" si="12"/>
        <v/>
      </c>
      <c r="AP28" s="26" t="str">
        <f t="shared" ca="1" si="12"/>
        <v/>
      </c>
      <c r="AQ28" s="26" t="str">
        <f t="shared" ca="1" si="12"/>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9"/>
        <v/>
      </c>
      <c r="BE28" s="26" t="str">
        <f t="shared" ca="1" si="9"/>
        <v/>
      </c>
      <c r="BF28" s="26" t="str">
        <f t="shared" ca="1" si="9"/>
        <v/>
      </c>
      <c r="BG28" s="26" t="str">
        <f t="shared" ca="1" si="9"/>
        <v/>
      </c>
      <c r="BH28" s="26" t="str">
        <f t="shared" ca="1" si="10"/>
        <v/>
      </c>
      <c r="BI28" s="26" t="str">
        <f t="shared" ca="1" si="10"/>
        <v/>
      </c>
      <c r="BJ28" s="26" t="str">
        <f t="shared" ca="1" si="10"/>
        <v/>
      </c>
      <c r="BK28" s="26" t="str">
        <f t="shared" ca="1" si="10"/>
        <v/>
      </c>
      <c r="BL28" s="26" t="str">
        <f t="shared" ca="1" si="10"/>
        <v/>
      </c>
      <c r="BM28" s="26" t="str">
        <f t="shared" ca="1" si="10"/>
        <v/>
      </c>
      <c r="BN28" s="26" t="str">
        <f t="shared" ca="1" si="10"/>
        <v/>
      </c>
      <c r="BO28" s="26" t="str">
        <f t="shared" ca="1" si="10"/>
        <v/>
      </c>
      <c r="BP28" s="26" t="str">
        <f t="shared" ca="1" si="10"/>
        <v/>
      </c>
    </row>
    <row r="29" spans="2:68" s="1" customFormat="1" ht="40.15" customHeight="1" outlineLevel="1" x14ac:dyDescent="0.35">
      <c r="B29" s="192">
        <v>4.0999999999999996</v>
      </c>
      <c r="C29" s="193" t="s">
        <v>51</v>
      </c>
      <c r="D29" s="194" t="s">
        <v>7</v>
      </c>
      <c r="E29" s="193" t="s">
        <v>59</v>
      </c>
      <c r="F29" s="194">
        <v>3</v>
      </c>
      <c r="G29" s="194">
        <v>50</v>
      </c>
      <c r="H29" s="194">
        <f>Milestones4352[[#This Row],[Duration(min)]]/60*30*Milestones4352[[#This Row],[Number of People]]</f>
        <v>75</v>
      </c>
      <c r="I29" s="58">
        <v>1</v>
      </c>
      <c r="J29" s="78">
        <v>45195</v>
      </c>
      <c r="K29" s="147">
        <v>1</v>
      </c>
      <c r="L29" s="57"/>
      <c r="M29" s="26" t="str">
        <f t="shared" ref="M29:AB39" ca="1" si="13">IF(AND($D29="Goal",M$7&gt;=$J29,M$7&lt;=$J29+$K29-1),2,IF(AND($D29="Milestone",M$7&gt;=$J29,M$7&lt;=$J29+$K29-1),1,""))</f>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3"/>
        <v/>
      </c>
      <c r="Z29" s="26">
        <f t="shared" ca="1" si="13"/>
        <v>2</v>
      </c>
      <c r="AA29" s="26" t="str">
        <f t="shared" ca="1" si="13"/>
        <v/>
      </c>
      <c r="AB29" s="26" t="str">
        <f t="shared" ca="1" si="13"/>
        <v/>
      </c>
      <c r="AC29" s="26" t="str">
        <f t="shared" ca="1" si="12"/>
        <v/>
      </c>
      <c r="AD29" s="26" t="str">
        <f t="shared" ca="1" si="12"/>
        <v/>
      </c>
      <c r="AE29" s="26" t="str">
        <f t="shared" ca="1" si="12"/>
        <v/>
      </c>
      <c r="AF29" s="26" t="str">
        <f t="shared" ca="1" si="12"/>
        <v/>
      </c>
      <c r="AG29" s="26" t="str">
        <f t="shared" ca="1" si="12"/>
        <v/>
      </c>
      <c r="AH29" s="26" t="str">
        <f t="shared" ca="1" si="12"/>
        <v/>
      </c>
      <c r="AI29" s="26" t="str">
        <f t="shared" ca="1" si="12"/>
        <v/>
      </c>
      <c r="AJ29" s="26" t="str">
        <f t="shared" ca="1" si="12"/>
        <v/>
      </c>
      <c r="AK29" s="26" t="str">
        <f t="shared" ca="1" si="12"/>
        <v/>
      </c>
      <c r="AL29" s="26" t="str">
        <f t="shared" ca="1" si="12"/>
        <v/>
      </c>
      <c r="AM29" s="26" t="str">
        <f t="shared" ca="1" si="12"/>
        <v/>
      </c>
      <c r="AN29" s="26" t="str">
        <f t="shared" ca="1" si="12"/>
        <v/>
      </c>
      <c r="AO29" s="26" t="str">
        <f t="shared" ca="1" si="12"/>
        <v/>
      </c>
      <c r="AP29" s="26" t="str">
        <f t="shared" ca="1" si="12"/>
        <v/>
      </c>
      <c r="AQ29" s="26" t="str">
        <f t="shared" ca="1" si="12"/>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9"/>
        <v/>
      </c>
      <c r="BE29" s="26" t="str">
        <f t="shared" ca="1" si="9"/>
        <v/>
      </c>
      <c r="BF29" s="26" t="str">
        <f t="shared" ca="1" si="9"/>
        <v/>
      </c>
      <c r="BG29" s="26" t="str">
        <f t="shared" ca="1" si="9"/>
        <v/>
      </c>
      <c r="BH29" s="26" t="str">
        <f t="shared" ca="1" si="10"/>
        <v/>
      </c>
      <c r="BI29" s="26" t="str">
        <f t="shared" ca="1" si="10"/>
        <v/>
      </c>
      <c r="BJ29" s="26" t="str">
        <f t="shared" ca="1" si="10"/>
        <v/>
      </c>
      <c r="BK29" s="26" t="str">
        <f t="shared" ca="1" si="10"/>
        <v/>
      </c>
      <c r="BL29" s="26" t="str">
        <f t="shared" ca="1" si="10"/>
        <v/>
      </c>
      <c r="BM29" s="26" t="str">
        <f t="shared" ca="1" si="10"/>
        <v/>
      </c>
      <c r="BN29" s="26" t="str">
        <f t="shared" ca="1" si="10"/>
        <v/>
      </c>
      <c r="BO29" s="26" t="str">
        <f t="shared" ca="1" si="10"/>
        <v/>
      </c>
      <c r="BP29" s="26" t="str">
        <f t="shared" ca="1" si="10"/>
        <v/>
      </c>
    </row>
    <row r="30" spans="2:68" s="1" customFormat="1" ht="40.15" customHeight="1" outlineLevel="1" x14ac:dyDescent="0.35">
      <c r="B30" s="192">
        <v>4.0999999999999996</v>
      </c>
      <c r="C30" s="193" t="s">
        <v>52</v>
      </c>
      <c r="D30" s="194" t="s">
        <v>7</v>
      </c>
      <c r="E30" s="193" t="s">
        <v>60</v>
      </c>
      <c r="F30" s="194">
        <v>3</v>
      </c>
      <c r="G30" s="194">
        <v>20</v>
      </c>
      <c r="H30" s="194">
        <f>Milestones4352[[#This Row],[Duration(min)]]/60*30*Milestones4352[[#This Row],[Number of People]]</f>
        <v>30</v>
      </c>
      <c r="I30" s="58">
        <v>1</v>
      </c>
      <c r="J30" s="78">
        <v>45195</v>
      </c>
      <c r="K30" s="147">
        <v>1</v>
      </c>
      <c r="L30" s="57"/>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3"/>
        <v/>
      </c>
      <c r="Z30" s="26">
        <f t="shared" ca="1" si="13"/>
        <v>2</v>
      </c>
      <c r="AA30" s="26" t="str">
        <f t="shared" ca="1" si="13"/>
        <v/>
      </c>
      <c r="AB30" s="26" t="str">
        <f t="shared" ca="1" si="13"/>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2"/>
        <v/>
      </c>
      <c r="AN30" s="26" t="str">
        <f t="shared" ca="1" si="12"/>
        <v/>
      </c>
      <c r="AO30" s="26" t="str">
        <f t="shared" ca="1" si="12"/>
        <v/>
      </c>
      <c r="AP30" s="26" t="str">
        <f t="shared" ca="1" si="12"/>
        <v/>
      </c>
      <c r="AQ30" s="26" t="str">
        <f t="shared" ca="1" si="12"/>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9"/>
        <v/>
      </c>
      <c r="BE30" s="26" t="str">
        <f t="shared" ca="1" si="9"/>
        <v/>
      </c>
      <c r="BF30" s="26" t="str">
        <f t="shared" ca="1" si="9"/>
        <v/>
      </c>
      <c r="BG30" s="26" t="str">
        <f t="shared" ca="1" si="9"/>
        <v/>
      </c>
      <c r="BH30" s="26" t="str">
        <f t="shared" ca="1" si="10"/>
        <v/>
      </c>
      <c r="BI30" s="26" t="str">
        <f t="shared" ca="1" si="10"/>
        <v/>
      </c>
      <c r="BJ30" s="26" t="str">
        <f t="shared" ca="1" si="10"/>
        <v/>
      </c>
      <c r="BK30" s="26" t="str">
        <f t="shared" ca="1" si="10"/>
        <v/>
      </c>
      <c r="BL30" s="26" t="str">
        <f t="shared" ca="1" si="10"/>
        <v/>
      </c>
      <c r="BM30" s="26" t="str">
        <f t="shared" ca="1" si="10"/>
        <v/>
      </c>
      <c r="BN30" s="26" t="str">
        <f t="shared" ca="1" si="10"/>
        <v/>
      </c>
      <c r="BO30" s="26" t="str">
        <f t="shared" ca="1" si="10"/>
        <v/>
      </c>
      <c r="BP30" s="26" t="str">
        <f t="shared" ca="1" si="10"/>
        <v/>
      </c>
    </row>
    <row r="31" spans="2:68" s="1" customFormat="1" ht="40.15" customHeight="1" outlineLevel="1" x14ac:dyDescent="0.35">
      <c r="B31" s="192">
        <v>4.0999999999999996</v>
      </c>
      <c r="C31" s="193" t="s">
        <v>53</v>
      </c>
      <c r="D31" s="194" t="s">
        <v>7</v>
      </c>
      <c r="E31" s="193" t="s">
        <v>61</v>
      </c>
      <c r="F31" s="194">
        <v>3</v>
      </c>
      <c r="G31" s="194">
        <v>30</v>
      </c>
      <c r="H31" s="194">
        <f>Milestones4352[[#This Row],[Duration(min)]]/60*30*Milestones4352[[#This Row],[Number of People]]</f>
        <v>45</v>
      </c>
      <c r="I31" s="58">
        <v>1</v>
      </c>
      <c r="J31" s="78">
        <v>45195</v>
      </c>
      <c r="K31" s="147">
        <v>1</v>
      </c>
      <c r="L31" s="57"/>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3"/>
        <v/>
      </c>
      <c r="Z31" s="26">
        <f t="shared" ca="1" si="13"/>
        <v>2</v>
      </c>
      <c r="AA31" s="26" t="str">
        <f t="shared" ca="1" si="13"/>
        <v/>
      </c>
      <c r="AB31" s="26" t="str">
        <f t="shared" ca="1" si="13"/>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2"/>
        <v/>
      </c>
      <c r="AN31" s="26" t="str">
        <f t="shared" ca="1" si="12"/>
        <v/>
      </c>
      <c r="AO31" s="26" t="str">
        <f t="shared" ca="1" si="12"/>
        <v/>
      </c>
      <c r="AP31" s="26" t="str">
        <f t="shared" ca="1" si="12"/>
        <v/>
      </c>
      <c r="AQ31" s="26" t="str">
        <f t="shared" ca="1" si="12"/>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9"/>
        <v/>
      </c>
      <c r="BE31" s="26" t="str">
        <f t="shared" ca="1" si="9"/>
        <v/>
      </c>
      <c r="BF31" s="26" t="str">
        <f t="shared" ca="1" si="9"/>
        <v/>
      </c>
      <c r="BG31" s="26" t="str">
        <f t="shared" ca="1" si="9"/>
        <v/>
      </c>
      <c r="BH31" s="26" t="str">
        <f t="shared" ca="1" si="10"/>
        <v/>
      </c>
      <c r="BI31" s="26" t="str">
        <f t="shared" ca="1" si="10"/>
        <v/>
      </c>
      <c r="BJ31" s="26" t="str">
        <f t="shared" ca="1" si="10"/>
        <v/>
      </c>
      <c r="BK31" s="26" t="str">
        <f t="shared" ca="1" si="10"/>
        <v/>
      </c>
      <c r="BL31" s="26" t="str">
        <f t="shared" ca="1" si="10"/>
        <v/>
      </c>
      <c r="BM31" s="26" t="str">
        <f t="shared" ca="1" si="10"/>
        <v/>
      </c>
      <c r="BN31" s="26" t="str">
        <f t="shared" ca="1" si="10"/>
        <v/>
      </c>
      <c r="BO31" s="26" t="str">
        <f t="shared" ca="1" si="10"/>
        <v/>
      </c>
      <c r="BP31" s="26" t="str">
        <f t="shared" ca="1" si="10"/>
        <v/>
      </c>
    </row>
    <row r="32" spans="2:68" s="1" customFormat="1" ht="40.15" customHeight="1" outlineLevel="1" x14ac:dyDescent="0.35">
      <c r="B32" s="192">
        <v>4.0999999999999996</v>
      </c>
      <c r="C32" s="193" t="s">
        <v>54</v>
      </c>
      <c r="D32" s="194" t="s">
        <v>7</v>
      </c>
      <c r="E32" s="193" t="s">
        <v>62</v>
      </c>
      <c r="F32" s="194">
        <v>3</v>
      </c>
      <c r="G32" s="194">
        <v>60</v>
      </c>
      <c r="H32" s="194">
        <f>Milestones4352[[#This Row],[Duration(min)]]/60*30*Milestones4352[[#This Row],[Number of People]]</f>
        <v>90</v>
      </c>
      <c r="I32" s="58">
        <v>1</v>
      </c>
      <c r="J32" s="78">
        <v>45195</v>
      </c>
      <c r="K32" s="147">
        <v>1</v>
      </c>
      <c r="L32" s="57"/>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3"/>
        <v/>
      </c>
      <c r="Z32" s="26">
        <f t="shared" ca="1" si="13"/>
        <v>2</v>
      </c>
      <c r="AA32" s="26" t="str">
        <f t="shared" ca="1" si="13"/>
        <v/>
      </c>
      <c r="AB32" s="26" t="str">
        <f t="shared" ca="1" si="13"/>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2"/>
        <v/>
      </c>
      <c r="AN32" s="26" t="str">
        <f t="shared" ca="1" si="12"/>
        <v/>
      </c>
      <c r="AO32" s="26" t="str">
        <f t="shared" ca="1" si="12"/>
        <v/>
      </c>
      <c r="AP32" s="26" t="str">
        <f t="shared" ca="1" si="12"/>
        <v/>
      </c>
      <c r="AQ32" s="26" t="str">
        <f t="shared" ca="1" si="12"/>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9"/>
        <v/>
      </c>
      <c r="BE32" s="26" t="str">
        <f t="shared" ca="1" si="9"/>
        <v/>
      </c>
      <c r="BF32" s="26" t="str">
        <f t="shared" ca="1" si="9"/>
        <v/>
      </c>
      <c r="BG32" s="26" t="str">
        <f t="shared" ca="1" si="9"/>
        <v/>
      </c>
      <c r="BH32" s="26" t="str">
        <f t="shared" ca="1" si="10"/>
        <v/>
      </c>
      <c r="BI32" s="26" t="str">
        <f t="shared" ca="1" si="10"/>
        <v/>
      </c>
      <c r="BJ32" s="26" t="str">
        <f t="shared" ca="1" si="10"/>
        <v/>
      </c>
      <c r="BK32" s="26" t="str">
        <f t="shared" ca="1" si="10"/>
        <v/>
      </c>
      <c r="BL32" s="26" t="str">
        <f t="shared" ca="1" si="10"/>
        <v/>
      </c>
      <c r="BM32" s="26" t="str">
        <f t="shared" ca="1" si="10"/>
        <v/>
      </c>
      <c r="BN32" s="26" t="str">
        <f t="shared" ca="1" si="10"/>
        <v/>
      </c>
      <c r="BO32" s="26" t="str">
        <f t="shared" ca="1" si="10"/>
        <v/>
      </c>
      <c r="BP32" s="26" t="str">
        <f t="shared" ca="1" si="10"/>
        <v/>
      </c>
    </row>
    <row r="33" spans="2:69" s="1" customFormat="1" ht="40.15" customHeight="1" outlineLevel="1" x14ac:dyDescent="0.35">
      <c r="B33" s="192">
        <v>4.0999999999999996</v>
      </c>
      <c r="C33" s="193" t="s">
        <v>55</v>
      </c>
      <c r="D33" s="194" t="s">
        <v>7</v>
      </c>
      <c r="E33" s="193" t="s">
        <v>63</v>
      </c>
      <c r="F33" s="194">
        <v>3</v>
      </c>
      <c r="G33" s="194">
        <v>60</v>
      </c>
      <c r="H33" s="194">
        <f>Milestones4352[[#This Row],[Duration(min)]]/60*30*Milestones4352[[#This Row],[Number of People]]</f>
        <v>90</v>
      </c>
      <c r="I33" s="58">
        <v>1</v>
      </c>
      <c r="J33" s="78">
        <v>45195</v>
      </c>
      <c r="K33" s="147">
        <v>1</v>
      </c>
      <c r="L33" s="57"/>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3"/>
        <v/>
      </c>
      <c r="Z33" s="26">
        <f t="shared" ca="1" si="13"/>
        <v>2</v>
      </c>
      <c r="AA33" s="26" t="str">
        <f t="shared" ca="1" si="13"/>
        <v/>
      </c>
      <c r="AB33" s="26" t="str">
        <f t="shared" ca="1" si="13"/>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2"/>
        <v/>
      </c>
      <c r="AN33" s="26" t="str">
        <f t="shared" ca="1" si="12"/>
        <v/>
      </c>
      <c r="AO33" s="26" t="str">
        <f t="shared" ca="1" si="12"/>
        <v/>
      </c>
      <c r="AP33" s="26" t="str">
        <f t="shared" ca="1" si="12"/>
        <v/>
      </c>
      <c r="AQ33" s="26" t="str">
        <f t="shared" ca="1" si="12"/>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9"/>
        <v/>
      </c>
      <c r="BE33" s="26" t="str">
        <f t="shared" ca="1" si="9"/>
        <v/>
      </c>
      <c r="BF33" s="26" t="str">
        <f t="shared" ca="1" si="9"/>
        <v/>
      </c>
      <c r="BG33" s="26" t="str">
        <f t="shared" ca="1" si="9"/>
        <v/>
      </c>
      <c r="BH33" s="26" t="str">
        <f t="shared" ca="1" si="10"/>
        <v/>
      </c>
      <c r="BI33" s="26" t="str">
        <f t="shared" ca="1" si="10"/>
        <v/>
      </c>
      <c r="BJ33" s="26" t="str">
        <f t="shared" ca="1" si="10"/>
        <v/>
      </c>
      <c r="BK33" s="26" t="str">
        <f t="shared" ca="1" si="10"/>
        <v/>
      </c>
      <c r="BL33" s="26" t="str">
        <f t="shared" ca="1" si="10"/>
        <v/>
      </c>
      <c r="BM33" s="26" t="str">
        <f t="shared" ca="1" si="10"/>
        <v/>
      </c>
      <c r="BN33" s="26" t="str">
        <f t="shared" ca="1" si="10"/>
        <v/>
      </c>
      <c r="BO33" s="26" t="str">
        <f t="shared" ca="1" si="10"/>
        <v/>
      </c>
      <c r="BP33" s="26" t="str">
        <f t="shared" ca="1" si="10"/>
        <v/>
      </c>
    </row>
    <row r="34" spans="2:69" s="1" customFormat="1" ht="40.15" customHeight="1" outlineLevel="1" x14ac:dyDescent="0.35">
      <c r="B34" s="192">
        <v>4.0999999999999996</v>
      </c>
      <c r="C34" s="193" t="s">
        <v>56</v>
      </c>
      <c r="D34" s="194" t="s">
        <v>7</v>
      </c>
      <c r="E34" s="193" t="s">
        <v>64</v>
      </c>
      <c r="F34" s="194">
        <v>3</v>
      </c>
      <c r="G34" s="194">
        <v>60</v>
      </c>
      <c r="H34" s="194">
        <f>Milestones4352[[#This Row],[Duration(min)]]/60*30*Milestones4352[[#This Row],[Number of People]]</f>
        <v>90</v>
      </c>
      <c r="I34" s="58">
        <v>1</v>
      </c>
      <c r="J34" s="78">
        <v>45195</v>
      </c>
      <c r="K34" s="147">
        <v>1</v>
      </c>
      <c r="L34" s="57"/>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3"/>
        <v/>
      </c>
      <c r="Z34" s="26">
        <f t="shared" ca="1" si="13"/>
        <v>2</v>
      </c>
      <c r="AA34" s="26" t="str">
        <f t="shared" ca="1" si="13"/>
        <v/>
      </c>
      <c r="AB34" s="26" t="str">
        <f t="shared" ca="1" si="13"/>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2"/>
        <v/>
      </c>
      <c r="AN34" s="26" t="str">
        <f t="shared" ca="1" si="12"/>
        <v/>
      </c>
      <c r="AO34" s="26" t="str">
        <f t="shared" ca="1" si="12"/>
        <v/>
      </c>
      <c r="AP34" s="26" t="str">
        <f t="shared" ca="1" si="12"/>
        <v/>
      </c>
      <c r="AQ34" s="26" t="str">
        <f t="shared" ca="1" si="12"/>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9"/>
        <v/>
      </c>
      <c r="BE34" s="26" t="str">
        <f t="shared" ca="1" si="9"/>
        <v/>
      </c>
      <c r="BF34" s="26" t="str">
        <f t="shared" ca="1" si="9"/>
        <v/>
      </c>
      <c r="BG34" s="26" t="str">
        <f t="shared" ca="1" si="9"/>
        <v/>
      </c>
      <c r="BH34" s="26" t="str">
        <f t="shared" ca="1" si="10"/>
        <v/>
      </c>
      <c r="BI34" s="26" t="str">
        <f t="shared" ca="1" si="10"/>
        <v/>
      </c>
      <c r="BJ34" s="26" t="str">
        <f t="shared" ca="1" si="10"/>
        <v/>
      </c>
      <c r="BK34" s="26" t="str">
        <f t="shared" ca="1" si="10"/>
        <v/>
      </c>
      <c r="BL34" s="26" t="str">
        <f t="shared" ca="1" si="10"/>
        <v/>
      </c>
      <c r="BM34" s="26" t="str">
        <f t="shared" ca="1" si="10"/>
        <v/>
      </c>
      <c r="BN34" s="26" t="str">
        <f t="shared" ca="1" si="10"/>
        <v/>
      </c>
      <c r="BO34" s="26" t="str">
        <f t="shared" ca="1" si="10"/>
        <v/>
      </c>
      <c r="BP34" s="26" t="str">
        <f t="shared" ca="1" si="10"/>
        <v/>
      </c>
    </row>
    <row r="35" spans="2:69" s="1" customFormat="1" ht="40.15" customHeight="1" outlineLevel="1" thickBot="1" x14ac:dyDescent="0.4">
      <c r="B35" s="195">
        <v>4.0999999999999996</v>
      </c>
      <c r="C35" s="196" t="s">
        <v>57</v>
      </c>
      <c r="D35" s="197" t="s">
        <v>7</v>
      </c>
      <c r="E35" s="196" t="s">
        <v>65</v>
      </c>
      <c r="F35" s="194">
        <v>3</v>
      </c>
      <c r="G35" s="197">
        <v>60</v>
      </c>
      <c r="H35" s="197">
        <f>Milestones4352[[#This Row],[Duration(min)]]/60*30*Milestones4352[[#This Row],[Number of People]]</f>
        <v>90</v>
      </c>
      <c r="I35" s="143">
        <v>1</v>
      </c>
      <c r="J35" s="148">
        <v>45195</v>
      </c>
      <c r="K35" s="149">
        <v>1</v>
      </c>
      <c r="L35" s="57"/>
      <c r="M35" s="26" t="str">
        <f t="shared" ca="1" si="13"/>
        <v/>
      </c>
      <c r="N35" s="26"/>
      <c r="O35" s="26"/>
      <c r="P35" s="26"/>
      <c r="Q35" s="26"/>
      <c r="R35" s="26"/>
      <c r="S35" s="26"/>
      <c r="T35" s="26"/>
      <c r="U35" s="26"/>
      <c r="V35" s="26"/>
      <c r="W35" s="26"/>
      <c r="X35" s="26"/>
      <c r="Y35" s="26"/>
      <c r="Z35" s="26">
        <f t="shared" ca="1" si="13"/>
        <v>2</v>
      </c>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87"/>
    </row>
    <row r="36" spans="2:69" s="1" customFormat="1" ht="40.15" customHeight="1" x14ac:dyDescent="0.35">
      <c r="B36" s="150">
        <v>5</v>
      </c>
      <c r="C36" s="153" t="s">
        <v>79</v>
      </c>
      <c r="D36" s="139" t="s">
        <v>8</v>
      </c>
      <c r="E36" s="152" t="s">
        <v>82</v>
      </c>
      <c r="F36" s="139">
        <v>10</v>
      </c>
      <c r="G36" s="139">
        <f>SUM(G37:G38)</f>
        <v>25</v>
      </c>
      <c r="H36" s="139">
        <f>Milestones4352[[#This Row],[Duration(min)]]/60*30*Milestones4352[[#This Row],[Number of People]]</f>
        <v>125</v>
      </c>
      <c r="I36" s="140">
        <v>1</v>
      </c>
      <c r="J36" s="145">
        <v>45195</v>
      </c>
      <c r="K36" s="146">
        <v>1</v>
      </c>
      <c r="L36" s="57"/>
      <c r="M36" s="26" t="str">
        <f t="shared" ca="1" si="13"/>
        <v/>
      </c>
      <c r="N36" s="26"/>
      <c r="O36" s="26"/>
      <c r="P36" s="26"/>
      <c r="Q36" s="26"/>
      <c r="R36" s="26"/>
      <c r="S36" s="26"/>
      <c r="T36" s="26"/>
      <c r="U36" s="26"/>
      <c r="V36" s="26"/>
      <c r="W36" s="26"/>
      <c r="X36" s="26"/>
      <c r="Y36" s="26"/>
      <c r="Z36" s="26">
        <f t="shared" ca="1" si="13"/>
        <v>1</v>
      </c>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row>
    <row r="37" spans="2:69" s="1" customFormat="1" ht="40.15" customHeight="1" outlineLevel="1" x14ac:dyDescent="0.35">
      <c r="B37" s="198">
        <v>5.0999999999999996</v>
      </c>
      <c r="C37" s="199" t="s">
        <v>80</v>
      </c>
      <c r="D37" s="200" t="s">
        <v>7</v>
      </c>
      <c r="E37" s="199" t="s">
        <v>82</v>
      </c>
      <c r="F37" s="200"/>
      <c r="G37" s="200">
        <v>24</v>
      </c>
      <c r="H37" s="200">
        <f>Milestones4352[[#This Row],[Duration(min)]]/60*30*Milestones4352[[#This Row],[Number of People]]</f>
        <v>0</v>
      </c>
      <c r="I37" s="58">
        <v>1</v>
      </c>
      <c r="J37" s="78">
        <v>45195</v>
      </c>
      <c r="K37" s="147">
        <v>1</v>
      </c>
      <c r="L37" s="57"/>
      <c r="M37" s="26" t="str">
        <f t="shared" ca="1" si="13"/>
        <v/>
      </c>
      <c r="N37" s="26"/>
      <c r="O37" s="26"/>
      <c r="P37" s="26"/>
      <c r="Q37" s="26"/>
      <c r="R37" s="26"/>
      <c r="S37" s="26"/>
      <c r="T37" s="26"/>
      <c r="U37" s="26"/>
      <c r="V37" s="26"/>
      <c r="W37" s="26"/>
      <c r="X37" s="26"/>
      <c r="Y37" s="26"/>
      <c r="Z37" s="26">
        <f t="shared" ca="1" si="13"/>
        <v>2</v>
      </c>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row>
    <row r="38" spans="2:69" s="1" customFormat="1" ht="40.15" customHeight="1" outlineLevel="1" thickBot="1" x14ac:dyDescent="0.4">
      <c r="B38" s="201">
        <v>5.2</v>
      </c>
      <c r="C38" s="202" t="s">
        <v>81</v>
      </c>
      <c r="D38" s="203" t="s">
        <v>7</v>
      </c>
      <c r="E38" s="202" t="s">
        <v>82</v>
      </c>
      <c r="F38" s="203"/>
      <c r="G38" s="203">
        <v>1</v>
      </c>
      <c r="H38" s="203">
        <f>Milestones4352[[#This Row],[Duration(min)]]/60*30*Milestones4352[[#This Row],[Number of People]]</f>
        <v>0</v>
      </c>
      <c r="I38" s="143">
        <v>1</v>
      </c>
      <c r="J38" s="148">
        <v>45195</v>
      </c>
      <c r="K38" s="149">
        <v>1</v>
      </c>
      <c r="L38" s="57"/>
      <c r="M38" s="26" t="str">
        <f t="shared" ca="1" si="13"/>
        <v/>
      </c>
      <c r="N38" s="26"/>
      <c r="O38" s="26"/>
      <c r="P38" s="26"/>
      <c r="Q38" s="26"/>
      <c r="R38" s="26"/>
      <c r="S38" s="26"/>
      <c r="T38" s="26"/>
      <c r="U38" s="26"/>
      <c r="V38" s="26"/>
      <c r="W38" s="26"/>
      <c r="X38" s="26"/>
      <c r="Y38" s="26"/>
      <c r="Z38" s="26">
        <f t="shared" ca="1" si="13"/>
        <v>2</v>
      </c>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row>
    <row r="39" spans="2:69" s="1" customFormat="1" ht="40.15" customHeight="1" thickBot="1" x14ac:dyDescent="0.4">
      <c r="B39" s="154">
        <v>6</v>
      </c>
      <c r="C39" s="155" t="s">
        <v>83</v>
      </c>
      <c r="D39" s="133" t="s">
        <v>8</v>
      </c>
      <c r="E39" s="156" t="s">
        <v>82</v>
      </c>
      <c r="F39" s="133">
        <v>10</v>
      </c>
      <c r="G39" s="133">
        <v>5</v>
      </c>
      <c r="H39" s="133">
        <f>Milestones4352[[#This Row],[Duration(min)]]/60*30*Milestones4352[[#This Row],[Number of People]]</f>
        <v>25</v>
      </c>
      <c r="I39" s="134">
        <v>1</v>
      </c>
      <c r="J39" s="157">
        <v>45195</v>
      </c>
      <c r="K39" s="136">
        <v>1</v>
      </c>
      <c r="L39" s="57"/>
      <c r="M39" s="26" t="str">
        <f t="shared" ca="1" si="13"/>
        <v/>
      </c>
      <c r="N39" s="26"/>
      <c r="O39" s="26"/>
      <c r="P39" s="26"/>
      <c r="Q39" s="26"/>
      <c r="R39" s="26"/>
      <c r="S39" s="26"/>
      <c r="T39" s="26"/>
      <c r="U39" s="26"/>
      <c r="V39" s="26"/>
      <c r="W39" s="26"/>
      <c r="X39" s="26"/>
      <c r="Y39" s="26"/>
      <c r="Z39" s="26">
        <f t="shared" ca="1" si="13"/>
        <v>1</v>
      </c>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row>
    <row r="40" spans="2:69" s="1" customFormat="1" ht="40.15" customHeight="1" x14ac:dyDescent="0.35">
      <c r="B40" s="150">
        <v>7</v>
      </c>
      <c r="C40" s="153" t="s">
        <v>84</v>
      </c>
      <c r="D40" s="139" t="s">
        <v>8</v>
      </c>
      <c r="E40" s="152" t="s">
        <v>96</v>
      </c>
      <c r="F40" s="139">
        <v>2</v>
      </c>
      <c r="G40" s="139">
        <f>F40</f>
        <v>2</v>
      </c>
      <c r="H40" s="139">
        <f>Milestones4352[[#This Row],[Duration(min)]]/60*30*Milestones4352[[#This Row],[Number of People]]</f>
        <v>2</v>
      </c>
      <c r="I40" s="140">
        <v>0.05</v>
      </c>
      <c r="J40" s="145" t="s">
        <v>120</v>
      </c>
      <c r="K40" s="146"/>
      <c r="L40" s="57"/>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row>
    <row r="41" spans="2:69" s="1" customFormat="1" ht="40.15" customHeight="1" outlineLevel="1" x14ac:dyDescent="0.35">
      <c r="B41" s="158">
        <v>7.1</v>
      </c>
      <c r="C41" s="129" t="s">
        <v>85</v>
      </c>
      <c r="D41" s="159" t="s">
        <v>7</v>
      </c>
      <c r="E41" s="129" t="s">
        <v>97</v>
      </c>
      <c r="F41" s="159">
        <v>2</v>
      </c>
      <c r="G41" s="159"/>
      <c r="H41" s="159">
        <f>Milestones4352[[#This Row],[Duration(min)]]/60*30*Milestones4352[[#This Row],[Number of People]]</f>
        <v>0</v>
      </c>
      <c r="I41" s="58">
        <v>0.05</v>
      </c>
      <c r="J41" s="78" t="s">
        <v>120</v>
      </c>
      <c r="K41" s="147"/>
      <c r="L41" s="57"/>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row>
    <row r="42" spans="2:69" s="1" customFormat="1" ht="40.15" customHeight="1" outlineLevel="2" x14ac:dyDescent="0.35">
      <c r="B42" s="158" t="s">
        <v>86</v>
      </c>
      <c r="C42" s="129" t="s">
        <v>87</v>
      </c>
      <c r="D42" s="159" t="s">
        <v>7</v>
      </c>
      <c r="E42" s="129" t="s">
        <v>97</v>
      </c>
      <c r="F42" s="159">
        <v>1</v>
      </c>
      <c r="G42" s="159">
        <v>10</v>
      </c>
      <c r="H42" s="159">
        <f>Milestones4352[[#This Row],[Duration(min)]]/60*30*Milestones4352[[#This Row],[Number of People]]</f>
        <v>5</v>
      </c>
      <c r="I42" s="58">
        <v>0.05</v>
      </c>
      <c r="J42" s="78" t="s">
        <v>120</v>
      </c>
      <c r="K42" s="147"/>
      <c r="L42" s="57"/>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row>
    <row r="43" spans="2:69" s="1" customFormat="1" ht="40.15" customHeight="1" outlineLevel="2" x14ac:dyDescent="0.35">
      <c r="B43" s="158" t="s">
        <v>88</v>
      </c>
      <c r="C43" s="129" t="s">
        <v>89</v>
      </c>
      <c r="D43" s="159" t="s">
        <v>7</v>
      </c>
      <c r="E43" s="129" t="s">
        <v>97</v>
      </c>
      <c r="F43" s="159">
        <v>1</v>
      </c>
      <c r="G43" s="159">
        <v>10</v>
      </c>
      <c r="H43" s="159">
        <f>Milestones4352[[#This Row],[Duration(min)]]/60*30*Milestones4352[[#This Row],[Number of People]]</f>
        <v>5</v>
      </c>
      <c r="I43" s="58">
        <v>0.05</v>
      </c>
      <c r="J43" s="78" t="s">
        <v>120</v>
      </c>
      <c r="K43" s="147"/>
      <c r="L43" s="57"/>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row>
    <row r="44" spans="2:69" s="1" customFormat="1" ht="40.15" customHeight="1" outlineLevel="2" x14ac:dyDescent="0.35">
      <c r="B44" s="158" t="s">
        <v>90</v>
      </c>
      <c r="C44" s="129" t="s">
        <v>91</v>
      </c>
      <c r="D44" s="159" t="s">
        <v>7</v>
      </c>
      <c r="E44" s="129" t="s">
        <v>97</v>
      </c>
      <c r="F44" s="159">
        <v>1</v>
      </c>
      <c r="G44" s="159">
        <v>30</v>
      </c>
      <c r="H44" s="159">
        <f>Milestones4352[[#This Row],[Duration(min)]]/60*30*Milestones4352[[#This Row],[Number of People]]</f>
        <v>15</v>
      </c>
      <c r="I44" s="58">
        <v>0.05</v>
      </c>
      <c r="J44" s="78" t="s">
        <v>120</v>
      </c>
      <c r="K44" s="147"/>
      <c r="L44" s="57"/>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row>
    <row r="45" spans="2:69" s="1" customFormat="1" ht="40.15" customHeight="1" outlineLevel="2" x14ac:dyDescent="0.35">
      <c r="B45" s="158" t="s">
        <v>92</v>
      </c>
      <c r="C45" s="129" t="s">
        <v>93</v>
      </c>
      <c r="D45" s="159" t="s">
        <v>7</v>
      </c>
      <c r="E45" s="129" t="s">
        <v>97</v>
      </c>
      <c r="F45" s="159">
        <v>1</v>
      </c>
      <c r="G45" s="159">
        <v>30</v>
      </c>
      <c r="H45" s="159">
        <f>Milestones4352[[#This Row],[Duration(min)]]/60*30*Milestones4352[[#This Row],[Number of People]]</f>
        <v>15</v>
      </c>
      <c r="I45" s="58">
        <v>0.05</v>
      </c>
      <c r="J45" s="78" t="s">
        <v>120</v>
      </c>
      <c r="K45" s="147"/>
      <c r="L45" s="57"/>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row>
    <row r="46" spans="2:69" s="1" customFormat="1" ht="40.15" customHeight="1" outlineLevel="2" x14ac:dyDescent="0.35">
      <c r="B46" s="158" t="s">
        <v>94</v>
      </c>
      <c r="C46" s="129" t="s">
        <v>95</v>
      </c>
      <c r="D46" s="159" t="s">
        <v>7</v>
      </c>
      <c r="E46" s="129" t="s">
        <v>97</v>
      </c>
      <c r="F46" s="159">
        <v>2</v>
      </c>
      <c r="G46" s="159">
        <v>10</v>
      </c>
      <c r="H46" s="159">
        <f>Milestones4352[[#This Row],[Duration(min)]]/60*30*Milestones4352[[#This Row],[Number of People]]</f>
        <v>10</v>
      </c>
      <c r="I46" s="58">
        <v>0.05</v>
      </c>
      <c r="J46" s="78" t="s">
        <v>120</v>
      </c>
      <c r="K46" s="147"/>
      <c r="L46" s="57"/>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row>
    <row r="47" spans="2:69" s="1" customFormat="1" ht="40.15" customHeight="1" outlineLevel="1" x14ac:dyDescent="0.35">
      <c r="B47" s="160">
        <v>7.2</v>
      </c>
      <c r="C47" s="130" t="s">
        <v>98</v>
      </c>
      <c r="D47" s="161" t="s">
        <v>7</v>
      </c>
      <c r="E47" s="130" t="s">
        <v>110</v>
      </c>
      <c r="F47" s="130">
        <v>2</v>
      </c>
      <c r="G47" s="130"/>
      <c r="H47" s="161">
        <f>Milestones4352[[#This Row],[Duration(min)]]/60*30*Milestones4352[[#This Row],[Number of People]]</f>
        <v>0</v>
      </c>
      <c r="I47" s="58">
        <v>0.05</v>
      </c>
      <c r="J47" s="78" t="s">
        <v>120</v>
      </c>
      <c r="K47" s="147"/>
      <c r="L47" s="57"/>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row>
    <row r="48" spans="2:69" s="1" customFormat="1" ht="40.15" customHeight="1" outlineLevel="2" x14ac:dyDescent="0.35">
      <c r="B48" s="160" t="s">
        <v>99</v>
      </c>
      <c r="C48" s="130" t="s">
        <v>87</v>
      </c>
      <c r="D48" s="161" t="s">
        <v>7</v>
      </c>
      <c r="E48" s="130" t="s">
        <v>110</v>
      </c>
      <c r="F48" s="130">
        <v>1</v>
      </c>
      <c r="G48" s="130">
        <v>5</v>
      </c>
      <c r="H48" s="161">
        <f>Milestones4352[[#This Row],[Duration(min)]]/60*30*Milestones4352[[#This Row],[Number of People]]</f>
        <v>2.5</v>
      </c>
      <c r="I48" s="58">
        <v>0.05</v>
      </c>
      <c r="J48" s="78" t="s">
        <v>120</v>
      </c>
      <c r="K48" s="147"/>
      <c r="L48" s="57"/>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row>
    <row r="49" spans="2:68" s="1" customFormat="1" ht="40.15" customHeight="1" outlineLevel="2" x14ac:dyDescent="0.35">
      <c r="B49" s="160" t="s">
        <v>100</v>
      </c>
      <c r="C49" s="130" t="s">
        <v>89</v>
      </c>
      <c r="D49" s="161" t="s">
        <v>7</v>
      </c>
      <c r="E49" s="130" t="s">
        <v>110</v>
      </c>
      <c r="F49" s="130">
        <v>1</v>
      </c>
      <c r="G49" s="130">
        <v>5</v>
      </c>
      <c r="H49" s="161">
        <f>Milestones4352[[#This Row],[Duration(min)]]/60*30*Milestones4352[[#This Row],[Number of People]]</f>
        <v>2.5</v>
      </c>
      <c r="I49" s="58">
        <v>0.05</v>
      </c>
      <c r="J49" s="78" t="s">
        <v>120</v>
      </c>
      <c r="K49" s="147"/>
      <c r="L49" s="57"/>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row>
    <row r="50" spans="2:68" s="1" customFormat="1" ht="40.15" customHeight="1" outlineLevel="2" x14ac:dyDescent="0.35">
      <c r="B50" s="160" t="s">
        <v>101</v>
      </c>
      <c r="C50" s="130" t="s">
        <v>91</v>
      </c>
      <c r="D50" s="161" t="s">
        <v>7</v>
      </c>
      <c r="E50" s="130" t="s">
        <v>110</v>
      </c>
      <c r="F50" s="130">
        <v>1</v>
      </c>
      <c r="G50" s="130">
        <v>20</v>
      </c>
      <c r="H50" s="161">
        <f>Milestones4352[[#This Row],[Duration(min)]]/60*30*Milestones4352[[#This Row],[Number of People]]</f>
        <v>10</v>
      </c>
      <c r="I50" s="58">
        <v>0.05</v>
      </c>
      <c r="J50" s="78" t="s">
        <v>120</v>
      </c>
      <c r="K50" s="147"/>
      <c r="L50" s="57"/>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row>
    <row r="51" spans="2:68" s="1" customFormat="1" ht="40.15" customHeight="1" outlineLevel="2" x14ac:dyDescent="0.35">
      <c r="B51" s="160" t="s">
        <v>102</v>
      </c>
      <c r="C51" s="130" t="s">
        <v>93</v>
      </c>
      <c r="D51" s="161" t="s">
        <v>7</v>
      </c>
      <c r="E51" s="130" t="s">
        <v>110</v>
      </c>
      <c r="F51" s="130">
        <v>1</v>
      </c>
      <c r="G51" s="130">
        <v>20</v>
      </c>
      <c r="H51" s="161">
        <f>Milestones4352[[#This Row],[Duration(min)]]/60*30*Milestones4352[[#This Row],[Number of People]]</f>
        <v>10</v>
      </c>
      <c r="I51" s="58">
        <v>0.05</v>
      </c>
      <c r="J51" s="78" t="s">
        <v>120</v>
      </c>
      <c r="K51" s="147"/>
      <c r="L51" s="57"/>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row>
    <row r="52" spans="2:68" s="1" customFormat="1" ht="40.15" customHeight="1" outlineLevel="2" x14ac:dyDescent="0.35">
      <c r="B52" s="160" t="s">
        <v>103</v>
      </c>
      <c r="C52" s="130" t="s">
        <v>95</v>
      </c>
      <c r="D52" s="161" t="s">
        <v>7</v>
      </c>
      <c r="E52" s="130" t="s">
        <v>110</v>
      </c>
      <c r="F52" s="130">
        <v>2</v>
      </c>
      <c r="G52" s="130">
        <v>5</v>
      </c>
      <c r="H52" s="161">
        <f>Milestones4352[[#This Row],[Duration(min)]]/60*30*Milestones4352[[#This Row],[Number of People]]</f>
        <v>5</v>
      </c>
      <c r="I52" s="58">
        <v>0.05</v>
      </c>
      <c r="J52" s="78" t="s">
        <v>120</v>
      </c>
      <c r="K52" s="147"/>
      <c r="L52" s="57"/>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row>
    <row r="53" spans="2:68" s="1" customFormat="1" ht="40.15" customHeight="1" outlineLevel="1" x14ac:dyDescent="0.35">
      <c r="B53" s="204">
        <v>7.3</v>
      </c>
      <c r="C53" s="205" t="s">
        <v>104</v>
      </c>
      <c r="D53" s="206" t="s">
        <v>7</v>
      </c>
      <c r="E53" s="205" t="s">
        <v>111</v>
      </c>
      <c r="F53" s="205">
        <v>2</v>
      </c>
      <c r="G53" s="205"/>
      <c r="H53" s="206">
        <f>Milestones4352[[#This Row],[Duration(min)]]/60*30*Milestones4352[[#This Row],[Number of People]]</f>
        <v>0</v>
      </c>
      <c r="I53" s="58">
        <v>0.05</v>
      </c>
      <c r="J53" s="78" t="s">
        <v>121</v>
      </c>
      <c r="K53" s="147"/>
      <c r="L53" s="57"/>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row>
    <row r="54" spans="2:68" s="1" customFormat="1" ht="40.15" customHeight="1" outlineLevel="2" x14ac:dyDescent="0.35">
      <c r="B54" s="204" t="s">
        <v>105</v>
      </c>
      <c r="C54" s="205" t="s">
        <v>87</v>
      </c>
      <c r="D54" s="206" t="s">
        <v>7</v>
      </c>
      <c r="E54" s="205" t="s">
        <v>111</v>
      </c>
      <c r="F54" s="205">
        <v>1</v>
      </c>
      <c r="G54" s="205">
        <v>5</v>
      </c>
      <c r="H54" s="206">
        <f>Milestones4352[[#This Row],[Duration(min)]]/60*30*Milestones4352[[#This Row],[Number of People]]</f>
        <v>2.5</v>
      </c>
      <c r="I54" s="58">
        <v>0.05</v>
      </c>
      <c r="J54" s="78" t="s">
        <v>121</v>
      </c>
      <c r="K54" s="147"/>
      <c r="L54" s="57"/>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row>
    <row r="55" spans="2:68" s="1" customFormat="1" ht="40.15" customHeight="1" outlineLevel="2" x14ac:dyDescent="0.35">
      <c r="B55" s="204" t="s">
        <v>106</v>
      </c>
      <c r="C55" s="205" t="s">
        <v>89</v>
      </c>
      <c r="D55" s="206" t="s">
        <v>7</v>
      </c>
      <c r="E55" s="205" t="s">
        <v>111</v>
      </c>
      <c r="F55" s="205">
        <v>1</v>
      </c>
      <c r="G55" s="205">
        <v>5</v>
      </c>
      <c r="H55" s="206">
        <f>Milestones4352[[#This Row],[Duration(min)]]/60*30*Milestones4352[[#This Row],[Number of People]]</f>
        <v>2.5</v>
      </c>
      <c r="I55" s="58">
        <v>0.05</v>
      </c>
      <c r="J55" s="78" t="s">
        <v>121</v>
      </c>
      <c r="K55" s="147"/>
      <c r="L55" s="57"/>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row>
    <row r="56" spans="2:68" s="1" customFormat="1" ht="40.15" customHeight="1" outlineLevel="2" x14ac:dyDescent="0.35">
      <c r="B56" s="204" t="s">
        <v>107</v>
      </c>
      <c r="C56" s="205" t="s">
        <v>91</v>
      </c>
      <c r="D56" s="206" t="s">
        <v>7</v>
      </c>
      <c r="E56" s="205" t="s">
        <v>111</v>
      </c>
      <c r="F56" s="205">
        <v>1</v>
      </c>
      <c r="G56" s="205">
        <v>20</v>
      </c>
      <c r="H56" s="206">
        <f>Milestones4352[[#This Row],[Duration(min)]]/60*30*Milestones4352[[#This Row],[Number of People]]</f>
        <v>10</v>
      </c>
      <c r="I56" s="58">
        <v>0.05</v>
      </c>
      <c r="J56" s="78" t="s">
        <v>121</v>
      </c>
      <c r="K56" s="147"/>
      <c r="L56" s="57"/>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row>
    <row r="57" spans="2:68" s="1" customFormat="1" ht="40.15" customHeight="1" outlineLevel="2" x14ac:dyDescent="0.35">
      <c r="B57" s="204" t="s">
        <v>108</v>
      </c>
      <c r="C57" s="205" t="s">
        <v>93</v>
      </c>
      <c r="D57" s="206" t="s">
        <v>7</v>
      </c>
      <c r="E57" s="205" t="s">
        <v>111</v>
      </c>
      <c r="F57" s="205">
        <v>1</v>
      </c>
      <c r="G57" s="205">
        <v>20</v>
      </c>
      <c r="H57" s="206">
        <f>Milestones4352[[#This Row],[Duration(min)]]/60*30*Milestones4352[[#This Row],[Number of People]]</f>
        <v>10</v>
      </c>
      <c r="I57" s="58">
        <v>0.05</v>
      </c>
      <c r="J57" s="78" t="s">
        <v>121</v>
      </c>
      <c r="K57" s="147"/>
      <c r="L57" s="57"/>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row>
    <row r="58" spans="2:68" s="1" customFormat="1" ht="40.15" customHeight="1" outlineLevel="2" thickBot="1" x14ac:dyDescent="0.4">
      <c r="B58" s="207" t="s">
        <v>109</v>
      </c>
      <c r="C58" s="208" t="s">
        <v>95</v>
      </c>
      <c r="D58" s="209" t="s">
        <v>7</v>
      </c>
      <c r="E58" s="208" t="s">
        <v>111</v>
      </c>
      <c r="F58" s="205">
        <v>2</v>
      </c>
      <c r="G58" s="205">
        <v>5</v>
      </c>
      <c r="H58" s="209">
        <f>Milestones4352[[#This Row],[Duration(min)]]/60*30*Milestones4352[[#This Row],[Number of People]]</f>
        <v>5</v>
      </c>
      <c r="I58" s="143">
        <v>0.05</v>
      </c>
      <c r="J58" s="148" t="s">
        <v>121</v>
      </c>
      <c r="K58" s="149"/>
      <c r="L58" s="57"/>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row>
    <row r="59" spans="2:68" s="1" customFormat="1" ht="40.15" customHeight="1" thickBot="1" x14ac:dyDescent="0.4">
      <c r="B59" s="154">
        <v>8</v>
      </c>
      <c r="C59" s="155" t="s">
        <v>112</v>
      </c>
      <c r="D59" s="133" t="s">
        <v>8</v>
      </c>
      <c r="E59" s="156" t="s">
        <v>119</v>
      </c>
      <c r="F59" s="133">
        <v>1</v>
      </c>
      <c r="G59" s="133">
        <v>20</v>
      </c>
      <c r="H59" s="133">
        <f>Milestones4352[[#This Row],[Duration(min)]]/60*30*Milestones4352[[#This Row],[Number of People]]</f>
        <v>10</v>
      </c>
      <c r="I59" s="134">
        <v>0.05</v>
      </c>
      <c r="J59" s="157" t="s">
        <v>122</v>
      </c>
      <c r="K59" s="136"/>
      <c r="L59" s="57"/>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row>
    <row r="60" spans="2:68" s="1" customFormat="1" ht="40.15" customHeight="1" thickBot="1" x14ac:dyDescent="0.4">
      <c r="B60" s="154">
        <v>9</v>
      </c>
      <c r="C60" s="155" t="s">
        <v>113</v>
      </c>
      <c r="D60" s="133" t="s">
        <v>8</v>
      </c>
      <c r="E60" s="156" t="s">
        <v>119</v>
      </c>
      <c r="F60" s="133">
        <v>1</v>
      </c>
      <c r="G60" s="133">
        <v>15</v>
      </c>
      <c r="H60" s="133">
        <f>Milestones4352[[#This Row],[Duration(min)]]/60*30*Milestones4352[[#This Row],[Number of People]]</f>
        <v>7.5</v>
      </c>
      <c r="I60" s="134">
        <v>0.05</v>
      </c>
      <c r="J60" s="157" t="s">
        <v>123</v>
      </c>
      <c r="K60" s="136"/>
      <c r="L60" s="57"/>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row>
    <row r="61" spans="2:68" s="1" customFormat="1" ht="40.15" customHeight="1" thickBot="1" x14ac:dyDescent="0.4">
      <c r="B61" s="154">
        <v>10</v>
      </c>
      <c r="C61" s="155" t="s">
        <v>114</v>
      </c>
      <c r="D61" s="133" t="s">
        <v>8</v>
      </c>
      <c r="E61" s="156" t="s">
        <v>119</v>
      </c>
      <c r="F61" s="133">
        <v>1</v>
      </c>
      <c r="G61" s="133">
        <v>10</v>
      </c>
      <c r="H61" s="133">
        <f>Milestones4352[[#This Row],[Duration(min)]]/60*30*Milestones4352[[#This Row],[Number of People]]</f>
        <v>5</v>
      </c>
      <c r="I61" s="134">
        <v>0.05</v>
      </c>
      <c r="J61" s="157" t="s">
        <v>123</v>
      </c>
      <c r="K61" s="136"/>
      <c r="L61" s="57"/>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row>
    <row r="62" spans="2:68" s="1" customFormat="1" ht="40.15" customHeight="1" thickBot="1" x14ac:dyDescent="0.4">
      <c r="B62" s="154">
        <v>11</v>
      </c>
      <c r="C62" s="155" t="s">
        <v>115</v>
      </c>
      <c r="D62" s="133" t="s">
        <v>8</v>
      </c>
      <c r="E62" s="156" t="s">
        <v>119</v>
      </c>
      <c r="F62" s="133">
        <v>1</v>
      </c>
      <c r="G62" s="133">
        <v>10</v>
      </c>
      <c r="H62" s="133">
        <f>Milestones4352[[#This Row],[Duration(min)]]/60*30*Milestones4352[[#This Row],[Number of People]]</f>
        <v>5</v>
      </c>
      <c r="I62" s="134">
        <v>0.05</v>
      </c>
      <c r="J62" s="157" t="s">
        <v>123</v>
      </c>
      <c r="K62" s="136"/>
      <c r="L62" s="57"/>
      <c r="M62" s="26"/>
      <c r="N62" s="26" t="str">
        <f t="shared" ref="N62:Y62" ca="1" si="14">IF(AND($D35="Goal",N$7&gt;=$J35,N$7&lt;=$J35+$K35-1),2,IF(AND($D35="Milestone",N$7&gt;=$J35,N$7&lt;=$J35+$K35-1),1,""))</f>
        <v/>
      </c>
      <c r="O62" s="26" t="str">
        <f t="shared" ca="1" si="14"/>
        <v/>
      </c>
      <c r="P62" s="26" t="str">
        <f t="shared" ca="1" si="14"/>
        <v/>
      </c>
      <c r="Q62" s="26" t="str">
        <f t="shared" ca="1" si="14"/>
        <v/>
      </c>
      <c r="R62" s="26" t="str">
        <f t="shared" ca="1" si="14"/>
        <v/>
      </c>
      <c r="S62" s="26" t="str">
        <f t="shared" ca="1" si="14"/>
        <v/>
      </c>
      <c r="T62" s="26" t="str">
        <f t="shared" ca="1" si="14"/>
        <v/>
      </c>
      <c r="U62" s="26" t="str">
        <f t="shared" ca="1" si="14"/>
        <v/>
      </c>
      <c r="V62" s="26" t="str">
        <f t="shared" ca="1" si="14"/>
        <v/>
      </c>
      <c r="W62" s="26" t="str">
        <f t="shared" ca="1" si="14"/>
        <v/>
      </c>
      <c r="X62" s="26" t="str">
        <f t="shared" ca="1" si="14"/>
        <v/>
      </c>
      <c r="Y62" s="26" t="str">
        <f t="shared" ca="1" si="14"/>
        <v/>
      </c>
      <c r="Z62" s="26"/>
      <c r="AA62" s="26" t="str">
        <f t="shared" ref="AA62:BP62" ca="1" si="15">IF(AND($D35="Goal",AA$7&gt;=$J35,AA$7&lt;=$J35+$K35-1),2,IF(AND($D35="Milestone",AA$7&gt;=$J35,AA$7&lt;=$J35+$K35-1),1,""))</f>
        <v/>
      </c>
      <c r="AB62" s="26" t="str">
        <f t="shared" ca="1" si="15"/>
        <v/>
      </c>
      <c r="AC62" s="26" t="str">
        <f t="shared" ca="1" si="15"/>
        <v/>
      </c>
      <c r="AD62" s="26" t="str">
        <f t="shared" ca="1" si="15"/>
        <v/>
      </c>
      <c r="AE62" s="26" t="str">
        <f t="shared" ca="1" si="15"/>
        <v/>
      </c>
      <c r="AF62" s="26" t="str">
        <f t="shared" ca="1" si="15"/>
        <v/>
      </c>
      <c r="AG62" s="26" t="str">
        <f t="shared" ca="1" si="15"/>
        <v/>
      </c>
      <c r="AH62" s="26" t="str">
        <f t="shared" ca="1" si="15"/>
        <v/>
      </c>
      <c r="AI62" s="26" t="str">
        <f t="shared" ca="1" si="15"/>
        <v/>
      </c>
      <c r="AJ62" s="26" t="str">
        <f t="shared" ca="1" si="15"/>
        <v/>
      </c>
      <c r="AK62" s="26" t="str">
        <f t="shared" ca="1" si="15"/>
        <v/>
      </c>
      <c r="AL62" s="26" t="str">
        <f t="shared" ca="1" si="15"/>
        <v/>
      </c>
      <c r="AM62" s="26" t="str">
        <f t="shared" ca="1" si="15"/>
        <v/>
      </c>
      <c r="AN62" s="26" t="str">
        <f t="shared" ca="1" si="15"/>
        <v/>
      </c>
      <c r="AO62" s="26" t="str">
        <f t="shared" ca="1" si="15"/>
        <v/>
      </c>
      <c r="AP62" s="26" t="str">
        <f t="shared" ca="1" si="15"/>
        <v/>
      </c>
      <c r="AQ62" s="26" t="str">
        <f t="shared" ca="1" si="15"/>
        <v/>
      </c>
      <c r="AR62" s="26" t="str">
        <f t="shared" ca="1" si="15"/>
        <v/>
      </c>
      <c r="AS62" s="26" t="str">
        <f t="shared" ca="1" si="15"/>
        <v/>
      </c>
      <c r="AT62" s="26" t="str">
        <f t="shared" ca="1" si="15"/>
        <v/>
      </c>
      <c r="AU62" s="26" t="str">
        <f t="shared" ca="1" si="15"/>
        <v/>
      </c>
      <c r="AV62" s="26" t="str">
        <f t="shared" ca="1" si="15"/>
        <v/>
      </c>
      <c r="AW62" s="26" t="str">
        <f t="shared" ca="1" si="15"/>
        <v/>
      </c>
      <c r="AX62" s="26" t="str">
        <f t="shared" ca="1" si="15"/>
        <v/>
      </c>
      <c r="AY62" s="26" t="str">
        <f t="shared" ca="1" si="15"/>
        <v/>
      </c>
      <c r="AZ62" s="26" t="str">
        <f t="shared" ca="1" si="15"/>
        <v/>
      </c>
      <c r="BA62" s="26" t="str">
        <f t="shared" ca="1" si="15"/>
        <v/>
      </c>
      <c r="BB62" s="26" t="str">
        <f t="shared" ca="1" si="15"/>
        <v/>
      </c>
      <c r="BC62" s="26" t="str">
        <f t="shared" ca="1" si="15"/>
        <v/>
      </c>
      <c r="BD62" s="26" t="str">
        <f t="shared" ca="1" si="15"/>
        <v/>
      </c>
      <c r="BE62" s="26" t="str">
        <f t="shared" ca="1" si="15"/>
        <v/>
      </c>
      <c r="BF62" s="26" t="str">
        <f t="shared" ca="1" si="15"/>
        <v/>
      </c>
      <c r="BG62" s="26" t="str">
        <f t="shared" ca="1" si="15"/>
        <v/>
      </c>
      <c r="BH62" s="26" t="str">
        <f t="shared" ca="1" si="15"/>
        <v/>
      </c>
      <c r="BI62" s="26" t="str">
        <f t="shared" ca="1" si="15"/>
        <v/>
      </c>
      <c r="BJ62" s="26" t="str">
        <f t="shared" ca="1" si="15"/>
        <v/>
      </c>
      <c r="BK62" s="26" t="str">
        <f t="shared" ca="1" si="15"/>
        <v/>
      </c>
      <c r="BL62" s="26" t="str">
        <f t="shared" ca="1" si="15"/>
        <v/>
      </c>
      <c r="BM62" s="26" t="str">
        <f t="shared" ca="1" si="15"/>
        <v/>
      </c>
      <c r="BN62" s="26" t="str">
        <f t="shared" ca="1" si="15"/>
        <v/>
      </c>
      <c r="BO62" s="26" t="str">
        <f t="shared" ca="1" si="15"/>
        <v/>
      </c>
      <c r="BP62" s="26" t="str">
        <f t="shared" ca="1" si="15"/>
        <v/>
      </c>
    </row>
    <row r="63" spans="2:68" s="1" customFormat="1" ht="40.15" customHeight="1" thickBot="1" x14ac:dyDescent="0.4">
      <c r="B63" s="154">
        <v>12</v>
      </c>
      <c r="C63" s="155" t="s">
        <v>116</v>
      </c>
      <c r="D63" s="133" t="s">
        <v>8</v>
      </c>
      <c r="E63" s="156" t="s">
        <v>119</v>
      </c>
      <c r="F63" s="133">
        <v>1</v>
      </c>
      <c r="G63" s="133">
        <v>10</v>
      </c>
      <c r="H63" s="133">
        <f>Milestones4352[[#This Row],[Duration(min)]]/60*30*Milestones4352[[#This Row],[Number of People]]</f>
        <v>5</v>
      </c>
      <c r="I63" s="134">
        <v>0.05</v>
      </c>
      <c r="J63" s="157" t="s">
        <v>124</v>
      </c>
      <c r="K63" s="136"/>
      <c r="L63" s="57"/>
      <c r="M63" s="26"/>
      <c r="N63" s="85"/>
      <c r="O63" s="85"/>
      <c r="P63" s="85"/>
      <c r="Q63" s="85"/>
      <c r="R63" s="85"/>
      <c r="S63" s="85"/>
      <c r="T63" s="85"/>
      <c r="U63" s="85"/>
      <c r="V63" s="85"/>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row>
    <row r="64" spans="2:68" s="1" customFormat="1" ht="40.15" customHeight="1" thickBot="1" x14ac:dyDescent="0.4">
      <c r="B64" s="154">
        <v>13</v>
      </c>
      <c r="C64" s="155" t="s">
        <v>117</v>
      </c>
      <c r="D64" s="133" t="s">
        <v>8</v>
      </c>
      <c r="E64" s="156" t="s">
        <v>119</v>
      </c>
      <c r="F64" s="133">
        <v>1</v>
      </c>
      <c r="G64" s="133">
        <v>5</v>
      </c>
      <c r="H64" s="133">
        <f>Milestones4352[[#This Row],[Duration(min)]]/60*30*Milestones4352[[#This Row],[Number of People]]</f>
        <v>2.5</v>
      </c>
      <c r="I64" s="134">
        <v>0.05</v>
      </c>
      <c r="J64" s="157" t="s">
        <v>124</v>
      </c>
      <c r="K64" s="136"/>
      <c r="L64" s="57"/>
      <c r="M64" s="26"/>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row>
    <row r="65" spans="2:68" s="1" customFormat="1" ht="40.15" customHeight="1" thickBot="1" x14ac:dyDescent="0.4">
      <c r="B65" s="154">
        <v>14</v>
      </c>
      <c r="C65" s="155" t="s">
        <v>118</v>
      </c>
      <c r="D65" s="133" t="s">
        <v>8</v>
      </c>
      <c r="E65" s="156" t="s">
        <v>119</v>
      </c>
      <c r="F65" s="133">
        <v>1</v>
      </c>
      <c r="G65" s="133">
        <v>20</v>
      </c>
      <c r="H65" s="133">
        <f>Milestones4352[[#This Row],[Duration(min)]]/60*30*Milestones4352[[#This Row],[Number of People]]</f>
        <v>10</v>
      </c>
      <c r="I65" s="134">
        <v>0.05</v>
      </c>
      <c r="J65" s="157" t="s">
        <v>124</v>
      </c>
      <c r="K65" s="136"/>
      <c r="L65" s="57"/>
      <c r="M65" s="26"/>
      <c r="N65" s="85"/>
      <c r="O65" s="85"/>
      <c r="P65" s="85"/>
      <c r="Q65" s="85"/>
      <c r="R65" s="85"/>
      <c r="S65" s="85"/>
      <c r="T65" s="85"/>
      <c r="U65" s="85"/>
      <c r="V65" s="85"/>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row>
    <row r="66" spans="2:68" s="1" customFormat="1" ht="40.15" customHeight="1" x14ac:dyDescent="0.35">
      <c r="B66" s="85"/>
      <c r="C66" s="85"/>
      <c r="D66" s="57"/>
      <c r="E66" s="85"/>
      <c r="F66" s="57"/>
      <c r="G66" s="57"/>
      <c r="H66" s="211">
        <f>SUBTOTAL(109,H10:H65)</f>
        <v>1042.5</v>
      </c>
      <c r="I66" s="58"/>
      <c r="J66" s="59"/>
      <c r="K66" s="60"/>
      <c r="L66" s="57"/>
      <c r="M66" s="85"/>
      <c r="N66" s="85"/>
      <c r="O66" s="85"/>
      <c r="P66" s="85"/>
      <c r="Q66" s="85"/>
      <c r="R66" s="85"/>
      <c r="S66" s="85"/>
      <c r="T66" s="85"/>
      <c r="U66" s="85"/>
      <c r="V66" s="85"/>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row>
    <row r="67" spans="2:68" s="1" customFormat="1" ht="40.15" customHeight="1" x14ac:dyDescent="0.35">
      <c r="B67" s="128"/>
      <c r="C67" s="116" t="s">
        <v>17</v>
      </c>
      <c r="D67" s="57"/>
      <c r="E67" s="57"/>
      <c r="F67" s="57"/>
      <c r="G67" s="57"/>
      <c r="H67" s="57"/>
      <c r="I67" s="73"/>
      <c r="J67" s="83"/>
      <c r="K67" s="84"/>
      <c r="L67" s="57"/>
      <c r="M67" s="85"/>
      <c r="N67" s="85"/>
      <c r="O67" s="85"/>
      <c r="P67" s="85"/>
      <c r="Q67" s="85"/>
      <c r="R67" s="85"/>
      <c r="S67" s="85"/>
      <c r="T67" s="85"/>
      <c r="U67" s="85"/>
      <c r="V67" s="85"/>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row>
    <row r="68" spans="2:68" ht="30" customHeight="1" x14ac:dyDescent="0.35">
      <c r="E68" s="4"/>
      <c r="F68" s="4"/>
      <c r="G68" s="4"/>
      <c r="H68" s="4"/>
      <c r="K68" s="11"/>
      <c r="L68" s="3"/>
      <c r="M68" s="85"/>
      <c r="N68" s="85"/>
      <c r="O68" s="85"/>
      <c r="P68" s="85"/>
      <c r="Q68" s="85"/>
      <c r="R68" s="85"/>
      <c r="S68" s="85"/>
      <c r="T68" s="85"/>
      <c r="U68" s="85"/>
      <c r="V68" s="85"/>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row>
    <row r="69" spans="2:68" ht="30" customHeight="1" x14ac:dyDescent="0.35">
      <c r="E69" s="5"/>
      <c r="F69" s="5"/>
      <c r="G69" s="5"/>
      <c r="H69" s="5"/>
      <c r="M69" s="85"/>
      <c r="N69" s="85"/>
      <c r="O69" s="85"/>
      <c r="P69" s="85"/>
      <c r="Q69" s="85"/>
      <c r="R69" s="85"/>
      <c r="S69" s="85"/>
      <c r="T69" s="85"/>
      <c r="U69" s="85"/>
      <c r="V69" s="85"/>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row>
    <row r="70" spans="2:68" ht="30" customHeight="1" x14ac:dyDescent="0.35">
      <c r="M70" s="85"/>
      <c r="N70" s="85"/>
      <c r="O70" s="85"/>
      <c r="P70" s="85"/>
      <c r="Q70" s="85"/>
      <c r="R70" s="85"/>
      <c r="S70" s="85"/>
      <c r="T70" s="85"/>
      <c r="U70" s="85"/>
      <c r="V70" s="85"/>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row>
    <row r="71" spans="2:68" ht="30" customHeight="1" x14ac:dyDescent="0.35">
      <c r="M71" s="85"/>
      <c r="N71" s="85"/>
      <c r="O71" s="85"/>
      <c r="P71" s="85"/>
      <c r="Q71" s="85"/>
      <c r="R71" s="85"/>
      <c r="S71" s="85"/>
      <c r="T71" s="85"/>
      <c r="U71" s="85"/>
      <c r="V71" s="85"/>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row>
    <row r="72" spans="2:68" ht="30" customHeight="1" x14ac:dyDescent="0.35">
      <c r="M72" s="85"/>
      <c r="N72" s="85"/>
      <c r="O72" s="85"/>
      <c r="P72" s="85"/>
      <c r="Q72" s="85"/>
      <c r="R72" s="85"/>
      <c r="S72" s="85"/>
      <c r="T72" s="85"/>
      <c r="U72" s="85"/>
      <c r="V72" s="85"/>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row>
    <row r="73" spans="2:68" ht="30" customHeight="1" x14ac:dyDescent="0.35">
      <c r="M73" s="85"/>
      <c r="N73" s="85"/>
      <c r="O73" s="85"/>
      <c r="P73" s="85"/>
      <c r="Q73" s="85"/>
      <c r="R73" s="85"/>
      <c r="S73" s="85"/>
      <c r="T73" s="85"/>
      <c r="U73" s="85"/>
      <c r="V73" s="85"/>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row>
    <row r="74" spans="2:68" ht="30" customHeight="1" x14ac:dyDescent="0.3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row>
    <row r="75" spans="2:68" ht="30" customHeight="1" x14ac:dyDescent="0.35">
      <c r="M75" s="85"/>
      <c r="N75" s="85"/>
      <c r="O75" s="85"/>
      <c r="P75" s="85"/>
      <c r="Q75" s="85"/>
      <c r="R75" s="85"/>
      <c r="S75" s="85"/>
      <c r="T75" s="85"/>
      <c r="U75" s="85"/>
      <c r="V75" s="85"/>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row>
    <row r="76" spans="2:68" ht="30" customHeight="1" x14ac:dyDescent="0.35">
      <c r="M76" s="85"/>
      <c r="N76" s="85"/>
      <c r="O76" s="85"/>
      <c r="P76" s="85"/>
      <c r="Q76" s="85"/>
      <c r="R76" s="85"/>
      <c r="S76" s="85"/>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row>
    <row r="77" spans="2:68" ht="30" customHeight="1" x14ac:dyDescent="0.35">
      <c r="M77" s="85"/>
      <c r="N77" s="85"/>
      <c r="O77" s="85"/>
      <c r="P77" s="85"/>
      <c r="Q77" s="85"/>
      <c r="R77" s="85"/>
      <c r="S77" s="85"/>
      <c r="T77" s="85"/>
      <c r="U77" s="85"/>
      <c r="V77" s="85"/>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row>
    <row r="78" spans="2:68" ht="30" customHeight="1" x14ac:dyDescent="0.35">
      <c r="M78" s="85"/>
      <c r="N78" s="85"/>
      <c r="O78" s="85"/>
      <c r="P78" s="85"/>
      <c r="Q78" s="85"/>
      <c r="R78" s="85"/>
      <c r="S78" s="85"/>
      <c r="T78" s="85"/>
      <c r="U78" s="85"/>
      <c r="V78" s="85"/>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row>
    <row r="79" spans="2:68" ht="30" customHeight="1" x14ac:dyDescent="0.35">
      <c r="M79" s="85"/>
      <c r="N79" s="85"/>
      <c r="O79" s="85"/>
      <c r="P79" s="85"/>
      <c r="Q79" s="85"/>
      <c r="R79" s="85"/>
      <c r="S79" s="85"/>
      <c r="T79" s="85"/>
      <c r="U79" s="85"/>
      <c r="V79" s="85"/>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row>
    <row r="80" spans="2:68" ht="30" customHeight="1" x14ac:dyDescent="0.35">
      <c r="M80" s="85"/>
      <c r="N80" s="85"/>
      <c r="O80" s="85"/>
      <c r="P80" s="85"/>
      <c r="Q80" s="85"/>
      <c r="R80" s="85"/>
      <c r="S80" s="85"/>
      <c r="T80" s="85"/>
      <c r="U80" s="85"/>
      <c r="V80" s="85"/>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row>
    <row r="81" spans="13:68" ht="30" customHeight="1" x14ac:dyDescent="0.35">
      <c r="M81" s="85"/>
      <c r="N81" s="85"/>
      <c r="O81" s="85"/>
      <c r="P81" s="85"/>
      <c r="Q81" s="85"/>
      <c r="R81" s="85"/>
      <c r="S81" s="85"/>
      <c r="T81" s="85"/>
      <c r="U81" s="85"/>
      <c r="V81" s="85"/>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row>
    <row r="82" spans="13:68" ht="30" customHeight="1" x14ac:dyDescent="0.35">
      <c r="M82" s="85"/>
      <c r="N82" s="85"/>
      <c r="O82" s="85"/>
      <c r="P82" s="85"/>
      <c r="Q82" s="85"/>
      <c r="R82" s="85"/>
      <c r="S82" s="85"/>
      <c r="T82" s="85"/>
      <c r="U82" s="85"/>
      <c r="V82" s="85"/>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row>
    <row r="83" spans="13:68" ht="30" customHeight="1" x14ac:dyDescent="0.35">
      <c r="M83" s="85"/>
      <c r="N83" s="85"/>
      <c r="O83" s="85"/>
      <c r="P83" s="85"/>
      <c r="Q83" s="85"/>
      <c r="R83" s="85"/>
      <c r="S83" s="85"/>
      <c r="T83" s="85"/>
      <c r="U83" s="85"/>
      <c r="V83" s="85"/>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row>
    <row r="84" spans="13:68" ht="30" customHeight="1" x14ac:dyDescent="0.35">
      <c r="M84" s="85"/>
      <c r="N84" s="85"/>
      <c r="O84" s="85"/>
      <c r="P84" s="85"/>
      <c r="Q84" s="85"/>
      <c r="R84" s="85"/>
      <c r="S84" s="85"/>
      <c r="T84" s="85"/>
      <c r="U84" s="85"/>
      <c r="V84" s="85"/>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row>
    <row r="85" spans="13:68" ht="30" customHeight="1" x14ac:dyDescent="0.35">
      <c r="M85" s="85"/>
      <c r="N85" s="85"/>
      <c r="O85" s="85"/>
      <c r="P85" s="85"/>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row>
    <row r="86" spans="13:68" ht="30" customHeight="1" x14ac:dyDescent="0.3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row>
    <row r="87" spans="13:68" ht="30" customHeight="1" x14ac:dyDescent="0.3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row>
    <row r="88" spans="13:68" ht="30" customHeight="1" x14ac:dyDescent="0.3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row>
    <row r="89" spans="13:68" ht="30" customHeight="1" x14ac:dyDescent="0.3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row>
    <row r="90" spans="13:68" ht="30" customHeight="1" x14ac:dyDescent="0.3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row>
    <row r="91" spans="13:68" ht="30" customHeight="1" x14ac:dyDescent="0.3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row>
    <row r="92" spans="13:68" ht="30" customHeight="1" x14ac:dyDescent="0.35">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row>
    <row r="93" spans="13:68" ht="30" customHeight="1" x14ac:dyDescent="0.35">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row>
    <row r="94" spans="13:68" ht="30" customHeight="1" x14ac:dyDescent="0.35">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row>
  </sheetData>
  <mergeCells count="8">
    <mergeCell ref="AB4:AE4"/>
    <mergeCell ref="AG4:AJ4"/>
    <mergeCell ref="C2:L2"/>
    <mergeCell ref="M2:R2"/>
    <mergeCell ref="S2:X2"/>
    <mergeCell ref="M4:P4"/>
    <mergeCell ref="R4:U4"/>
    <mergeCell ref="W4:Z4"/>
  </mergeCells>
  <conditionalFormatting sqref="I9:I67">
    <cfRule type="dataBar" priority="3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M7:BP94">
    <cfRule type="expression" dxfId="220" priority="26">
      <formula>AND(TODAY()&gt;=M$7,TODAY()&lt;N$7)</formula>
    </cfRule>
  </conditionalFormatting>
  <conditionalFormatting sqref="M6:AQ6">
    <cfRule type="expression" dxfId="219" priority="29">
      <formula>M$7&lt;=EOMONTH($M$7,0)</formula>
    </cfRule>
  </conditionalFormatting>
  <conditionalFormatting sqref="N6:BP6">
    <cfRule type="expression" dxfId="218" priority="28">
      <formula>AND(N$7&lt;=EOMONTH($M$7,2),N$7&gt;EOMONTH($M$7,0),N$7&gt;EOMONTH($M$7,1))</formula>
    </cfRule>
  </conditionalFormatting>
  <conditionalFormatting sqref="M6:BP6">
    <cfRule type="expression" dxfId="217" priority="27">
      <formula>AND(M$7&lt;=EOMONTH($M$7,1),M$7&gt;EOMONTH($M$7,0))</formula>
    </cfRule>
  </conditionalFormatting>
  <conditionalFormatting sqref="M10:BP35">
    <cfRule type="expression" dxfId="216" priority="32" stopIfTrue="1">
      <formula>AND($D10="Low Risk",M$7&gt;=$J10,M$7&lt;=$J10+$K10-1)</formula>
    </cfRule>
    <cfRule type="expression" dxfId="215" priority="33" stopIfTrue="1">
      <formula>AND($D10="High Risk",M$7&gt;=$J10,M$7&lt;=$J10+$K10-1)</formula>
    </cfRule>
    <cfRule type="expression" dxfId="214" priority="34" stopIfTrue="1">
      <formula>AND($D10="On Track",M$7&gt;=$J10,M$7&lt;=$J10+$K10-1)</formula>
    </cfRule>
    <cfRule type="expression" dxfId="213" priority="35" stopIfTrue="1">
      <formula>AND($D10="Med Risk",M$7&gt;=$J10,M$7&lt;=$J10+$K10-1)</formula>
    </cfRule>
    <cfRule type="expression" dxfId="212" priority="36" stopIfTrue="1">
      <formula>AND(LEN($D10)=0,M$7&gt;=$J10,M$7&lt;=$J10+$K10-1)</formula>
    </cfRule>
  </conditionalFormatting>
  <conditionalFormatting sqref="M94:BP94">
    <cfRule type="expression" dxfId="211" priority="38" stopIfTrue="1">
      <formula>AND(#REF!="Low Risk",M$7&gt;=#REF!,M$7&lt;=#REF!+#REF!-1)</formula>
    </cfRule>
    <cfRule type="expression" dxfId="210" priority="39" stopIfTrue="1">
      <formula>AND(#REF!="High Risk",M$7&gt;=#REF!,M$7&lt;=#REF!+#REF!-1)</formula>
    </cfRule>
    <cfRule type="expression" dxfId="209" priority="40" stopIfTrue="1">
      <formula>AND(#REF!="On Track",M$7&gt;=#REF!,M$7&lt;=#REF!+#REF!-1)</formula>
    </cfRule>
    <cfRule type="expression" dxfId="208" priority="41" stopIfTrue="1">
      <formula>AND(#REF!="Med Risk",M$7&gt;=#REF!,M$7&lt;=#REF!+#REF!-1)</formula>
    </cfRule>
    <cfRule type="expression" dxfId="207" priority="42" stopIfTrue="1">
      <formula>AND(LEN(#REF!)=0,M$7&gt;=#REF!,M$7&lt;=#REF!+#REF!-1)</formula>
    </cfRule>
  </conditionalFormatting>
  <conditionalFormatting sqref="M36:BP36">
    <cfRule type="expression" dxfId="206" priority="60" stopIfTrue="1">
      <formula>AND($D35="Low Risk",M$7&gt;=$J35,M$7&lt;=$J35+$K35-1)</formula>
    </cfRule>
    <cfRule type="expression" dxfId="205" priority="61" stopIfTrue="1">
      <formula>AND($D35="High Risk",M$7&gt;=$J35,M$7&lt;=$J35+$K35-1)</formula>
    </cfRule>
    <cfRule type="expression" dxfId="204" priority="62" stopIfTrue="1">
      <formula>AND($D35="On Track",M$7&gt;=$J35,M$7&lt;=$J35+$K35-1)</formula>
    </cfRule>
    <cfRule type="expression" dxfId="203" priority="63" stopIfTrue="1">
      <formula>AND($D35="Med Risk",M$7&gt;=$J35,M$7&lt;=$J35+$K35-1)</formula>
    </cfRule>
    <cfRule type="expression" dxfId="202" priority="64" stopIfTrue="1">
      <formula>AND(LEN($D35)=0,M$7&gt;=$J35,M$7&lt;=$J35+$K35-1)</formula>
    </cfRule>
  </conditionalFormatting>
  <conditionalFormatting sqref="M37:BP37">
    <cfRule type="expression" dxfId="201" priority="78" stopIfTrue="1">
      <formula>AND($D35="Low Risk",M$7&gt;=$J35,M$7&lt;=$J35+$K35-1)</formula>
    </cfRule>
    <cfRule type="expression" dxfId="200" priority="79" stopIfTrue="1">
      <formula>AND($D35="High Risk",M$7&gt;=$J35,M$7&lt;=$J35+$K35-1)</formula>
    </cfRule>
    <cfRule type="expression" dxfId="199" priority="80" stopIfTrue="1">
      <formula>AND($D35="On Track",M$7&gt;=$J35,M$7&lt;=$J35+$K35-1)</formula>
    </cfRule>
    <cfRule type="expression" dxfId="198" priority="81" stopIfTrue="1">
      <formula>AND($D35="Med Risk",M$7&gt;=$J35,M$7&lt;=$J35+$K35-1)</formula>
    </cfRule>
    <cfRule type="expression" dxfId="197" priority="82" stopIfTrue="1">
      <formula>AND(LEN($D35)=0,M$7&gt;=$J35,M$7&lt;=$J35+$K35-1)</formula>
    </cfRule>
  </conditionalFormatting>
  <conditionalFormatting sqref="M38:BP38">
    <cfRule type="expression" dxfId="196" priority="101" stopIfTrue="1">
      <formula>AND($D35="Low Risk",M$7&gt;=$J35,M$7&lt;=$J35+$K35-1)</formula>
    </cfRule>
    <cfRule type="expression" dxfId="195" priority="102" stopIfTrue="1">
      <formula>AND($D35="High Risk",M$7&gt;=$J35,M$7&lt;=$J35+$K35-1)</formula>
    </cfRule>
    <cfRule type="expression" dxfId="194" priority="103" stopIfTrue="1">
      <formula>AND($D35="On Track",M$7&gt;=$J35,M$7&lt;=$J35+$K35-1)</formula>
    </cfRule>
    <cfRule type="expression" dxfId="193" priority="104" stopIfTrue="1">
      <formula>AND($D35="Med Risk",M$7&gt;=$J35,M$7&lt;=$J35+$K35-1)</formula>
    </cfRule>
    <cfRule type="expression" dxfId="192" priority="105" stopIfTrue="1">
      <formula>AND(LEN($D35)=0,M$7&gt;=$J35,M$7&lt;=$J35+$K35-1)</formula>
    </cfRule>
  </conditionalFormatting>
  <conditionalFormatting sqref="M39:BP39">
    <cfRule type="expression" dxfId="191" priority="129" stopIfTrue="1">
      <formula>AND($D35="Low Risk",M$7&gt;=$J35,M$7&lt;=$J35+$K35-1)</formula>
    </cfRule>
    <cfRule type="expression" dxfId="190" priority="130" stopIfTrue="1">
      <formula>AND($D35="High Risk",M$7&gt;=$J35,M$7&lt;=$J35+$K35-1)</formula>
    </cfRule>
    <cfRule type="expression" dxfId="189" priority="131" stopIfTrue="1">
      <formula>AND($D35="On Track",M$7&gt;=$J35,M$7&lt;=$J35+$K35-1)</formula>
    </cfRule>
    <cfRule type="expression" dxfId="188" priority="132" stopIfTrue="1">
      <formula>AND($D35="Med Risk",M$7&gt;=$J35,M$7&lt;=$J35+$K35-1)</formula>
    </cfRule>
    <cfRule type="expression" dxfId="187" priority="133" stopIfTrue="1">
      <formula>AND(LEN($D35)=0,M$7&gt;=$J35,M$7&lt;=$J35+$K35-1)</formula>
    </cfRule>
  </conditionalFormatting>
  <conditionalFormatting sqref="M40:BP40">
    <cfRule type="expression" dxfId="186" priority="162" stopIfTrue="1">
      <formula>AND($D35="Low Risk",M$7&gt;=$J35,M$7&lt;=$J35+$K35-1)</formula>
    </cfRule>
    <cfRule type="expression" dxfId="185" priority="163" stopIfTrue="1">
      <formula>AND($D35="High Risk",M$7&gt;=$J35,M$7&lt;=$J35+$K35-1)</formula>
    </cfRule>
    <cfRule type="expression" dxfId="184" priority="164" stopIfTrue="1">
      <formula>AND($D35="On Track",M$7&gt;=$J35,M$7&lt;=$J35+$K35-1)</formula>
    </cfRule>
    <cfRule type="expression" dxfId="183" priority="165" stopIfTrue="1">
      <formula>AND($D35="Med Risk",M$7&gt;=$J35,M$7&lt;=$J35+$K35-1)</formula>
    </cfRule>
    <cfRule type="expression" dxfId="182" priority="166" stopIfTrue="1">
      <formula>AND(LEN($D35)=0,M$7&gt;=$J35,M$7&lt;=$J35+$K35-1)</formula>
    </cfRule>
  </conditionalFormatting>
  <conditionalFormatting sqref="M41:BP41">
    <cfRule type="expression" dxfId="181" priority="200" stopIfTrue="1">
      <formula>AND($D35="Low Risk",M$7&gt;=$J35,M$7&lt;=$J35+$K35-1)</formula>
    </cfRule>
    <cfRule type="expression" dxfId="180" priority="201" stopIfTrue="1">
      <formula>AND($D35="High Risk",M$7&gt;=$J35,M$7&lt;=$J35+$K35-1)</formula>
    </cfRule>
    <cfRule type="expression" dxfId="179" priority="202" stopIfTrue="1">
      <formula>AND($D35="On Track",M$7&gt;=$J35,M$7&lt;=$J35+$K35-1)</formula>
    </cfRule>
    <cfRule type="expression" dxfId="178" priority="203" stopIfTrue="1">
      <formula>AND($D35="Med Risk",M$7&gt;=$J35,M$7&lt;=$J35+$K35-1)</formula>
    </cfRule>
    <cfRule type="expression" dxfId="177" priority="204" stopIfTrue="1">
      <formula>AND(LEN($D35)=0,M$7&gt;=$J35,M$7&lt;=$J35+$K35-1)</formula>
    </cfRule>
  </conditionalFormatting>
  <conditionalFormatting sqref="M42:BP42">
    <cfRule type="expression" dxfId="176" priority="243" stopIfTrue="1">
      <formula>AND($D35="Low Risk",M$7&gt;=$J35,M$7&lt;=$J35+$K35-1)</formula>
    </cfRule>
    <cfRule type="expression" dxfId="175" priority="244" stopIfTrue="1">
      <formula>AND($D35="High Risk",M$7&gt;=$J35,M$7&lt;=$J35+$K35-1)</formula>
    </cfRule>
    <cfRule type="expression" dxfId="174" priority="245" stopIfTrue="1">
      <formula>AND($D35="On Track",M$7&gt;=$J35,M$7&lt;=$J35+$K35-1)</formula>
    </cfRule>
    <cfRule type="expression" dxfId="173" priority="246" stopIfTrue="1">
      <formula>AND($D35="Med Risk",M$7&gt;=$J35,M$7&lt;=$J35+$K35-1)</formula>
    </cfRule>
    <cfRule type="expression" dxfId="172" priority="247" stopIfTrue="1">
      <formula>AND(LEN($D35)=0,M$7&gt;=$J35,M$7&lt;=$J35+$K35-1)</formula>
    </cfRule>
  </conditionalFormatting>
  <conditionalFormatting sqref="M43:BP43">
    <cfRule type="expression" dxfId="171" priority="291" stopIfTrue="1">
      <formula>AND($D35="Low Risk",M$7&gt;=$J35,M$7&lt;=$J35+$K35-1)</formula>
    </cfRule>
    <cfRule type="expression" dxfId="170" priority="292" stopIfTrue="1">
      <formula>AND($D35="High Risk",M$7&gt;=$J35,M$7&lt;=$J35+$K35-1)</formula>
    </cfRule>
    <cfRule type="expression" dxfId="169" priority="293" stopIfTrue="1">
      <formula>AND($D35="On Track",M$7&gt;=$J35,M$7&lt;=$J35+$K35-1)</formula>
    </cfRule>
    <cfRule type="expression" dxfId="168" priority="294" stopIfTrue="1">
      <formula>AND($D35="Med Risk",M$7&gt;=$J35,M$7&lt;=$J35+$K35-1)</formula>
    </cfRule>
    <cfRule type="expression" dxfId="167" priority="295" stopIfTrue="1">
      <formula>AND(LEN($D35)=0,M$7&gt;=$J35,M$7&lt;=$J35+$K35-1)</formula>
    </cfRule>
  </conditionalFormatting>
  <conditionalFormatting sqref="M44:BP44">
    <cfRule type="expression" dxfId="166" priority="344" stopIfTrue="1">
      <formula>AND($D35="Low Risk",M$7&gt;=$J35,M$7&lt;=$J35+$K35-1)</formula>
    </cfRule>
    <cfRule type="expression" dxfId="165" priority="345" stopIfTrue="1">
      <formula>AND($D35="High Risk",M$7&gt;=$J35,M$7&lt;=$J35+$K35-1)</formula>
    </cfRule>
    <cfRule type="expression" dxfId="164" priority="346" stopIfTrue="1">
      <formula>AND($D35="On Track",M$7&gt;=$J35,M$7&lt;=$J35+$K35-1)</formula>
    </cfRule>
    <cfRule type="expression" dxfId="163" priority="347" stopIfTrue="1">
      <formula>AND($D35="Med Risk",M$7&gt;=$J35,M$7&lt;=$J35+$K35-1)</formula>
    </cfRule>
    <cfRule type="expression" dxfId="162" priority="348" stopIfTrue="1">
      <formula>AND(LEN($D35)=0,M$7&gt;=$J35,M$7&lt;=$J35+$K35-1)</formula>
    </cfRule>
  </conditionalFormatting>
  <conditionalFormatting sqref="M45:BP45">
    <cfRule type="expression" dxfId="161" priority="402" stopIfTrue="1">
      <formula>AND($D35="Low Risk",M$7&gt;=$J35,M$7&lt;=$J35+$K35-1)</formula>
    </cfRule>
    <cfRule type="expression" dxfId="160" priority="403" stopIfTrue="1">
      <formula>AND($D35="High Risk",M$7&gt;=$J35,M$7&lt;=$J35+$K35-1)</formula>
    </cfRule>
    <cfRule type="expression" dxfId="159" priority="404" stopIfTrue="1">
      <formula>AND($D35="On Track",M$7&gt;=$J35,M$7&lt;=$J35+$K35-1)</formula>
    </cfRule>
    <cfRule type="expression" dxfId="158" priority="405" stopIfTrue="1">
      <formula>AND($D35="Med Risk",M$7&gt;=$J35,M$7&lt;=$J35+$K35-1)</formula>
    </cfRule>
    <cfRule type="expression" dxfId="157" priority="406" stopIfTrue="1">
      <formula>AND(LEN($D35)=0,M$7&gt;=$J35,M$7&lt;=$J35+$K35-1)</formula>
    </cfRule>
  </conditionalFormatting>
  <conditionalFormatting sqref="M46:BP46">
    <cfRule type="expression" dxfId="156" priority="465" stopIfTrue="1">
      <formula>AND($D35="Low Risk",M$7&gt;=$J35,M$7&lt;=$J35+$K35-1)</formula>
    </cfRule>
    <cfRule type="expression" dxfId="155" priority="466" stopIfTrue="1">
      <formula>AND($D35="High Risk",M$7&gt;=$J35,M$7&lt;=$J35+$K35-1)</formula>
    </cfRule>
    <cfRule type="expression" dxfId="154" priority="467" stopIfTrue="1">
      <formula>AND($D35="On Track",M$7&gt;=$J35,M$7&lt;=$J35+$K35-1)</formula>
    </cfRule>
    <cfRule type="expression" dxfId="153" priority="468" stopIfTrue="1">
      <formula>AND($D35="Med Risk",M$7&gt;=$J35,M$7&lt;=$J35+$K35-1)</formula>
    </cfRule>
    <cfRule type="expression" dxfId="152" priority="469" stopIfTrue="1">
      <formula>AND(LEN($D35)=0,M$7&gt;=$J35,M$7&lt;=$J35+$K35-1)</formula>
    </cfRule>
  </conditionalFormatting>
  <conditionalFormatting sqref="M47:BP47">
    <cfRule type="expression" dxfId="151" priority="533" stopIfTrue="1">
      <formula>AND($D35="Low Risk",M$7&gt;=$J35,M$7&lt;=$J35+$K35-1)</formula>
    </cfRule>
    <cfRule type="expression" dxfId="150" priority="534" stopIfTrue="1">
      <formula>AND($D35="High Risk",M$7&gt;=$J35,M$7&lt;=$J35+$K35-1)</formula>
    </cfRule>
    <cfRule type="expression" dxfId="149" priority="535" stopIfTrue="1">
      <formula>AND($D35="On Track",M$7&gt;=$J35,M$7&lt;=$J35+$K35-1)</formula>
    </cfRule>
    <cfRule type="expression" dxfId="148" priority="536" stopIfTrue="1">
      <formula>AND($D35="Med Risk",M$7&gt;=$J35,M$7&lt;=$J35+$K35-1)</formula>
    </cfRule>
    <cfRule type="expression" dxfId="147" priority="537" stopIfTrue="1">
      <formula>AND(LEN($D35)=0,M$7&gt;=$J35,M$7&lt;=$J35+$K35-1)</formula>
    </cfRule>
  </conditionalFormatting>
  <conditionalFormatting sqref="M48:BP48">
    <cfRule type="expression" dxfId="146" priority="606" stopIfTrue="1">
      <formula>AND($D35="Low Risk",M$7&gt;=$J35,M$7&lt;=$J35+$K35-1)</formula>
    </cfRule>
    <cfRule type="expression" dxfId="145" priority="607" stopIfTrue="1">
      <formula>AND($D35="High Risk",M$7&gt;=$J35,M$7&lt;=$J35+$K35-1)</formula>
    </cfRule>
    <cfRule type="expression" dxfId="144" priority="608" stopIfTrue="1">
      <formula>AND($D35="On Track",M$7&gt;=$J35,M$7&lt;=$J35+$K35-1)</formula>
    </cfRule>
    <cfRule type="expression" dxfId="143" priority="609" stopIfTrue="1">
      <formula>AND($D35="Med Risk",M$7&gt;=$J35,M$7&lt;=$J35+$K35-1)</formula>
    </cfRule>
    <cfRule type="expression" dxfId="142" priority="610" stopIfTrue="1">
      <formula>AND(LEN($D35)=0,M$7&gt;=$J35,M$7&lt;=$J35+$K35-1)</formula>
    </cfRule>
  </conditionalFormatting>
  <conditionalFormatting sqref="M49:BP49">
    <cfRule type="expression" dxfId="141" priority="684" stopIfTrue="1">
      <formula>AND($D35="Low Risk",M$7&gt;=$J35,M$7&lt;=$J35+$K35-1)</formula>
    </cfRule>
    <cfRule type="expression" dxfId="140" priority="685" stopIfTrue="1">
      <formula>AND($D35="High Risk",M$7&gt;=$J35,M$7&lt;=$J35+$K35-1)</formula>
    </cfRule>
    <cfRule type="expression" dxfId="139" priority="686" stopIfTrue="1">
      <formula>AND($D35="On Track",M$7&gt;=$J35,M$7&lt;=$J35+$K35-1)</formula>
    </cfRule>
    <cfRule type="expression" dxfId="138" priority="687" stopIfTrue="1">
      <formula>AND($D35="Med Risk",M$7&gt;=$J35,M$7&lt;=$J35+$K35-1)</formula>
    </cfRule>
    <cfRule type="expression" dxfId="137" priority="688" stopIfTrue="1">
      <formula>AND(LEN($D35)=0,M$7&gt;=$J35,M$7&lt;=$J35+$K35-1)</formula>
    </cfRule>
  </conditionalFormatting>
  <conditionalFormatting sqref="M50:BP50">
    <cfRule type="expression" dxfId="136" priority="767" stopIfTrue="1">
      <formula>AND($D35="Low Risk",M$7&gt;=$J35,M$7&lt;=$J35+$K35-1)</formula>
    </cfRule>
    <cfRule type="expression" dxfId="135" priority="768" stopIfTrue="1">
      <formula>AND($D35="High Risk",M$7&gt;=$J35,M$7&lt;=$J35+$K35-1)</formula>
    </cfRule>
    <cfRule type="expression" dxfId="134" priority="769" stopIfTrue="1">
      <formula>AND($D35="On Track",M$7&gt;=$J35,M$7&lt;=$J35+$K35-1)</formula>
    </cfRule>
    <cfRule type="expression" dxfId="133" priority="770" stopIfTrue="1">
      <formula>AND($D35="Med Risk",M$7&gt;=$J35,M$7&lt;=$J35+$K35-1)</formula>
    </cfRule>
    <cfRule type="expression" dxfId="132" priority="771" stopIfTrue="1">
      <formula>AND(LEN($D35)=0,M$7&gt;=$J35,M$7&lt;=$J35+$K35-1)</formula>
    </cfRule>
  </conditionalFormatting>
  <conditionalFormatting sqref="M51:BP51">
    <cfRule type="expression" dxfId="131" priority="855" stopIfTrue="1">
      <formula>AND($D35="Low Risk",M$7&gt;=$J35,M$7&lt;=$J35+$K35-1)</formula>
    </cfRule>
    <cfRule type="expression" dxfId="130" priority="856" stopIfTrue="1">
      <formula>AND($D35="High Risk",M$7&gt;=$J35,M$7&lt;=$J35+$K35-1)</formula>
    </cfRule>
    <cfRule type="expression" dxfId="129" priority="857" stopIfTrue="1">
      <formula>AND($D35="On Track",M$7&gt;=$J35,M$7&lt;=$J35+$K35-1)</formula>
    </cfRule>
    <cfRule type="expression" dxfId="128" priority="858" stopIfTrue="1">
      <formula>AND($D35="Med Risk",M$7&gt;=$J35,M$7&lt;=$J35+$K35-1)</formula>
    </cfRule>
    <cfRule type="expression" dxfId="127" priority="859" stopIfTrue="1">
      <formula>AND(LEN($D35)=0,M$7&gt;=$J35,M$7&lt;=$J35+$K35-1)</formula>
    </cfRule>
  </conditionalFormatting>
  <conditionalFormatting sqref="M52:BP52">
    <cfRule type="expression" dxfId="126" priority="948" stopIfTrue="1">
      <formula>AND($D35="Low Risk",M$7&gt;=$J35,M$7&lt;=$J35+$K35-1)</formula>
    </cfRule>
    <cfRule type="expression" dxfId="125" priority="949" stopIfTrue="1">
      <formula>AND($D35="High Risk",M$7&gt;=$J35,M$7&lt;=$J35+$K35-1)</formula>
    </cfRule>
    <cfRule type="expression" dxfId="124" priority="950" stopIfTrue="1">
      <formula>AND($D35="On Track",M$7&gt;=$J35,M$7&lt;=$J35+$K35-1)</formula>
    </cfRule>
    <cfRule type="expression" dxfId="123" priority="951" stopIfTrue="1">
      <formula>AND($D35="Med Risk",M$7&gt;=$J35,M$7&lt;=$J35+$K35-1)</formula>
    </cfRule>
    <cfRule type="expression" dxfId="122" priority="952" stopIfTrue="1">
      <formula>AND(LEN($D35)=0,M$7&gt;=$J35,M$7&lt;=$J35+$K35-1)</formula>
    </cfRule>
  </conditionalFormatting>
  <conditionalFormatting sqref="M53:BP53">
    <cfRule type="expression" dxfId="121" priority="1046" stopIfTrue="1">
      <formula>AND($D35="Low Risk",M$7&gt;=$J35,M$7&lt;=$J35+$K35-1)</formula>
    </cfRule>
    <cfRule type="expression" dxfId="120" priority="1047" stopIfTrue="1">
      <formula>AND($D35="High Risk",M$7&gt;=$J35,M$7&lt;=$J35+$K35-1)</formula>
    </cfRule>
    <cfRule type="expression" dxfId="119" priority="1048" stopIfTrue="1">
      <formula>AND($D35="On Track",M$7&gt;=$J35,M$7&lt;=$J35+$K35-1)</formula>
    </cfRule>
    <cfRule type="expression" dxfId="118" priority="1049" stopIfTrue="1">
      <formula>AND($D35="Med Risk",M$7&gt;=$J35,M$7&lt;=$J35+$K35-1)</formula>
    </cfRule>
    <cfRule type="expression" dxfId="117" priority="1050" stopIfTrue="1">
      <formula>AND(LEN($D35)=0,M$7&gt;=$J35,M$7&lt;=$J35+$K35-1)</formula>
    </cfRule>
  </conditionalFormatting>
  <conditionalFormatting sqref="M54:BP54">
    <cfRule type="expression" dxfId="116" priority="1149" stopIfTrue="1">
      <formula>AND($D35="Low Risk",M$7&gt;=$J35,M$7&lt;=$J35+$K35-1)</formula>
    </cfRule>
    <cfRule type="expression" dxfId="115" priority="1150" stopIfTrue="1">
      <formula>AND($D35="High Risk",M$7&gt;=$J35,M$7&lt;=$J35+$K35-1)</formula>
    </cfRule>
    <cfRule type="expression" dxfId="114" priority="1151" stopIfTrue="1">
      <formula>AND($D35="On Track",M$7&gt;=$J35,M$7&lt;=$J35+$K35-1)</formula>
    </cfRule>
    <cfRule type="expression" dxfId="113" priority="1152" stopIfTrue="1">
      <formula>AND($D35="Med Risk",M$7&gt;=$J35,M$7&lt;=$J35+$K35-1)</formula>
    </cfRule>
    <cfRule type="expression" dxfId="112" priority="1153" stopIfTrue="1">
      <formula>AND(LEN($D35)=0,M$7&gt;=$J35,M$7&lt;=$J35+$K35-1)</formula>
    </cfRule>
  </conditionalFormatting>
  <conditionalFormatting sqref="M55:BP55">
    <cfRule type="expression" dxfId="111" priority="1257" stopIfTrue="1">
      <formula>AND($D35="Low Risk",M$7&gt;=$J35,M$7&lt;=$J35+$K35-1)</formula>
    </cfRule>
    <cfRule type="expression" dxfId="110" priority="1258" stopIfTrue="1">
      <formula>AND($D35="High Risk",M$7&gt;=$J35,M$7&lt;=$J35+$K35-1)</formula>
    </cfRule>
    <cfRule type="expression" dxfId="109" priority="1259" stopIfTrue="1">
      <formula>AND($D35="On Track",M$7&gt;=$J35,M$7&lt;=$J35+$K35-1)</formula>
    </cfRule>
    <cfRule type="expression" dxfId="108" priority="1260" stopIfTrue="1">
      <formula>AND($D35="Med Risk",M$7&gt;=$J35,M$7&lt;=$J35+$K35-1)</formula>
    </cfRule>
    <cfRule type="expression" dxfId="107" priority="1261" stopIfTrue="1">
      <formula>AND(LEN($D35)=0,M$7&gt;=$J35,M$7&lt;=$J35+$K35-1)</formula>
    </cfRule>
  </conditionalFormatting>
  <conditionalFormatting sqref="M56:BP56">
    <cfRule type="expression" dxfId="106" priority="1370" stopIfTrue="1">
      <formula>AND($D35="Low Risk",M$7&gt;=$J35,M$7&lt;=$J35+$K35-1)</formula>
    </cfRule>
    <cfRule type="expression" dxfId="105" priority="1371" stopIfTrue="1">
      <formula>AND($D35="High Risk",M$7&gt;=$J35,M$7&lt;=$J35+$K35-1)</formula>
    </cfRule>
    <cfRule type="expression" dxfId="104" priority="1372" stopIfTrue="1">
      <formula>AND($D35="On Track",M$7&gt;=$J35,M$7&lt;=$J35+$K35-1)</formula>
    </cfRule>
    <cfRule type="expression" dxfId="103" priority="1373" stopIfTrue="1">
      <formula>AND($D35="Med Risk",M$7&gt;=$J35,M$7&lt;=$J35+$K35-1)</formula>
    </cfRule>
    <cfRule type="expression" dxfId="102" priority="1374" stopIfTrue="1">
      <formula>AND(LEN($D35)=0,M$7&gt;=$J35,M$7&lt;=$J35+$K35-1)</formula>
    </cfRule>
  </conditionalFormatting>
  <conditionalFormatting sqref="M57:BP57">
    <cfRule type="expression" dxfId="101" priority="1488" stopIfTrue="1">
      <formula>AND($D35="Low Risk",M$7&gt;=$J35,M$7&lt;=$J35+$K35-1)</formula>
    </cfRule>
    <cfRule type="expression" dxfId="100" priority="1489" stopIfTrue="1">
      <formula>AND($D35="High Risk",M$7&gt;=$J35,M$7&lt;=$J35+$K35-1)</formula>
    </cfRule>
    <cfRule type="expression" dxfId="99" priority="1490" stopIfTrue="1">
      <formula>AND($D35="On Track",M$7&gt;=$J35,M$7&lt;=$J35+$K35-1)</formula>
    </cfRule>
    <cfRule type="expression" dxfId="98" priority="1491" stopIfTrue="1">
      <formula>AND($D35="Med Risk",M$7&gt;=$J35,M$7&lt;=$J35+$K35-1)</formula>
    </cfRule>
    <cfRule type="expression" dxfId="97" priority="1492" stopIfTrue="1">
      <formula>AND(LEN($D35)=0,M$7&gt;=$J35,M$7&lt;=$J35+$K35-1)</formula>
    </cfRule>
  </conditionalFormatting>
  <conditionalFormatting sqref="M58:BP58">
    <cfRule type="expression" dxfId="96" priority="1611" stopIfTrue="1">
      <formula>AND($D35="Low Risk",M$7&gt;=$J35,M$7&lt;=$J35+$K35-1)</formula>
    </cfRule>
    <cfRule type="expression" dxfId="95" priority="1612" stopIfTrue="1">
      <formula>AND($D35="High Risk",M$7&gt;=$J35,M$7&lt;=$J35+$K35-1)</formula>
    </cfRule>
    <cfRule type="expression" dxfId="94" priority="1613" stopIfTrue="1">
      <formula>AND($D35="On Track",M$7&gt;=$J35,M$7&lt;=$J35+$K35-1)</formula>
    </cfRule>
    <cfRule type="expression" dxfId="93" priority="1614" stopIfTrue="1">
      <formula>AND($D35="Med Risk",M$7&gt;=$J35,M$7&lt;=$J35+$K35-1)</formula>
    </cfRule>
    <cfRule type="expression" dxfId="92" priority="1615" stopIfTrue="1">
      <formula>AND(LEN($D35)=0,M$7&gt;=$J35,M$7&lt;=$J35+$K35-1)</formula>
    </cfRule>
  </conditionalFormatting>
  <conditionalFormatting sqref="M59:BP59">
    <cfRule type="expression" dxfId="91" priority="1739" stopIfTrue="1">
      <formula>AND($D35="Low Risk",M$7&gt;=$J35,M$7&lt;=$J35+$K35-1)</formula>
    </cfRule>
    <cfRule type="expression" dxfId="90" priority="1740" stopIfTrue="1">
      <formula>AND($D35="High Risk",M$7&gt;=$J35,M$7&lt;=$J35+$K35-1)</formula>
    </cfRule>
    <cfRule type="expression" dxfId="89" priority="1741" stopIfTrue="1">
      <formula>AND($D35="On Track",M$7&gt;=$J35,M$7&lt;=$J35+$K35-1)</formula>
    </cfRule>
    <cfRule type="expression" dxfId="88" priority="1742" stopIfTrue="1">
      <formula>AND($D35="Med Risk",M$7&gt;=$J35,M$7&lt;=$J35+$K35-1)</formula>
    </cfRule>
    <cfRule type="expression" dxfId="87" priority="1743" stopIfTrue="1">
      <formula>AND(LEN($D35)=0,M$7&gt;=$J35,M$7&lt;=$J35+$K35-1)</formula>
    </cfRule>
  </conditionalFormatting>
  <conditionalFormatting sqref="M60:BP60">
    <cfRule type="expression" dxfId="86" priority="1872" stopIfTrue="1">
      <formula>AND($D35="Low Risk",M$7&gt;=$J35,M$7&lt;=$J35+$K35-1)</formula>
    </cfRule>
    <cfRule type="expression" dxfId="85" priority="1873" stopIfTrue="1">
      <formula>AND($D35="High Risk",M$7&gt;=$J35,M$7&lt;=$J35+$K35-1)</formula>
    </cfRule>
    <cfRule type="expression" dxfId="84" priority="1874" stopIfTrue="1">
      <formula>AND($D35="On Track",M$7&gt;=$J35,M$7&lt;=$J35+$K35-1)</formula>
    </cfRule>
    <cfRule type="expression" dxfId="83" priority="1875" stopIfTrue="1">
      <formula>AND($D35="Med Risk",M$7&gt;=$J35,M$7&lt;=$J35+$K35-1)</formula>
    </cfRule>
    <cfRule type="expression" dxfId="82" priority="1876" stopIfTrue="1">
      <formula>AND(LEN($D35)=0,M$7&gt;=$J35,M$7&lt;=$J35+$K35-1)</formula>
    </cfRule>
  </conditionalFormatting>
  <conditionalFormatting sqref="M61:BP61">
    <cfRule type="expression" dxfId="81" priority="2010" stopIfTrue="1">
      <formula>AND($D35="Low Risk",M$7&gt;=$J35,M$7&lt;=$J35+$K35-1)</formula>
    </cfRule>
    <cfRule type="expression" dxfId="80" priority="2011" stopIfTrue="1">
      <formula>AND($D35="High Risk",M$7&gt;=$J35,M$7&lt;=$J35+$K35-1)</formula>
    </cfRule>
    <cfRule type="expression" dxfId="79" priority="2012" stopIfTrue="1">
      <formula>AND($D35="On Track",M$7&gt;=$J35,M$7&lt;=$J35+$K35-1)</formula>
    </cfRule>
    <cfRule type="expression" dxfId="78" priority="2013" stopIfTrue="1">
      <formula>AND($D35="Med Risk",M$7&gt;=$J35,M$7&lt;=$J35+$K35-1)</formula>
    </cfRule>
    <cfRule type="expression" dxfId="77" priority="2014" stopIfTrue="1">
      <formula>AND(LEN($D35)=0,M$7&gt;=$J35,M$7&lt;=$J35+$K35-1)</formula>
    </cfRule>
  </conditionalFormatting>
  <conditionalFormatting sqref="M62:BP93">
    <cfRule type="expression" dxfId="76" priority="2153" stopIfTrue="1">
      <formula>AND($D35="Low Risk",M$7&gt;=$J35,M$7&lt;=$J35+$K35-1)</formula>
    </cfRule>
    <cfRule type="expression" dxfId="75" priority="2154" stopIfTrue="1">
      <formula>AND($D35="High Risk",M$7&gt;=$J35,M$7&lt;=$J35+$K35-1)</formula>
    </cfRule>
    <cfRule type="expression" dxfId="74" priority="2155" stopIfTrue="1">
      <formula>AND($D35="On Track",M$7&gt;=$J35,M$7&lt;=$J35+$K35-1)</formula>
    </cfRule>
    <cfRule type="expression" dxfId="73" priority="2156" stopIfTrue="1">
      <formula>AND($D35="Med Risk",M$7&gt;=$J35,M$7&lt;=$J35+$K35-1)</formula>
    </cfRule>
    <cfRule type="expression" dxfId="72" priority="2157" stopIfTrue="1">
      <formula>AND(LEN($D35)=0,M$7&gt;=$J35,M$7&lt;=$J35+$K35-1)</formula>
    </cfRule>
  </conditionalFormatting>
  <conditionalFormatting sqref="M36:M65">
    <cfRule type="expression" dxfId="71" priority="21" stopIfTrue="1">
      <formula>AND($D36="Low Risk",M$7&gt;=$J36,M$7&lt;=$J36+$K36-1)</formula>
    </cfRule>
    <cfRule type="expression" dxfId="70" priority="22" stopIfTrue="1">
      <formula>AND($D36="High Risk",M$7&gt;=$J36,M$7&lt;=$J36+$K36-1)</formula>
    </cfRule>
    <cfRule type="expression" dxfId="69" priority="23" stopIfTrue="1">
      <formula>AND($D36="On Track",M$7&gt;=$J36,M$7&lt;=$J36+$K36-1)</formula>
    </cfRule>
    <cfRule type="expression" dxfId="68" priority="24" stopIfTrue="1">
      <formula>AND($D36="Med Risk",M$7&gt;=$J36,M$7&lt;=$J36+$K36-1)</formula>
    </cfRule>
    <cfRule type="expression" dxfId="67" priority="25" stopIfTrue="1">
      <formula>AND(LEN($D36)=0,M$7&gt;=$J36,M$7&lt;=$J36+$K36-1)</formula>
    </cfRule>
  </conditionalFormatting>
  <conditionalFormatting sqref="M39">
    <cfRule type="expression" dxfId="66" priority="16" stopIfTrue="1">
      <formula>AND($D38="Low Risk",M$7&gt;=$J38,M$7&lt;=$J38+$K38-1)</formula>
    </cfRule>
    <cfRule type="expression" dxfId="65" priority="17" stopIfTrue="1">
      <formula>AND($D38="High Risk",M$7&gt;=$J38,M$7&lt;=$J38+$K38-1)</formula>
    </cfRule>
    <cfRule type="expression" dxfId="64" priority="18" stopIfTrue="1">
      <formula>AND($D38="On Track",M$7&gt;=$J38,M$7&lt;=$J38+$K38-1)</formula>
    </cfRule>
    <cfRule type="expression" dxfId="63" priority="19" stopIfTrue="1">
      <formula>AND($D38="Med Risk",M$7&gt;=$J38,M$7&lt;=$J38+$K38-1)</formula>
    </cfRule>
    <cfRule type="expression" dxfId="62" priority="20" stopIfTrue="1">
      <formula>AND(LEN($D38)=0,M$7&gt;=$J38,M$7&lt;=$J38+$K38-1)</formula>
    </cfRule>
  </conditionalFormatting>
  <conditionalFormatting sqref="M39">
    <cfRule type="expression" dxfId="61" priority="11" stopIfTrue="1">
      <formula>AND($D36="Low Risk",M$7&gt;=$J36,M$7&lt;=$J36+$K36-1)</formula>
    </cfRule>
    <cfRule type="expression" dxfId="60" priority="12" stopIfTrue="1">
      <formula>AND($D36="High Risk",M$7&gt;=$J36,M$7&lt;=$J36+$K36-1)</formula>
    </cfRule>
    <cfRule type="expression" dxfId="59" priority="13" stopIfTrue="1">
      <formula>AND($D36="On Track",M$7&gt;=$J36,M$7&lt;=$J36+$K36-1)</formula>
    </cfRule>
    <cfRule type="expression" dxfId="58" priority="14" stopIfTrue="1">
      <formula>AND($D36="Med Risk",M$7&gt;=$J36,M$7&lt;=$J36+$K36-1)</formula>
    </cfRule>
    <cfRule type="expression" dxfId="57" priority="15" stopIfTrue="1">
      <formula>AND(LEN($D36)=0,M$7&gt;=$J36,M$7&lt;=$J36+$K36-1)</formula>
    </cfRule>
  </conditionalFormatting>
  <conditionalFormatting sqref="Z36">
    <cfRule type="expression" dxfId="56" priority="6" stopIfTrue="1">
      <formula>AND($D36="Low Risk",Z$7&gt;=$J36,Z$7&lt;=$J36+$K36-1)</formula>
    </cfRule>
    <cfRule type="expression" dxfId="55" priority="7" stopIfTrue="1">
      <formula>AND($D36="High Risk",Z$7&gt;=$J36,Z$7&lt;=$J36+$K36-1)</formula>
    </cfRule>
    <cfRule type="expression" dxfId="54" priority="8" stopIfTrue="1">
      <formula>AND($D36="On Track",Z$7&gt;=$J36,Z$7&lt;=$J36+$K36-1)</formula>
    </cfRule>
    <cfRule type="expression" dxfId="53" priority="9" stopIfTrue="1">
      <formula>AND($D36="Med Risk",Z$7&gt;=$J36,Z$7&lt;=$J36+$K36-1)</formula>
    </cfRule>
    <cfRule type="expression" dxfId="52" priority="10" stopIfTrue="1">
      <formula>AND(LEN($D36)=0,Z$7&gt;=$J36,Z$7&lt;=$J36+$K36-1)</formula>
    </cfRule>
  </conditionalFormatting>
  <conditionalFormatting sqref="Z37:Z39">
    <cfRule type="expression" dxfId="51" priority="1" stopIfTrue="1">
      <formula>AND($D37="Low Risk",Z$7&gt;=$J37,Z$7&lt;=$J37+$K37-1)</formula>
    </cfRule>
    <cfRule type="expression" dxfId="50" priority="2" stopIfTrue="1">
      <formula>AND($D37="High Risk",Z$7&gt;=$J37,Z$7&lt;=$J37+$K37-1)</formula>
    </cfRule>
    <cfRule type="expression" dxfId="49" priority="3" stopIfTrue="1">
      <formula>AND($D37="On Track",Z$7&gt;=$J37,Z$7&lt;=$J37+$K37-1)</formula>
    </cfRule>
    <cfRule type="expression" dxfId="48" priority="4" stopIfTrue="1">
      <formula>AND($D37="Med Risk",Z$7&gt;=$J37,Z$7&lt;=$J37+$K37-1)</formula>
    </cfRule>
    <cfRule type="expression" dxfId="47" priority="5" stopIfTrue="1">
      <formula>AND(LEN($D37)=0,Z$7&gt;=$J37,Z$7&lt;=$J37+$K37-1)</formula>
    </cfRule>
  </conditionalFormatting>
  <dataValidations count="13">
    <dataValidation type="whole" operator="greaterThanOrEqual" allowBlank="1" showInputMessage="1" promptTitle="Scrolling Increment" prompt="Changing this number will scroll the Gantt Chart view." sqref="D7" xr:uid="{662A47A0-7258-440E-8D71-BC54CBC9C651}">
      <formula1>0</formula1>
    </dataValidation>
    <dataValidation type="list" allowBlank="1" showInputMessage="1" showErrorMessage="1" sqref="D10 D12:D66" xr:uid="{12A8278F-D51D-4B98-A311-DB5FCD18D214}">
      <formula1>"Goal,Milestone,On Track, Low Risk, Med Risk, High Risk"</formula1>
    </dataValidation>
    <dataValidation type="list" allowBlank="1" showInputMessage="1" sqref="D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B2" xr:uid="{E4602294-DCCD-4B4D-A916-B5520C80CF80}"/>
    <dataValidation allowBlank="1" showInputMessage="1" showErrorMessage="1" prompt="Enter Company Name in cell B4._x000a_A legend is in cells I4 through AC4.  The Legend label is in cell G4." sqref="B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B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B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B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B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B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B11" xr:uid="{77315CCB-C571-42B0-8983-9C17BB04F75F}"/>
    <dataValidation allowBlank="1" showInputMessage="1" showErrorMessage="1" prompt="This row marks the end of the Gantt milestone data. DO NOT enter anything in this row. _x000a_To add more items, insert new rows above this one._x000a_" sqref="B67" xr:uid="{659FD5CB-B62B-4854-B8A9-29F1F70930AC}"/>
    <dataValidation allowBlank="1" showInputMessage="1" showErrorMessage="1" prompt="This is an empty row" sqref="B35:B6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12</xdr:col>
                    <xdr:colOff>31750</xdr:colOff>
                    <xdr:row>7</xdr:row>
                    <xdr:rowOff>57150</xdr:rowOff>
                  </from>
                  <to>
                    <xdr:col>66</xdr:col>
                    <xdr:colOff>203200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I9:I67</xm:sqref>
        </x14:conditionalFormatting>
        <x14:conditionalFormatting xmlns:xm="http://schemas.microsoft.com/office/excel/2006/main">
          <x14:cfRule type="iconSet" priority="3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M94:BP94</xm:sqref>
        </x14:conditionalFormatting>
        <x14:conditionalFormatting xmlns:xm="http://schemas.microsoft.com/office/excel/2006/main">
          <x14:cfRule type="iconSet" priority="215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M10:BP93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72" t="s">
        <v>30</v>
      </c>
      <c r="C2" s="172"/>
      <c r="D2" s="172"/>
      <c r="E2" s="172"/>
      <c r="F2" s="172"/>
      <c r="G2" s="172"/>
      <c r="H2" s="172"/>
      <c r="I2" s="173"/>
      <c r="J2" s="173"/>
      <c r="K2" s="173"/>
      <c r="L2" s="173"/>
      <c r="M2" s="173"/>
      <c r="N2" s="173"/>
      <c r="O2" s="174"/>
      <c r="P2" s="175"/>
      <c r="Q2" s="175"/>
      <c r="R2" s="175"/>
      <c r="S2" s="175"/>
      <c r="T2" s="175"/>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3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5">
      <c r="A4" s="10"/>
      <c r="B4" s="52" t="s">
        <v>34</v>
      </c>
      <c r="C4" s="48"/>
      <c r="D4" s="49"/>
      <c r="E4" s="28"/>
      <c r="F4" s="29"/>
      <c r="G4" s="30" t="s">
        <v>15</v>
      </c>
      <c r="H4" s="28"/>
      <c r="I4" s="169" t="s">
        <v>21</v>
      </c>
      <c r="J4" s="169"/>
      <c r="K4" s="169"/>
      <c r="L4" s="169"/>
      <c r="M4" s="31"/>
      <c r="N4" s="170" t="s">
        <v>22</v>
      </c>
      <c r="O4" s="170"/>
      <c r="P4" s="170"/>
      <c r="Q4" s="170"/>
      <c r="R4" s="31"/>
      <c r="S4" s="171" t="s">
        <v>23</v>
      </c>
      <c r="T4" s="171"/>
      <c r="U4" s="171"/>
      <c r="V4" s="171"/>
      <c r="W4" s="31"/>
      <c r="X4" s="164" t="s">
        <v>24</v>
      </c>
      <c r="Y4" s="164"/>
      <c r="Z4" s="164"/>
      <c r="AA4" s="164"/>
      <c r="AB4" s="31"/>
      <c r="AC4" s="165" t="s">
        <v>16</v>
      </c>
      <c r="AD4" s="165"/>
      <c r="AE4" s="165"/>
      <c r="AF4" s="165"/>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5">
      <c r="A5" s="10"/>
      <c r="B5" s="53" t="s">
        <v>36</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5">
      <c r="A6" s="10"/>
      <c r="B6" s="47" t="s">
        <v>38</v>
      </c>
      <c r="C6" s="33" cm="1">
        <f t="array" aca="1" ref="C6" ca="1">IFERROR(IF(MIN(Milestones435[Start])=0,TODAY(),B11(Milestones435[Start])),TODAY())</f>
        <v>45195</v>
      </c>
      <c r="D6" s="51"/>
      <c r="E6" s="31"/>
      <c r="F6" s="32"/>
      <c r="G6" s="31"/>
      <c r="H6" s="28"/>
      <c r="I6" s="92" t="str">
        <f ca="1">TEXT(I7,"mmmm")</f>
        <v>October</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November</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5">
      <c r="A7" s="10"/>
      <c r="B7" s="47" t="s">
        <v>39</v>
      </c>
      <c r="C7" s="34">
        <v>5</v>
      </c>
      <c r="D7" s="50"/>
      <c r="E7" s="28"/>
      <c r="F7" s="28"/>
      <c r="G7" s="28"/>
      <c r="H7" s="28"/>
      <c r="I7" s="94">
        <f ca="1">IFERROR(Project_Start+Scrolling_Increment,TODAY())</f>
        <v>45200</v>
      </c>
      <c r="J7" s="17">
        <f ca="1">I7+1</f>
        <v>45201</v>
      </c>
      <c r="K7" s="17">
        <f t="shared" ref="K7:AX7" ca="1" si="0">J7+1</f>
        <v>45202</v>
      </c>
      <c r="L7" s="17">
        <f t="shared" ca="1" si="0"/>
        <v>45203</v>
      </c>
      <c r="M7" s="17">
        <f t="shared" ca="1" si="0"/>
        <v>45204</v>
      </c>
      <c r="N7" s="17">
        <f t="shared" ca="1" si="0"/>
        <v>45205</v>
      </c>
      <c r="O7" s="62">
        <f t="shared" ca="1" si="0"/>
        <v>45206</v>
      </c>
      <c r="P7" s="17">
        <f ca="1">O7+1</f>
        <v>45207</v>
      </c>
      <c r="Q7" s="17">
        <f ca="1">P7+1</f>
        <v>45208</v>
      </c>
      <c r="R7" s="17">
        <f t="shared" ca="1" si="0"/>
        <v>45209</v>
      </c>
      <c r="S7" s="17">
        <f t="shared" ca="1" si="0"/>
        <v>45210</v>
      </c>
      <c r="T7" s="17">
        <f t="shared" ca="1" si="0"/>
        <v>45211</v>
      </c>
      <c r="U7" s="17">
        <f t="shared" ca="1" si="0"/>
        <v>45212</v>
      </c>
      <c r="V7" s="62">
        <f t="shared" ca="1" si="0"/>
        <v>45213</v>
      </c>
      <c r="W7" s="17">
        <f ca="1">V7+1</f>
        <v>45214</v>
      </c>
      <c r="X7" s="17">
        <f ca="1">W7+1</f>
        <v>45215</v>
      </c>
      <c r="Y7" s="17">
        <f t="shared" ca="1" si="0"/>
        <v>45216</v>
      </c>
      <c r="Z7" s="17">
        <f t="shared" ca="1" si="0"/>
        <v>45217</v>
      </c>
      <c r="AA7" s="17">
        <f t="shared" ca="1" si="0"/>
        <v>45218</v>
      </c>
      <c r="AB7" s="17">
        <f t="shared" ca="1" si="0"/>
        <v>45219</v>
      </c>
      <c r="AC7" s="62">
        <f t="shared" ca="1" si="0"/>
        <v>45220</v>
      </c>
      <c r="AD7" s="17">
        <f ca="1">AC7+1</f>
        <v>45221</v>
      </c>
      <c r="AE7" s="17">
        <f ca="1">AD7+1</f>
        <v>45222</v>
      </c>
      <c r="AF7" s="17">
        <f t="shared" ca="1" si="0"/>
        <v>45223</v>
      </c>
      <c r="AG7" s="17">
        <f t="shared" ca="1" si="0"/>
        <v>45224</v>
      </c>
      <c r="AH7" s="17">
        <f t="shared" ca="1" si="0"/>
        <v>45225</v>
      </c>
      <c r="AI7" s="17">
        <f t="shared" ca="1" si="0"/>
        <v>45226</v>
      </c>
      <c r="AJ7" s="62">
        <f t="shared" ca="1" si="0"/>
        <v>45227</v>
      </c>
      <c r="AK7" s="17">
        <f ca="1">AJ7+1</f>
        <v>45228</v>
      </c>
      <c r="AL7" s="17">
        <f ca="1">AK7+1</f>
        <v>45229</v>
      </c>
      <c r="AM7" s="17">
        <f t="shared" ca="1" si="0"/>
        <v>45230</v>
      </c>
      <c r="AN7" s="17">
        <f t="shared" ca="1" si="0"/>
        <v>45231</v>
      </c>
      <c r="AO7" s="17">
        <f t="shared" ca="1" si="0"/>
        <v>45232</v>
      </c>
      <c r="AP7" s="17">
        <f t="shared" ca="1" si="0"/>
        <v>45233</v>
      </c>
      <c r="AQ7" s="62">
        <f t="shared" ca="1" si="0"/>
        <v>45234</v>
      </c>
      <c r="AR7" s="17">
        <f ca="1">AQ7+1</f>
        <v>45235</v>
      </c>
      <c r="AS7" s="17">
        <f ca="1">AR7+1</f>
        <v>45236</v>
      </c>
      <c r="AT7" s="17">
        <f t="shared" ca="1" si="0"/>
        <v>45237</v>
      </c>
      <c r="AU7" s="17">
        <f t="shared" ca="1" si="0"/>
        <v>45238</v>
      </c>
      <c r="AV7" s="17">
        <f t="shared" ca="1" si="0"/>
        <v>45239</v>
      </c>
      <c r="AW7" s="17">
        <f t="shared" ca="1" si="0"/>
        <v>45240</v>
      </c>
      <c r="AX7" s="62">
        <f t="shared" ca="1" si="0"/>
        <v>45241</v>
      </c>
      <c r="AY7" s="17">
        <f ca="1">AX7+1</f>
        <v>45242</v>
      </c>
      <c r="AZ7" s="17">
        <f ca="1">AY7+1</f>
        <v>45243</v>
      </c>
      <c r="BA7" s="17">
        <f t="shared" ref="BA7:BE7" ca="1" si="1">AZ7+1</f>
        <v>45244</v>
      </c>
      <c r="BB7" s="17">
        <f t="shared" ca="1" si="1"/>
        <v>45245</v>
      </c>
      <c r="BC7" s="17">
        <f t="shared" ca="1" si="1"/>
        <v>45246</v>
      </c>
      <c r="BD7" s="17">
        <f t="shared" ca="1" si="1"/>
        <v>45247</v>
      </c>
      <c r="BE7" s="62">
        <f t="shared" ca="1" si="1"/>
        <v>45248</v>
      </c>
      <c r="BF7" s="17">
        <f ca="1">BE7+1</f>
        <v>45249</v>
      </c>
      <c r="BG7" s="17">
        <f ca="1">BF7+1</f>
        <v>45250</v>
      </c>
      <c r="BH7" s="17">
        <f t="shared" ref="BH7:BL7" ca="1" si="2">BG7+1</f>
        <v>45251</v>
      </c>
      <c r="BI7" s="17">
        <f t="shared" ca="1" si="2"/>
        <v>45252</v>
      </c>
      <c r="BJ7" s="17">
        <f t="shared" ca="1" si="2"/>
        <v>45253</v>
      </c>
      <c r="BK7" s="17">
        <f t="shared" ca="1" si="2"/>
        <v>45254</v>
      </c>
      <c r="BL7" s="18">
        <f t="shared" ca="1" si="2"/>
        <v>45255</v>
      </c>
      <c r="BM7" s="31"/>
    </row>
    <row r="8" spans="1:68" ht="19.899999999999999" customHeight="1" x14ac:dyDescent="0.3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35">
      <c r="A9" s="10"/>
      <c r="B9" s="117" t="s">
        <v>18</v>
      </c>
      <c r="C9" s="118" t="s">
        <v>6</v>
      </c>
      <c r="D9" s="118" t="s">
        <v>19</v>
      </c>
      <c r="E9" s="118" t="s">
        <v>9</v>
      </c>
      <c r="F9" s="118" t="s">
        <v>10</v>
      </c>
      <c r="G9" s="118" t="s">
        <v>20</v>
      </c>
      <c r="H9" s="46"/>
      <c r="I9" s="36" t="str">
        <f t="shared" ref="I9:BL9" ca="1" si="3">LEFT(TEXT(I7,"ddd"),1)</f>
        <v>S</v>
      </c>
      <c r="J9" s="36" t="str">
        <f t="shared" ca="1" si="3"/>
        <v>M</v>
      </c>
      <c r="K9" s="36" t="str">
        <f t="shared" ca="1" si="3"/>
        <v>T</v>
      </c>
      <c r="L9" s="36" t="str">
        <f t="shared" ca="1" si="3"/>
        <v>W</v>
      </c>
      <c r="M9" s="36" t="str">
        <f t="shared" ca="1" si="3"/>
        <v>T</v>
      </c>
      <c r="N9" s="36" t="str">
        <f t="shared" ca="1" si="3"/>
        <v>F</v>
      </c>
      <c r="O9" s="36" t="str">
        <f t="shared" ca="1" si="3"/>
        <v>S</v>
      </c>
      <c r="P9" s="36" t="str">
        <f t="shared" ca="1" si="3"/>
        <v>S</v>
      </c>
      <c r="Q9" s="36" t="str">
        <f t="shared" ca="1" si="3"/>
        <v>M</v>
      </c>
      <c r="R9" s="36" t="str">
        <f t="shared" ca="1" si="3"/>
        <v>T</v>
      </c>
      <c r="S9" s="36" t="str">
        <f t="shared" ca="1" si="3"/>
        <v>W</v>
      </c>
      <c r="T9" s="36" t="str">
        <f t="shared" ca="1" si="3"/>
        <v>T</v>
      </c>
      <c r="U9" s="36" t="str">
        <f t="shared" ca="1" si="3"/>
        <v>F</v>
      </c>
      <c r="V9" s="36" t="str">
        <f t="shared" ca="1" si="3"/>
        <v>S</v>
      </c>
      <c r="W9" s="36" t="str">
        <f t="shared" ca="1" si="3"/>
        <v>S</v>
      </c>
      <c r="X9" s="36" t="str">
        <f t="shared" ca="1" si="3"/>
        <v>M</v>
      </c>
      <c r="Y9" s="36" t="str">
        <f t="shared" ca="1" si="3"/>
        <v>T</v>
      </c>
      <c r="Z9" s="36" t="str">
        <f t="shared" ca="1" si="3"/>
        <v>W</v>
      </c>
      <c r="AA9" s="36" t="str">
        <f t="shared" ca="1" si="3"/>
        <v>T</v>
      </c>
      <c r="AB9" s="36" t="str">
        <f t="shared" ca="1" si="3"/>
        <v>F</v>
      </c>
      <c r="AC9" s="36" t="str">
        <f t="shared" ca="1" si="3"/>
        <v>S</v>
      </c>
      <c r="AD9" s="36" t="str">
        <f t="shared" ca="1" si="3"/>
        <v>S</v>
      </c>
      <c r="AE9" s="36" t="str">
        <f t="shared" ca="1" si="3"/>
        <v>M</v>
      </c>
      <c r="AF9" s="36" t="str">
        <f t="shared" ca="1" si="3"/>
        <v>T</v>
      </c>
      <c r="AG9" s="36" t="str">
        <f t="shared" ca="1" si="3"/>
        <v>W</v>
      </c>
      <c r="AH9" s="36" t="str">
        <f t="shared" ca="1" si="3"/>
        <v>T</v>
      </c>
      <c r="AI9" s="36" t="str">
        <f t="shared" ca="1" si="3"/>
        <v>F</v>
      </c>
      <c r="AJ9" s="36" t="str">
        <f t="shared" ca="1" si="3"/>
        <v>S</v>
      </c>
      <c r="AK9" s="36" t="str">
        <f t="shared" ca="1" si="3"/>
        <v>S</v>
      </c>
      <c r="AL9" s="36" t="str">
        <f t="shared" ca="1" si="3"/>
        <v>M</v>
      </c>
      <c r="AM9" s="36" t="str">
        <f t="shared" ca="1" si="3"/>
        <v>T</v>
      </c>
      <c r="AN9" s="36" t="str">
        <f t="shared" ca="1" si="3"/>
        <v>W</v>
      </c>
      <c r="AO9" s="36" t="str">
        <f t="shared" ca="1" si="3"/>
        <v>T</v>
      </c>
      <c r="AP9" s="36" t="str">
        <f t="shared" ca="1" si="3"/>
        <v>F</v>
      </c>
      <c r="AQ9" s="36" t="str">
        <f t="shared" ca="1" si="3"/>
        <v>S</v>
      </c>
      <c r="AR9" s="36" t="str">
        <f t="shared" ca="1" si="3"/>
        <v>S</v>
      </c>
      <c r="AS9" s="36" t="str">
        <f t="shared" ca="1" si="3"/>
        <v>M</v>
      </c>
      <c r="AT9" s="36" t="str">
        <f t="shared" ca="1" si="3"/>
        <v>T</v>
      </c>
      <c r="AU9" s="36" t="str">
        <f t="shared" ca="1" si="3"/>
        <v>W</v>
      </c>
      <c r="AV9" s="36" t="str">
        <f t="shared" ca="1" si="3"/>
        <v>T</v>
      </c>
      <c r="AW9" s="36" t="str">
        <f t="shared" ca="1" si="3"/>
        <v>F</v>
      </c>
      <c r="AX9" s="36" t="str">
        <f t="shared" ca="1" si="3"/>
        <v>S</v>
      </c>
      <c r="AY9" s="36" t="str">
        <f t="shared" ca="1" si="3"/>
        <v>S</v>
      </c>
      <c r="AZ9" s="36" t="str">
        <f t="shared" ca="1" si="3"/>
        <v>M</v>
      </c>
      <c r="BA9" s="36" t="str">
        <f t="shared" ca="1" si="3"/>
        <v>T</v>
      </c>
      <c r="BB9" s="36" t="str">
        <f t="shared" ca="1" si="3"/>
        <v>W</v>
      </c>
      <c r="BC9" s="36" t="str">
        <f t="shared" ca="1" si="3"/>
        <v>T</v>
      </c>
      <c r="BD9" s="36" t="str">
        <f t="shared" ca="1" si="3"/>
        <v>F</v>
      </c>
      <c r="BE9" s="36" t="str">
        <f t="shared" ca="1" si="3"/>
        <v>S</v>
      </c>
      <c r="BF9" s="36" t="str">
        <f t="shared" ca="1" si="3"/>
        <v>S</v>
      </c>
      <c r="BG9" s="36" t="str">
        <f t="shared" ca="1" si="3"/>
        <v>M</v>
      </c>
      <c r="BH9" s="36" t="str">
        <f t="shared" ca="1" si="3"/>
        <v>T</v>
      </c>
      <c r="BI9" s="36" t="str">
        <f t="shared" ca="1" si="3"/>
        <v>W</v>
      </c>
      <c r="BJ9" s="36" t="str">
        <f t="shared" ca="1" si="3"/>
        <v>T</v>
      </c>
      <c r="BK9" s="36" t="str">
        <f t="shared" ca="1" si="3"/>
        <v>F</v>
      </c>
      <c r="BL9" s="36" t="str">
        <f t="shared" ca="1" si="3"/>
        <v>S</v>
      </c>
      <c r="BM9" s="31"/>
    </row>
    <row r="10" spans="1:68" ht="30" hidden="1" customHeight="1" thickBot="1" x14ac:dyDescent="0.4">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35">
      <c r="A11" s="10"/>
      <c r="B11" s="119" t="s">
        <v>25</v>
      </c>
      <c r="C11" s="21"/>
      <c r="D11" s="21"/>
      <c r="E11" s="22"/>
      <c r="F11" s="23"/>
      <c r="G11" s="24"/>
      <c r="H11" s="19"/>
      <c r="I11" s="123" t="str">
        <f t="shared" ref="I11:X26" ca="1" si="4">IF(AND($C11="Goal",I$7&gt;=$F11,I$7&lt;=$F11+$G11-1),2,IF(AND($C11="Milestone",I$7&gt;=$F11,I$7&lt;=$F11+$G11-1),1,""))</f>
        <v/>
      </c>
      <c r="J11" s="124" t="str">
        <f t="shared" ca="1" si="4"/>
        <v/>
      </c>
      <c r="K11" s="124" t="str">
        <f t="shared" ca="1" si="4"/>
        <v/>
      </c>
      <c r="L11" s="124" t="str">
        <f t="shared" ca="1" si="4"/>
        <v/>
      </c>
      <c r="M11" s="124" t="str">
        <f t="shared" ca="1" si="4"/>
        <v/>
      </c>
      <c r="N11" s="124" t="str">
        <f t="shared" ca="1" si="4"/>
        <v/>
      </c>
      <c r="O11" s="124" t="str">
        <f t="shared" ca="1" si="4"/>
        <v/>
      </c>
      <c r="P11" s="124" t="str">
        <f t="shared" ca="1" si="4"/>
        <v/>
      </c>
      <c r="Q11" s="124" t="str">
        <f t="shared" ca="1" si="4"/>
        <v/>
      </c>
      <c r="R11" s="124" t="str">
        <f t="shared" ca="1" si="4"/>
        <v/>
      </c>
      <c r="S11" s="124" t="str">
        <f t="shared" ca="1" si="4"/>
        <v/>
      </c>
      <c r="T11" s="124" t="str">
        <f t="shared" ca="1" si="4"/>
        <v/>
      </c>
      <c r="U11" s="124" t="str">
        <f t="shared" ca="1" si="4"/>
        <v/>
      </c>
      <c r="V11" s="124" t="str">
        <f t="shared" ca="1" si="4"/>
        <v/>
      </c>
      <c r="W11" s="124" t="str">
        <f t="shared" ca="1" si="4"/>
        <v/>
      </c>
      <c r="X11" s="124" t="str">
        <f t="shared" ca="1" si="4"/>
        <v/>
      </c>
      <c r="Y11" s="124" t="str">
        <f t="shared" ref="Y11:AN26" ca="1" si="5">IF(AND($C11="Goal",Y$7&gt;=$F11,Y$7&lt;=$F11+$G11-1),2,IF(AND($C11="Milestone",Y$7&gt;=$F11,Y$7&lt;=$F11+$G11-1),1,""))</f>
        <v/>
      </c>
      <c r="Z11" s="124" t="str">
        <f t="shared" ca="1" si="5"/>
        <v/>
      </c>
      <c r="AA11" s="124" t="str">
        <f t="shared" ca="1" si="5"/>
        <v/>
      </c>
      <c r="AB11" s="124" t="str">
        <f t="shared" ca="1" si="5"/>
        <v/>
      </c>
      <c r="AC11" s="124" t="str">
        <f t="shared" ca="1" si="5"/>
        <v/>
      </c>
      <c r="AD11" s="124" t="str">
        <f t="shared" ca="1" si="5"/>
        <v/>
      </c>
      <c r="AE11" s="124" t="str">
        <f t="shared" ca="1" si="5"/>
        <v/>
      </c>
      <c r="AF11" s="124" t="str">
        <f t="shared" ca="1" si="5"/>
        <v/>
      </c>
      <c r="AG11" s="124" t="str">
        <f t="shared" ca="1" si="5"/>
        <v/>
      </c>
      <c r="AH11" s="124" t="str">
        <f t="shared" ca="1" si="5"/>
        <v/>
      </c>
      <c r="AI11" s="124" t="str">
        <f t="shared" ca="1" si="5"/>
        <v/>
      </c>
      <c r="AJ11" s="124" t="str">
        <f t="shared" ca="1" si="5"/>
        <v/>
      </c>
      <c r="AK11" s="124" t="str">
        <f t="shared" ca="1" si="5"/>
        <v/>
      </c>
      <c r="AL11" s="124" t="str">
        <f t="shared" ca="1" si="5"/>
        <v/>
      </c>
      <c r="AM11" s="124" t="str">
        <f t="shared" ca="1" si="5"/>
        <v/>
      </c>
      <c r="AN11" s="124" t="str">
        <f t="shared" ca="1" si="5"/>
        <v/>
      </c>
      <c r="AO11" s="124" t="str">
        <f t="shared" ref="AO11:BD26" ca="1" si="6">IF(AND($C11="Goal",AO$7&gt;=$F11,AO$7&lt;=$F11+$G11-1),2,IF(AND($C11="Milestone",AO$7&gt;=$F11,AO$7&lt;=$F11+$G11-1),1,""))</f>
        <v/>
      </c>
      <c r="AP11" s="124" t="str">
        <f t="shared" ca="1" si="6"/>
        <v/>
      </c>
      <c r="AQ11" s="124" t="str">
        <f t="shared" ca="1" si="6"/>
        <v/>
      </c>
      <c r="AR11" s="124" t="str">
        <f t="shared" ca="1" si="6"/>
        <v/>
      </c>
      <c r="AS11" s="124" t="str">
        <f t="shared" ca="1" si="6"/>
        <v/>
      </c>
      <c r="AT11" s="124" t="str">
        <f t="shared" ca="1" si="6"/>
        <v/>
      </c>
      <c r="AU11" s="124" t="str">
        <f t="shared" ca="1" si="6"/>
        <v/>
      </c>
      <c r="AV11" s="124" t="str">
        <f t="shared" ca="1" si="6"/>
        <v/>
      </c>
      <c r="AW11" s="124" t="str">
        <f t="shared" ca="1" si="6"/>
        <v/>
      </c>
      <c r="AX11" s="124" t="str">
        <f t="shared" ca="1" si="6"/>
        <v/>
      </c>
      <c r="AY11" s="124" t="str">
        <f t="shared" ca="1" si="6"/>
        <v/>
      </c>
      <c r="AZ11" s="124" t="str">
        <f t="shared" ca="1" si="6"/>
        <v/>
      </c>
      <c r="BA11" s="124" t="str">
        <f t="shared" ca="1" si="6"/>
        <v/>
      </c>
      <c r="BB11" s="124" t="str">
        <f t="shared" ca="1" si="6"/>
        <v/>
      </c>
      <c r="BC11" s="124" t="str">
        <f t="shared" ca="1" si="6"/>
        <v/>
      </c>
      <c r="BD11" s="124" t="str">
        <f t="shared" ca="1" si="6"/>
        <v/>
      </c>
      <c r="BE11" s="124" t="str">
        <f t="shared" ref="BE11:BL26" ca="1" si="7">IF(AND($C11="Goal",BE$7&gt;=$F11,BE$7&lt;=$F11+$G11-1),2,IF(AND($C11="Milestone",BE$7&gt;=$F11,BE$7&lt;=$F11+$G11-1),1,""))</f>
        <v/>
      </c>
      <c r="BF11" s="124" t="str">
        <f t="shared" ca="1" si="7"/>
        <v/>
      </c>
      <c r="BG11" s="124" t="str">
        <f t="shared" ca="1" si="7"/>
        <v/>
      </c>
      <c r="BH11" s="124" t="str">
        <f t="shared" ca="1" si="7"/>
        <v/>
      </c>
      <c r="BI11" s="124" t="str">
        <f t="shared" ca="1" si="7"/>
        <v/>
      </c>
      <c r="BJ11" s="124" t="str">
        <f t="shared" ca="1" si="7"/>
        <v/>
      </c>
      <c r="BK11" s="124" t="str">
        <f t="shared" ca="1" si="7"/>
        <v/>
      </c>
      <c r="BL11" s="124" t="str">
        <f t="shared" ca="1" si="7"/>
        <v/>
      </c>
      <c r="BM11" s="27"/>
      <c r="BP11" s="40"/>
    </row>
    <row r="12" spans="1:68" s="1" customFormat="1" ht="40.15" customHeight="1" x14ac:dyDescent="0.35">
      <c r="A12" s="10"/>
      <c r="B12" s="25" t="s">
        <v>3</v>
      </c>
      <c r="C12" s="21" t="s">
        <v>7</v>
      </c>
      <c r="D12" s="21" t="s">
        <v>5</v>
      </c>
      <c r="E12" s="22">
        <v>0.25</v>
      </c>
      <c r="F12" s="23">
        <f ca="1">TODAY()</f>
        <v>45195</v>
      </c>
      <c r="G12" s="24">
        <v>3</v>
      </c>
      <c r="H12" s="19"/>
      <c r="I12" s="123" t="str">
        <f ca="1">IF(AND($C12="Goal",I$7&gt;=$F12,I$7&lt;=$F12+$G12-1),2,IF(AND($C12="Milestone",I$7&gt;=$F12,I$7&lt;=$F12+$G12-1),1,""))</f>
        <v/>
      </c>
      <c r="J12" s="124" t="str">
        <f t="shared" ca="1" si="4"/>
        <v/>
      </c>
      <c r="K12" s="124" t="str">
        <f t="shared" ca="1" si="4"/>
        <v/>
      </c>
      <c r="L12" s="124" t="str">
        <f t="shared" ca="1" si="4"/>
        <v/>
      </c>
      <c r="M12" s="124" t="str">
        <f t="shared" ca="1" si="4"/>
        <v/>
      </c>
      <c r="N12" s="124" t="str">
        <f t="shared" ca="1" si="4"/>
        <v/>
      </c>
      <c r="O12" s="124" t="str">
        <f t="shared" ca="1" si="4"/>
        <v/>
      </c>
      <c r="P12" s="124" t="str">
        <f t="shared" ca="1" si="4"/>
        <v/>
      </c>
      <c r="Q12" s="124" t="str">
        <f t="shared" ca="1" si="4"/>
        <v/>
      </c>
      <c r="R12" s="124" t="str">
        <f t="shared" ca="1" si="4"/>
        <v/>
      </c>
      <c r="S12" s="124" t="str">
        <f t="shared" ca="1" si="4"/>
        <v/>
      </c>
      <c r="T12" s="124" t="str">
        <f t="shared" ca="1" si="4"/>
        <v/>
      </c>
      <c r="U12" s="124" t="str">
        <f t="shared" ca="1" si="4"/>
        <v/>
      </c>
      <c r="V12" s="124" t="str">
        <f t="shared" ca="1" si="4"/>
        <v/>
      </c>
      <c r="W12" s="124" t="str">
        <f t="shared" ca="1" si="4"/>
        <v/>
      </c>
      <c r="X12" s="124" t="str">
        <f t="shared" ca="1" si="4"/>
        <v/>
      </c>
      <c r="Y12" s="124" t="str">
        <f t="shared" ca="1" si="5"/>
        <v/>
      </c>
      <c r="Z12" s="124" t="str">
        <f t="shared" ca="1" si="5"/>
        <v/>
      </c>
      <c r="AA12" s="124" t="str">
        <f t="shared" ca="1" si="5"/>
        <v/>
      </c>
      <c r="AB12" s="124" t="str">
        <f t="shared" ca="1" si="5"/>
        <v/>
      </c>
      <c r="AC12" s="124" t="str">
        <f t="shared" ca="1" si="5"/>
        <v/>
      </c>
      <c r="AD12" s="124" t="str">
        <f t="shared" ca="1" si="5"/>
        <v/>
      </c>
      <c r="AE12" s="124" t="str">
        <f t="shared" ca="1" si="5"/>
        <v/>
      </c>
      <c r="AF12" s="124" t="str">
        <f t="shared" ca="1" si="5"/>
        <v/>
      </c>
      <c r="AG12" s="124" t="str">
        <f t="shared" ca="1" si="5"/>
        <v/>
      </c>
      <c r="AH12" s="124" t="str">
        <f t="shared" ca="1" si="5"/>
        <v/>
      </c>
      <c r="AI12" s="124" t="str">
        <f t="shared" ca="1" si="5"/>
        <v/>
      </c>
      <c r="AJ12" s="124" t="str">
        <f t="shared" ca="1" si="5"/>
        <v/>
      </c>
      <c r="AK12" s="124" t="str">
        <f t="shared" ca="1" si="5"/>
        <v/>
      </c>
      <c r="AL12" s="124" t="str">
        <f t="shared" ca="1" si="5"/>
        <v/>
      </c>
      <c r="AM12" s="124" t="str">
        <f t="shared" ca="1" si="5"/>
        <v/>
      </c>
      <c r="AN12" s="124" t="str">
        <f t="shared" ca="1" si="5"/>
        <v/>
      </c>
      <c r="AO12" s="124" t="str">
        <f t="shared" ca="1" si="6"/>
        <v/>
      </c>
      <c r="AP12" s="124" t="str">
        <f t="shared" ca="1" si="6"/>
        <v/>
      </c>
      <c r="AQ12" s="124" t="str">
        <f t="shared" ca="1" si="6"/>
        <v/>
      </c>
      <c r="AR12" s="124" t="str">
        <f t="shared" ca="1" si="6"/>
        <v/>
      </c>
      <c r="AS12" s="124" t="str">
        <f t="shared" ca="1" si="6"/>
        <v/>
      </c>
      <c r="AT12" s="124" t="str">
        <f t="shared" ca="1" si="6"/>
        <v/>
      </c>
      <c r="AU12" s="124" t="str">
        <f t="shared" ca="1" si="6"/>
        <v/>
      </c>
      <c r="AV12" s="124" t="str">
        <f t="shared" ca="1" si="6"/>
        <v/>
      </c>
      <c r="AW12" s="124" t="str">
        <f t="shared" ca="1" si="6"/>
        <v/>
      </c>
      <c r="AX12" s="124" t="str">
        <f t="shared" ca="1" si="6"/>
        <v/>
      </c>
      <c r="AY12" s="124" t="str">
        <f t="shared" ca="1" si="6"/>
        <v/>
      </c>
      <c r="AZ12" s="124" t="str">
        <f t="shared" ca="1" si="6"/>
        <v/>
      </c>
      <c r="BA12" s="124" t="str">
        <f t="shared" ca="1" si="6"/>
        <v/>
      </c>
      <c r="BB12" s="124" t="str">
        <f t="shared" ca="1" si="6"/>
        <v/>
      </c>
      <c r="BC12" s="124" t="str">
        <f t="shared" ca="1" si="6"/>
        <v/>
      </c>
      <c r="BD12" s="124" t="str">
        <f t="shared" ca="1" si="6"/>
        <v/>
      </c>
      <c r="BE12" s="124" t="str">
        <f t="shared" ca="1" si="7"/>
        <v/>
      </c>
      <c r="BF12" s="124" t="str">
        <f t="shared" ca="1" si="7"/>
        <v/>
      </c>
      <c r="BG12" s="124" t="str">
        <f t="shared" ca="1" si="7"/>
        <v/>
      </c>
      <c r="BH12" s="124" t="str">
        <f t="shared" ca="1" si="7"/>
        <v/>
      </c>
      <c r="BI12" s="124" t="str">
        <f t="shared" ca="1" si="7"/>
        <v/>
      </c>
      <c r="BJ12" s="124" t="str">
        <f t="shared" ca="1" si="7"/>
        <v/>
      </c>
      <c r="BK12" s="124" t="str">
        <f t="shared" ca="1" si="7"/>
        <v/>
      </c>
      <c r="BL12" s="124" t="str">
        <f t="shared" ca="1" si="7"/>
        <v/>
      </c>
      <c r="BM12" s="27"/>
    </row>
    <row r="13" spans="1:68" s="1" customFormat="1" ht="40.15" customHeight="1" x14ac:dyDescent="0.35">
      <c r="A13" s="10"/>
      <c r="B13" s="25" t="s">
        <v>4</v>
      </c>
      <c r="C13" s="21" t="s">
        <v>8</v>
      </c>
      <c r="D13" s="21"/>
      <c r="E13" s="22"/>
      <c r="F13" s="23">
        <f ca="1">TODAY()+5</f>
        <v>45200</v>
      </c>
      <c r="G13" s="24">
        <v>1</v>
      </c>
      <c r="H13" s="19"/>
      <c r="I13" s="123">
        <f t="shared" ref="I13:X28" ca="1" si="8">IF(AND($C13="Goal",I$7&gt;=$F13,I$7&lt;=$F13+$G13-1),2,IF(AND($C13="Milestone",I$7&gt;=$F13,I$7&lt;=$F13+$G13-1),1,""))</f>
        <v>1</v>
      </c>
      <c r="J13" s="124" t="str">
        <f t="shared" ca="1" si="4"/>
        <v/>
      </c>
      <c r="K13" s="124" t="str">
        <f t="shared" ca="1" si="4"/>
        <v/>
      </c>
      <c r="L13" s="124" t="str">
        <f t="shared" ca="1" si="4"/>
        <v/>
      </c>
      <c r="M13" s="124" t="str">
        <f t="shared" ca="1" si="4"/>
        <v/>
      </c>
      <c r="N13" s="124" t="str">
        <f t="shared" ca="1" si="4"/>
        <v/>
      </c>
      <c r="O13" s="124" t="str">
        <f t="shared" ca="1" si="4"/>
        <v/>
      </c>
      <c r="P13" s="124" t="str">
        <f t="shared" ca="1" si="4"/>
        <v/>
      </c>
      <c r="Q13" s="124" t="str">
        <f t="shared" ca="1" si="4"/>
        <v/>
      </c>
      <c r="R13" s="124" t="str">
        <f t="shared" ca="1" si="4"/>
        <v/>
      </c>
      <c r="S13" s="124" t="str">
        <f t="shared" ca="1" si="4"/>
        <v/>
      </c>
      <c r="T13" s="124" t="str">
        <f t="shared" ca="1" si="4"/>
        <v/>
      </c>
      <c r="U13" s="124" t="str">
        <f t="shared" ca="1" si="4"/>
        <v/>
      </c>
      <c r="V13" s="124" t="str">
        <f t="shared" ca="1" si="4"/>
        <v/>
      </c>
      <c r="W13" s="124" t="str">
        <f t="shared" ca="1" si="4"/>
        <v/>
      </c>
      <c r="X13" s="124" t="str">
        <f t="shared" ca="1" si="4"/>
        <v/>
      </c>
      <c r="Y13" s="124" t="str">
        <f t="shared" ca="1" si="5"/>
        <v/>
      </c>
      <c r="Z13" s="124" t="str">
        <f t="shared" ca="1" si="5"/>
        <v/>
      </c>
      <c r="AA13" s="124" t="str">
        <f t="shared" ca="1" si="5"/>
        <v/>
      </c>
      <c r="AB13" s="124" t="str">
        <f t="shared" ca="1" si="5"/>
        <v/>
      </c>
      <c r="AC13" s="124" t="str">
        <f t="shared" ca="1" si="5"/>
        <v/>
      </c>
      <c r="AD13" s="124" t="str">
        <f t="shared" ca="1" si="5"/>
        <v/>
      </c>
      <c r="AE13" s="124" t="str">
        <f t="shared" ca="1" si="5"/>
        <v/>
      </c>
      <c r="AF13" s="124" t="str">
        <f t="shared" ca="1" si="5"/>
        <v/>
      </c>
      <c r="AG13" s="124" t="str">
        <f t="shared" ca="1" si="5"/>
        <v/>
      </c>
      <c r="AH13" s="124" t="str">
        <f t="shared" ca="1" si="5"/>
        <v/>
      </c>
      <c r="AI13" s="124" t="str">
        <f t="shared" ca="1" si="5"/>
        <v/>
      </c>
      <c r="AJ13" s="124" t="str">
        <f t="shared" ca="1" si="5"/>
        <v/>
      </c>
      <c r="AK13" s="124" t="str">
        <f t="shared" ca="1" si="5"/>
        <v/>
      </c>
      <c r="AL13" s="124" t="str">
        <f t="shared" ca="1" si="5"/>
        <v/>
      </c>
      <c r="AM13" s="124" t="str">
        <f t="shared" ca="1" si="5"/>
        <v/>
      </c>
      <c r="AN13" s="124" t="str">
        <f t="shared" ca="1" si="5"/>
        <v/>
      </c>
      <c r="AO13" s="124" t="str">
        <f t="shared" ca="1" si="6"/>
        <v/>
      </c>
      <c r="AP13" s="124" t="str">
        <f t="shared" ca="1" si="6"/>
        <v/>
      </c>
      <c r="AQ13" s="124" t="str">
        <f t="shared" ca="1" si="6"/>
        <v/>
      </c>
      <c r="AR13" s="124" t="str">
        <f t="shared" ca="1" si="6"/>
        <v/>
      </c>
      <c r="AS13" s="124" t="str">
        <f t="shared" ca="1" si="6"/>
        <v/>
      </c>
      <c r="AT13" s="124" t="str">
        <f t="shared" ca="1" si="6"/>
        <v/>
      </c>
      <c r="AU13" s="124" t="str">
        <f t="shared" ca="1" si="6"/>
        <v/>
      </c>
      <c r="AV13" s="124" t="str">
        <f t="shared" ca="1" si="6"/>
        <v/>
      </c>
      <c r="AW13" s="124" t="str">
        <f t="shared" ca="1" si="6"/>
        <v/>
      </c>
      <c r="AX13" s="124" t="str">
        <f t="shared" ca="1" si="6"/>
        <v/>
      </c>
      <c r="AY13" s="124" t="str">
        <f t="shared" ca="1" si="6"/>
        <v/>
      </c>
      <c r="AZ13" s="124" t="str">
        <f t="shared" ca="1" si="6"/>
        <v/>
      </c>
      <c r="BA13" s="124" t="str">
        <f t="shared" ca="1" si="6"/>
        <v/>
      </c>
      <c r="BB13" s="124" t="str">
        <f t="shared" ca="1" si="6"/>
        <v/>
      </c>
      <c r="BC13" s="124" t="str">
        <f t="shared" ca="1" si="6"/>
        <v/>
      </c>
      <c r="BD13" s="124" t="str">
        <f t="shared" ca="1" si="6"/>
        <v/>
      </c>
      <c r="BE13" s="124" t="str">
        <f t="shared" ca="1" si="7"/>
        <v/>
      </c>
      <c r="BF13" s="124" t="str">
        <f t="shared" ca="1" si="7"/>
        <v/>
      </c>
      <c r="BG13" s="124" t="str">
        <f t="shared" ca="1" si="7"/>
        <v/>
      </c>
      <c r="BH13" s="124" t="str">
        <f t="shared" ca="1" si="7"/>
        <v/>
      </c>
      <c r="BI13" s="124" t="str">
        <f t="shared" ca="1" si="7"/>
        <v/>
      </c>
      <c r="BJ13" s="124" t="str">
        <f t="shared" ca="1" si="7"/>
        <v/>
      </c>
      <c r="BK13" s="124" t="str">
        <f t="shared" ca="1" si="7"/>
        <v/>
      </c>
      <c r="BL13" s="124" t="str">
        <f t="shared" ca="1" si="7"/>
        <v/>
      </c>
      <c r="BM13" s="27"/>
    </row>
    <row r="14" spans="1:68" s="1" customFormat="1" ht="40.15" customHeight="1" x14ac:dyDescent="0.35">
      <c r="A14" s="9"/>
      <c r="B14" s="25" t="s">
        <v>0</v>
      </c>
      <c r="C14" s="21" t="s">
        <v>12</v>
      </c>
      <c r="D14" s="21"/>
      <c r="E14" s="22">
        <v>0.5</v>
      </c>
      <c r="F14" s="23">
        <f ca="1">F12-3</f>
        <v>45192</v>
      </c>
      <c r="G14" s="24">
        <v>10</v>
      </c>
      <c r="H14" s="19"/>
      <c r="I14" s="123" t="str">
        <f t="shared" ca="1" si="8"/>
        <v/>
      </c>
      <c r="J14" s="124" t="str">
        <f t="shared" ca="1" si="4"/>
        <v/>
      </c>
      <c r="K14" s="124" t="str">
        <f t="shared" ca="1" si="4"/>
        <v/>
      </c>
      <c r="L14" s="124" t="str">
        <f t="shared" ca="1" si="4"/>
        <v/>
      </c>
      <c r="M14" s="124" t="str">
        <f t="shared" ca="1" si="4"/>
        <v/>
      </c>
      <c r="N14" s="124" t="str">
        <f t="shared" ca="1" si="4"/>
        <v/>
      </c>
      <c r="O14" s="124" t="str">
        <f t="shared" ca="1" si="4"/>
        <v/>
      </c>
      <c r="P14" s="124" t="str">
        <f t="shared" ca="1" si="4"/>
        <v/>
      </c>
      <c r="Q14" s="124" t="str">
        <f t="shared" ca="1" si="4"/>
        <v/>
      </c>
      <c r="R14" s="124" t="str">
        <f t="shared" ca="1" si="4"/>
        <v/>
      </c>
      <c r="S14" s="124" t="str">
        <f t="shared" ca="1" si="4"/>
        <v/>
      </c>
      <c r="T14" s="124" t="str">
        <f t="shared" ca="1" si="4"/>
        <v/>
      </c>
      <c r="U14" s="124" t="str">
        <f t="shared" ca="1" si="4"/>
        <v/>
      </c>
      <c r="V14" s="124" t="str">
        <f t="shared" ca="1" si="4"/>
        <v/>
      </c>
      <c r="W14" s="124" t="str">
        <f t="shared" ca="1" si="4"/>
        <v/>
      </c>
      <c r="X14" s="124" t="str">
        <f t="shared" ca="1" si="4"/>
        <v/>
      </c>
      <c r="Y14" s="124" t="str">
        <f t="shared" ca="1" si="5"/>
        <v/>
      </c>
      <c r="Z14" s="124" t="str">
        <f t="shared" ca="1" si="5"/>
        <v/>
      </c>
      <c r="AA14" s="124" t="str">
        <f t="shared" ca="1" si="5"/>
        <v/>
      </c>
      <c r="AB14" s="124" t="str">
        <f t="shared" ca="1" si="5"/>
        <v/>
      </c>
      <c r="AC14" s="124" t="str">
        <f t="shared" ca="1" si="5"/>
        <v/>
      </c>
      <c r="AD14" s="124" t="str">
        <f t="shared" ca="1" si="5"/>
        <v/>
      </c>
      <c r="AE14" s="124" t="str">
        <f t="shared" ca="1" si="5"/>
        <v/>
      </c>
      <c r="AF14" s="124" t="str">
        <f t="shared" ca="1" si="5"/>
        <v/>
      </c>
      <c r="AG14" s="124" t="str">
        <f t="shared" ca="1" si="5"/>
        <v/>
      </c>
      <c r="AH14" s="124" t="str">
        <f t="shared" ca="1" si="5"/>
        <v/>
      </c>
      <c r="AI14" s="124" t="str">
        <f t="shared" ca="1" si="5"/>
        <v/>
      </c>
      <c r="AJ14" s="124" t="str">
        <f t="shared" ca="1" si="5"/>
        <v/>
      </c>
      <c r="AK14" s="124" t="str">
        <f t="shared" ca="1" si="5"/>
        <v/>
      </c>
      <c r="AL14" s="124" t="str">
        <f t="shared" ca="1" si="5"/>
        <v/>
      </c>
      <c r="AM14" s="124" t="str">
        <f t="shared" ca="1" si="5"/>
        <v/>
      </c>
      <c r="AN14" s="124" t="str">
        <f t="shared" ca="1" si="5"/>
        <v/>
      </c>
      <c r="AO14" s="124" t="str">
        <f t="shared" ca="1" si="6"/>
        <v/>
      </c>
      <c r="AP14" s="124" t="str">
        <f t="shared" ca="1" si="6"/>
        <v/>
      </c>
      <c r="AQ14" s="124" t="str">
        <f t="shared" ca="1" si="6"/>
        <v/>
      </c>
      <c r="AR14" s="124" t="str">
        <f t="shared" ca="1" si="6"/>
        <v/>
      </c>
      <c r="AS14" s="124" t="str">
        <f t="shared" ca="1" si="6"/>
        <v/>
      </c>
      <c r="AT14" s="124" t="str">
        <f t="shared" ca="1" si="6"/>
        <v/>
      </c>
      <c r="AU14" s="124" t="str">
        <f t="shared" ca="1" si="6"/>
        <v/>
      </c>
      <c r="AV14" s="124" t="str">
        <f t="shared" ca="1" si="6"/>
        <v/>
      </c>
      <c r="AW14" s="124" t="str">
        <f t="shared" ca="1" si="6"/>
        <v/>
      </c>
      <c r="AX14" s="124" t="str">
        <f t="shared" ca="1" si="6"/>
        <v/>
      </c>
      <c r="AY14" s="124" t="str">
        <f t="shared" ca="1" si="6"/>
        <v/>
      </c>
      <c r="AZ14" s="124" t="str">
        <f t="shared" ca="1" si="6"/>
        <v/>
      </c>
      <c r="BA14" s="124" t="str">
        <f t="shared" ca="1" si="6"/>
        <v/>
      </c>
      <c r="BB14" s="124" t="str">
        <f t="shared" ca="1" si="6"/>
        <v/>
      </c>
      <c r="BC14" s="124" t="str">
        <f t="shared" ca="1" si="6"/>
        <v/>
      </c>
      <c r="BD14" s="124" t="str">
        <f t="shared" ca="1" si="6"/>
        <v/>
      </c>
      <c r="BE14" s="124" t="str">
        <f t="shared" ca="1" si="7"/>
        <v/>
      </c>
      <c r="BF14" s="124" t="str">
        <f t="shared" ca="1" si="7"/>
        <v/>
      </c>
      <c r="BG14" s="124" t="str">
        <f t="shared" ca="1" si="7"/>
        <v/>
      </c>
      <c r="BH14" s="124" t="str">
        <f t="shared" ca="1" si="7"/>
        <v/>
      </c>
      <c r="BI14" s="124" t="str">
        <f t="shared" ca="1" si="7"/>
        <v/>
      </c>
      <c r="BJ14" s="124" t="str">
        <f t="shared" ca="1" si="7"/>
        <v/>
      </c>
      <c r="BK14" s="124" t="str">
        <f t="shared" ca="1" si="7"/>
        <v/>
      </c>
      <c r="BL14" s="124" t="str">
        <f t="shared" ca="1" si="7"/>
        <v/>
      </c>
      <c r="BM14" s="27"/>
    </row>
    <row r="15" spans="1:68" s="1" customFormat="1" ht="40.15" customHeight="1" x14ac:dyDescent="0.35">
      <c r="A15" s="9"/>
      <c r="B15" s="25" t="s">
        <v>1</v>
      </c>
      <c r="C15" s="21" t="s">
        <v>8</v>
      </c>
      <c r="D15" s="21"/>
      <c r="E15" s="22"/>
      <c r="F15" s="23">
        <f ca="1">F12+20</f>
        <v>45215</v>
      </c>
      <c r="G15" s="24">
        <v>1</v>
      </c>
      <c r="H15" s="19"/>
      <c r="I15" s="123" t="str">
        <f t="shared" ca="1" si="8"/>
        <v/>
      </c>
      <c r="J15" s="124" t="str">
        <f t="shared" ca="1" si="4"/>
        <v/>
      </c>
      <c r="K15" s="124" t="str">
        <f t="shared" ca="1" si="4"/>
        <v/>
      </c>
      <c r="L15" s="124" t="str">
        <f t="shared" ca="1" si="4"/>
        <v/>
      </c>
      <c r="M15" s="124" t="str">
        <f t="shared" ca="1" si="4"/>
        <v/>
      </c>
      <c r="N15" s="124" t="str">
        <f t="shared" ca="1" si="4"/>
        <v/>
      </c>
      <c r="O15" s="124" t="str">
        <f t="shared" ca="1" si="4"/>
        <v/>
      </c>
      <c r="P15" s="124" t="str">
        <f t="shared" ca="1" si="4"/>
        <v/>
      </c>
      <c r="Q15" s="124" t="str">
        <f t="shared" ca="1" si="4"/>
        <v/>
      </c>
      <c r="R15" s="124" t="str">
        <f t="shared" ca="1" si="4"/>
        <v/>
      </c>
      <c r="S15" s="124" t="str">
        <f t="shared" ca="1" si="4"/>
        <v/>
      </c>
      <c r="T15" s="124" t="str">
        <f t="shared" ca="1" si="4"/>
        <v/>
      </c>
      <c r="U15" s="124" t="str">
        <f t="shared" ca="1" si="4"/>
        <v/>
      </c>
      <c r="V15" s="124" t="str">
        <f t="shared" ca="1" si="4"/>
        <v/>
      </c>
      <c r="W15" s="124" t="str">
        <f t="shared" ca="1" si="4"/>
        <v/>
      </c>
      <c r="X15" s="124">
        <f t="shared" ca="1" si="4"/>
        <v>1</v>
      </c>
      <c r="Y15" s="124" t="str">
        <f t="shared" ca="1" si="5"/>
        <v/>
      </c>
      <c r="Z15" s="124" t="str">
        <f t="shared" ca="1" si="5"/>
        <v/>
      </c>
      <c r="AA15" s="124" t="str">
        <f t="shared" ca="1" si="5"/>
        <v/>
      </c>
      <c r="AB15" s="124" t="str">
        <f t="shared" ca="1" si="5"/>
        <v/>
      </c>
      <c r="AC15" s="124" t="str">
        <f t="shared" ca="1" si="5"/>
        <v/>
      </c>
      <c r="AD15" s="124" t="str">
        <f t="shared" ca="1" si="5"/>
        <v/>
      </c>
      <c r="AE15" s="124" t="str">
        <f t="shared" ca="1" si="5"/>
        <v/>
      </c>
      <c r="AF15" s="124" t="str">
        <f t="shared" ca="1" si="5"/>
        <v/>
      </c>
      <c r="AG15" s="124" t="str">
        <f t="shared" ca="1" si="5"/>
        <v/>
      </c>
      <c r="AH15" s="124" t="str">
        <f t="shared" ca="1" si="5"/>
        <v/>
      </c>
      <c r="AI15" s="124" t="str">
        <f t="shared" ca="1" si="5"/>
        <v/>
      </c>
      <c r="AJ15" s="124" t="str">
        <f t="shared" ca="1" si="5"/>
        <v/>
      </c>
      <c r="AK15" s="124" t="str">
        <f t="shared" ca="1" si="5"/>
        <v/>
      </c>
      <c r="AL15" s="124" t="str">
        <f t="shared" ca="1" si="5"/>
        <v/>
      </c>
      <c r="AM15" s="124" t="str">
        <f t="shared" ca="1" si="5"/>
        <v/>
      </c>
      <c r="AN15" s="124" t="str">
        <f t="shared" ca="1" si="5"/>
        <v/>
      </c>
      <c r="AO15" s="124" t="str">
        <f t="shared" ca="1" si="6"/>
        <v/>
      </c>
      <c r="AP15" s="124" t="str">
        <f t="shared" ca="1" si="6"/>
        <v/>
      </c>
      <c r="AQ15" s="124" t="str">
        <f t="shared" ca="1" si="6"/>
        <v/>
      </c>
      <c r="AR15" s="124" t="str">
        <f t="shared" ca="1" si="6"/>
        <v/>
      </c>
      <c r="AS15" s="124" t="str">
        <f t="shared" ca="1" si="6"/>
        <v/>
      </c>
      <c r="AT15" s="124" t="str">
        <f t="shared" ca="1" si="6"/>
        <v/>
      </c>
      <c r="AU15" s="124" t="str">
        <f t="shared" ca="1" si="6"/>
        <v/>
      </c>
      <c r="AV15" s="124" t="str">
        <f t="shared" ca="1" si="6"/>
        <v/>
      </c>
      <c r="AW15" s="124" t="str">
        <f t="shared" ca="1" si="6"/>
        <v/>
      </c>
      <c r="AX15" s="124" t="str">
        <f t="shared" ca="1" si="6"/>
        <v/>
      </c>
      <c r="AY15" s="124" t="str">
        <f t="shared" ca="1" si="6"/>
        <v/>
      </c>
      <c r="AZ15" s="124" t="str">
        <f t="shared" ca="1" si="6"/>
        <v/>
      </c>
      <c r="BA15" s="124" t="str">
        <f t="shared" ca="1" si="6"/>
        <v/>
      </c>
      <c r="BB15" s="124" t="str">
        <f t="shared" ca="1" si="6"/>
        <v/>
      </c>
      <c r="BC15" s="124" t="str">
        <f t="shared" ca="1" si="6"/>
        <v/>
      </c>
      <c r="BD15" s="124" t="str">
        <f t="shared" ca="1" si="6"/>
        <v/>
      </c>
      <c r="BE15" s="124" t="str">
        <f t="shared" ca="1" si="7"/>
        <v/>
      </c>
      <c r="BF15" s="124" t="str">
        <f t="shared" ca="1" si="7"/>
        <v/>
      </c>
      <c r="BG15" s="124" t="str">
        <f t="shared" ca="1" si="7"/>
        <v/>
      </c>
      <c r="BH15" s="124" t="str">
        <f t="shared" ca="1" si="7"/>
        <v/>
      </c>
      <c r="BI15" s="124" t="str">
        <f t="shared" ca="1" si="7"/>
        <v/>
      </c>
      <c r="BJ15" s="124" t="str">
        <f t="shared" ca="1" si="7"/>
        <v/>
      </c>
      <c r="BK15" s="124" t="str">
        <f t="shared" ca="1" si="7"/>
        <v/>
      </c>
      <c r="BL15" s="124" t="str">
        <f t="shared" ca="1" si="7"/>
        <v/>
      </c>
      <c r="BM15" s="27"/>
    </row>
    <row r="16" spans="1:68" s="1" customFormat="1" ht="40.15" customHeight="1" x14ac:dyDescent="0.35">
      <c r="A16" s="9"/>
      <c r="B16" s="25" t="s">
        <v>2</v>
      </c>
      <c r="C16" s="21" t="s">
        <v>11</v>
      </c>
      <c r="D16" s="21"/>
      <c r="E16" s="22">
        <v>0.1</v>
      </c>
      <c r="F16" s="23">
        <f ca="1">F12+6</f>
        <v>45201</v>
      </c>
      <c r="G16" s="24">
        <v>6</v>
      </c>
      <c r="H16" s="19"/>
      <c r="I16" s="123" t="str">
        <f t="shared" ca="1" si="8"/>
        <v/>
      </c>
      <c r="J16" s="124" t="str">
        <f t="shared" ca="1" si="4"/>
        <v/>
      </c>
      <c r="K16" s="124" t="str">
        <f t="shared" ca="1" si="4"/>
        <v/>
      </c>
      <c r="L16" s="124" t="str">
        <f t="shared" ca="1" si="4"/>
        <v/>
      </c>
      <c r="M16" s="124" t="str">
        <f t="shared" ca="1" si="4"/>
        <v/>
      </c>
      <c r="N16" s="124" t="str">
        <f t="shared" ca="1" si="4"/>
        <v/>
      </c>
      <c r="O16" s="124" t="str">
        <f t="shared" ca="1" si="4"/>
        <v/>
      </c>
      <c r="P16" s="124" t="str">
        <f t="shared" ca="1" si="4"/>
        <v/>
      </c>
      <c r="Q16" s="124" t="str">
        <f t="shared" ca="1" si="4"/>
        <v/>
      </c>
      <c r="R16" s="124" t="str">
        <f t="shared" ca="1" si="4"/>
        <v/>
      </c>
      <c r="S16" s="124" t="str">
        <f t="shared" ca="1" si="4"/>
        <v/>
      </c>
      <c r="T16" s="124" t="str">
        <f t="shared" ca="1" si="4"/>
        <v/>
      </c>
      <c r="U16" s="124" t="str">
        <f t="shared" ca="1" si="4"/>
        <v/>
      </c>
      <c r="V16" s="124" t="str">
        <f t="shared" ca="1" si="4"/>
        <v/>
      </c>
      <c r="W16" s="124" t="str">
        <f t="shared" ca="1" si="4"/>
        <v/>
      </c>
      <c r="X16" s="124" t="str">
        <f t="shared" ca="1" si="4"/>
        <v/>
      </c>
      <c r="Y16" s="124" t="str">
        <f t="shared" ca="1" si="5"/>
        <v/>
      </c>
      <c r="Z16" s="124" t="str">
        <f t="shared" ca="1" si="5"/>
        <v/>
      </c>
      <c r="AA16" s="124" t="str">
        <f t="shared" ca="1" si="5"/>
        <v/>
      </c>
      <c r="AB16" s="124" t="str">
        <f t="shared" ca="1" si="5"/>
        <v/>
      </c>
      <c r="AC16" s="124" t="str">
        <f t="shared" ca="1" si="5"/>
        <v/>
      </c>
      <c r="AD16" s="124" t="str">
        <f t="shared" ca="1" si="5"/>
        <v/>
      </c>
      <c r="AE16" s="124" t="str">
        <f t="shared" ca="1" si="5"/>
        <v/>
      </c>
      <c r="AF16" s="124" t="str">
        <f t="shared" ca="1" si="5"/>
        <v/>
      </c>
      <c r="AG16" s="124" t="str">
        <f t="shared" ca="1" si="5"/>
        <v/>
      </c>
      <c r="AH16" s="124" t="str">
        <f t="shared" ca="1" si="5"/>
        <v/>
      </c>
      <c r="AI16" s="124" t="str">
        <f t="shared" ca="1" si="5"/>
        <v/>
      </c>
      <c r="AJ16" s="124" t="str">
        <f t="shared" ca="1" si="5"/>
        <v/>
      </c>
      <c r="AK16" s="124" t="str">
        <f t="shared" ca="1" si="5"/>
        <v/>
      </c>
      <c r="AL16" s="124" t="str">
        <f t="shared" ca="1" si="5"/>
        <v/>
      </c>
      <c r="AM16" s="124" t="str">
        <f t="shared" ca="1" si="5"/>
        <v/>
      </c>
      <c r="AN16" s="124" t="str">
        <f t="shared" ca="1" si="5"/>
        <v/>
      </c>
      <c r="AO16" s="124" t="str">
        <f t="shared" ca="1" si="6"/>
        <v/>
      </c>
      <c r="AP16" s="124" t="str">
        <f t="shared" ca="1" si="6"/>
        <v/>
      </c>
      <c r="AQ16" s="124" t="str">
        <f t="shared" ca="1" si="6"/>
        <v/>
      </c>
      <c r="AR16" s="124" t="str">
        <f t="shared" ca="1" si="6"/>
        <v/>
      </c>
      <c r="AS16" s="124" t="str">
        <f t="shared" ca="1" si="6"/>
        <v/>
      </c>
      <c r="AT16" s="124" t="str">
        <f t="shared" ca="1" si="6"/>
        <v/>
      </c>
      <c r="AU16" s="124" t="str">
        <f t="shared" ca="1" si="6"/>
        <v/>
      </c>
      <c r="AV16" s="124" t="str">
        <f t="shared" ca="1" si="6"/>
        <v/>
      </c>
      <c r="AW16" s="124" t="str">
        <f t="shared" ca="1" si="6"/>
        <v/>
      </c>
      <c r="AX16" s="124" t="str">
        <f t="shared" ca="1" si="6"/>
        <v/>
      </c>
      <c r="AY16" s="124" t="str">
        <f t="shared" ca="1" si="6"/>
        <v/>
      </c>
      <c r="AZ16" s="124" t="str">
        <f t="shared" ca="1" si="6"/>
        <v/>
      </c>
      <c r="BA16" s="124" t="str">
        <f t="shared" ca="1" si="6"/>
        <v/>
      </c>
      <c r="BB16" s="124" t="str">
        <f t="shared" ca="1" si="6"/>
        <v/>
      </c>
      <c r="BC16" s="124" t="str">
        <f t="shared" ca="1" si="6"/>
        <v/>
      </c>
      <c r="BD16" s="124" t="str">
        <f t="shared" ca="1" si="6"/>
        <v/>
      </c>
      <c r="BE16" s="124" t="str">
        <f t="shared" ca="1" si="7"/>
        <v/>
      </c>
      <c r="BF16" s="124" t="str">
        <f t="shared" ca="1" si="7"/>
        <v/>
      </c>
      <c r="BG16" s="124" t="str">
        <f t="shared" ca="1" si="7"/>
        <v/>
      </c>
      <c r="BH16" s="124" t="str">
        <f t="shared" ca="1" si="7"/>
        <v/>
      </c>
      <c r="BI16" s="124" t="str">
        <f t="shared" ca="1" si="7"/>
        <v/>
      </c>
      <c r="BJ16" s="124" t="str">
        <f t="shared" ca="1" si="7"/>
        <v/>
      </c>
      <c r="BK16" s="124" t="str">
        <f t="shared" ca="1" si="7"/>
        <v/>
      </c>
      <c r="BL16" s="124" t="str">
        <f t="shared" ca="1" si="7"/>
        <v/>
      </c>
      <c r="BM16" s="27"/>
    </row>
    <row r="17" spans="1:65" s="1" customFormat="1" ht="40.15" customHeight="1" x14ac:dyDescent="0.35">
      <c r="A17" s="10"/>
      <c r="B17" s="119" t="s">
        <v>26</v>
      </c>
      <c r="C17" s="21"/>
      <c r="D17" s="21"/>
      <c r="E17" s="22"/>
      <c r="F17" s="23"/>
      <c r="G17" s="24"/>
      <c r="H17" s="19"/>
      <c r="I17" s="123" t="str">
        <f t="shared" ca="1" si="8"/>
        <v/>
      </c>
      <c r="J17" s="124" t="str">
        <f t="shared" ca="1" si="4"/>
        <v/>
      </c>
      <c r="K17" s="124" t="str">
        <f t="shared" ca="1" si="4"/>
        <v/>
      </c>
      <c r="L17" s="124" t="str">
        <f t="shared" ca="1" si="4"/>
        <v/>
      </c>
      <c r="M17" s="124" t="str">
        <f t="shared" ca="1" si="4"/>
        <v/>
      </c>
      <c r="N17" s="124" t="str">
        <f t="shared" ca="1" si="4"/>
        <v/>
      </c>
      <c r="O17" s="124" t="str">
        <f t="shared" ca="1" si="4"/>
        <v/>
      </c>
      <c r="P17" s="124" t="str">
        <f t="shared" ca="1" si="4"/>
        <v/>
      </c>
      <c r="Q17" s="124" t="str">
        <f t="shared" ca="1" si="4"/>
        <v/>
      </c>
      <c r="R17" s="124" t="str">
        <f t="shared" ca="1" si="4"/>
        <v/>
      </c>
      <c r="S17" s="124" t="str">
        <f t="shared" ca="1" si="4"/>
        <v/>
      </c>
      <c r="T17" s="124" t="str">
        <f t="shared" ca="1" si="4"/>
        <v/>
      </c>
      <c r="U17" s="124" t="str">
        <f t="shared" ca="1" si="4"/>
        <v/>
      </c>
      <c r="V17" s="124" t="str">
        <f t="shared" ca="1" si="4"/>
        <v/>
      </c>
      <c r="W17" s="124" t="str">
        <f t="shared" ca="1" si="4"/>
        <v/>
      </c>
      <c r="X17" s="124" t="str">
        <f t="shared" ca="1" si="4"/>
        <v/>
      </c>
      <c r="Y17" s="124" t="str">
        <f t="shared" ca="1" si="5"/>
        <v/>
      </c>
      <c r="Z17" s="124" t="str">
        <f t="shared" ca="1" si="5"/>
        <v/>
      </c>
      <c r="AA17" s="124" t="str">
        <f t="shared" ca="1" si="5"/>
        <v/>
      </c>
      <c r="AB17" s="124" t="str">
        <f t="shared" ca="1" si="5"/>
        <v/>
      </c>
      <c r="AC17" s="124" t="str">
        <f t="shared" ca="1" si="5"/>
        <v/>
      </c>
      <c r="AD17" s="124" t="str">
        <f t="shared" ca="1" si="5"/>
        <v/>
      </c>
      <c r="AE17" s="124" t="str">
        <f t="shared" ca="1" si="5"/>
        <v/>
      </c>
      <c r="AF17" s="124" t="str">
        <f t="shared" ca="1" si="5"/>
        <v/>
      </c>
      <c r="AG17" s="124" t="str">
        <f t="shared" ca="1" si="5"/>
        <v/>
      </c>
      <c r="AH17" s="124" t="str">
        <f t="shared" ca="1" si="5"/>
        <v/>
      </c>
      <c r="AI17" s="124" t="str">
        <f t="shared" ca="1" si="5"/>
        <v/>
      </c>
      <c r="AJ17" s="124" t="str">
        <f t="shared" ca="1" si="5"/>
        <v/>
      </c>
      <c r="AK17" s="124" t="str">
        <f t="shared" ca="1" si="5"/>
        <v/>
      </c>
      <c r="AL17" s="124" t="str">
        <f t="shared" ca="1" si="5"/>
        <v/>
      </c>
      <c r="AM17" s="124" t="str">
        <f t="shared" ca="1" si="5"/>
        <v/>
      </c>
      <c r="AN17" s="124" t="str">
        <f t="shared" ca="1" si="5"/>
        <v/>
      </c>
      <c r="AO17" s="124" t="str">
        <f t="shared" ca="1" si="6"/>
        <v/>
      </c>
      <c r="AP17" s="124" t="str">
        <f t="shared" ca="1" si="6"/>
        <v/>
      </c>
      <c r="AQ17" s="124" t="str">
        <f t="shared" ca="1" si="6"/>
        <v/>
      </c>
      <c r="AR17" s="124" t="str">
        <f t="shared" ca="1" si="6"/>
        <v/>
      </c>
      <c r="AS17" s="124" t="str">
        <f t="shared" ca="1" si="6"/>
        <v/>
      </c>
      <c r="AT17" s="124" t="str">
        <f t="shared" ca="1" si="6"/>
        <v/>
      </c>
      <c r="AU17" s="124" t="str">
        <f t="shared" ca="1" si="6"/>
        <v/>
      </c>
      <c r="AV17" s="124" t="str">
        <f t="shared" ca="1" si="6"/>
        <v/>
      </c>
      <c r="AW17" s="124" t="str">
        <f t="shared" ca="1" si="6"/>
        <v/>
      </c>
      <c r="AX17" s="124" t="str">
        <f t="shared" ca="1" si="6"/>
        <v/>
      </c>
      <c r="AY17" s="124" t="str">
        <f t="shared" ca="1" si="6"/>
        <v/>
      </c>
      <c r="AZ17" s="124" t="str">
        <f t="shared" ca="1" si="6"/>
        <v/>
      </c>
      <c r="BA17" s="124" t="str">
        <f t="shared" ca="1" si="6"/>
        <v/>
      </c>
      <c r="BB17" s="124" t="str">
        <f t="shared" ca="1" si="6"/>
        <v/>
      </c>
      <c r="BC17" s="124" t="str">
        <f t="shared" ca="1" si="6"/>
        <v/>
      </c>
      <c r="BD17" s="124" t="str">
        <f t="shared" ca="1" si="6"/>
        <v/>
      </c>
      <c r="BE17" s="124" t="str">
        <f t="shared" ca="1" si="7"/>
        <v/>
      </c>
      <c r="BF17" s="124" t="str">
        <f t="shared" ca="1" si="7"/>
        <v/>
      </c>
      <c r="BG17" s="124" t="str">
        <f t="shared" ca="1" si="7"/>
        <v/>
      </c>
      <c r="BH17" s="124" t="str">
        <f t="shared" ca="1" si="7"/>
        <v/>
      </c>
      <c r="BI17" s="124" t="str">
        <f t="shared" ca="1" si="7"/>
        <v/>
      </c>
      <c r="BJ17" s="124" t="str">
        <f t="shared" ca="1" si="7"/>
        <v/>
      </c>
      <c r="BK17" s="124" t="str">
        <f t="shared" ca="1" si="7"/>
        <v/>
      </c>
      <c r="BL17" s="124" t="str">
        <f t="shared" ca="1" si="7"/>
        <v/>
      </c>
      <c r="BM17" s="27"/>
    </row>
    <row r="18" spans="1:65" s="1" customFormat="1" ht="40.15" customHeight="1" x14ac:dyDescent="0.35">
      <c r="A18" s="10"/>
      <c r="B18" s="25" t="s">
        <v>3</v>
      </c>
      <c r="C18" s="21" t="s">
        <v>13</v>
      </c>
      <c r="D18" s="21"/>
      <c r="E18" s="22">
        <v>0.6</v>
      </c>
      <c r="F18" s="23">
        <f ca="1">F12+6</f>
        <v>45201</v>
      </c>
      <c r="G18" s="24">
        <v>13</v>
      </c>
      <c r="H18" s="19"/>
      <c r="I18" s="123" t="str">
        <f t="shared" ca="1" si="8"/>
        <v/>
      </c>
      <c r="J18" s="124" t="str">
        <f t="shared" ca="1" si="4"/>
        <v/>
      </c>
      <c r="K18" s="124" t="str">
        <f t="shared" ca="1" si="4"/>
        <v/>
      </c>
      <c r="L18" s="124" t="str">
        <f t="shared" ca="1" si="4"/>
        <v/>
      </c>
      <c r="M18" s="124" t="str">
        <f t="shared" ca="1" si="4"/>
        <v/>
      </c>
      <c r="N18" s="124" t="str">
        <f t="shared" ca="1" si="4"/>
        <v/>
      </c>
      <c r="O18" s="124" t="str">
        <f t="shared" ca="1" si="4"/>
        <v/>
      </c>
      <c r="P18" s="124" t="str">
        <f t="shared" ca="1" si="4"/>
        <v/>
      </c>
      <c r="Q18" s="124" t="str">
        <f t="shared" ca="1" si="4"/>
        <v/>
      </c>
      <c r="R18" s="124" t="str">
        <f t="shared" ca="1" si="4"/>
        <v/>
      </c>
      <c r="S18" s="124" t="str">
        <f t="shared" ca="1" si="4"/>
        <v/>
      </c>
      <c r="T18" s="124" t="str">
        <f t="shared" ca="1" si="4"/>
        <v/>
      </c>
      <c r="U18" s="124" t="str">
        <f t="shared" ca="1" si="4"/>
        <v/>
      </c>
      <c r="V18" s="124" t="str">
        <f t="shared" ca="1" si="4"/>
        <v/>
      </c>
      <c r="W18" s="124" t="str">
        <f t="shared" ca="1" si="4"/>
        <v/>
      </c>
      <c r="X18" s="124" t="str">
        <f t="shared" ca="1" si="4"/>
        <v/>
      </c>
      <c r="Y18" s="124" t="str">
        <f t="shared" ca="1" si="5"/>
        <v/>
      </c>
      <c r="Z18" s="124" t="str">
        <f t="shared" ca="1" si="5"/>
        <v/>
      </c>
      <c r="AA18" s="124" t="str">
        <f t="shared" ca="1" si="5"/>
        <v/>
      </c>
      <c r="AB18" s="124" t="str">
        <f t="shared" ca="1" si="5"/>
        <v/>
      </c>
      <c r="AC18" s="124" t="str">
        <f t="shared" ca="1" si="5"/>
        <v/>
      </c>
      <c r="AD18" s="124" t="str">
        <f t="shared" ca="1" si="5"/>
        <v/>
      </c>
      <c r="AE18" s="124" t="str">
        <f t="shared" ca="1" si="5"/>
        <v/>
      </c>
      <c r="AF18" s="124" t="str">
        <f t="shared" ca="1" si="5"/>
        <v/>
      </c>
      <c r="AG18" s="124" t="str">
        <f t="shared" ca="1" si="5"/>
        <v/>
      </c>
      <c r="AH18" s="124" t="str">
        <f t="shared" ca="1" si="5"/>
        <v/>
      </c>
      <c r="AI18" s="124" t="str">
        <f t="shared" ca="1" si="5"/>
        <v/>
      </c>
      <c r="AJ18" s="124" t="str">
        <f t="shared" ca="1" si="5"/>
        <v/>
      </c>
      <c r="AK18" s="124" t="str">
        <f t="shared" ca="1" si="5"/>
        <v/>
      </c>
      <c r="AL18" s="124" t="str">
        <f t="shared" ca="1" si="5"/>
        <v/>
      </c>
      <c r="AM18" s="124" t="str">
        <f t="shared" ca="1" si="5"/>
        <v/>
      </c>
      <c r="AN18" s="124" t="str">
        <f t="shared" ca="1" si="5"/>
        <v/>
      </c>
      <c r="AO18" s="124" t="str">
        <f t="shared" ca="1" si="6"/>
        <v/>
      </c>
      <c r="AP18" s="124" t="str">
        <f t="shared" ca="1" si="6"/>
        <v/>
      </c>
      <c r="AQ18" s="124" t="str">
        <f t="shared" ca="1" si="6"/>
        <v/>
      </c>
      <c r="AR18" s="124" t="str">
        <f t="shared" ca="1" si="6"/>
        <v/>
      </c>
      <c r="AS18" s="124" t="str">
        <f t="shared" ca="1" si="6"/>
        <v/>
      </c>
      <c r="AT18" s="124" t="str">
        <f t="shared" ca="1" si="6"/>
        <v/>
      </c>
      <c r="AU18" s="124" t="str">
        <f t="shared" ca="1" si="6"/>
        <v/>
      </c>
      <c r="AV18" s="124" t="str">
        <f t="shared" ca="1" si="6"/>
        <v/>
      </c>
      <c r="AW18" s="124" t="str">
        <f t="shared" ca="1" si="6"/>
        <v/>
      </c>
      <c r="AX18" s="124" t="str">
        <f t="shared" ca="1" si="6"/>
        <v/>
      </c>
      <c r="AY18" s="124" t="str">
        <f t="shared" ca="1" si="6"/>
        <v/>
      </c>
      <c r="AZ18" s="124" t="str">
        <f t="shared" ca="1" si="6"/>
        <v/>
      </c>
      <c r="BA18" s="124" t="str">
        <f t="shared" ca="1" si="6"/>
        <v/>
      </c>
      <c r="BB18" s="124" t="str">
        <f t="shared" ca="1" si="6"/>
        <v/>
      </c>
      <c r="BC18" s="124" t="str">
        <f t="shared" ca="1" si="6"/>
        <v/>
      </c>
      <c r="BD18" s="124" t="str">
        <f t="shared" ca="1" si="6"/>
        <v/>
      </c>
      <c r="BE18" s="124" t="str">
        <f t="shared" ca="1" si="7"/>
        <v/>
      </c>
      <c r="BF18" s="124" t="str">
        <f t="shared" ca="1" si="7"/>
        <v/>
      </c>
      <c r="BG18" s="124" t="str">
        <f t="shared" ca="1" si="7"/>
        <v/>
      </c>
      <c r="BH18" s="124" t="str">
        <f t="shared" ca="1" si="7"/>
        <v/>
      </c>
      <c r="BI18" s="124" t="str">
        <f t="shared" ca="1" si="7"/>
        <v/>
      </c>
      <c r="BJ18" s="124" t="str">
        <f t="shared" ca="1" si="7"/>
        <v/>
      </c>
      <c r="BK18" s="124" t="str">
        <f t="shared" ca="1" si="7"/>
        <v/>
      </c>
      <c r="BL18" s="124" t="str">
        <f t="shared" ca="1" si="7"/>
        <v/>
      </c>
      <c r="BM18" s="27"/>
    </row>
    <row r="19" spans="1:65" s="1" customFormat="1" ht="40.15" customHeight="1" x14ac:dyDescent="0.35">
      <c r="A19" s="9"/>
      <c r="B19" s="25" t="s">
        <v>4</v>
      </c>
      <c r="C19" s="21" t="s">
        <v>14</v>
      </c>
      <c r="D19" s="21"/>
      <c r="E19" s="22">
        <v>0.5</v>
      </c>
      <c r="F19" s="23">
        <f ca="1">F18+2</f>
        <v>45203</v>
      </c>
      <c r="G19" s="24">
        <v>9</v>
      </c>
      <c r="H19" s="19"/>
      <c r="I19" s="123" t="str">
        <f t="shared" ca="1" si="8"/>
        <v/>
      </c>
      <c r="J19" s="124" t="str">
        <f t="shared" ca="1" si="4"/>
        <v/>
      </c>
      <c r="K19" s="124" t="str">
        <f t="shared" ca="1" si="4"/>
        <v/>
      </c>
      <c r="L19" s="124" t="str">
        <f t="shared" ca="1" si="4"/>
        <v/>
      </c>
      <c r="M19" s="124" t="str">
        <f t="shared" ca="1" si="4"/>
        <v/>
      </c>
      <c r="N19" s="124" t="str">
        <f t="shared" ca="1" si="4"/>
        <v/>
      </c>
      <c r="O19" s="124" t="str">
        <f t="shared" ca="1" si="4"/>
        <v/>
      </c>
      <c r="P19" s="124" t="str">
        <f t="shared" ca="1" si="4"/>
        <v/>
      </c>
      <c r="Q19" s="124" t="str">
        <f t="shared" ca="1" si="4"/>
        <v/>
      </c>
      <c r="R19" s="124" t="str">
        <f t="shared" ca="1" si="4"/>
        <v/>
      </c>
      <c r="S19" s="124" t="str">
        <f t="shared" ca="1" si="4"/>
        <v/>
      </c>
      <c r="T19" s="124" t="str">
        <f t="shared" ca="1" si="4"/>
        <v/>
      </c>
      <c r="U19" s="124" t="str">
        <f t="shared" ca="1" si="4"/>
        <v/>
      </c>
      <c r="V19" s="124" t="str">
        <f t="shared" ca="1" si="4"/>
        <v/>
      </c>
      <c r="W19" s="124" t="str">
        <f t="shared" ca="1" si="4"/>
        <v/>
      </c>
      <c r="X19" s="124" t="str">
        <f t="shared" ca="1" si="4"/>
        <v/>
      </c>
      <c r="Y19" s="124" t="str">
        <f t="shared" ca="1" si="5"/>
        <v/>
      </c>
      <c r="Z19" s="124" t="str">
        <f t="shared" ca="1" si="5"/>
        <v/>
      </c>
      <c r="AA19" s="124" t="str">
        <f t="shared" ca="1" si="5"/>
        <v/>
      </c>
      <c r="AB19" s="124" t="str">
        <f t="shared" ca="1" si="5"/>
        <v/>
      </c>
      <c r="AC19" s="124" t="str">
        <f t="shared" ca="1" si="5"/>
        <v/>
      </c>
      <c r="AD19" s="124" t="str">
        <f t="shared" ca="1" si="5"/>
        <v/>
      </c>
      <c r="AE19" s="124" t="str">
        <f t="shared" ca="1" si="5"/>
        <v/>
      </c>
      <c r="AF19" s="124" t="str">
        <f t="shared" ca="1" si="5"/>
        <v/>
      </c>
      <c r="AG19" s="124" t="str">
        <f t="shared" ca="1" si="5"/>
        <v/>
      </c>
      <c r="AH19" s="124" t="str">
        <f t="shared" ca="1" si="5"/>
        <v/>
      </c>
      <c r="AI19" s="124" t="str">
        <f t="shared" ca="1" si="5"/>
        <v/>
      </c>
      <c r="AJ19" s="124" t="str">
        <f t="shared" ca="1" si="5"/>
        <v/>
      </c>
      <c r="AK19" s="124" t="str">
        <f t="shared" ca="1" si="5"/>
        <v/>
      </c>
      <c r="AL19" s="124" t="str">
        <f t="shared" ca="1" si="5"/>
        <v/>
      </c>
      <c r="AM19" s="124" t="str">
        <f t="shared" ca="1" si="5"/>
        <v/>
      </c>
      <c r="AN19" s="124" t="str">
        <f t="shared" ca="1" si="5"/>
        <v/>
      </c>
      <c r="AO19" s="124" t="str">
        <f t="shared" ca="1" si="6"/>
        <v/>
      </c>
      <c r="AP19" s="124" t="str">
        <f t="shared" ca="1" si="6"/>
        <v/>
      </c>
      <c r="AQ19" s="124" t="str">
        <f t="shared" ca="1" si="6"/>
        <v/>
      </c>
      <c r="AR19" s="124" t="str">
        <f t="shared" ca="1" si="6"/>
        <v/>
      </c>
      <c r="AS19" s="124" t="str">
        <f t="shared" ca="1" si="6"/>
        <v/>
      </c>
      <c r="AT19" s="124" t="str">
        <f t="shared" ca="1" si="6"/>
        <v/>
      </c>
      <c r="AU19" s="124" t="str">
        <f t="shared" ca="1" si="6"/>
        <v/>
      </c>
      <c r="AV19" s="124" t="str">
        <f t="shared" ca="1" si="6"/>
        <v/>
      </c>
      <c r="AW19" s="124" t="str">
        <f t="shared" ca="1" si="6"/>
        <v/>
      </c>
      <c r="AX19" s="124" t="str">
        <f t="shared" ca="1" si="6"/>
        <v/>
      </c>
      <c r="AY19" s="124" t="str">
        <f t="shared" ca="1" si="6"/>
        <v/>
      </c>
      <c r="AZ19" s="124" t="str">
        <f t="shared" ca="1" si="6"/>
        <v/>
      </c>
      <c r="BA19" s="124" t="str">
        <f t="shared" ca="1" si="6"/>
        <v/>
      </c>
      <c r="BB19" s="124" t="str">
        <f t="shared" ca="1" si="6"/>
        <v/>
      </c>
      <c r="BC19" s="124" t="str">
        <f t="shared" ca="1" si="6"/>
        <v/>
      </c>
      <c r="BD19" s="124" t="str">
        <f t="shared" ca="1" si="6"/>
        <v/>
      </c>
      <c r="BE19" s="124" t="str">
        <f t="shared" ca="1" si="7"/>
        <v/>
      </c>
      <c r="BF19" s="124" t="str">
        <f t="shared" ca="1" si="7"/>
        <v/>
      </c>
      <c r="BG19" s="124" t="str">
        <f t="shared" ca="1" si="7"/>
        <v/>
      </c>
      <c r="BH19" s="124" t="str">
        <f t="shared" ca="1" si="7"/>
        <v/>
      </c>
      <c r="BI19" s="124" t="str">
        <f t="shared" ca="1" si="7"/>
        <v/>
      </c>
      <c r="BJ19" s="124" t="str">
        <f t="shared" ca="1" si="7"/>
        <v/>
      </c>
      <c r="BK19" s="124" t="str">
        <f t="shared" ca="1" si="7"/>
        <v/>
      </c>
      <c r="BL19" s="124" t="str">
        <f t="shared" ca="1" si="7"/>
        <v/>
      </c>
      <c r="BM19" s="27"/>
    </row>
    <row r="20" spans="1:65" s="1" customFormat="1" ht="40.15" customHeight="1" x14ac:dyDescent="0.35">
      <c r="A20" s="9"/>
      <c r="B20" s="25" t="s">
        <v>0</v>
      </c>
      <c r="C20" s="21" t="s">
        <v>12</v>
      </c>
      <c r="D20" s="21"/>
      <c r="E20" s="22">
        <v>0.33</v>
      </c>
      <c r="F20" s="23">
        <f ca="1">F19+5</f>
        <v>45208</v>
      </c>
      <c r="G20" s="24">
        <v>11</v>
      </c>
      <c r="H20" s="19"/>
      <c r="I20" s="123" t="str">
        <f t="shared" ca="1" si="8"/>
        <v/>
      </c>
      <c r="J20" s="124" t="str">
        <f t="shared" ca="1" si="4"/>
        <v/>
      </c>
      <c r="K20" s="124" t="str">
        <f t="shared" ca="1" si="4"/>
        <v/>
      </c>
      <c r="L20" s="124" t="str">
        <f t="shared" ca="1" si="4"/>
        <v/>
      </c>
      <c r="M20" s="124" t="str">
        <f t="shared" ca="1" si="4"/>
        <v/>
      </c>
      <c r="N20" s="124" t="str">
        <f t="shared" ca="1" si="4"/>
        <v/>
      </c>
      <c r="O20" s="124" t="str">
        <f t="shared" ca="1" si="4"/>
        <v/>
      </c>
      <c r="P20" s="124" t="str">
        <f t="shared" ca="1" si="4"/>
        <v/>
      </c>
      <c r="Q20" s="124" t="str">
        <f t="shared" ca="1" si="4"/>
        <v/>
      </c>
      <c r="R20" s="124" t="str">
        <f t="shared" ca="1" si="4"/>
        <v/>
      </c>
      <c r="S20" s="124" t="str">
        <f t="shared" ca="1" si="4"/>
        <v/>
      </c>
      <c r="T20" s="124" t="str">
        <f t="shared" ca="1" si="4"/>
        <v/>
      </c>
      <c r="U20" s="124" t="str">
        <f t="shared" ca="1" si="4"/>
        <v/>
      </c>
      <c r="V20" s="124" t="str">
        <f t="shared" ca="1" si="4"/>
        <v/>
      </c>
      <c r="W20" s="124" t="str">
        <f t="shared" ca="1" si="4"/>
        <v/>
      </c>
      <c r="X20" s="124" t="str">
        <f t="shared" ca="1" si="4"/>
        <v/>
      </c>
      <c r="Y20" s="124" t="str">
        <f t="shared" ca="1" si="5"/>
        <v/>
      </c>
      <c r="Z20" s="124" t="str">
        <f t="shared" ca="1" si="5"/>
        <v/>
      </c>
      <c r="AA20" s="124" t="str">
        <f t="shared" ca="1" si="5"/>
        <v/>
      </c>
      <c r="AB20" s="124" t="str">
        <f t="shared" ca="1" si="5"/>
        <v/>
      </c>
      <c r="AC20" s="124" t="str">
        <f t="shared" ca="1" si="5"/>
        <v/>
      </c>
      <c r="AD20" s="124" t="str">
        <f t="shared" ca="1" si="5"/>
        <v/>
      </c>
      <c r="AE20" s="124" t="str">
        <f t="shared" ca="1" si="5"/>
        <v/>
      </c>
      <c r="AF20" s="124" t="str">
        <f t="shared" ca="1" si="5"/>
        <v/>
      </c>
      <c r="AG20" s="124" t="str">
        <f t="shared" ca="1" si="5"/>
        <v/>
      </c>
      <c r="AH20" s="124" t="str">
        <f t="shared" ca="1" si="5"/>
        <v/>
      </c>
      <c r="AI20" s="124" t="str">
        <f t="shared" ca="1" si="5"/>
        <v/>
      </c>
      <c r="AJ20" s="124" t="str">
        <f t="shared" ca="1" si="5"/>
        <v/>
      </c>
      <c r="AK20" s="124" t="str">
        <f t="shared" ca="1" si="5"/>
        <v/>
      </c>
      <c r="AL20" s="124" t="str">
        <f t="shared" ca="1" si="5"/>
        <v/>
      </c>
      <c r="AM20" s="124" t="str">
        <f t="shared" ca="1" si="5"/>
        <v/>
      </c>
      <c r="AN20" s="124" t="str">
        <f t="shared" ca="1" si="5"/>
        <v/>
      </c>
      <c r="AO20" s="124" t="str">
        <f t="shared" ca="1" si="6"/>
        <v/>
      </c>
      <c r="AP20" s="124" t="str">
        <f t="shared" ca="1" si="6"/>
        <v/>
      </c>
      <c r="AQ20" s="124" t="str">
        <f t="shared" ca="1" si="6"/>
        <v/>
      </c>
      <c r="AR20" s="124" t="str">
        <f t="shared" ca="1" si="6"/>
        <v/>
      </c>
      <c r="AS20" s="124" t="str">
        <f t="shared" ca="1" si="6"/>
        <v/>
      </c>
      <c r="AT20" s="124" t="str">
        <f t="shared" ca="1" si="6"/>
        <v/>
      </c>
      <c r="AU20" s="124" t="str">
        <f t="shared" ca="1" si="6"/>
        <v/>
      </c>
      <c r="AV20" s="124" t="str">
        <f t="shared" ca="1" si="6"/>
        <v/>
      </c>
      <c r="AW20" s="124" t="str">
        <f t="shared" ca="1" si="6"/>
        <v/>
      </c>
      <c r="AX20" s="124" t="str">
        <f t="shared" ca="1" si="6"/>
        <v/>
      </c>
      <c r="AY20" s="124" t="str">
        <f t="shared" ca="1" si="6"/>
        <v/>
      </c>
      <c r="AZ20" s="124" t="str">
        <f t="shared" ca="1" si="6"/>
        <v/>
      </c>
      <c r="BA20" s="124" t="str">
        <f t="shared" ca="1" si="6"/>
        <v/>
      </c>
      <c r="BB20" s="124" t="str">
        <f t="shared" ca="1" si="6"/>
        <v/>
      </c>
      <c r="BC20" s="124" t="str">
        <f t="shared" ca="1" si="6"/>
        <v/>
      </c>
      <c r="BD20" s="124" t="str">
        <f t="shared" ca="1" si="6"/>
        <v/>
      </c>
      <c r="BE20" s="124" t="str">
        <f t="shared" ca="1" si="7"/>
        <v/>
      </c>
      <c r="BF20" s="124" t="str">
        <f t="shared" ca="1" si="7"/>
        <v/>
      </c>
      <c r="BG20" s="124" t="str">
        <f t="shared" ca="1" si="7"/>
        <v/>
      </c>
      <c r="BH20" s="124" t="str">
        <f t="shared" ca="1" si="7"/>
        <v/>
      </c>
      <c r="BI20" s="124" t="str">
        <f t="shared" ca="1" si="7"/>
        <v/>
      </c>
      <c r="BJ20" s="124" t="str">
        <f t="shared" ca="1" si="7"/>
        <v/>
      </c>
      <c r="BK20" s="124" t="str">
        <f t="shared" ca="1" si="7"/>
        <v/>
      </c>
      <c r="BL20" s="124" t="str">
        <f t="shared" ca="1" si="7"/>
        <v/>
      </c>
      <c r="BM20" s="27"/>
    </row>
    <row r="21" spans="1:65" s="1" customFormat="1" ht="40.15" customHeight="1" x14ac:dyDescent="0.35">
      <c r="A21" s="9"/>
      <c r="B21" s="25" t="s">
        <v>1</v>
      </c>
      <c r="C21" s="21" t="s">
        <v>8</v>
      </c>
      <c r="D21" s="21"/>
      <c r="E21" s="22"/>
      <c r="F21" s="23">
        <f ca="1">F20+2</f>
        <v>45210</v>
      </c>
      <c r="G21" s="24">
        <v>1</v>
      </c>
      <c r="H21" s="19"/>
      <c r="I21" s="123" t="str">
        <f t="shared" ca="1" si="8"/>
        <v/>
      </c>
      <c r="J21" s="124" t="str">
        <f t="shared" ca="1" si="4"/>
        <v/>
      </c>
      <c r="K21" s="124" t="str">
        <f t="shared" ca="1" si="4"/>
        <v/>
      </c>
      <c r="L21" s="124" t="str">
        <f t="shared" ca="1" si="4"/>
        <v/>
      </c>
      <c r="M21" s="124" t="str">
        <f t="shared" ca="1" si="4"/>
        <v/>
      </c>
      <c r="N21" s="124" t="str">
        <f t="shared" ca="1" si="4"/>
        <v/>
      </c>
      <c r="O21" s="124" t="str">
        <f t="shared" ca="1" si="4"/>
        <v/>
      </c>
      <c r="P21" s="124" t="str">
        <f t="shared" ca="1" si="4"/>
        <v/>
      </c>
      <c r="Q21" s="124" t="str">
        <f t="shared" ca="1" si="4"/>
        <v/>
      </c>
      <c r="R21" s="124" t="str">
        <f t="shared" ca="1" si="4"/>
        <v/>
      </c>
      <c r="S21" s="124">
        <f t="shared" ca="1" si="4"/>
        <v>1</v>
      </c>
      <c r="T21" s="124" t="str">
        <f t="shared" ca="1" si="4"/>
        <v/>
      </c>
      <c r="U21" s="124" t="str">
        <f t="shared" ca="1" si="4"/>
        <v/>
      </c>
      <c r="V21" s="124" t="str">
        <f t="shared" ca="1" si="4"/>
        <v/>
      </c>
      <c r="W21" s="124" t="str">
        <f t="shared" ca="1" si="4"/>
        <v/>
      </c>
      <c r="X21" s="124" t="str">
        <f t="shared" ca="1" si="4"/>
        <v/>
      </c>
      <c r="Y21" s="124" t="str">
        <f t="shared" ca="1" si="5"/>
        <v/>
      </c>
      <c r="Z21" s="124" t="str">
        <f t="shared" ca="1" si="5"/>
        <v/>
      </c>
      <c r="AA21" s="124" t="str">
        <f t="shared" ca="1" si="5"/>
        <v/>
      </c>
      <c r="AB21" s="124" t="str">
        <f t="shared" ca="1" si="5"/>
        <v/>
      </c>
      <c r="AC21" s="124" t="str">
        <f t="shared" ca="1" si="5"/>
        <v/>
      </c>
      <c r="AD21" s="124" t="str">
        <f t="shared" ca="1" si="5"/>
        <v/>
      </c>
      <c r="AE21" s="124" t="str">
        <f t="shared" ca="1" si="5"/>
        <v/>
      </c>
      <c r="AF21" s="124" t="str">
        <f t="shared" ca="1" si="5"/>
        <v/>
      </c>
      <c r="AG21" s="124" t="str">
        <f t="shared" ca="1" si="5"/>
        <v/>
      </c>
      <c r="AH21" s="124" t="str">
        <f t="shared" ca="1" si="5"/>
        <v/>
      </c>
      <c r="AI21" s="124" t="str">
        <f t="shared" ca="1" si="5"/>
        <v/>
      </c>
      <c r="AJ21" s="124" t="str">
        <f t="shared" ca="1" si="5"/>
        <v/>
      </c>
      <c r="AK21" s="124" t="str">
        <f t="shared" ca="1" si="5"/>
        <v/>
      </c>
      <c r="AL21" s="124" t="str">
        <f t="shared" ca="1" si="5"/>
        <v/>
      </c>
      <c r="AM21" s="124" t="str">
        <f t="shared" ca="1" si="5"/>
        <v/>
      </c>
      <c r="AN21" s="124" t="str">
        <f t="shared" ca="1" si="5"/>
        <v/>
      </c>
      <c r="AO21" s="124" t="str">
        <f t="shared" ca="1" si="6"/>
        <v/>
      </c>
      <c r="AP21" s="124" t="str">
        <f t="shared" ca="1" si="6"/>
        <v/>
      </c>
      <c r="AQ21" s="124" t="str">
        <f t="shared" ca="1" si="6"/>
        <v/>
      </c>
      <c r="AR21" s="124" t="str">
        <f t="shared" ca="1" si="6"/>
        <v/>
      </c>
      <c r="AS21" s="124" t="str">
        <f t="shared" ca="1" si="6"/>
        <v/>
      </c>
      <c r="AT21" s="124" t="str">
        <f t="shared" ca="1" si="6"/>
        <v/>
      </c>
      <c r="AU21" s="124" t="str">
        <f t="shared" ca="1" si="6"/>
        <v/>
      </c>
      <c r="AV21" s="124" t="str">
        <f t="shared" ca="1" si="6"/>
        <v/>
      </c>
      <c r="AW21" s="124" t="str">
        <f t="shared" ca="1" si="6"/>
        <v/>
      </c>
      <c r="AX21" s="124" t="str">
        <f t="shared" ca="1" si="6"/>
        <v/>
      </c>
      <c r="AY21" s="124" t="str">
        <f t="shared" ca="1" si="6"/>
        <v/>
      </c>
      <c r="AZ21" s="124" t="str">
        <f t="shared" ca="1" si="6"/>
        <v/>
      </c>
      <c r="BA21" s="124" t="str">
        <f t="shared" ca="1" si="6"/>
        <v/>
      </c>
      <c r="BB21" s="124" t="str">
        <f t="shared" ca="1" si="6"/>
        <v/>
      </c>
      <c r="BC21" s="124" t="str">
        <f t="shared" ca="1" si="6"/>
        <v/>
      </c>
      <c r="BD21" s="124" t="str">
        <f t="shared" ca="1" si="6"/>
        <v/>
      </c>
      <c r="BE21" s="124" t="str">
        <f t="shared" ca="1" si="7"/>
        <v/>
      </c>
      <c r="BF21" s="124" t="str">
        <f t="shared" ca="1" si="7"/>
        <v/>
      </c>
      <c r="BG21" s="124" t="str">
        <f t="shared" ca="1" si="7"/>
        <v/>
      </c>
      <c r="BH21" s="124" t="str">
        <f t="shared" ca="1" si="7"/>
        <v/>
      </c>
      <c r="BI21" s="124" t="str">
        <f t="shared" ca="1" si="7"/>
        <v/>
      </c>
      <c r="BJ21" s="124" t="str">
        <f t="shared" ca="1" si="7"/>
        <v/>
      </c>
      <c r="BK21" s="124" t="str">
        <f t="shared" ca="1" si="7"/>
        <v/>
      </c>
      <c r="BL21" s="124" t="str">
        <f t="shared" ca="1" si="7"/>
        <v/>
      </c>
      <c r="BM21" s="27"/>
    </row>
    <row r="22" spans="1:65" s="1" customFormat="1" ht="40.15" customHeight="1" x14ac:dyDescent="0.35">
      <c r="A22" s="9"/>
      <c r="B22" s="25" t="s">
        <v>2</v>
      </c>
      <c r="C22" s="21"/>
      <c r="D22" s="21"/>
      <c r="E22" s="22"/>
      <c r="F22" s="23">
        <f ca="1">F21+1</f>
        <v>45211</v>
      </c>
      <c r="G22" s="24">
        <v>24</v>
      </c>
      <c r="H22" s="19"/>
      <c r="I22" s="123" t="str">
        <f t="shared" ca="1" si="8"/>
        <v/>
      </c>
      <c r="J22" s="124" t="str">
        <f t="shared" ca="1" si="4"/>
        <v/>
      </c>
      <c r="K22" s="124" t="str">
        <f t="shared" ca="1" si="4"/>
        <v/>
      </c>
      <c r="L22" s="124" t="str">
        <f t="shared" ca="1" si="4"/>
        <v/>
      </c>
      <c r="M22" s="124" t="str">
        <f t="shared" ca="1" si="4"/>
        <v/>
      </c>
      <c r="N22" s="124" t="str">
        <f t="shared" ca="1" si="4"/>
        <v/>
      </c>
      <c r="O22" s="124" t="str">
        <f t="shared" ca="1" si="4"/>
        <v/>
      </c>
      <c r="P22" s="124" t="str">
        <f t="shared" ca="1" si="4"/>
        <v/>
      </c>
      <c r="Q22" s="124" t="str">
        <f t="shared" ca="1" si="4"/>
        <v/>
      </c>
      <c r="R22" s="124" t="str">
        <f t="shared" ca="1" si="4"/>
        <v/>
      </c>
      <c r="S22" s="124" t="str">
        <f t="shared" ca="1" si="4"/>
        <v/>
      </c>
      <c r="T22" s="124" t="str">
        <f t="shared" ca="1" si="4"/>
        <v/>
      </c>
      <c r="U22" s="124" t="str">
        <f t="shared" ca="1" si="4"/>
        <v/>
      </c>
      <c r="V22" s="124" t="str">
        <f t="shared" ca="1" si="4"/>
        <v/>
      </c>
      <c r="W22" s="124" t="str">
        <f t="shared" ca="1" si="4"/>
        <v/>
      </c>
      <c r="X22" s="124" t="str">
        <f t="shared" ca="1" si="4"/>
        <v/>
      </c>
      <c r="Y22" s="124" t="str">
        <f t="shared" ca="1" si="5"/>
        <v/>
      </c>
      <c r="Z22" s="124" t="str">
        <f t="shared" ca="1" si="5"/>
        <v/>
      </c>
      <c r="AA22" s="124" t="str">
        <f t="shared" ca="1" si="5"/>
        <v/>
      </c>
      <c r="AB22" s="124" t="str">
        <f t="shared" ca="1" si="5"/>
        <v/>
      </c>
      <c r="AC22" s="124" t="str">
        <f t="shared" ca="1" si="5"/>
        <v/>
      </c>
      <c r="AD22" s="124" t="str">
        <f t="shared" ca="1" si="5"/>
        <v/>
      </c>
      <c r="AE22" s="124" t="str">
        <f t="shared" ca="1" si="5"/>
        <v/>
      </c>
      <c r="AF22" s="124" t="str">
        <f t="shared" ca="1" si="5"/>
        <v/>
      </c>
      <c r="AG22" s="124" t="str">
        <f t="shared" ca="1" si="5"/>
        <v/>
      </c>
      <c r="AH22" s="124" t="str">
        <f t="shared" ca="1" si="5"/>
        <v/>
      </c>
      <c r="AI22" s="124" t="str">
        <f t="shared" ca="1" si="5"/>
        <v/>
      </c>
      <c r="AJ22" s="124" t="str">
        <f t="shared" ca="1" si="5"/>
        <v/>
      </c>
      <c r="AK22" s="124" t="str">
        <f t="shared" ca="1" si="5"/>
        <v/>
      </c>
      <c r="AL22" s="124" t="str">
        <f t="shared" ca="1" si="5"/>
        <v/>
      </c>
      <c r="AM22" s="124" t="str">
        <f t="shared" ca="1" si="5"/>
        <v/>
      </c>
      <c r="AN22" s="124" t="str">
        <f t="shared" ca="1" si="5"/>
        <v/>
      </c>
      <c r="AO22" s="124" t="str">
        <f t="shared" ca="1" si="6"/>
        <v/>
      </c>
      <c r="AP22" s="124" t="str">
        <f t="shared" ca="1" si="6"/>
        <v/>
      </c>
      <c r="AQ22" s="124" t="str">
        <f t="shared" ca="1" si="6"/>
        <v/>
      </c>
      <c r="AR22" s="124" t="str">
        <f t="shared" ca="1" si="6"/>
        <v/>
      </c>
      <c r="AS22" s="124" t="str">
        <f t="shared" ca="1" si="6"/>
        <v/>
      </c>
      <c r="AT22" s="124" t="str">
        <f t="shared" ca="1" si="6"/>
        <v/>
      </c>
      <c r="AU22" s="124" t="str">
        <f t="shared" ca="1" si="6"/>
        <v/>
      </c>
      <c r="AV22" s="124" t="str">
        <f t="shared" ca="1" si="6"/>
        <v/>
      </c>
      <c r="AW22" s="124" t="str">
        <f t="shared" ca="1" si="6"/>
        <v/>
      </c>
      <c r="AX22" s="124" t="str">
        <f t="shared" ca="1" si="6"/>
        <v/>
      </c>
      <c r="AY22" s="124" t="str">
        <f t="shared" ca="1" si="6"/>
        <v/>
      </c>
      <c r="AZ22" s="124" t="str">
        <f t="shared" ca="1" si="6"/>
        <v/>
      </c>
      <c r="BA22" s="124" t="str">
        <f t="shared" ca="1" si="6"/>
        <v/>
      </c>
      <c r="BB22" s="124" t="str">
        <f t="shared" ca="1" si="6"/>
        <v/>
      </c>
      <c r="BC22" s="124" t="str">
        <f t="shared" ca="1" si="6"/>
        <v/>
      </c>
      <c r="BD22" s="124" t="str">
        <f t="shared" ca="1" si="6"/>
        <v/>
      </c>
      <c r="BE22" s="124" t="str">
        <f t="shared" ca="1" si="7"/>
        <v/>
      </c>
      <c r="BF22" s="124" t="str">
        <f t="shared" ca="1" si="7"/>
        <v/>
      </c>
      <c r="BG22" s="124" t="str">
        <f t="shared" ca="1" si="7"/>
        <v/>
      </c>
      <c r="BH22" s="124" t="str">
        <f t="shared" ca="1" si="7"/>
        <v/>
      </c>
      <c r="BI22" s="124" t="str">
        <f t="shared" ca="1" si="7"/>
        <v/>
      </c>
      <c r="BJ22" s="124" t="str">
        <f t="shared" ca="1" si="7"/>
        <v/>
      </c>
      <c r="BK22" s="124" t="str">
        <f t="shared" ca="1" si="7"/>
        <v/>
      </c>
      <c r="BL22" s="124" t="str">
        <f t="shared" ca="1" si="7"/>
        <v/>
      </c>
      <c r="BM22" s="27"/>
    </row>
    <row r="23" spans="1:65" s="1" customFormat="1" ht="40.15" customHeight="1" x14ac:dyDescent="0.35">
      <c r="A23" s="9"/>
      <c r="B23" s="119" t="s">
        <v>27</v>
      </c>
      <c r="C23" s="21"/>
      <c r="D23" s="21"/>
      <c r="E23" s="22"/>
      <c r="F23" s="23"/>
      <c r="G23" s="24"/>
      <c r="H23" s="19"/>
      <c r="I23" s="123" t="str">
        <f t="shared" ca="1" si="8"/>
        <v/>
      </c>
      <c r="J23" s="124" t="str">
        <f t="shared" ca="1" si="4"/>
        <v/>
      </c>
      <c r="K23" s="124" t="str">
        <f t="shared" ca="1" si="4"/>
        <v/>
      </c>
      <c r="L23" s="124" t="str">
        <f t="shared" ca="1" si="4"/>
        <v/>
      </c>
      <c r="M23" s="124" t="str">
        <f t="shared" ca="1" si="4"/>
        <v/>
      </c>
      <c r="N23" s="124" t="str">
        <f t="shared" ca="1" si="4"/>
        <v/>
      </c>
      <c r="O23" s="124" t="str">
        <f t="shared" ca="1" si="4"/>
        <v/>
      </c>
      <c r="P23" s="124" t="str">
        <f t="shared" ca="1" si="4"/>
        <v/>
      </c>
      <c r="Q23" s="124" t="str">
        <f t="shared" ca="1" si="4"/>
        <v/>
      </c>
      <c r="R23" s="124" t="str">
        <f t="shared" ca="1" si="4"/>
        <v/>
      </c>
      <c r="S23" s="124" t="str">
        <f t="shared" ca="1" si="4"/>
        <v/>
      </c>
      <c r="T23" s="124" t="str">
        <f t="shared" ca="1" si="4"/>
        <v/>
      </c>
      <c r="U23" s="124" t="str">
        <f t="shared" ca="1" si="4"/>
        <v/>
      </c>
      <c r="V23" s="124" t="str">
        <f t="shared" ca="1" si="4"/>
        <v/>
      </c>
      <c r="W23" s="124" t="str">
        <f t="shared" ca="1" si="4"/>
        <v/>
      </c>
      <c r="X23" s="124" t="str">
        <f t="shared" ca="1" si="4"/>
        <v/>
      </c>
      <c r="Y23" s="124" t="str">
        <f t="shared" ca="1" si="5"/>
        <v/>
      </c>
      <c r="Z23" s="124" t="str">
        <f t="shared" ca="1" si="5"/>
        <v/>
      </c>
      <c r="AA23" s="124" t="str">
        <f t="shared" ca="1" si="5"/>
        <v/>
      </c>
      <c r="AB23" s="124" t="str">
        <f t="shared" ca="1" si="5"/>
        <v/>
      </c>
      <c r="AC23" s="124" t="str">
        <f t="shared" ca="1" si="5"/>
        <v/>
      </c>
      <c r="AD23" s="124" t="str">
        <f t="shared" ca="1" si="5"/>
        <v/>
      </c>
      <c r="AE23" s="124" t="str">
        <f t="shared" ca="1" si="5"/>
        <v/>
      </c>
      <c r="AF23" s="124" t="str">
        <f t="shared" ca="1" si="5"/>
        <v/>
      </c>
      <c r="AG23" s="124" t="str">
        <f t="shared" ca="1" si="5"/>
        <v/>
      </c>
      <c r="AH23" s="124" t="str">
        <f t="shared" ca="1" si="5"/>
        <v/>
      </c>
      <c r="AI23" s="124" t="str">
        <f t="shared" ca="1" si="5"/>
        <v/>
      </c>
      <c r="AJ23" s="124" t="str">
        <f t="shared" ca="1" si="5"/>
        <v/>
      </c>
      <c r="AK23" s="124" t="str">
        <f t="shared" ca="1" si="5"/>
        <v/>
      </c>
      <c r="AL23" s="124" t="str">
        <f t="shared" ca="1" si="5"/>
        <v/>
      </c>
      <c r="AM23" s="124" t="str">
        <f t="shared" ca="1" si="5"/>
        <v/>
      </c>
      <c r="AN23" s="124" t="str">
        <f t="shared" ca="1" si="5"/>
        <v/>
      </c>
      <c r="AO23" s="124" t="str">
        <f t="shared" ca="1" si="6"/>
        <v/>
      </c>
      <c r="AP23" s="124" t="str">
        <f t="shared" ca="1" si="6"/>
        <v/>
      </c>
      <c r="AQ23" s="124" t="str">
        <f t="shared" ca="1" si="6"/>
        <v/>
      </c>
      <c r="AR23" s="124" t="str">
        <f t="shared" ca="1" si="6"/>
        <v/>
      </c>
      <c r="AS23" s="124" t="str">
        <f t="shared" ca="1" si="6"/>
        <v/>
      </c>
      <c r="AT23" s="124" t="str">
        <f t="shared" ca="1" si="6"/>
        <v/>
      </c>
      <c r="AU23" s="124" t="str">
        <f t="shared" ca="1" si="6"/>
        <v/>
      </c>
      <c r="AV23" s="124" t="str">
        <f t="shared" ca="1" si="6"/>
        <v/>
      </c>
      <c r="AW23" s="124" t="str">
        <f t="shared" ca="1" si="6"/>
        <v/>
      </c>
      <c r="AX23" s="124" t="str">
        <f t="shared" ca="1" si="6"/>
        <v/>
      </c>
      <c r="AY23" s="124" t="str">
        <f t="shared" ca="1" si="6"/>
        <v/>
      </c>
      <c r="AZ23" s="124" t="str">
        <f t="shared" ca="1" si="6"/>
        <v/>
      </c>
      <c r="BA23" s="124" t="str">
        <f t="shared" ca="1" si="6"/>
        <v/>
      </c>
      <c r="BB23" s="124" t="str">
        <f t="shared" ca="1" si="6"/>
        <v/>
      </c>
      <c r="BC23" s="124" t="str">
        <f t="shared" ca="1" si="6"/>
        <v/>
      </c>
      <c r="BD23" s="124" t="str">
        <f t="shared" ca="1" si="6"/>
        <v/>
      </c>
      <c r="BE23" s="124" t="str">
        <f t="shared" ca="1" si="7"/>
        <v/>
      </c>
      <c r="BF23" s="124" t="str">
        <f t="shared" ca="1" si="7"/>
        <v/>
      </c>
      <c r="BG23" s="124" t="str">
        <f t="shared" ca="1" si="7"/>
        <v/>
      </c>
      <c r="BH23" s="124" t="str">
        <f t="shared" ca="1" si="7"/>
        <v/>
      </c>
      <c r="BI23" s="124" t="str">
        <f t="shared" ca="1" si="7"/>
        <v/>
      </c>
      <c r="BJ23" s="124" t="str">
        <f t="shared" ca="1" si="7"/>
        <v/>
      </c>
      <c r="BK23" s="124" t="str">
        <f t="shared" ca="1" si="7"/>
        <v/>
      </c>
      <c r="BL23" s="124" t="str">
        <f t="shared" ca="1" si="7"/>
        <v/>
      </c>
      <c r="BM23" s="27"/>
    </row>
    <row r="24" spans="1:65" s="1" customFormat="1" ht="40.15" customHeight="1" x14ac:dyDescent="0.35">
      <c r="A24" s="9"/>
      <c r="B24" s="25" t="s">
        <v>3</v>
      </c>
      <c r="C24" s="21" t="s">
        <v>14</v>
      </c>
      <c r="D24" s="21"/>
      <c r="E24" s="22"/>
      <c r="F24" s="23">
        <f ca="1">F12+15</f>
        <v>45210</v>
      </c>
      <c r="G24" s="24">
        <v>4</v>
      </c>
      <c r="H24" s="19"/>
      <c r="I24" s="123" t="str">
        <f t="shared" ca="1" si="8"/>
        <v/>
      </c>
      <c r="J24" s="124" t="str">
        <f t="shared" ca="1" si="4"/>
        <v/>
      </c>
      <c r="K24" s="124" t="str">
        <f t="shared" ca="1" si="4"/>
        <v/>
      </c>
      <c r="L24" s="124" t="str">
        <f t="shared" ca="1" si="4"/>
        <v/>
      </c>
      <c r="M24" s="124" t="str">
        <f t="shared" ca="1" si="4"/>
        <v/>
      </c>
      <c r="N24" s="124" t="str">
        <f t="shared" ca="1" si="4"/>
        <v/>
      </c>
      <c r="O24" s="124" t="str">
        <f t="shared" ca="1" si="4"/>
        <v/>
      </c>
      <c r="P24" s="124" t="str">
        <f t="shared" ca="1" si="4"/>
        <v/>
      </c>
      <c r="Q24" s="124" t="str">
        <f t="shared" ca="1" si="4"/>
        <v/>
      </c>
      <c r="R24" s="124" t="str">
        <f t="shared" ca="1" si="4"/>
        <v/>
      </c>
      <c r="S24" s="124" t="str">
        <f t="shared" ca="1" si="4"/>
        <v/>
      </c>
      <c r="T24" s="124" t="str">
        <f t="shared" ca="1" si="4"/>
        <v/>
      </c>
      <c r="U24" s="124" t="str">
        <f t="shared" ca="1" si="4"/>
        <v/>
      </c>
      <c r="V24" s="124" t="str">
        <f t="shared" ca="1" si="4"/>
        <v/>
      </c>
      <c r="W24" s="124" t="str">
        <f t="shared" ca="1" si="4"/>
        <v/>
      </c>
      <c r="X24" s="124" t="str">
        <f t="shared" ca="1" si="4"/>
        <v/>
      </c>
      <c r="Y24" s="124" t="str">
        <f t="shared" ca="1" si="5"/>
        <v/>
      </c>
      <c r="Z24" s="124" t="str">
        <f t="shared" ca="1" si="5"/>
        <v/>
      </c>
      <c r="AA24" s="124" t="str">
        <f t="shared" ca="1" si="5"/>
        <v/>
      </c>
      <c r="AB24" s="124" t="str">
        <f t="shared" ca="1" si="5"/>
        <v/>
      </c>
      <c r="AC24" s="124" t="str">
        <f t="shared" ca="1" si="5"/>
        <v/>
      </c>
      <c r="AD24" s="124" t="str">
        <f t="shared" ca="1" si="5"/>
        <v/>
      </c>
      <c r="AE24" s="124" t="str">
        <f t="shared" ca="1" si="5"/>
        <v/>
      </c>
      <c r="AF24" s="124" t="str">
        <f t="shared" ca="1" si="5"/>
        <v/>
      </c>
      <c r="AG24" s="124" t="str">
        <f t="shared" ca="1" si="5"/>
        <v/>
      </c>
      <c r="AH24" s="124" t="str">
        <f t="shared" ca="1" si="5"/>
        <v/>
      </c>
      <c r="AI24" s="124" t="str">
        <f t="shared" ca="1" si="5"/>
        <v/>
      </c>
      <c r="AJ24" s="124" t="str">
        <f t="shared" ca="1" si="5"/>
        <v/>
      </c>
      <c r="AK24" s="124" t="str">
        <f t="shared" ca="1" si="5"/>
        <v/>
      </c>
      <c r="AL24" s="124" t="str">
        <f t="shared" ca="1" si="5"/>
        <v/>
      </c>
      <c r="AM24" s="124" t="str">
        <f t="shared" ca="1" si="5"/>
        <v/>
      </c>
      <c r="AN24" s="124" t="str">
        <f t="shared" ca="1" si="5"/>
        <v/>
      </c>
      <c r="AO24" s="124" t="str">
        <f t="shared" ca="1" si="6"/>
        <v/>
      </c>
      <c r="AP24" s="124" t="str">
        <f t="shared" ca="1" si="6"/>
        <v/>
      </c>
      <c r="AQ24" s="124" t="str">
        <f t="shared" ca="1" si="6"/>
        <v/>
      </c>
      <c r="AR24" s="124" t="str">
        <f t="shared" ca="1" si="6"/>
        <v/>
      </c>
      <c r="AS24" s="124" t="str">
        <f t="shared" ca="1" si="6"/>
        <v/>
      </c>
      <c r="AT24" s="124" t="str">
        <f t="shared" ca="1" si="6"/>
        <v/>
      </c>
      <c r="AU24" s="124" t="str">
        <f t="shared" ca="1" si="6"/>
        <v/>
      </c>
      <c r="AV24" s="124" t="str">
        <f t="shared" ca="1" si="6"/>
        <v/>
      </c>
      <c r="AW24" s="124" t="str">
        <f t="shared" ca="1" si="6"/>
        <v/>
      </c>
      <c r="AX24" s="124" t="str">
        <f t="shared" ca="1" si="6"/>
        <v/>
      </c>
      <c r="AY24" s="124" t="str">
        <f t="shared" ca="1" si="6"/>
        <v/>
      </c>
      <c r="AZ24" s="124" t="str">
        <f t="shared" ca="1" si="6"/>
        <v/>
      </c>
      <c r="BA24" s="124" t="str">
        <f t="shared" ca="1" si="6"/>
        <v/>
      </c>
      <c r="BB24" s="124" t="str">
        <f t="shared" ca="1" si="6"/>
        <v/>
      </c>
      <c r="BC24" s="124" t="str">
        <f t="shared" ca="1" si="6"/>
        <v/>
      </c>
      <c r="BD24" s="124" t="str">
        <f t="shared" ca="1" si="6"/>
        <v/>
      </c>
      <c r="BE24" s="124" t="str">
        <f t="shared" ca="1" si="7"/>
        <v/>
      </c>
      <c r="BF24" s="124" t="str">
        <f t="shared" ca="1" si="7"/>
        <v/>
      </c>
      <c r="BG24" s="124" t="str">
        <f t="shared" ca="1" si="7"/>
        <v/>
      </c>
      <c r="BH24" s="124" t="str">
        <f t="shared" ca="1" si="7"/>
        <v/>
      </c>
      <c r="BI24" s="124" t="str">
        <f t="shared" ca="1" si="7"/>
        <v/>
      </c>
      <c r="BJ24" s="124" t="str">
        <f t="shared" ca="1" si="7"/>
        <v/>
      </c>
      <c r="BK24" s="124" t="str">
        <f t="shared" ca="1" si="7"/>
        <v/>
      </c>
      <c r="BL24" s="124" t="str">
        <f t="shared" ca="1" si="7"/>
        <v/>
      </c>
      <c r="BM24" s="27"/>
    </row>
    <row r="25" spans="1:65" s="1" customFormat="1" ht="40.15" customHeight="1" x14ac:dyDescent="0.35">
      <c r="A25" s="9"/>
      <c r="B25" s="25" t="s">
        <v>4</v>
      </c>
      <c r="C25" s="21" t="s">
        <v>11</v>
      </c>
      <c r="D25" s="21"/>
      <c r="E25" s="22"/>
      <c r="F25" s="23">
        <f ca="1">F24+3</f>
        <v>45213</v>
      </c>
      <c r="G25" s="24">
        <v>14</v>
      </c>
      <c r="H25" s="19"/>
      <c r="I25" s="123" t="str">
        <f t="shared" ca="1" si="8"/>
        <v/>
      </c>
      <c r="J25" s="124" t="str">
        <f t="shared" ca="1" si="4"/>
        <v/>
      </c>
      <c r="K25" s="124" t="str">
        <f t="shared" ca="1" si="4"/>
        <v/>
      </c>
      <c r="L25" s="124" t="str">
        <f t="shared" ca="1" si="4"/>
        <v/>
      </c>
      <c r="M25" s="124" t="str">
        <f t="shared" ca="1" si="4"/>
        <v/>
      </c>
      <c r="N25" s="124" t="str">
        <f t="shared" ca="1" si="4"/>
        <v/>
      </c>
      <c r="O25" s="124" t="str">
        <f t="shared" ca="1" si="4"/>
        <v/>
      </c>
      <c r="P25" s="124" t="str">
        <f t="shared" ca="1" si="4"/>
        <v/>
      </c>
      <c r="Q25" s="124" t="str">
        <f t="shared" ca="1" si="4"/>
        <v/>
      </c>
      <c r="R25" s="124" t="str">
        <f t="shared" ca="1" si="4"/>
        <v/>
      </c>
      <c r="S25" s="124" t="str">
        <f t="shared" ca="1" si="4"/>
        <v/>
      </c>
      <c r="T25" s="124" t="str">
        <f t="shared" ca="1" si="4"/>
        <v/>
      </c>
      <c r="U25" s="124" t="str">
        <f t="shared" ca="1" si="4"/>
        <v/>
      </c>
      <c r="V25" s="124" t="str">
        <f t="shared" ca="1" si="4"/>
        <v/>
      </c>
      <c r="W25" s="124" t="str">
        <f t="shared" ca="1" si="4"/>
        <v/>
      </c>
      <c r="X25" s="124" t="str">
        <f t="shared" ca="1" si="4"/>
        <v/>
      </c>
      <c r="Y25" s="124" t="str">
        <f t="shared" ca="1" si="5"/>
        <v/>
      </c>
      <c r="Z25" s="124" t="str">
        <f t="shared" ca="1" si="5"/>
        <v/>
      </c>
      <c r="AA25" s="124" t="str">
        <f t="shared" ca="1" si="5"/>
        <v/>
      </c>
      <c r="AB25" s="124" t="str">
        <f t="shared" ca="1" si="5"/>
        <v/>
      </c>
      <c r="AC25" s="124" t="str">
        <f t="shared" ca="1" si="5"/>
        <v/>
      </c>
      <c r="AD25" s="124" t="str">
        <f t="shared" ca="1" si="5"/>
        <v/>
      </c>
      <c r="AE25" s="124" t="str">
        <f t="shared" ca="1" si="5"/>
        <v/>
      </c>
      <c r="AF25" s="124" t="str">
        <f t="shared" ca="1" si="5"/>
        <v/>
      </c>
      <c r="AG25" s="124" t="str">
        <f t="shared" ca="1" si="5"/>
        <v/>
      </c>
      <c r="AH25" s="124" t="str">
        <f t="shared" ca="1" si="5"/>
        <v/>
      </c>
      <c r="AI25" s="124" t="str">
        <f t="shared" ca="1" si="5"/>
        <v/>
      </c>
      <c r="AJ25" s="124" t="str">
        <f t="shared" ca="1" si="5"/>
        <v/>
      </c>
      <c r="AK25" s="124" t="str">
        <f t="shared" ca="1" si="5"/>
        <v/>
      </c>
      <c r="AL25" s="124" t="str">
        <f t="shared" ca="1" si="5"/>
        <v/>
      </c>
      <c r="AM25" s="124" t="str">
        <f t="shared" ca="1" si="5"/>
        <v/>
      </c>
      <c r="AN25" s="124" t="str">
        <f t="shared" ca="1" si="5"/>
        <v/>
      </c>
      <c r="AO25" s="124" t="str">
        <f t="shared" ca="1" si="6"/>
        <v/>
      </c>
      <c r="AP25" s="124" t="str">
        <f t="shared" ca="1" si="6"/>
        <v/>
      </c>
      <c r="AQ25" s="124" t="str">
        <f t="shared" ca="1" si="6"/>
        <v/>
      </c>
      <c r="AR25" s="124" t="str">
        <f t="shared" ca="1" si="6"/>
        <v/>
      </c>
      <c r="AS25" s="124" t="str">
        <f t="shared" ca="1" si="6"/>
        <v/>
      </c>
      <c r="AT25" s="124" t="str">
        <f t="shared" ca="1" si="6"/>
        <v/>
      </c>
      <c r="AU25" s="124" t="str">
        <f t="shared" ca="1" si="6"/>
        <v/>
      </c>
      <c r="AV25" s="124" t="str">
        <f t="shared" ca="1" si="6"/>
        <v/>
      </c>
      <c r="AW25" s="124" t="str">
        <f t="shared" ca="1" si="6"/>
        <v/>
      </c>
      <c r="AX25" s="124" t="str">
        <f t="shared" ca="1" si="6"/>
        <v/>
      </c>
      <c r="AY25" s="124" t="str">
        <f t="shared" ca="1" si="6"/>
        <v/>
      </c>
      <c r="AZ25" s="124" t="str">
        <f t="shared" ca="1" si="6"/>
        <v/>
      </c>
      <c r="BA25" s="124" t="str">
        <f t="shared" ca="1" si="6"/>
        <v/>
      </c>
      <c r="BB25" s="124" t="str">
        <f t="shared" ca="1" si="6"/>
        <v/>
      </c>
      <c r="BC25" s="124" t="str">
        <f t="shared" ca="1" si="6"/>
        <v/>
      </c>
      <c r="BD25" s="124" t="str">
        <f t="shared" ca="1" si="6"/>
        <v/>
      </c>
      <c r="BE25" s="124" t="str">
        <f t="shared" ca="1" si="7"/>
        <v/>
      </c>
      <c r="BF25" s="124" t="str">
        <f t="shared" ca="1" si="7"/>
        <v/>
      </c>
      <c r="BG25" s="124" t="str">
        <f t="shared" ca="1" si="7"/>
        <v/>
      </c>
      <c r="BH25" s="124" t="str">
        <f t="shared" ca="1" si="7"/>
        <v/>
      </c>
      <c r="BI25" s="124" t="str">
        <f t="shared" ca="1" si="7"/>
        <v/>
      </c>
      <c r="BJ25" s="124" t="str">
        <f t="shared" ca="1" si="7"/>
        <v/>
      </c>
      <c r="BK25" s="124" t="str">
        <f t="shared" ca="1" si="7"/>
        <v/>
      </c>
      <c r="BL25" s="124" t="str">
        <f t="shared" ca="1" si="7"/>
        <v/>
      </c>
      <c r="BM25" s="27"/>
    </row>
    <row r="26" spans="1:65" s="1" customFormat="1" ht="40.15" customHeight="1" x14ac:dyDescent="0.35">
      <c r="A26" s="9"/>
      <c r="B26" s="25" t="s">
        <v>0</v>
      </c>
      <c r="C26" s="21" t="s">
        <v>14</v>
      </c>
      <c r="D26" s="21"/>
      <c r="E26" s="22"/>
      <c r="F26" s="23">
        <f ca="1">F25+15</f>
        <v>45228</v>
      </c>
      <c r="G26" s="24">
        <v>6</v>
      </c>
      <c r="H26" s="19"/>
      <c r="I26" s="123" t="str">
        <f t="shared" ca="1" si="8"/>
        <v/>
      </c>
      <c r="J26" s="124" t="str">
        <f t="shared" ca="1" si="4"/>
        <v/>
      </c>
      <c r="K26" s="124" t="str">
        <f t="shared" ca="1" si="4"/>
        <v/>
      </c>
      <c r="L26" s="124" t="str">
        <f t="shared" ca="1" si="4"/>
        <v/>
      </c>
      <c r="M26" s="124" t="str">
        <f t="shared" ca="1" si="4"/>
        <v/>
      </c>
      <c r="N26" s="124" t="str">
        <f t="shared" ca="1" si="4"/>
        <v/>
      </c>
      <c r="O26" s="124" t="str">
        <f t="shared" ca="1" si="4"/>
        <v/>
      </c>
      <c r="P26" s="124" t="str">
        <f t="shared" ca="1" si="4"/>
        <v/>
      </c>
      <c r="Q26" s="124" t="str">
        <f t="shared" ca="1" si="4"/>
        <v/>
      </c>
      <c r="R26" s="124" t="str">
        <f t="shared" ca="1" si="4"/>
        <v/>
      </c>
      <c r="S26" s="124" t="str">
        <f t="shared" ca="1" si="4"/>
        <v/>
      </c>
      <c r="T26" s="124" t="str">
        <f t="shared" ca="1" si="4"/>
        <v/>
      </c>
      <c r="U26" s="124" t="str">
        <f t="shared" ca="1" si="4"/>
        <v/>
      </c>
      <c r="V26" s="124" t="str">
        <f t="shared" ca="1" si="4"/>
        <v/>
      </c>
      <c r="W26" s="124" t="str">
        <f t="shared" ca="1" si="4"/>
        <v/>
      </c>
      <c r="X26" s="124" t="str">
        <f t="shared" ca="1" si="4"/>
        <v/>
      </c>
      <c r="Y26" s="124" t="str">
        <f t="shared" ca="1" si="5"/>
        <v/>
      </c>
      <c r="Z26" s="124" t="str">
        <f t="shared" ca="1" si="5"/>
        <v/>
      </c>
      <c r="AA26" s="124" t="str">
        <f t="shared" ca="1" si="5"/>
        <v/>
      </c>
      <c r="AB26" s="124" t="str">
        <f t="shared" ca="1" si="5"/>
        <v/>
      </c>
      <c r="AC26" s="124" t="str">
        <f t="shared" ca="1" si="5"/>
        <v/>
      </c>
      <c r="AD26" s="124" t="str">
        <f t="shared" ca="1" si="5"/>
        <v/>
      </c>
      <c r="AE26" s="124" t="str">
        <f t="shared" ca="1" si="5"/>
        <v/>
      </c>
      <c r="AF26" s="124" t="str">
        <f t="shared" ca="1" si="5"/>
        <v/>
      </c>
      <c r="AG26" s="124" t="str">
        <f t="shared" ca="1" si="5"/>
        <v/>
      </c>
      <c r="AH26" s="124" t="str">
        <f t="shared" ca="1" si="5"/>
        <v/>
      </c>
      <c r="AI26" s="124" t="str">
        <f t="shared" ca="1" si="5"/>
        <v/>
      </c>
      <c r="AJ26" s="124" t="str">
        <f t="shared" ca="1" si="5"/>
        <v/>
      </c>
      <c r="AK26" s="124" t="str">
        <f t="shared" ca="1" si="5"/>
        <v/>
      </c>
      <c r="AL26" s="124" t="str">
        <f t="shared" ca="1" si="5"/>
        <v/>
      </c>
      <c r="AM26" s="124" t="str">
        <f t="shared" ca="1" si="5"/>
        <v/>
      </c>
      <c r="AN26" s="124" t="str">
        <f t="shared" ref="AN26:BC35" ca="1" si="9">IF(AND($C26="Goal",AN$7&gt;=$F26,AN$7&lt;=$F26+$G26-1),2,IF(AND($C26="Milestone",AN$7&gt;=$F26,AN$7&lt;=$F26+$G26-1),1,""))</f>
        <v/>
      </c>
      <c r="AO26" s="124" t="str">
        <f t="shared" ca="1" si="6"/>
        <v/>
      </c>
      <c r="AP26" s="124" t="str">
        <f t="shared" ca="1" si="6"/>
        <v/>
      </c>
      <c r="AQ26" s="124" t="str">
        <f t="shared" ca="1" si="6"/>
        <v/>
      </c>
      <c r="AR26" s="124" t="str">
        <f t="shared" ca="1" si="6"/>
        <v/>
      </c>
      <c r="AS26" s="124" t="str">
        <f t="shared" ca="1" si="6"/>
        <v/>
      </c>
      <c r="AT26" s="124" t="str">
        <f t="shared" ca="1" si="6"/>
        <v/>
      </c>
      <c r="AU26" s="124" t="str">
        <f t="shared" ca="1" si="6"/>
        <v/>
      </c>
      <c r="AV26" s="124" t="str">
        <f t="shared" ca="1" si="6"/>
        <v/>
      </c>
      <c r="AW26" s="124" t="str">
        <f t="shared" ca="1" si="6"/>
        <v/>
      </c>
      <c r="AX26" s="124" t="str">
        <f t="shared" ca="1" si="6"/>
        <v/>
      </c>
      <c r="AY26" s="124" t="str">
        <f t="shared" ca="1" si="6"/>
        <v/>
      </c>
      <c r="AZ26" s="124" t="str">
        <f t="shared" ca="1" si="6"/>
        <v/>
      </c>
      <c r="BA26" s="124" t="str">
        <f t="shared" ca="1" si="6"/>
        <v/>
      </c>
      <c r="BB26" s="124" t="str">
        <f t="shared" ca="1" si="6"/>
        <v/>
      </c>
      <c r="BC26" s="124" t="str">
        <f t="shared" ca="1" si="6"/>
        <v/>
      </c>
      <c r="BD26" s="124" t="str">
        <f t="shared" ref="BD26:BL35" ca="1" si="10">IF(AND($C26="Goal",BD$7&gt;=$F26,BD$7&lt;=$F26+$G26-1),2,IF(AND($C26="Milestone",BD$7&gt;=$F26,BD$7&lt;=$F26+$G26-1),1,""))</f>
        <v/>
      </c>
      <c r="BE26" s="124" t="str">
        <f t="shared" ca="1" si="7"/>
        <v/>
      </c>
      <c r="BF26" s="124" t="str">
        <f t="shared" ca="1" si="7"/>
        <v/>
      </c>
      <c r="BG26" s="124" t="str">
        <f t="shared" ca="1" si="7"/>
        <v/>
      </c>
      <c r="BH26" s="124" t="str">
        <f t="shared" ca="1" si="7"/>
        <v/>
      </c>
      <c r="BI26" s="124" t="str">
        <f t="shared" ca="1" si="7"/>
        <v/>
      </c>
      <c r="BJ26" s="124" t="str">
        <f t="shared" ca="1" si="7"/>
        <v/>
      </c>
      <c r="BK26" s="124" t="str">
        <f t="shared" ca="1" si="7"/>
        <v/>
      </c>
      <c r="BL26" s="124" t="str">
        <f t="shared" ca="1" si="7"/>
        <v/>
      </c>
      <c r="BM26" s="27"/>
    </row>
    <row r="27" spans="1:65" s="1" customFormat="1" ht="40.15" customHeight="1" x14ac:dyDescent="0.35">
      <c r="A27" s="9"/>
      <c r="B27" s="25" t="s">
        <v>1</v>
      </c>
      <c r="C27" s="21" t="s">
        <v>7</v>
      </c>
      <c r="D27" s="21"/>
      <c r="E27" s="22"/>
      <c r="F27" s="23">
        <f ca="1">F21+22</f>
        <v>45232</v>
      </c>
      <c r="G27" s="24">
        <v>3</v>
      </c>
      <c r="H27" s="19"/>
      <c r="I27" s="123" t="str">
        <f t="shared" ca="1" si="8"/>
        <v/>
      </c>
      <c r="J27" s="124" t="str">
        <f t="shared" ca="1" si="8"/>
        <v/>
      </c>
      <c r="K27" s="124" t="str">
        <f t="shared" ca="1" si="8"/>
        <v/>
      </c>
      <c r="L27" s="124" t="str">
        <f t="shared" ca="1" si="8"/>
        <v/>
      </c>
      <c r="M27" s="124" t="str">
        <f t="shared" ca="1" si="8"/>
        <v/>
      </c>
      <c r="N27" s="124" t="str">
        <f t="shared" ca="1" si="8"/>
        <v/>
      </c>
      <c r="O27" s="124" t="str">
        <f t="shared" ca="1" si="8"/>
        <v/>
      </c>
      <c r="P27" s="124" t="str">
        <f t="shared" ca="1" si="8"/>
        <v/>
      </c>
      <c r="Q27" s="124" t="str">
        <f t="shared" ca="1" si="8"/>
        <v/>
      </c>
      <c r="R27" s="124" t="str">
        <f t="shared" ca="1" si="8"/>
        <v/>
      </c>
      <c r="S27" s="124" t="str">
        <f t="shared" ca="1" si="8"/>
        <v/>
      </c>
      <c r="T27" s="124" t="str">
        <f t="shared" ca="1" si="8"/>
        <v/>
      </c>
      <c r="U27" s="124" t="str">
        <f t="shared" ca="1" si="8"/>
        <v/>
      </c>
      <c r="V27" s="124" t="str">
        <f t="shared" ca="1" si="8"/>
        <v/>
      </c>
      <c r="W27" s="124" t="str">
        <f t="shared" ca="1" si="8"/>
        <v/>
      </c>
      <c r="X27" s="124" t="str">
        <f t="shared" ca="1" si="8"/>
        <v/>
      </c>
      <c r="Y27" s="124" t="str">
        <f t="shared" ref="Y27:AM35" ca="1" si="11">IF(AND($C27="Goal",Y$7&gt;=$F27,Y$7&lt;=$F27+$G27-1),2,IF(AND($C27="Milestone",Y$7&gt;=$F27,Y$7&lt;=$F27+$G27-1),1,""))</f>
        <v/>
      </c>
      <c r="Z27" s="124" t="str">
        <f t="shared" ca="1" si="11"/>
        <v/>
      </c>
      <c r="AA27" s="124" t="str">
        <f t="shared" ca="1" si="11"/>
        <v/>
      </c>
      <c r="AB27" s="124" t="str">
        <f t="shared" ca="1" si="11"/>
        <v/>
      </c>
      <c r="AC27" s="124" t="str">
        <f t="shared" ca="1" si="11"/>
        <v/>
      </c>
      <c r="AD27" s="124" t="str">
        <f t="shared" ca="1" si="11"/>
        <v/>
      </c>
      <c r="AE27" s="124" t="str">
        <f t="shared" ca="1" si="11"/>
        <v/>
      </c>
      <c r="AF27" s="124" t="str">
        <f t="shared" ca="1" si="11"/>
        <v/>
      </c>
      <c r="AG27" s="124" t="str">
        <f t="shared" ca="1" si="11"/>
        <v/>
      </c>
      <c r="AH27" s="124" t="str">
        <f t="shared" ca="1" si="11"/>
        <v/>
      </c>
      <c r="AI27" s="124" t="str">
        <f t="shared" ca="1" si="11"/>
        <v/>
      </c>
      <c r="AJ27" s="124" t="str">
        <f t="shared" ca="1" si="11"/>
        <v/>
      </c>
      <c r="AK27" s="124" t="str">
        <f t="shared" ca="1" si="11"/>
        <v/>
      </c>
      <c r="AL27" s="124" t="str">
        <f t="shared" ca="1" si="11"/>
        <v/>
      </c>
      <c r="AM27" s="124" t="str">
        <f t="shared" ca="1" si="11"/>
        <v/>
      </c>
      <c r="AN27" s="124" t="str">
        <f t="shared" ca="1" si="9"/>
        <v/>
      </c>
      <c r="AO27" s="124">
        <f t="shared" ca="1" si="9"/>
        <v>2</v>
      </c>
      <c r="AP27" s="124">
        <f t="shared" ca="1" si="9"/>
        <v>2</v>
      </c>
      <c r="AQ27" s="124">
        <f t="shared" ca="1" si="9"/>
        <v>2</v>
      </c>
      <c r="AR27" s="124" t="str">
        <f t="shared" ca="1" si="9"/>
        <v/>
      </c>
      <c r="AS27" s="124" t="str">
        <f t="shared" ca="1" si="9"/>
        <v/>
      </c>
      <c r="AT27" s="124" t="str">
        <f t="shared" ca="1" si="9"/>
        <v/>
      </c>
      <c r="AU27" s="124" t="str">
        <f t="shared" ca="1" si="9"/>
        <v/>
      </c>
      <c r="AV27" s="124" t="str">
        <f t="shared" ca="1" si="9"/>
        <v/>
      </c>
      <c r="AW27" s="124" t="str">
        <f t="shared" ca="1" si="9"/>
        <v/>
      </c>
      <c r="AX27" s="124" t="str">
        <f t="shared" ca="1" si="9"/>
        <v/>
      </c>
      <c r="AY27" s="124" t="str">
        <f t="shared" ca="1" si="9"/>
        <v/>
      </c>
      <c r="AZ27" s="124" t="str">
        <f t="shared" ca="1" si="9"/>
        <v/>
      </c>
      <c r="BA27" s="124" t="str">
        <f t="shared" ca="1" si="9"/>
        <v/>
      </c>
      <c r="BB27" s="124" t="str">
        <f t="shared" ca="1" si="9"/>
        <v/>
      </c>
      <c r="BC27" s="124" t="str">
        <f t="shared" ca="1" si="9"/>
        <v/>
      </c>
      <c r="BD27" s="124" t="str">
        <f t="shared" ca="1" si="10"/>
        <v/>
      </c>
      <c r="BE27" s="124" t="str">
        <f t="shared" ca="1" si="10"/>
        <v/>
      </c>
      <c r="BF27" s="124" t="str">
        <f t="shared" ca="1" si="10"/>
        <v/>
      </c>
      <c r="BG27" s="124" t="str">
        <f t="shared" ca="1" si="10"/>
        <v/>
      </c>
      <c r="BH27" s="124" t="str">
        <f t="shared" ca="1" si="10"/>
        <v/>
      </c>
      <c r="BI27" s="124" t="str">
        <f t="shared" ca="1" si="10"/>
        <v/>
      </c>
      <c r="BJ27" s="124" t="str">
        <f t="shared" ca="1" si="10"/>
        <v/>
      </c>
      <c r="BK27" s="124" t="str">
        <f t="shared" ca="1" si="10"/>
        <v/>
      </c>
      <c r="BL27" s="124" t="str">
        <f t="shared" ca="1" si="10"/>
        <v/>
      </c>
      <c r="BM27" s="27"/>
    </row>
    <row r="28" spans="1:65" s="1" customFormat="1" ht="40.15" customHeight="1" x14ac:dyDescent="0.35">
      <c r="A28" s="9"/>
      <c r="B28" s="25" t="s">
        <v>2</v>
      </c>
      <c r="C28" s="21" t="s">
        <v>12</v>
      </c>
      <c r="D28" s="21"/>
      <c r="E28" s="22"/>
      <c r="F28" s="23">
        <f ca="1">F16</f>
        <v>45201</v>
      </c>
      <c r="G28" s="24">
        <v>19</v>
      </c>
      <c r="H28" s="19"/>
      <c r="I28" s="123" t="str">
        <f t="shared" ca="1" si="8"/>
        <v/>
      </c>
      <c r="J28" s="124" t="str">
        <f t="shared" ca="1" si="8"/>
        <v/>
      </c>
      <c r="K28" s="124" t="str">
        <f t="shared" ca="1" si="8"/>
        <v/>
      </c>
      <c r="L28" s="124" t="str">
        <f t="shared" ca="1" si="8"/>
        <v/>
      </c>
      <c r="M28" s="124" t="str">
        <f t="shared" ca="1" si="8"/>
        <v/>
      </c>
      <c r="N28" s="124" t="str">
        <f t="shared" ca="1" si="8"/>
        <v/>
      </c>
      <c r="O28" s="124" t="str">
        <f t="shared" ca="1" si="8"/>
        <v/>
      </c>
      <c r="P28" s="124" t="str">
        <f t="shared" ca="1" si="8"/>
        <v/>
      </c>
      <c r="Q28" s="124" t="str">
        <f t="shared" ca="1" si="8"/>
        <v/>
      </c>
      <c r="R28" s="124" t="str">
        <f t="shared" ca="1" si="8"/>
        <v/>
      </c>
      <c r="S28" s="124" t="str">
        <f t="shared" ca="1" si="8"/>
        <v/>
      </c>
      <c r="T28" s="124" t="str">
        <f t="shared" ca="1" si="8"/>
        <v/>
      </c>
      <c r="U28" s="124" t="str">
        <f t="shared" ca="1" si="8"/>
        <v/>
      </c>
      <c r="V28" s="124" t="str">
        <f t="shared" ca="1" si="8"/>
        <v/>
      </c>
      <c r="W28" s="124" t="str">
        <f t="shared" ca="1" si="8"/>
        <v/>
      </c>
      <c r="X28" s="124" t="str">
        <f t="shared" ca="1" si="8"/>
        <v/>
      </c>
      <c r="Y28" s="124" t="str">
        <f t="shared" ca="1" si="11"/>
        <v/>
      </c>
      <c r="Z28" s="124" t="str">
        <f t="shared" ca="1" si="11"/>
        <v/>
      </c>
      <c r="AA28" s="124" t="str">
        <f t="shared" ca="1" si="11"/>
        <v/>
      </c>
      <c r="AB28" s="124" t="str">
        <f t="shared" ca="1" si="11"/>
        <v/>
      </c>
      <c r="AC28" s="124" t="str">
        <f t="shared" ca="1" si="11"/>
        <v/>
      </c>
      <c r="AD28" s="124" t="str">
        <f t="shared" ca="1" si="11"/>
        <v/>
      </c>
      <c r="AE28" s="124" t="str">
        <f t="shared" ca="1" si="11"/>
        <v/>
      </c>
      <c r="AF28" s="124" t="str">
        <f t="shared" ca="1" si="11"/>
        <v/>
      </c>
      <c r="AG28" s="124" t="str">
        <f t="shared" ca="1" si="11"/>
        <v/>
      </c>
      <c r="AH28" s="124" t="str">
        <f t="shared" ca="1" si="11"/>
        <v/>
      </c>
      <c r="AI28" s="124" t="str">
        <f t="shared" ca="1" si="11"/>
        <v/>
      </c>
      <c r="AJ28" s="124" t="str">
        <f t="shared" ca="1" si="11"/>
        <v/>
      </c>
      <c r="AK28" s="124" t="str">
        <f t="shared" ca="1" si="11"/>
        <v/>
      </c>
      <c r="AL28" s="124" t="str">
        <f t="shared" ca="1" si="11"/>
        <v/>
      </c>
      <c r="AM28" s="124" t="str">
        <f t="shared" ca="1" si="11"/>
        <v/>
      </c>
      <c r="AN28" s="124" t="str">
        <f t="shared" ca="1" si="9"/>
        <v/>
      </c>
      <c r="AO28" s="124" t="str">
        <f t="shared" ca="1" si="9"/>
        <v/>
      </c>
      <c r="AP28" s="124" t="str">
        <f t="shared" ca="1" si="9"/>
        <v/>
      </c>
      <c r="AQ28" s="124" t="str">
        <f t="shared" ca="1" si="9"/>
        <v/>
      </c>
      <c r="AR28" s="124" t="str">
        <f t="shared" ca="1" si="9"/>
        <v/>
      </c>
      <c r="AS28" s="124" t="str">
        <f t="shared" ca="1" si="9"/>
        <v/>
      </c>
      <c r="AT28" s="124" t="str">
        <f t="shared" ca="1" si="9"/>
        <v/>
      </c>
      <c r="AU28" s="124" t="str">
        <f t="shared" ca="1" si="9"/>
        <v/>
      </c>
      <c r="AV28" s="124" t="str">
        <f t="shared" ca="1" si="9"/>
        <v/>
      </c>
      <c r="AW28" s="124" t="str">
        <f t="shared" ca="1" si="9"/>
        <v/>
      </c>
      <c r="AX28" s="124" t="str">
        <f t="shared" ca="1" si="9"/>
        <v/>
      </c>
      <c r="AY28" s="124" t="str">
        <f t="shared" ca="1" si="9"/>
        <v/>
      </c>
      <c r="AZ28" s="124" t="str">
        <f t="shared" ca="1" si="9"/>
        <v/>
      </c>
      <c r="BA28" s="124" t="str">
        <f t="shared" ca="1" si="9"/>
        <v/>
      </c>
      <c r="BB28" s="124" t="str">
        <f t="shared" ca="1" si="9"/>
        <v/>
      </c>
      <c r="BC28" s="124" t="str">
        <f t="shared" ca="1" si="9"/>
        <v/>
      </c>
      <c r="BD28" s="124" t="str">
        <f t="shared" ca="1" si="10"/>
        <v/>
      </c>
      <c r="BE28" s="124" t="str">
        <f t="shared" ca="1" si="10"/>
        <v/>
      </c>
      <c r="BF28" s="124" t="str">
        <f t="shared" ca="1" si="10"/>
        <v/>
      </c>
      <c r="BG28" s="124" t="str">
        <f t="shared" ca="1" si="10"/>
        <v/>
      </c>
      <c r="BH28" s="124" t="str">
        <f t="shared" ca="1" si="10"/>
        <v/>
      </c>
      <c r="BI28" s="124" t="str">
        <f t="shared" ca="1" si="10"/>
        <v/>
      </c>
      <c r="BJ28" s="124" t="str">
        <f t="shared" ca="1" si="10"/>
        <v/>
      </c>
      <c r="BK28" s="124" t="str">
        <f t="shared" ca="1" si="10"/>
        <v/>
      </c>
      <c r="BL28" s="124" t="str">
        <f t="shared" ca="1" si="10"/>
        <v/>
      </c>
      <c r="BM28" s="27"/>
    </row>
    <row r="29" spans="1:65" s="1" customFormat="1" ht="40.15" customHeight="1" x14ac:dyDescent="0.35">
      <c r="A29" s="9"/>
      <c r="B29" s="119" t="s">
        <v>28</v>
      </c>
      <c r="C29" s="21"/>
      <c r="D29" s="21"/>
      <c r="E29" s="22"/>
      <c r="F29" s="23"/>
      <c r="G29" s="24"/>
      <c r="H29" s="19"/>
      <c r="I29" s="123" t="str">
        <f t="shared" ref="I29:X35" ca="1" si="12">IF(AND($C29="Goal",I$7&gt;=$F29,I$7&lt;=$F29+$G29-1),2,IF(AND($C29="Milestone",I$7&gt;=$F29,I$7&lt;=$F29+$G29-1),1,""))</f>
        <v/>
      </c>
      <c r="J29" s="124" t="str">
        <f t="shared" ca="1" si="12"/>
        <v/>
      </c>
      <c r="K29" s="124" t="str">
        <f t="shared" ca="1" si="12"/>
        <v/>
      </c>
      <c r="L29" s="124" t="str">
        <f t="shared" ca="1" si="12"/>
        <v/>
      </c>
      <c r="M29" s="124" t="str">
        <f t="shared" ca="1" si="12"/>
        <v/>
      </c>
      <c r="N29" s="124" t="str">
        <f t="shared" ca="1" si="12"/>
        <v/>
      </c>
      <c r="O29" s="124" t="str">
        <f t="shared" ca="1" si="12"/>
        <v/>
      </c>
      <c r="P29" s="124" t="str">
        <f t="shared" ca="1" si="12"/>
        <v/>
      </c>
      <c r="Q29" s="124" t="str">
        <f t="shared" ca="1" si="12"/>
        <v/>
      </c>
      <c r="R29" s="124" t="str">
        <f t="shared" ca="1" si="12"/>
        <v/>
      </c>
      <c r="S29" s="124" t="str">
        <f t="shared" ca="1" si="12"/>
        <v/>
      </c>
      <c r="T29" s="124" t="str">
        <f t="shared" ca="1" si="12"/>
        <v/>
      </c>
      <c r="U29" s="124" t="str">
        <f t="shared" ca="1" si="12"/>
        <v/>
      </c>
      <c r="V29" s="124" t="str">
        <f t="shared" ca="1" si="12"/>
        <v/>
      </c>
      <c r="W29" s="124" t="str">
        <f t="shared" ca="1" si="12"/>
        <v/>
      </c>
      <c r="X29" s="124" t="str">
        <f t="shared" ca="1" si="12"/>
        <v/>
      </c>
      <c r="Y29" s="124" t="str">
        <f t="shared" ca="1" si="11"/>
        <v/>
      </c>
      <c r="Z29" s="124" t="str">
        <f t="shared" ca="1" si="11"/>
        <v/>
      </c>
      <c r="AA29" s="124" t="str">
        <f t="shared" ca="1" si="11"/>
        <v/>
      </c>
      <c r="AB29" s="124" t="str">
        <f t="shared" ca="1" si="11"/>
        <v/>
      </c>
      <c r="AC29" s="124" t="str">
        <f t="shared" ca="1" si="11"/>
        <v/>
      </c>
      <c r="AD29" s="124" t="str">
        <f t="shared" ca="1" si="11"/>
        <v/>
      </c>
      <c r="AE29" s="124" t="str">
        <f t="shared" ca="1" si="11"/>
        <v/>
      </c>
      <c r="AF29" s="124" t="str">
        <f t="shared" ca="1" si="11"/>
        <v/>
      </c>
      <c r="AG29" s="124" t="str">
        <f t="shared" ca="1" si="11"/>
        <v/>
      </c>
      <c r="AH29" s="124" t="str">
        <f t="shared" ca="1" si="11"/>
        <v/>
      </c>
      <c r="AI29" s="124" t="str">
        <f t="shared" ca="1" si="11"/>
        <v/>
      </c>
      <c r="AJ29" s="124" t="str">
        <f t="shared" ca="1" si="11"/>
        <v/>
      </c>
      <c r="AK29" s="124" t="str">
        <f t="shared" ca="1" si="11"/>
        <v/>
      </c>
      <c r="AL29" s="124" t="str">
        <f t="shared" ca="1" si="11"/>
        <v/>
      </c>
      <c r="AM29" s="124" t="str">
        <f t="shared" ca="1" si="11"/>
        <v/>
      </c>
      <c r="AN29" s="124" t="str">
        <f t="shared" ca="1" si="9"/>
        <v/>
      </c>
      <c r="AO29" s="124" t="str">
        <f t="shared" ca="1" si="9"/>
        <v/>
      </c>
      <c r="AP29" s="124" t="str">
        <f t="shared" ca="1" si="9"/>
        <v/>
      </c>
      <c r="AQ29" s="124" t="str">
        <f t="shared" ca="1" si="9"/>
        <v/>
      </c>
      <c r="AR29" s="124" t="str">
        <f t="shared" ca="1" si="9"/>
        <v/>
      </c>
      <c r="AS29" s="124" t="str">
        <f t="shared" ca="1" si="9"/>
        <v/>
      </c>
      <c r="AT29" s="124" t="str">
        <f t="shared" ca="1" si="9"/>
        <v/>
      </c>
      <c r="AU29" s="124" t="str">
        <f t="shared" ca="1" si="9"/>
        <v/>
      </c>
      <c r="AV29" s="124" t="str">
        <f t="shared" ca="1" si="9"/>
        <v/>
      </c>
      <c r="AW29" s="124" t="str">
        <f t="shared" ca="1" si="9"/>
        <v/>
      </c>
      <c r="AX29" s="124" t="str">
        <f t="shared" ca="1" si="9"/>
        <v/>
      </c>
      <c r="AY29" s="124" t="str">
        <f t="shared" ca="1" si="9"/>
        <v/>
      </c>
      <c r="AZ29" s="124" t="str">
        <f t="shared" ca="1" si="9"/>
        <v/>
      </c>
      <c r="BA29" s="124" t="str">
        <f t="shared" ca="1" si="9"/>
        <v/>
      </c>
      <c r="BB29" s="124" t="str">
        <f t="shared" ca="1" si="9"/>
        <v/>
      </c>
      <c r="BC29" s="124" t="str">
        <f t="shared" ca="1" si="9"/>
        <v/>
      </c>
      <c r="BD29" s="124" t="str">
        <f t="shared" ca="1" si="10"/>
        <v/>
      </c>
      <c r="BE29" s="124" t="str">
        <f t="shared" ca="1" si="10"/>
        <v/>
      </c>
      <c r="BF29" s="124" t="str">
        <f t="shared" ca="1" si="10"/>
        <v/>
      </c>
      <c r="BG29" s="124" t="str">
        <f t="shared" ca="1" si="10"/>
        <v/>
      </c>
      <c r="BH29" s="124" t="str">
        <f t="shared" ca="1" si="10"/>
        <v/>
      </c>
      <c r="BI29" s="124" t="str">
        <f t="shared" ca="1" si="10"/>
        <v/>
      </c>
      <c r="BJ29" s="124" t="str">
        <f t="shared" ca="1" si="10"/>
        <v/>
      </c>
      <c r="BK29" s="124" t="str">
        <f t="shared" ca="1" si="10"/>
        <v/>
      </c>
      <c r="BL29" s="124" t="str">
        <f t="shared" ca="1" si="10"/>
        <v/>
      </c>
      <c r="BM29" s="27"/>
    </row>
    <row r="30" spans="1:65" s="1" customFormat="1" ht="40.15" customHeight="1" x14ac:dyDescent="0.35">
      <c r="A30" s="9"/>
      <c r="B30" s="25" t="s">
        <v>3</v>
      </c>
      <c r="C30" s="21"/>
      <c r="D30" s="21"/>
      <c r="E30" s="22"/>
      <c r="F30" s="23">
        <f ca="1">F27+3</f>
        <v>45235</v>
      </c>
      <c r="G30" s="24">
        <v>15</v>
      </c>
      <c r="H30" s="19"/>
      <c r="I30" s="123" t="str">
        <f t="shared" ca="1" si="12"/>
        <v/>
      </c>
      <c r="J30" s="124" t="str">
        <f t="shared" ca="1" si="12"/>
        <v/>
      </c>
      <c r="K30" s="124" t="str">
        <f t="shared" ca="1" si="12"/>
        <v/>
      </c>
      <c r="L30" s="124" t="str">
        <f t="shared" ca="1" si="12"/>
        <v/>
      </c>
      <c r="M30" s="124" t="str">
        <f t="shared" ca="1" si="12"/>
        <v/>
      </c>
      <c r="N30" s="124" t="str">
        <f t="shared" ca="1" si="12"/>
        <v/>
      </c>
      <c r="O30" s="124" t="str">
        <f t="shared" ca="1" si="12"/>
        <v/>
      </c>
      <c r="P30" s="124" t="str">
        <f t="shared" ca="1" si="12"/>
        <v/>
      </c>
      <c r="Q30" s="124" t="str">
        <f t="shared" ca="1" si="12"/>
        <v/>
      </c>
      <c r="R30" s="124" t="str">
        <f t="shared" ca="1" si="12"/>
        <v/>
      </c>
      <c r="S30" s="124" t="str">
        <f t="shared" ca="1" si="12"/>
        <v/>
      </c>
      <c r="T30" s="124" t="str">
        <f t="shared" ca="1" si="12"/>
        <v/>
      </c>
      <c r="U30" s="124" t="str">
        <f t="shared" ca="1" si="12"/>
        <v/>
      </c>
      <c r="V30" s="124" t="str">
        <f t="shared" ca="1" si="12"/>
        <v/>
      </c>
      <c r="W30" s="124" t="str">
        <f t="shared" ca="1" si="12"/>
        <v/>
      </c>
      <c r="X30" s="124" t="str">
        <f t="shared" ca="1" si="12"/>
        <v/>
      </c>
      <c r="Y30" s="124" t="str">
        <f t="shared" ca="1" si="11"/>
        <v/>
      </c>
      <c r="Z30" s="124" t="str">
        <f t="shared" ca="1" si="11"/>
        <v/>
      </c>
      <c r="AA30" s="124" t="str">
        <f t="shared" ca="1" si="11"/>
        <v/>
      </c>
      <c r="AB30" s="124" t="str">
        <f t="shared" ca="1" si="11"/>
        <v/>
      </c>
      <c r="AC30" s="124" t="str">
        <f t="shared" ca="1" si="11"/>
        <v/>
      </c>
      <c r="AD30" s="124" t="str">
        <f t="shared" ca="1" si="11"/>
        <v/>
      </c>
      <c r="AE30" s="124" t="str">
        <f t="shared" ca="1" si="11"/>
        <v/>
      </c>
      <c r="AF30" s="124" t="str">
        <f t="shared" ca="1" si="11"/>
        <v/>
      </c>
      <c r="AG30" s="124" t="str">
        <f t="shared" ca="1" si="11"/>
        <v/>
      </c>
      <c r="AH30" s="124" t="str">
        <f t="shared" ca="1" si="11"/>
        <v/>
      </c>
      <c r="AI30" s="124" t="str">
        <f t="shared" ca="1" si="11"/>
        <v/>
      </c>
      <c r="AJ30" s="124" t="str">
        <f t="shared" ca="1" si="11"/>
        <v/>
      </c>
      <c r="AK30" s="124" t="str">
        <f t="shared" ca="1" si="11"/>
        <v/>
      </c>
      <c r="AL30" s="124" t="str">
        <f t="shared" ca="1" si="11"/>
        <v/>
      </c>
      <c r="AM30" s="124" t="str">
        <f t="shared" ca="1" si="11"/>
        <v/>
      </c>
      <c r="AN30" s="124" t="str">
        <f t="shared" ca="1" si="9"/>
        <v/>
      </c>
      <c r="AO30" s="124" t="str">
        <f t="shared" ca="1" si="9"/>
        <v/>
      </c>
      <c r="AP30" s="124" t="str">
        <f t="shared" ca="1" si="9"/>
        <v/>
      </c>
      <c r="AQ30" s="124" t="str">
        <f t="shared" ca="1" si="9"/>
        <v/>
      </c>
      <c r="AR30" s="124" t="str">
        <f t="shared" ca="1" si="9"/>
        <v/>
      </c>
      <c r="AS30" s="124" t="str">
        <f t="shared" ca="1" si="9"/>
        <v/>
      </c>
      <c r="AT30" s="124" t="str">
        <f t="shared" ca="1" si="9"/>
        <v/>
      </c>
      <c r="AU30" s="124" t="str">
        <f t="shared" ca="1" si="9"/>
        <v/>
      </c>
      <c r="AV30" s="124" t="str">
        <f t="shared" ca="1" si="9"/>
        <v/>
      </c>
      <c r="AW30" s="124" t="str">
        <f t="shared" ca="1" si="9"/>
        <v/>
      </c>
      <c r="AX30" s="124" t="str">
        <f t="shared" ca="1" si="9"/>
        <v/>
      </c>
      <c r="AY30" s="124" t="str">
        <f t="shared" ca="1" si="9"/>
        <v/>
      </c>
      <c r="AZ30" s="124" t="str">
        <f t="shared" ca="1" si="9"/>
        <v/>
      </c>
      <c r="BA30" s="124" t="str">
        <f t="shared" ca="1" si="9"/>
        <v/>
      </c>
      <c r="BB30" s="124" t="str">
        <f t="shared" ca="1" si="9"/>
        <v/>
      </c>
      <c r="BC30" s="124" t="str">
        <f t="shared" ca="1" si="9"/>
        <v/>
      </c>
      <c r="BD30" s="124" t="str">
        <f t="shared" ca="1" si="10"/>
        <v/>
      </c>
      <c r="BE30" s="124" t="str">
        <f t="shared" ca="1" si="10"/>
        <v/>
      </c>
      <c r="BF30" s="124" t="str">
        <f t="shared" ca="1" si="10"/>
        <v/>
      </c>
      <c r="BG30" s="124" t="str">
        <f t="shared" ca="1" si="10"/>
        <v/>
      </c>
      <c r="BH30" s="124" t="str">
        <f t="shared" ca="1" si="10"/>
        <v/>
      </c>
      <c r="BI30" s="124" t="str">
        <f t="shared" ca="1" si="10"/>
        <v/>
      </c>
      <c r="BJ30" s="124" t="str">
        <f t="shared" ca="1" si="10"/>
        <v/>
      </c>
      <c r="BK30" s="124" t="str">
        <f t="shared" ca="1" si="10"/>
        <v/>
      </c>
      <c r="BL30" s="124" t="str">
        <f t="shared" ca="1" si="10"/>
        <v/>
      </c>
      <c r="BM30" s="27"/>
    </row>
    <row r="31" spans="1:65" s="1" customFormat="1" ht="40.15" customHeight="1" x14ac:dyDescent="0.35">
      <c r="A31" s="9"/>
      <c r="B31" s="25" t="s">
        <v>4</v>
      </c>
      <c r="C31" s="21"/>
      <c r="D31" s="21"/>
      <c r="E31" s="22"/>
      <c r="F31" s="23">
        <f ca="1">F30+14</f>
        <v>45249</v>
      </c>
      <c r="G31" s="24">
        <v>5</v>
      </c>
      <c r="H31" s="19"/>
      <c r="I31" s="123" t="str">
        <f t="shared" ca="1" si="12"/>
        <v/>
      </c>
      <c r="J31" s="124" t="str">
        <f t="shared" ca="1" si="12"/>
        <v/>
      </c>
      <c r="K31" s="124" t="str">
        <f t="shared" ca="1" si="12"/>
        <v/>
      </c>
      <c r="L31" s="124" t="str">
        <f t="shared" ca="1" si="12"/>
        <v/>
      </c>
      <c r="M31" s="124" t="str">
        <f t="shared" ca="1" si="12"/>
        <v/>
      </c>
      <c r="N31" s="124" t="str">
        <f t="shared" ca="1" si="12"/>
        <v/>
      </c>
      <c r="O31" s="124" t="str">
        <f t="shared" ca="1" si="12"/>
        <v/>
      </c>
      <c r="P31" s="124" t="str">
        <f t="shared" ca="1" si="12"/>
        <v/>
      </c>
      <c r="Q31" s="124" t="str">
        <f t="shared" ca="1" si="12"/>
        <v/>
      </c>
      <c r="R31" s="124" t="str">
        <f t="shared" ca="1" si="12"/>
        <v/>
      </c>
      <c r="S31" s="124" t="str">
        <f t="shared" ca="1" si="12"/>
        <v/>
      </c>
      <c r="T31" s="124" t="str">
        <f t="shared" ca="1" si="12"/>
        <v/>
      </c>
      <c r="U31" s="124" t="str">
        <f t="shared" ca="1" si="12"/>
        <v/>
      </c>
      <c r="V31" s="124" t="str">
        <f t="shared" ca="1" si="12"/>
        <v/>
      </c>
      <c r="W31" s="124" t="str">
        <f t="shared" ca="1" si="12"/>
        <v/>
      </c>
      <c r="X31" s="124" t="str">
        <f t="shared" ca="1" si="12"/>
        <v/>
      </c>
      <c r="Y31" s="124" t="str">
        <f t="shared" ca="1" si="11"/>
        <v/>
      </c>
      <c r="Z31" s="124" t="str">
        <f t="shared" ca="1" si="11"/>
        <v/>
      </c>
      <c r="AA31" s="124" t="str">
        <f t="shared" ca="1" si="11"/>
        <v/>
      </c>
      <c r="AB31" s="124" t="str">
        <f t="shared" ca="1" si="11"/>
        <v/>
      </c>
      <c r="AC31" s="124" t="str">
        <f t="shared" ca="1" si="11"/>
        <v/>
      </c>
      <c r="AD31" s="124" t="str">
        <f t="shared" ca="1" si="11"/>
        <v/>
      </c>
      <c r="AE31" s="124" t="str">
        <f t="shared" ca="1" si="11"/>
        <v/>
      </c>
      <c r="AF31" s="124" t="str">
        <f t="shared" ca="1" si="11"/>
        <v/>
      </c>
      <c r="AG31" s="124" t="str">
        <f t="shared" ca="1" si="11"/>
        <v/>
      </c>
      <c r="AH31" s="124" t="str">
        <f t="shared" ca="1" si="11"/>
        <v/>
      </c>
      <c r="AI31" s="124" t="str">
        <f t="shared" ca="1" si="11"/>
        <v/>
      </c>
      <c r="AJ31" s="124" t="str">
        <f t="shared" ca="1" si="11"/>
        <v/>
      </c>
      <c r="AK31" s="124" t="str">
        <f t="shared" ca="1" si="11"/>
        <v/>
      </c>
      <c r="AL31" s="124" t="str">
        <f t="shared" ca="1" si="11"/>
        <v/>
      </c>
      <c r="AM31" s="124" t="str">
        <f t="shared" ca="1" si="11"/>
        <v/>
      </c>
      <c r="AN31" s="124" t="str">
        <f t="shared" ca="1" si="9"/>
        <v/>
      </c>
      <c r="AO31" s="124" t="str">
        <f t="shared" ca="1" si="9"/>
        <v/>
      </c>
      <c r="AP31" s="124" t="str">
        <f t="shared" ca="1" si="9"/>
        <v/>
      </c>
      <c r="AQ31" s="124" t="str">
        <f t="shared" ca="1" si="9"/>
        <v/>
      </c>
      <c r="AR31" s="124" t="str">
        <f t="shared" ca="1" si="9"/>
        <v/>
      </c>
      <c r="AS31" s="124" t="str">
        <f t="shared" ca="1" si="9"/>
        <v/>
      </c>
      <c r="AT31" s="124" t="str">
        <f t="shared" ca="1" si="9"/>
        <v/>
      </c>
      <c r="AU31" s="124" t="str">
        <f t="shared" ca="1" si="9"/>
        <v/>
      </c>
      <c r="AV31" s="124" t="str">
        <f t="shared" ca="1" si="9"/>
        <v/>
      </c>
      <c r="AW31" s="124" t="str">
        <f t="shared" ca="1" si="9"/>
        <v/>
      </c>
      <c r="AX31" s="124" t="str">
        <f t="shared" ca="1" si="9"/>
        <v/>
      </c>
      <c r="AY31" s="124" t="str">
        <f t="shared" ca="1" si="9"/>
        <v/>
      </c>
      <c r="AZ31" s="124" t="str">
        <f t="shared" ca="1" si="9"/>
        <v/>
      </c>
      <c r="BA31" s="124" t="str">
        <f t="shared" ca="1" si="9"/>
        <v/>
      </c>
      <c r="BB31" s="124" t="str">
        <f t="shared" ca="1" si="9"/>
        <v/>
      </c>
      <c r="BC31" s="124" t="str">
        <f t="shared" ca="1" si="9"/>
        <v/>
      </c>
      <c r="BD31" s="124" t="str">
        <f t="shared" ca="1" si="10"/>
        <v/>
      </c>
      <c r="BE31" s="124" t="str">
        <f t="shared" ca="1" si="10"/>
        <v/>
      </c>
      <c r="BF31" s="124" t="str">
        <f t="shared" ca="1" si="10"/>
        <v/>
      </c>
      <c r="BG31" s="124" t="str">
        <f t="shared" ca="1" si="10"/>
        <v/>
      </c>
      <c r="BH31" s="124" t="str">
        <f t="shared" ca="1" si="10"/>
        <v/>
      </c>
      <c r="BI31" s="124" t="str">
        <f t="shared" ca="1" si="10"/>
        <v/>
      </c>
      <c r="BJ31" s="124" t="str">
        <f t="shared" ca="1" si="10"/>
        <v/>
      </c>
      <c r="BK31" s="124" t="str">
        <f t="shared" ca="1" si="10"/>
        <v/>
      </c>
      <c r="BL31" s="124" t="str">
        <f t="shared" ca="1" si="10"/>
        <v/>
      </c>
      <c r="BM31" s="27"/>
    </row>
    <row r="32" spans="1:65" s="1" customFormat="1" ht="40.15" customHeight="1" x14ac:dyDescent="0.35">
      <c r="A32" s="9"/>
      <c r="B32" s="25" t="s">
        <v>0</v>
      </c>
      <c r="C32" s="21" t="s">
        <v>8</v>
      </c>
      <c r="D32" s="21"/>
      <c r="E32" s="22"/>
      <c r="F32" s="23">
        <f ca="1">F31+42</f>
        <v>45291</v>
      </c>
      <c r="G32" s="24">
        <v>1</v>
      </c>
      <c r="H32" s="19"/>
      <c r="I32" s="123" t="str">
        <f t="shared" ca="1" si="12"/>
        <v/>
      </c>
      <c r="J32" s="124" t="str">
        <f t="shared" ca="1" si="12"/>
        <v/>
      </c>
      <c r="K32" s="124" t="str">
        <f t="shared" ca="1" si="12"/>
        <v/>
      </c>
      <c r="L32" s="124" t="str">
        <f t="shared" ca="1" si="12"/>
        <v/>
      </c>
      <c r="M32" s="124" t="str">
        <f t="shared" ca="1" si="12"/>
        <v/>
      </c>
      <c r="N32" s="124" t="str">
        <f t="shared" ca="1" si="12"/>
        <v/>
      </c>
      <c r="O32" s="124" t="str">
        <f t="shared" ca="1" si="12"/>
        <v/>
      </c>
      <c r="P32" s="124" t="str">
        <f t="shared" ca="1" si="12"/>
        <v/>
      </c>
      <c r="Q32" s="124" t="str">
        <f t="shared" ca="1" si="12"/>
        <v/>
      </c>
      <c r="R32" s="124" t="str">
        <f t="shared" ca="1" si="12"/>
        <v/>
      </c>
      <c r="S32" s="124" t="str">
        <f t="shared" ca="1" si="12"/>
        <v/>
      </c>
      <c r="T32" s="124" t="str">
        <f t="shared" ca="1" si="12"/>
        <v/>
      </c>
      <c r="U32" s="124" t="str">
        <f t="shared" ca="1" si="12"/>
        <v/>
      </c>
      <c r="V32" s="124" t="str">
        <f t="shared" ca="1" si="12"/>
        <v/>
      </c>
      <c r="W32" s="124" t="str">
        <f t="shared" ca="1" si="12"/>
        <v/>
      </c>
      <c r="X32" s="124" t="str">
        <f t="shared" ca="1" si="12"/>
        <v/>
      </c>
      <c r="Y32" s="124" t="str">
        <f t="shared" ca="1" si="11"/>
        <v/>
      </c>
      <c r="Z32" s="124" t="str">
        <f t="shared" ca="1" si="11"/>
        <v/>
      </c>
      <c r="AA32" s="124" t="str">
        <f t="shared" ca="1" si="11"/>
        <v/>
      </c>
      <c r="AB32" s="124" t="str">
        <f t="shared" ca="1" si="11"/>
        <v/>
      </c>
      <c r="AC32" s="124" t="str">
        <f t="shared" ca="1" si="11"/>
        <v/>
      </c>
      <c r="AD32" s="124" t="str">
        <f t="shared" ca="1" si="11"/>
        <v/>
      </c>
      <c r="AE32" s="124" t="str">
        <f t="shared" ca="1" si="11"/>
        <v/>
      </c>
      <c r="AF32" s="124" t="str">
        <f t="shared" ca="1" si="11"/>
        <v/>
      </c>
      <c r="AG32" s="124" t="str">
        <f t="shared" ca="1" si="11"/>
        <v/>
      </c>
      <c r="AH32" s="124" t="str">
        <f t="shared" ca="1" si="11"/>
        <v/>
      </c>
      <c r="AI32" s="124" t="str">
        <f t="shared" ca="1" si="11"/>
        <v/>
      </c>
      <c r="AJ32" s="124" t="str">
        <f t="shared" ca="1" si="11"/>
        <v/>
      </c>
      <c r="AK32" s="124" t="str">
        <f t="shared" ca="1" si="11"/>
        <v/>
      </c>
      <c r="AL32" s="124" t="str">
        <f t="shared" ca="1" si="11"/>
        <v/>
      </c>
      <c r="AM32" s="124" t="str">
        <f t="shared" ca="1" si="11"/>
        <v/>
      </c>
      <c r="AN32" s="124" t="str">
        <f t="shared" ca="1" si="9"/>
        <v/>
      </c>
      <c r="AO32" s="124" t="str">
        <f t="shared" ca="1" si="9"/>
        <v/>
      </c>
      <c r="AP32" s="124" t="str">
        <f t="shared" ca="1" si="9"/>
        <v/>
      </c>
      <c r="AQ32" s="124" t="str">
        <f t="shared" ca="1" si="9"/>
        <v/>
      </c>
      <c r="AR32" s="124" t="str">
        <f t="shared" ca="1" si="9"/>
        <v/>
      </c>
      <c r="AS32" s="124" t="str">
        <f t="shared" ca="1" si="9"/>
        <v/>
      </c>
      <c r="AT32" s="124" t="str">
        <f t="shared" ca="1" si="9"/>
        <v/>
      </c>
      <c r="AU32" s="124" t="str">
        <f t="shared" ca="1" si="9"/>
        <v/>
      </c>
      <c r="AV32" s="124" t="str">
        <f t="shared" ca="1" si="9"/>
        <v/>
      </c>
      <c r="AW32" s="124" t="str">
        <f t="shared" ca="1" si="9"/>
        <v/>
      </c>
      <c r="AX32" s="124" t="str">
        <f t="shared" ca="1" si="9"/>
        <v/>
      </c>
      <c r="AY32" s="124" t="str">
        <f t="shared" ca="1" si="9"/>
        <v/>
      </c>
      <c r="AZ32" s="124" t="str">
        <f t="shared" ca="1" si="9"/>
        <v/>
      </c>
      <c r="BA32" s="124" t="str">
        <f t="shared" ca="1" si="9"/>
        <v/>
      </c>
      <c r="BB32" s="124" t="str">
        <f t="shared" ca="1" si="9"/>
        <v/>
      </c>
      <c r="BC32" s="124" t="str">
        <f t="shared" ca="1" si="9"/>
        <v/>
      </c>
      <c r="BD32" s="124" t="str">
        <f t="shared" ca="1" si="10"/>
        <v/>
      </c>
      <c r="BE32" s="124" t="str">
        <f t="shared" ca="1" si="10"/>
        <v/>
      </c>
      <c r="BF32" s="124" t="str">
        <f t="shared" ca="1" si="10"/>
        <v/>
      </c>
      <c r="BG32" s="124" t="str">
        <f t="shared" ca="1" si="10"/>
        <v/>
      </c>
      <c r="BH32" s="124" t="str">
        <f t="shared" ca="1" si="10"/>
        <v/>
      </c>
      <c r="BI32" s="124" t="str">
        <f t="shared" ca="1" si="10"/>
        <v/>
      </c>
      <c r="BJ32" s="124" t="str">
        <f t="shared" ca="1" si="10"/>
        <v/>
      </c>
      <c r="BK32" s="124" t="str">
        <f t="shared" ca="1" si="10"/>
        <v/>
      </c>
      <c r="BL32" s="124" t="str">
        <f t="shared" ca="1" si="10"/>
        <v/>
      </c>
      <c r="BM32" s="27"/>
    </row>
    <row r="33" spans="1:65" s="1" customFormat="1" ht="40.15" customHeight="1" x14ac:dyDescent="0.35">
      <c r="A33" s="9"/>
      <c r="B33" s="25" t="s">
        <v>1</v>
      </c>
      <c r="C33" s="21"/>
      <c r="D33" s="21"/>
      <c r="E33" s="22"/>
      <c r="F33" s="23"/>
      <c r="G33" s="24"/>
      <c r="H33" s="19"/>
      <c r="I33" s="123" t="str">
        <f t="shared" ca="1" si="12"/>
        <v/>
      </c>
      <c r="J33" s="124" t="str">
        <f t="shared" ca="1" si="12"/>
        <v/>
      </c>
      <c r="K33" s="124" t="str">
        <f t="shared" ca="1" si="12"/>
        <v/>
      </c>
      <c r="L33" s="124" t="str">
        <f t="shared" ca="1" si="12"/>
        <v/>
      </c>
      <c r="M33" s="124" t="str">
        <f t="shared" ca="1" si="12"/>
        <v/>
      </c>
      <c r="N33" s="124" t="str">
        <f t="shared" ca="1" si="12"/>
        <v/>
      </c>
      <c r="O33" s="124" t="str">
        <f t="shared" ca="1" si="12"/>
        <v/>
      </c>
      <c r="P33" s="124" t="str">
        <f t="shared" ca="1" si="12"/>
        <v/>
      </c>
      <c r="Q33" s="124" t="str">
        <f t="shared" ca="1" si="12"/>
        <v/>
      </c>
      <c r="R33" s="124" t="str">
        <f t="shared" ca="1" si="12"/>
        <v/>
      </c>
      <c r="S33" s="124" t="str">
        <f t="shared" ca="1" si="12"/>
        <v/>
      </c>
      <c r="T33" s="124" t="str">
        <f t="shared" ca="1" si="12"/>
        <v/>
      </c>
      <c r="U33" s="124" t="str">
        <f t="shared" ca="1" si="12"/>
        <v/>
      </c>
      <c r="V33" s="124" t="str">
        <f t="shared" ca="1" si="12"/>
        <v/>
      </c>
      <c r="W33" s="124" t="str">
        <f t="shared" ca="1" si="12"/>
        <v/>
      </c>
      <c r="X33" s="124" t="str">
        <f t="shared" ca="1" si="12"/>
        <v/>
      </c>
      <c r="Y33" s="124" t="str">
        <f t="shared" ca="1" si="11"/>
        <v/>
      </c>
      <c r="Z33" s="124" t="str">
        <f t="shared" ca="1" si="11"/>
        <v/>
      </c>
      <c r="AA33" s="124" t="str">
        <f t="shared" ca="1" si="11"/>
        <v/>
      </c>
      <c r="AB33" s="124" t="str">
        <f t="shared" ca="1" si="11"/>
        <v/>
      </c>
      <c r="AC33" s="124" t="str">
        <f t="shared" ca="1" si="11"/>
        <v/>
      </c>
      <c r="AD33" s="124" t="str">
        <f t="shared" ca="1" si="11"/>
        <v/>
      </c>
      <c r="AE33" s="124" t="str">
        <f t="shared" ca="1" si="11"/>
        <v/>
      </c>
      <c r="AF33" s="124" t="str">
        <f t="shared" ca="1" si="11"/>
        <v/>
      </c>
      <c r="AG33" s="124" t="str">
        <f t="shared" ca="1" si="11"/>
        <v/>
      </c>
      <c r="AH33" s="124" t="str">
        <f t="shared" ca="1" si="11"/>
        <v/>
      </c>
      <c r="AI33" s="124" t="str">
        <f t="shared" ca="1" si="11"/>
        <v/>
      </c>
      <c r="AJ33" s="124" t="str">
        <f t="shared" ca="1" si="11"/>
        <v/>
      </c>
      <c r="AK33" s="124" t="str">
        <f t="shared" ca="1" si="11"/>
        <v/>
      </c>
      <c r="AL33" s="124" t="str">
        <f t="shared" ca="1" si="11"/>
        <v/>
      </c>
      <c r="AM33" s="124" t="str">
        <f t="shared" ca="1" si="11"/>
        <v/>
      </c>
      <c r="AN33" s="124" t="str">
        <f t="shared" ca="1" si="9"/>
        <v/>
      </c>
      <c r="AO33" s="124" t="str">
        <f t="shared" ca="1" si="9"/>
        <v/>
      </c>
      <c r="AP33" s="124" t="str">
        <f t="shared" ca="1" si="9"/>
        <v/>
      </c>
      <c r="AQ33" s="124" t="str">
        <f t="shared" ca="1" si="9"/>
        <v/>
      </c>
      <c r="AR33" s="124" t="str">
        <f t="shared" ca="1" si="9"/>
        <v/>
      </c>
      <c r="AS33" s="124" t="str">
        <f t="shared" ca="1" si="9"/>
        <v/>
      </c>
      <c r="AT33" s="124" t="str">
        <f t="shared" ca="1" si="9"/>
        <v/>
      </c>
      <c r="AU33" s="124" t="str">
        <f t="shared" ca="1" si="9"/>
        <v/>
      </c>
      <c r="AV33" s="124" t="str">
        <f t="shared" ca="1" si="9"/>
        <v/>
      </c>
      <c r="AW33" s="124" t="str">
        <f t="shared" ca="1" si="9"/>
        <v/>
      </c>
      <c r="AX33" s="124" t="str">
        <f t="shared" ca="1" si="9"/>
        <v/>
      </c>
      <c r="AY33" s="124" t="str">
        <f t="shared" ca="1" si="9"/>
        <v/>
      </c>
      <c r="AZ33" s="124" t="str">
        <f t="shared" ca="1" si="9"/>
        <v/>
      </c>
      <c r="BA33" s="124" t="str">
        <f t="shared" ca="1" si="9"/>
        <v/>
      </c>
      <c r="BB33" s="124" t="str">
        <f t="shared" ca="1" si="9"/>
        <v/>
      </c>
      <c r="BC33" s="124" t="str">
        <f t="shared" ca="1" si="9"/>
        <v/>
      </c>
      <c r="BD33" s="124" t="str">
        <f t="shared" ca="1" si="10"/>
        <v/>
      </c>
      <c r="BE33" s="124" t="str">
        <f t="shared" ca="1" si="10"/>
        <v/>
      </c>
      <c r="BF33" s="124" t="str">
        <f t="shared" ca="1" si="10"/>
        <v/>
      </c>
      <c r="BG33" s="124" t="str">
        <f t="shared" ca="1" si="10"/>
        <v/>
      </c>
      <c r="BH33" s="124" t="str">
        <f t="shared" ca="1" si="10"/>
        <v/>
      </c>
      <c r="BI33" s="124" t="str">
        <f t="shared" ca="1" si="10"/>
        <v/>
      </c>
      <c r="BJ33" s="124" t="str">
        <f t="shared" ca="1" si="10"/>
        <v/>
      </c>
      <c r="BK33" s="124" t="str">
        <f t="shared" ca="1" si="10"/>
        <v/>
      </c>
      <c r="BL33" s="124" t="str">
        <f t="shared" ca="1" si="10"/>
        <v/>
      </c>
      <c r="BM33" s="27"/>
    </row>
    <row r="34" spans="1:65" s="1" customFormat="1" ht="40.15" customHeight="1" x14ac:dyDescent="0.35">
      <c r="A34" s="9"/>
      <c r="B34" s="25" t="s">
        <v>2</v>
      </c>
      <c r="C34" s="21"/>
      <c r="D34" s="21"/>
      <c r="E34" s="22"/>
      <c r="F34" s="23"/>
      <c r="G34" s="24"/>
      <c r="H34" s="19"/>
      <c r="I34" s="123" t="str">
        <f t="shared" ca="1" si="12"/>
        <v/>
      </c>
      <c r="J34" s="124" t="str">
        <f t="shared" ca="1" si="12"/>
        <v/>
      </c>
      <c r="K34" s="124" t="str">
        <f t="shared" ca="1" si="12"/>
        <v/>
      </c>
      <c r="L34" s="124" t="str">
        <f t="shared" ca="1" si="12"/>
        <v/>
      </c>
      <c r="M34" s="124" t="str">
        <f t="shared" ca="1" si="12"/>
        <v/>
      </c>
      <c r="N34" s="124" t="str">
        <f t="shared" ca="1" si="12"/>
        <v/>
      </c>
      <c r="O34" s="124" t="str">
        <f t="shared" ca="1" si="12"/>
        <v/>
      </c>
      <c r="P34" s="124" t="str">
        <f t="shared" ca="1" si="12"/>
        <v/>
      </c>
      <c r="Q34" s="124" t="str">
        <f t="shared" ca="1" si="12"/>
        <v/>
      </c>
      <c r="R34" s="124" t="str">
        <f t="shared" ca="1" si="12"/>
        <v/>
      </c>
      <c r="S34" s="124" t="str">
        <f t="shared" ca="1" si="12"/>
        <v/>
      </c>
      <c r="T34" s="124" t="str">
        <f t="shared" ca="1" si="12"/>
        <v/>
      </c>
      <c r="U34" s="124" t="str">
        <f t="shared" ca="1" si="12"/>
        <v/>
      </c>
      <c r="V34" s="124" t="str">
        <f t="shared" ca="1" si="12"/>
        <v/>
      </c>
      <c r="W34" s="124" t="str">
        <f t="shared" ca="1" si="12"/>
        <v/>
      </c>
      <c r="X34" s="124" t="str">
        <f t="shared" ca="1" si="12"/>
        <v/>
      </c>
      <c r="Y34" s="124" t="str">
        <f t="shared" ca="1" si="11"/>
        <v/>
      </c>
      <c r="Z34" s="124" t="str">
        <f t="shared" ca="1" si="11"/>
        <v/>
      </c>
      <c r="AA34" s="124" t="str">
        <f t="shared" ca="1" si="11"/>
        <v/>
      </c>
      <c r="AB34" s="124" t="str">
        <f t="shared" ca="1" si="11"/>
        <v/>
      </c>
      <c r="AC34" s="124" t="str">
        <f t="shared" ca="1" si="11"/>
        <v/>
      </c>
      <c r="AD34" s="124" t="str">
        <f t="shared" ca="1" si="11"/>
        <v/>
      </c>
      <c r="AE34" s="124" t="str">
        <f t="shared" ca="1" si="11"/>
        <v/>
      </c>
      <c r="AF34" s="124" t="str">
        <f t="shared" ca="1" si="11"/>
        <v/>
      </c>
      <c r="AG34" s="124" t="str">
        <f t="shared" ca="1" si="11"/>
        <v/>
      </c>
      <c r="AH34" s="124" t="str">
        <f t="shared" ca="1" si="11"/>
        <v/>
      </c>
      <c r="AI34" s="124" t="str">
        <f t="shared" ca="1" si="11"/>
        <v/>
      </c>
      <c r="AJ34" s="124" t="str">
        <f t="shared" ca="1" si="11"/>
        <v/>
      </c>
      <c r="AK34" s="124" t="str">
        <f t="shared" ca="1" si="11"/>
        <v/>
      </c>
      <c r="AL34" s="124" t="str">
        <f t="shared" ca="1" si="11"/>
        <v/>
      </c>
      <c r="AM34" s="124" t="str">
        <f t="shared" ca="1" si="11"/>
        <v/>
      </c>
      <c r="AN34" s="124" t="str">
        <f t="shared" ca="1" si="9"/>
        <v/>
      </c>
      <c r="AO34" s="124" t="str">
        <f t="shared" ca="1" si="9"/>
        <v/>
      </c>
      <c r="AP34" s="124" t="str">
        <f t="shared" ca="1" si="9"/>
        <v/>
      </c>
      <c r="AQ34" s="124" t="str">
        <f t="shared" ca="1" si="9"/>
        <v/>
      </c>
      <c r="AR34" s="124" t="str">
        <f t="shared" ca="1" si="9"/>
        <v/>
      </c>
      <c r="AS34" s="124" t="str">
        <f t="shared" ca="1" si="9"/>
        <v/>
      </c>
      <c r="AT34" s="124" t="str">
        <f t="shared" ca="1" si="9"/>
        <v/>
      </c>
      <c r="AU34" s="124" t="str">
        <f t="shared" ca="1" si="9"/>
        <v/>
      </c>
      <c r="AV34" s="124" t="str">
        <f t="shared" ca="1" si="9"/>
        <v/>
      </c>
      <c r="AW34" s="124" t="str">
        <f t="shared" ca="1" si="9"/>
        <v/>
      </c>
      <c r="AX34" s="124" t="str">
        <f t="shared" ca="1" si="9"/>
        <v/>
      </c>
      <c r="AY34" s="124" t="str">
        <f t="shared" ca="1" si="9"/>
        <v/>
      </c>
      <c r="AZ34" s="124" t="str">
        <f t="shared" ca="1" si="9"/>
        <v/>
      </c>
      <c r="BA34" s="124" t="str">
        <f t="shared" ca="1" si="9"/>
        <v/>
      </c>
      <c r="BB34" s="124" t="str">
        <f t="shared" ca="1" si="9"/>
        <v/>
      </c>
      <c r="BC34" s="124" t="str">
        <f t="shared" ca="1" si="9"/>
        <v/>
      </c>
      <c r="BD34" s="124" t="str">
        <f t="shared" ca="1" si="10"/>
        <v/>
      </c>
      <c r="BE34" s="124" t="str">
        <f t="shared" ca="1" si="10"/>
        <v/>
      </c>
      <c r="BF34" s="124" t="str">
        <f t="shared" ca="1" si="10"/>
        <v/>
      </c>
      <c r="BG34" s="124" t="str">
        <f t="shared" ca="1" si="10"/>
        <v/>
      </c>
      <c r="BH34" s="124" t="str">
        <f t="shared" ca="1" si="10"/>
        <v/>
      </c>
      <c r="BI34" s="124" t="str">
        <f t="shared" ca="1" si="10"/>
        <v/>
      </c>
      <c r="BJ34" s="124" t="str">
        <f t="shared" ca="1" si="10"/>
        <v/>
      </c>
      <c r="BK34" s="124" t="str">
        <f t="shared" ca="1" si="10"/>
        <v/>
      </c>
      <c r="BL34" s="124" t="str">
        <f t="shared" ca="1" si="10"/>
        <v/>
      </c>
      <c r="BM34" s="27"/>
    </row>
    <row r="35" spans="1:65" s="1" customFormat="1" ht="40.15" customHeight="1" x14ac:dyDescent="0.35">
      <c r="A35" s="9"/>
      <c r="B35" s="25"/>
      <c r="C35" s="21"/>
      <c r="D35" s="21"/>
      <c r="E35" s="22"/>
      <c r="F35" s="23"/>
      <c r="G35" s="24"/>
      <c r="H35" s="19"/>
      <c r="I35" s="123" t="str">
        <f t="shared" ca="1" si="12"/>
        <v/>
      </c>
      <c r="J35" s="124" t="str">
        <f t="shared" ca="1" si="12"/>
        <v/>
      </c>
      <c r="K35" s="124" t="str">
        <f t="shared" ca="1" si="12"/>
        <v/>
      </c>
      <c r="L35" s="124" t="str">
        <f t="shared" ca="1" si="12"/>
        <v/>
      </c>
      <c r="M35" s="124" t="str">
        <f t="shared" ca="1" si="12"/>
        <v/>
      </c>
      <c r="N35" s="124" t="str">
        <f t="shared" ca="1" si="12"/>
        <v/>
      </c>
      <c r="O35" s="124" t="str">
        <f t="shared" ca="1" si="12"/>
        <v/>
      </c>
      <c r="P35" s="124" t="str">
        <f t="shared" ca="1" si="12"/>
        <v/>
      </c>
      <c r="Q35" s="124" t="str">
        <f t="shared" ca="1" si="12"/>
        <v/>
      </c>
      <c r="R35" s="124" t="str">
        <f t="shared" ca="1" si="12"/>
        <v/>
      </c>
      <c r="S35" s="124" t="str">
        <f t="shared" ca="1" si="12"/>
        <v/>
      </c>
      <c r="T35" s="124" t="str">
        <f t="shared" ca="1" si="12"/>
        <v/>
      </c>
      <c r="U35" s="124" t="str">
        <f t="shared" ca="1" si="12"/>
        <v/>
      </c>
      <c r="V35" s="124" t="str">
        <f t="shared" ca="1" si="12"/>
        <v/>
      </c>
      <c r="W35" s="124" t="str">
        <f t="shared" ca="1" si="12"/>
        <v/>
      </c>
      <c r="X35" s="124" t="str">
        <f t="shared" ca="1" si="12"/>
        <v/>
      </c>
      <c r="Y35" s="124" t="str">
        <f t="shared" ca="1" si="11"/>
        <v/>
      </c>
      <c r="Z35" s="124" t="str">
        <f t="shared" ca="1" si="11"/>
        <v/>
      </c>
      <c r="AA35" s="124" t="str">
        <f t="shared" ca="1" si="11"/>
        <v/>
      </c>
      <c r="AB35" s="124" t="str">
        <f t="shared" ca="1" si="11"/>
        <v/>
      </c>
      <c r="AC35" s="124" t="str">
        <f t="shared" ca="1" si="11"/>
        <v/>
      </c>
      <c r="AD35" s="124" t="str">
        <f t="shared" ca="1" si="11"/>
        <v/>
      </c>
      <c r="AE35" s="124" t="str">
        <f t="shared" ca="1" si="11"/>
        <v/>
      </c>
      <c r="AF35" s="124" t="str">
        <f t="shared" ca="1" si="11"/>
        <v/>
      </c>
      <c r="AG35" s="124" t="str">
        <f t="shared" ca="1" si="11"/>
        <v/>
      </c>
      <c r="AH35" s="124" t="str">
        <f t="shared" ca="1" si="11"/>
        <v/>
      </c>
      <c r="AI35" s="124" t="str">
        <f t="shared" ca="1" si="11"/>
        <v/>
      </c>
      <c r="AJ35" s="124" t="str">
        <f t="shared" ca="1" si="11"/>
        <v/>
      </c>
      <c r="AK35" s="124" t="str">
        <f t="shared" ca="1" si="11"/>
        <v/>
      </c>
      <c r="AL35" s="124" t="str">
        <f t="shared" ca="1" si="11"/>
        <v/>
      </c>
      <c r="AM35" s="124" t="str">
        <f t="shared" ca="1" si="11"/>
        <v/>
      </c>
      <c r="AN35" s="124" t="str">
        <f t="shared" ca="1" si="9"/>
        <v/>
      </c>
      <c r="AO35" s="124" t="str">
        <f t="shared" ca="1" si="9"/>
        <v/>
      </c>
      <c r="AP35" s="124" t="str">
        <f t="shared" ca="1" si="9"/>
        <v/>
      </c>
      <c r="AQ35" s="124" t="str">
        <f t="shared" ca="1" si="9"/>
        <v/>
      </c>
      <c r="AR35" s="124" t="str">
        <f t="shared" ca="1" si="9"/>
        <v/>
      </c>
      <c r="AS35" s="124" t="str">
        <f t="shared" ca="1" si="9"/>
        <v/>
      </c>
      <c r="AT35" s="124" t="str">
        <f t="shared" ca="1" si="9"/>
        <v/>
      </c>
      <c r="AU35" s="124" t="str">
        <f t="shared" ca="1" si="9"/>
        <v/>
      </c>
      <c r="AV35" s="124" t="str">
        <f t="shared" ca="1" si="9"/>
        <v/>
      </c>
      <c r="AW35" s="124" t="str">
        <f t="shared" ca="1" si="9"/>
        <v/>
      </c>
      <c r="AX35" s="124" t="str">
        <f t="shared" ca="1" si="9"/>
        <v/>
      </c>
      <c r="AY35" s="124" t="str">
        <f t="shared" ca="1" si="9"/>
        <v/>
      </c>
      <c r="AZ35" s="124" t="str">
        <f t="shared" ca="1" si="9"/>
        <v/>
      </c>
      <c r="BA35" s="124" t="str">
        <f t="shared" ca="1" si="9"/>
        <v/>
      </c>
      <c r="BB35" s="124" t="str">
        <f t="shared" ca="1" si="9"/>
        <v/>
      </c>
      <c r="BC35" s="124" t="str">
        <f t="shared" ca="1" si="9"/>
        <v/>
      </c>
      <c r="BD35" s="124" t="str">
        <f t="shared" ca="1" si="10"/>
        <v/>
      </c>
      <c r="BE35" s="124" t="str">
        <f t="shared" ca="1" si="10"/>
        <v/>
      </c>
      <c r="BF35" s="124" t="str">
        <f t="shared" ca="1" si="10"/>
        <v/>
      </c>
      <c r="BG35" s="124" t="str">
        <f t="shared" ca="1" si="10"/>
        <v/>
      </c>
      <c r="BH35" s="124" t="str">
        <f t="shared" ca="1" si="10"/>
        <v/>
      </c>
      <c r="BI35" s="124" t="str">
        <f t="shared" ca="1" si="10"/>
        <v/>
      </c>
      <c r="BJ35" s="124" t="str">
        <f t="shared" ca="1" si="10"/>
        <v/>
      </c>
      <c r="BK35" s="124" t="str">
        <f t="shared" ca="1" si="10"/>
        <v/>
      </c>
      <c r="BL35" s="124" t="str">
        <f t="shared" ca="1" si="10"/>
        <v/>
      </c>
      <c r="BM35" s="64"/>
    </row>
    <row r="36" spans="1:65" s="1" customFormat="1" ht="40.15" customHeight="1" x14ac:dyDescent="0.3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2" zoomScaleNormal="100" zoomScalePageLayoutView="70" workbookViewId="0"/>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176" t="s">
        <v>31</v>
      </c>
      <c r="C2" s="176"/>
      <c r="D2" s="176"/>
      <c r="E2" s="176"/>
      <c r="F2" s="176"/>
      <c r="G2" s="176"/>
      <c r="H2" s="176"/>
      <c r="I2" s="177"/>
      <c r="J2" s="177"/>
      <c r="K2" s="177"/>
      <c r="L2" s="177"/>
      <c r="M2" s="177"/>
      <c r="N2" s="177"/>
      <c r="O2" s="178"/>
      <c r="P2" s="178"/>
      <c r="Q2" s="178"/>
      <c r="R2" s="178"/>
      <c r="S2" s="178"/>
      <c r="T2" s="178"/>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35">
      <c r="A3" s="10"/>
      <c r="B3" s="66"/>
      <c r="C3" s="67"/>
      <c r="D3" s="68"/>
      <c r="E3" s="68"/>
      <c r="F3" s="69"/>
      <c r="G3" s="68"/>
      <c r="H3" s="68"/>
      <c r="I3" s="82"/>
      <c r="J3" s="1"/>
      <c r="K3" s="1"/>
      <c r="L3" s="1"/>
    </row>
    <row r="4" spans="1:68" ht="30" customHeight="1" x14ac:dyDescent="0.35">
      <c r="A4" s="10"/>
      <c r="B4" s="70" t="s">
        <v>34</v>
      </c>
      <c r="C4" s="71"/>
      <c r="D4" s="72"/>
      <c r="E4" s="73"/>
      <c r="F4" s="74"/>
      <c r="G4" s="75" t="s">
        <v>15</v>
      </c>
      <c r="H4" s="73"/>
      <c r="I4" s="169" t="s">
        <v>21</v>
      </c>
      <c r="J4" s="169"/>
      <c r="K4" s="169"/>
      <c r="L4" s="169"/>
      <c r="N4" s="170" t="s">
        <v>22</v>
      </c>
      <c r="O4" s="170"/>
      <c r="P4" s="170"/>
      <c r="Q4" s="170"/>
      <c r="S4" s="171" t="s">
        <v>23</v>
      </c>
      <c r="T4" s="171"/>
      <c r="U4" s="171"/>
      <c r="V4" s="171"/>
      <c r="X4" s="164" t="s">
        <v>24</v>
      </c>
      <c r="Y4" s="164"/>
      <c r="Z4" s="164"/>
      <c r="AA4" s="164"/>
      <c r="AC4" s="165" t="s">
        <v>16</v>
      </c>
      <c r="AD4" s="165"/>
      <c r="AE4" s="165"/>
      <c r="AF4" s="165"/>
    </row>
    <row r="5" spans="1:68" ht="30" customHeight="1" x14ac:dyDescent="0.35">
      <c r="A5" s="10"/>
      <c r="B5" s="76" t="s">
        <v>37</v>
      </c>
      <c r="C5" s="72"/>
      <c r="D5" s="72"/>
      <c r="E5" s="73"/>
      <c r="F5" s="74"/>
      <c r="G5" s="73"/>
      <c r="H5" s="73"/>
    </row>
    <row r="6" spans="1:68" ht="30" customHeight="1" x14ac:dyDescent="0.5">
      <c r="A6" s="10"/>
      <c r="B6" s="77" t="s">
        <v>38</v>
      </c>
      <c r="C6" s="78" cm="1">
        <f t="array" aca="1" ref="C6" ca="1">IFERROR(IF(MIN(Milestones43524[Start])=0,TODAY(),B11(Milestones43524[Start])),TODAY())</f>
        <v>45195</v>
      </c>
      <c r="D6" s="79"/>
      <c r="E6" s="73"/>
      <c r="F6" s="74"/>
      <c r="G6" s="73"/>
      <c r="H6" s="73"/>
      <c r="I6" s="89" t="str">
        <f ca="1">TEXT(I7,"mmmm")</f>
        <v>October</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November</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5">
      <c r="A7" s="10"/>
      <c r="B7" s="77" t="s">
        <v>39</v>
      </c>
      <c r="C7" s="80">
        <v>5</v>
      </c>
      <c r="D7" s="72"/>
      <c r="E7" s="73"/>
      <c r="F7" s="73"/>
      <c r="G7" s="73"/>
      <c r="H7" s="81"/>
      <c r="I7" s="96">
        <f ca="1">IFERROR(Project_Start+Scrolling_Increment,TODAY())</f>
        <v>45200</v>
      </c>
      <c r="J7" s="97">
        <f ca="1">I7+1</f>
        <v>45201</v>
      </c>
      <c r="K7" s="97">
        <f t="shared" ref="K7:AX7" ca="1" si="0">J7+1</f>
        <v>45202</v>
      </c>
      <c r="L7" s="97">
        <f t="shared" ca="1" si="0"/>
        <v>45203</v>
      </c>
      <c r="M7" s="97">
        <f t="shared" ca="1" si="0"/>
        <v>45204</v>
      </c>
      <c r="N7" s="97">
        <f t="shared" ca="1" si="0"/>
        <v>45205</v>
      </c>
      <c r="O7" s="98">
        <f t="shared" ca="1" si="0"/>
        <v>45206</v>
      </c>
      <c r="P7" s="97">
        <f ca="1">O7+1</f>
        <v>45207</v>
      </c>
      <c r="Q7" s="97">
        <f ca="1">P7+1</f>
        <v>45208</v>
      </c>
      <c r="R7" s="97">
        <f t="shared" ca="1" si="0"/>
        <v>45209</v>
      </c>
      <c r="S7" s="97">
        <f t="shared" ca="1" si="0"/>
        <v>45210</v>
      </c>
      <c r="T7" s="97">
        <f t="shared" ca="1" si="0"/>
        <v>45211</v>
      </c>
      <c r="U7" s="97">
        <f t="shared" ca="1" si="0"/>
        <v>45212</v>
      </c>
      <c r="V7" s="98">
        <f t="shared" ca="1" si="0"/>
        <v>45213</v>
      </c>
      <c r="W7" s="97">
        <f ca="1">V7+1</f>
        <v>45214</v>
      </c>
      <c r="X7" s="97">
        <f ca="1">W7+1</f>
        <v>45215</v>
      </c>
      <c r="Y7" s="97">
        <f t="shared" ca="1" si="0"/>
        <v>45216</v>
      </c>
      <c r="Z7" s="97">
        <f t="shared" ca="1" si="0"/>
        <v>45217</v>
      </c>
      <c r="AA7" s="97">
        <f t="shared" ca="1" si="0"/>
        <v>45218</v>
      </c>
      <c r="AB7" s="97">
        <f t="shared" ca="1" si="0"/>
        <v>45219</v>
      </c>
      <c r="AC7" s="98">
        <f t="shared" ca="1" si="0"/>
        <v>45220</v>
      </c>
      <c r="AD7" s="97">
        <f ca="1">AC7+1</f>
        <v>45221</v>
      </c>
      <c r="AE7" s="97">
        <f ca="1">AD7+1</f>
        <v>45222</v>
      </c>
      <c r="AF7" s="97">
        <f t="shared" ca="1" si="0"/>
        <v>45223</v>
      </c>
      <c r="AG7" s="97">
        <f t="shared" ca="1" si="0"/>
        <v>45224</v>
      </c>
      <c r="AH7" s="97">
        <f t="shared" ca="1" si="0"/>
        <v>45225</v>
      </c>
      <c r="AI7" s="97">
        <f t="shared" ca="1" si="0"/>
        <v>45226</v>
      </c>
      <c r="AJ7" s="98">
        <f t="shared" ca="1" si="0"/>
        <v>45227</v>
      </c>
      <c r="AK7" s="97">
        <f ca="1">AJ7+1</f>
        <v>45228</v>
      </c>
      <c r="AL7" s="97">
        <f ca="1">AK7+1</f>
        <v>45229</v>
      </c>
      <c r="AM7" s="97">
        <f t="shared" ca="1" si="0"/>
        <v>45230</v>
      </c>
      <c r="AN7" s="97">
        <f t="shared" ca="1" si="0"/>
        <v>45231</v>
      </c>
      <c r="AO7" s="97">
        <f t="shared" ca="1" si="0"/>
        <v>45232</v>
      </c>
      <c r="AP7" s="97">
        <f t="shared" ca="1" si="0"/>
        <v>45233</v>
      </c>
      <c r="AQ7" s="98">
        <f t="shared" ca="1" si="0"/>
        <v>45234</v>
      </c>
      <c r="AR7" s="97">
        <f ca="1">AQ7+1</f>
        <v>45235</v>
      </c>
      <c r="AS7" s="97">
        <f ca="1">AR7+1</f>
        <v>45236</v>
      </c>
      <c r="AT7" s="97">
        <f t="shared" ca="1" si="0"/>
        <v>45237</v>
      </c>
      <c r="AU7" s="97">
        <f t="shared" ca="1" si="0"/>
        <v>45238</v>
      </c>
      <c r="AV7" s="97">
        <f t="shared" ca="1" si="0"/>
        <v>45239</v>
      </c>
      <c r="AW7" s="97">
        <f t="shared" ca="1" si="0"/>
        <v>45240</v>
      </c>
      <c r="AX7" s="98">
        <f t="shared" ca="1" si="0"/>
        <v>45241</v>
      </c>
      <c r="AY7" s="97">
        <f ca="1">AX7+1</f>
        <v>45242</v>
      </c>
      <c r="AZ7" s="97">
        <f ca="1">AY7+1</f>
        <v>45243</v>
      </c>
      <c r="BA7" s="97">
        <f t="shared" ref="BA7:BE7" ca="1" si="1">AZ7+1</f>
        <v>45244</v>
      </c>
      <c r="BB7" s="97">
        <f t="shared" ca="1" si="1"/>
        <v>45245</v>
      </c>
      <c r="BC7" s="97">
        <f t="shared" ca="1" si="1"/>
        <v>45246</v>
      </c>
      <c r="BD7" s="97">
        <f t="shared" ca="1" si="1"/>
        <v>45247</v>
      </c>
      <c r="BE7" s="98">
        <f t="shared" ca="1" si="1"/>
        <v>45248</v>
      </c>
      <c r="BF7" s="97">
        <f ca="1">BE7+1</f>
        <v>45249</v>
      </c>
      <c r="BG7" s="97">
        <f ca="1">BF7+1</f>
        <v>45250</v>
      </c>
      <c r="BH7" s="97">
        <f t="shared" ref="BH7:BL7" ca="1" si="2">BG7+1</f>
        <v>45251</v>
      </c>
      <c r="BI7" s="97">
        <f t="shared" ca="1" si="2"/>
        <v>45252</v>
      </c>
      <c r="BJ7" s="97">
        <f t="shared" ca="1" si="2"/>
        <v>45253</v>
      </c>
      <c r="BK7" s="97">
        <f t="shared" ca="1" si="2"/>
        <v>45254</v>
      </c>
      <c r="BL7" s="98">
        <f t="shared" ca="1" si="2"/>
        <v>45255</v>
      </c>
    </row>
    <row r="8" spans="1:68" ht="19.899999999999999" customHeight="1" x14ac:dyDescent="0.3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35">
      <c r="A9" s="10"/>
      <c r="B9" s="120" t="s">
        <v>18</v>
      </c>
      <c r="C9" s="121" t="s">
        <v>6</v>
      </c>
      <c r="D9" s="121" t="s">
        <v>19</v>
      </c>
      <c r="E9" s="121" t="s">
        <v>9</v>
      </c>
      <c r="F9" s="121" t="s">
        <v>10</v>
      </c>
      <c r="G9" s="121" t="s">
        <v>20</v>
      </c>
      <c r="H9" s="86"/>
      <c r="I9" s="104" t="str">
        <f t="shared" ref="I9:BL9" ca="1" si="3">LEFT(TEXT(I7,"ddd"),1)</f>
        <v>S</v>
      </c>
      <c r="J9" s="104" t="str">
        <f t="shared" ca="1" si="3"/>
        <v>M</v>
      </c>
      <c r="K9" s="104" t="str">
        <f t="shared" ca="1" si="3"/>
        <v>T</v>
      </c>
      <c r="L9" s="104" t="str">
        <f t="shared" ca="1" si="3"/>
        <v>W</v>
      </c>
      <c r="M9" s="104" t="str">
        <f t="shared" ca="1" si="3"/>
        <v>T</v>
      </c>
      <c r="N9" s="104" t="str">
        <f t="shared" ca="1" si="3"/>
        <v>F</v>
      </c>
      <c r="O9" s="104" t="str">
        <f t="shared" ca="1" si="3"/>
        <v>S</v>
      </c>
      <c r="P9" s="104" t="str">
        <f t="shared" ca="1" si="3"/>
        <v>S</v>
      </c>
      <c r="Q9" s="104" t="str">
        <f t="shared" ca="1" si="3"/>
        <v>M</v>
      </c>
      <c r="R9" s="104" t="str">
        <f t="shared" ca="1" si="3"/>
        <v>T</v>
      </c>
      <c r="S9" s="104" t="str">
        <f t="shared" ca="1" si="3"/>
        <v>W</v>
      </c>
      <c r="T9" s="104" t="str">
        <f t="shared" ca="1" si="3"/>
        <v>T</v>
      </c>
      <c r="U9" s="104" t="str">
        <f t="shared" ca="1" si="3"/>
        <v>F</v>
      </c>
      <c r="V9" s="104" t="str">
        <f t="shared" ca="1" si="3"/>
        <v>S</v>
      </c>
      <c r="W9" s="104" t="str">
        <f t="shared" ca="1" si="3"/>
        <v>S</v>
      </c>
      <c r="X9" s="104" t="str">
        <f t="shared" ca="1" si="3"/>
        <v>M</v>
      </c>
      <c r="Y9" s="104" t="str">
        <f t="shared" ca="1" si="3"/>
        <v>T</v>
      </c>
      <c r="Z9" s="104" t="str">
        <f t="shared" ca="1" si="3"/>
        <v>W</v>
      </c>
      <c r="AA9" s="104" t="str">
        <f t="shared" ca="1" si="3"/>
        <v>T</v>
      </c>
      <c r="AB9" s="104" t="str">
        <f t="shared" ca="1" si="3"/>
        <v>F</v>
      </c>
      <c r="AC9" s="104" t="str">
        <f t="shared" ca="1" si="3"/>
        <v>S</v>
      </c>
      <c r="AD9" s="104" t="str">
        <f t="shared" ca="1" si="3"/>
        <v>S</v>
      </c>
      <c r="AE9" s="104" t="str">
        <f t="shared" ca="1" si="3"/>
        <v>M</v>
      </c>
      <c r="AF9" s="104" t="str">
        <f t="shared" ca="1" si="3"/>
        <v>T</v>
      </c>
      <c r="AG9" s="104" t="str">
        <f t="shared" ca="1" si="3"/>
        <v>W</v>
      </c>
      <c r="AH9" s="104" t="str">
        <f t="shared" ca="1" si="3"/>
        <v>T</v>
      </c>
      <c r="AI9" s="104" t="str">
        <f t="shared" ca="1" si="3"/>
        <v>F</v>
      </c>
      <c r="AJ9" s="104" t="str">
        <f t="shared" ca="1" si="3"/>
        <v>S</v>
      </c>
      <c r="AK9" s="104" t="str">
        <f t="shared" ca="1" si="3"/>
        <v>S</v>
      </c>
      <c r="AL9" s="104" t="str">
        <f t="shared" ca="1" si="3"/>
        <v>M</v>
      </c>
      <c r="AM9" s="104" t="str">
        <f t="shared" ca="1" si="3"/>
        <v>T</v>
      </c>
      <c r="AN9" s="104" t="str">
        <f t="shared" ca="1" si="3"/>
        <v>W</v>
      </c>
      <c r="AO9" s="104" t="str">
        <f t="shared" ca="1" si="3"/>
        <v>T</v>
      </c>
      <c r="AP9" s="104" t="str">
        <f t="shared" ca="1" si="3"/>
        <v>F</v>
      </c>
      <c r="AQ9" s="104" t="str">
        <f t="shared" ca="1" si="3"/>
        <v>S</v>
      </c>
      <c r="AR9" s="104" t="str">
        <f t="shared" ca="1" si="3"/>
        <v>S</v>
      </c>
      <c r="AS9" s="104" t="str">
        <f t="shared" ca="1" si="3"/>
        <v>M</v>
      </c>
      <c r="AT9" s="104" t="str">
        <f t="shared" ca="1" si="3"/>
        <v>T</v>
      </c>
      <c r="AU9" s="104" t="str">
        <f t="shared" ca="1" si="3"/>
        <v>W</v>
      </c>
      <c r="AV9" s="104" t="str">
        <f t="shared" ca="1" si="3"/>
        <v>T</v>
      </c>
      <c r="AW9" s="104" t="str">
        <f t="shared" ca="1" si="3"/>
        <v>F</v>
      </c>
      <c r="AX9" s="104" t="str">
        <f t="shared" ca="1" si="3"/>
        <v>S</v>
      </c>
      <c r="AY9" s="104" t="str">
        <f t="shared" ca="1" si="3"/>
        <v>S</v>
      </c>
      <c r="AZ9" s="104" t="str">
        <f t="shared" ca="1" si="3"/>
        <v>M</v>
      </c>
      <c r="BA9" s="104" t="str">
        <f t="shared" ca="1" si="3"/>
        <v>T</v>
      </c>
      <c r="BB9" s="104" t="str">
        <f t="shared" ca="1" si="3"/>
        <v>W</v>
      </c>
      <c r="BC9" s="104" t="str">
        <f t="shared" ca="1" si="3"/>
        <v>T</v>
      </c>
      <c r="BD9" s="104" t="str">
        <f t="shared" ca="1" si="3"/>
        <v>F</v>
      </c>
      <c r="BE9" s="104" t="str">
        <f t="shared" ca="1" si="3"/>
        <v>S</v>
      </c>
      <c r="BF9" s="104" t="str">
        <f t="shared" ca="1" si="3"/>
        <v>S</v>
      </c>
      <c r="BG9" s="104" t="str">
        <f t="shared" ca="1" si="3"/>
        <v>M</v>
      </c>
      <c r="BH9" s="104" t="str">
        <f t="shared" ca="1" si="3"/>
        <v>T</v>
      </c>
      <c r="BI9" s="104" t="str">
        <f t="shared" ca="1" si="3"/>
        <v>W</v>
      </c>
      <c r="BJ9" s="104" t="str">
        <f t="shared" ca="1" si="3"/>
        <v>T</v>
      </c>
      <c r="BK9" s="104" t="str">
        <f t="shared" ca="1" si="3"/>
        <v>F</v>
      </c>
      <c r="BL9" s="104" t="str">
        <f t="shared" ca="1" si="3"/>
        <v>S</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3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35">
      <c r="A12" s="10"/>
      <c r="B12" s="61" t="s">
        <v>3</v>
      </c>
      <c r="C12" s="57" t="s">
        <v>7</v>
      </c>
      <c r="D12" s="57" t="s">
        <v>5</v>
      </c>
      <c r="E12" s="58">
        <v>0.25</v>
      </c>
      <c r="F12" s="59">
        <f ca="1">TODAY()</f>
        <v>45195</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5">
      <c r="A13" s="10"/>
      <c r="B13" s="61" t="s">
        <v>4</v>
      </c>
      <c r="C13" s="57" t="s">
        <v>8</v>
      </c>
      <c r="D13" s="57"/>
      <c r="E13" s="58"/>
      <c r="F13" s="59">
        <f ca="1">TODAY()+5</f>
        <v>45200</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5">
      <c r="A14" s="9"/>
      <c r="B14" s="61" t="s">
        <v>0</v>
      </c>
      <c r="C14" s="57" t="s">
        <v>12</v>
      </c>
      <c r="D14" s="57"/>
      <c r="E14" s="58">
        <v>0.5</v>
      </c>
      <c r="F14" s="59">
        <f ca="1">F12-3</f>
        <v>45192</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35">
      <c r="A15" s="9"/>
      <c r="B15" s="61" t="s">
        <v>1</v>
      </c>
      <c r="C15" s="57" t="s">
        <v>8</v>
      </c>
      <c r="D15" s="57"/>
      <c r="E15" s="58"/>
      <c r="F15" s="59">
        <f ca="1">F12+20</f>
        <v>45215</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35">
      <c r="A16" s="9"/>
      <c r="B16" s="61" t="s">
        <v>2</v>
      </c>
      <c r="C16" s="57" t="s">
        <v>11</v>
      </c>
      <c r="D16" s="57"/>
      <c r="E16" s="58">
        <v>0.1</v>
      </c>
      <c r="F16" s="59">
        <f ca="1">F12+6</f>
        <v>45201</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3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35">
      <c r="A18" s="10"/>
      <c r="B18" s="61" t="s">
        <v>3</v>
      </c>
      <c r="C18" s="57" t="s">
        <v>13</v>
      </c>
      <c r="D18" s="57"/>
      <c r="E18" s="58">
        <v>0.6</v>
      </c>
      <c r="F18" s="59">
        <f ca="1">F12+6</f>
        <v>45201</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35">
      <c r="A19" s="9"/>
      <c r="B19" s="61" t="s">
        <v>4</v>
      </c>
      <c r="C19" s="57" t="s">
        <v>14</v>
      </c>
      <c r="D19" s="57"/>
      <c r="E19" s="58">
        <v>0.5</v>
      </c>
      <c r="F19" s="59">
        <f ca="1">F18+2</f>
        <v>45203</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35">
      <c r="A20" s="9"/>
      <c r="B20" s="61" t="s">
        <v>0</v>
      </c>
      <c r="C20" s="57" t="s">
        <v>12</v>
      </c>
      <c r="D20" s="57"/>
      <c r="E20" s="58">
        <v>0.33</v>
      </c>
      <c r="F20" s="59">
        <f ca="1">F19+5</f>
        <v>45208</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35">
      <c r="A21" s="9"/>
      <c r="B21" s="61" t="s">
        <v>1</v>
      </c>
      <c r="C21" s="57" t="s">
        <v>8</v>
      </c>
      <c r="D21" s="57"/>
      <c r="E21" s="58"/>
      <c r="F21" s="59">
        <f ca="1">F20+2</f>
        <v>45210</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35">
      <c r="A22" s="9"/>
      <c r="B22" s="61" t="s">
        <v>2</v>
      </c>
      <c r="C22" s="57"/>
      <c r="D22" s="57"/>
      <c r="E22" s="58"/>
      <c r="F22" s="59">
        <f ca="1">F21+1</f>
        <v>45211</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3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35">
      <c r="A24" s="9"/>
      <c r="B24" s="61" t="s">
        <v>3</v>
      </c>
      <c r="C24" s="57" t="s">
        <v>14</v>
      </c>
      <c r="D24" s="57"/>
      <c r="E24" s="58"/>
      <c r="F24" s="59">
        <f ca="1">F12+15</f>
        <v>45210</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35">
      <c r="A25" s="9"/>
      <c r="B25" s="61" t="s">
        <v>4</v>
      </c>
      <c r="C25" s="57" t="s">
        <v>11</v>
      </c>
      <c r="D25" s="57"/>
      <c r="E25" s="58"/>
      <c r="F25" s="59">
        <f ca="1">F24+3</f>
        <v>45213</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35">
      <c r="A26" s="9"/>
      <c r="B26" s="61" t="s">
        <v>0</v>
      </c>
      <c r="C26" s="57" t="s">
        <v>14</v>
      </c>
      <c r="D26" s="57"/>
      <c r="E26" s="58"/>
      <c r="F26" s="59">
        <f ca="1">F25+15</f>
        <v>45228</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35">
      <c r="A27" s="9"/>
      <c r="B27" s="61" t="s">
        <v>1</v>
      </c>
      <c r="C27" s="57" t="s">
        <v>7</v>
      </c>
      <c r="D27" s="57"/>
      <c r="E27" s="58"/>
      <c r="F27" s="59">
        <f ca="1">F21+22</f>
        <v>45232</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35">
      <c r="A28" s="9"/>
      <c r="B28" s="61" t="s">
        <v>2</v>
      </c>
      <c r="C28" s="57" t="s">
        <v>12</v>
      </c>
      <c r="D28" s="57"/>
      <c r="E28" s="58"/>
      <c r="F28" s="59">
        <f ca="1">F16</f>
        <v>45201</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3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35">
      <c r="A30" s="9"/>
      <c r="B30" s="61" t="s">
        <v>3</v>
      </c>
      <c r="C30" s="57"/>
      <c r="D30" s="57"/>
      <c r="E30" s="58"/>
      <c r="F30" s="59">
        <f ca="1">F27+3</f>
        <v>45235</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35">
      <c r="A31" s="9"/>
      <c r="B31" s="61" t="s">
        <v>4</v>
      </c>
      <c r="C31" s="57"/>
      <c r="D31" s="57"/>
      <c r="E31" s="58"/>
      <c r="F31" s="59">
        <f ca="1">F30+14</f>
        <v>45249</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35">
      <c r="A32" s="9"/>
      <c r="B32" s="61" t="s">
        <v>0</v>
      </c>
      <c r="C32" s="57" t="s">
        <v>8</v>
      </c>
      <c r="D32" s="57"/>
      <c r="E32" s="58"/>
      <c r="F32" s="59">
        <f ca="1">F31+42</f>
        <v>45291</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3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3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3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3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2023-09-26T19:22:21Z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