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vivarium_research_lsff\data_prep\inputs\"/>
    </mc:Choice>
  </mc:AlternateContent>
  <bookViews>
    <workbookView xWindow="0" yWindow="0" windowWidth="6135" windowHeight="1365"/>
  </bookViews>
  <sheets>
    <sheet name="Sheet1" sheetId="2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" i="2" l="1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6" i="2"/>
  <c r="L14" i="3"/>
  <c r="L13" i="3"/>
  <c r="L12" i="3"/>
  <c r="L22" i="3"/>
  <c r="L21" i="3"/>
  <c r="L20" i="3"/>
  <c r="F22" i="3"/>
  <c r="F21" i="3"/>
  <c r="F20" i="3"/>
  <c r="F14" i="3"/>
  <c r="F13" i="3"/>
  <c r="F12" i="3"/>
  <c r="L8" i="3"/>
  <c r="L7" i="3"/>
  <c r="L6" i="3"/>
  <c r="F8" i="3"/>
  <c r="F7" i="3"/>
  <c r="F6" i="3"/>
  <c r="J19" i="3"/>
  <c r="E19" i="3"/>
  <c r="J11" i="3"/>
  <c r="E11" i="3"/>
  <c r="J5" i="3"/>
  <c r="E5" i="3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R28" i="2"/>
  <c r="R27" i="2"/>
  <c r="R26" i="2"/>
  <c r="R25" i="2"/>
  <c r="R23" i="2"/>
  <c r="R22" i="2"/>
  <c r="R19" i="2"/>
  <c r="R18" i="2"/>
  <c r="R17" i="2"/>
  <c r="R14" i="2"/>
  <c r="R13" i="2"/>
  <c r="R12" i="2"/>
  <c r="R11" i="2"/>
  <c r="R10" i="2"/>
  <c r="R8" i="2"/>
  <c r="R7" i="2"/>
  <c r="R5" i="2"/>
  <c r="J5" i="2"/>
  <c r="J7" i="2"/>
</calcChain>
</file>

<file path=xl/sharedStrings.xml><?xml version="1.0" encoding="utf-8"?>
<sst xmlns="http://schemas.openxmlformats.org/spreadsheetml/2006/main" count="313" uniqueCount="232">
  <si>
    <t>Cameroon</t>
  </si>
  <si>
    <t>Not modeled</t>
  </si>
  <si>
    <t>Nigeria</t>
  </si>
  <si>
    <t>Angola</t>
  </si>
  <si>
    <t>Bangladesh</t>
  </si>
  <si>
    <t>Burkina Faso</t>
  </si>
  <si>
    <t>China</t>
  </si>
  <si>
    <t>CÃ´te d'Ivoire</t>
  </si>
  <si>
    <t>Democratic Republic of the Congo</t>
  </si>
  <si>
    <t>Egypt</t>
  </si>
  <si>
    <t>Ethiopia</t>
  </si>
  <si>
    <t>Ghana</t>
  </si>
  <si>
    <t>India</t>
  </si>
  <si>
    <t>Indonesia</t>
  </si>
  <si>
    <t>Kenya</t>
  </si>
  <si>
    <t>Madagascar</t>
  </si>
  <si>
    <t>Mozambique</t>
  </si>
  <si>
    <t>Myanmar</t>
  </si>
  <si>
    <t>Nepal</t>
  </si>
  <si>
    <t>Niger</t>
  </si>
  <si>
    <t>Pakistan</t>
  </si>
  <si>
    <t>South Africa</t>
  </si>
  <si>
    <t>Sudan</t>
  </si>
  <si>
    <t>Uganda</t>
  </si>
  <si>
    <t>United Republic of Tanzania</t>
  </si>
  <si>
    <t>Viet Nam</t>
  </si>
  <si>
    <t>Location</t>
  </si>
  <si>
    <t>WRA</t>
  </si>
  <si>
    <t>U5</t>
  </si>
  <si>
    <t>Wheat flour</t>
  </si>
  <si>
    <t>Maize flour</t>
  </si>
  <si>
    <t>Oil</t>
  </si>
  <si>
    <t>Baseline coverage</t>
  </si>
  <si>
    <t>Iron deficiency anemia</t>
  </si>
  <si>
    <t>Anemia</t>
  </si>
  <si>
    <t>Zinc deficiency (1-4 years)</t>
  </si>
  <si>
    <t>Vitamin A deficiency</t>
  </si>
  <si>
    <t>Neural tube defects per 1,000 births</t>
  </si>
  <si>
    <t>Baseline Burden (Percent unless otherwise noted)</t>
  </si>
  <si>
    <t>Fortifiable wheat flour</t>
  </si>
  <si>
    <t>Wheat flour fortified with folic acid</t>
  </si>
  <si>
    <t>Wheat flour fortified with iron</t>
  </si>
  <si>
    <t>Wheat flour fortified with vitamin A</t>
  </si>
  <si>
    <t>Wheat flour fortified with zinc</t>
  </si>
  <si>
    <t>Fortifiable maize flour</t>
  </si>
  <si>
    <t>Maize flour fortified with folic acid</t>
  </si>
  <si>
    <t>Maize flour fortified with iron</t>
  </si>
  <si>
    <t>Maize flour fortified with vitamin A</t>
  </si>
  <si>
    <t>Maize flour fortified with zinc</t>
  </si>
  <si>
    <t>Fortifiable oil</t>
  </si>
  <si>
    <t>Oil fortified with vitamin A</t>
  </si>
  <si>
    <t xml:space="preserve">17.9_x000D_
</t>
  </si>
  <si>
    <t xml:space="preserve">31.3_x000D_
</t>
  </si>
  <si>
    <t xml:space="preserve">45.1_x000D_
</t>
  </si>
  <si>
    <t xml:space="preserve">54.7_x000D_
</t>
  </si>
  <si>
    <t xml:space="preserve">14.1_x000D_
</t>
  </si>
  <si>
    <t xml:space="preserve">26.4_x000D_
</t>
  </si>
  <si>
    <t xml:space="preserve">1.82_x000D_
</t>
  </si>
  <si>
    <t xml:space="preserve">25.6_x000D_
</t>
  </si>
  <si>
    <t xml:space="preserve">32.1_x000D_
</t>
  </si>
  <si>
    <t xml:space="preserve">42.5_x000D_
</t>
  </si>
  <si>
    <t xml:space="preserve">47.4_x000D_
</t>
  </si>
  <si>
    <t xml:space="preserve">9.7_x000D_
</t>
  </si>
  <si>
    <t xml:space="preserve">8.4_x000D_
</t>
  </si>
  <si>
    <t xml:space="preserve">0.82_x000D_
</t>
  </si>
  <si>
    <t xml:space="preserve">23.1_x000D_
</t>
  </si>
  <si>
    <t xml:space="preserve">43.1_x000D_
</t>
  </si>
  <si>
    <t xml:space="preserve">67.1_x000D_
</t>
  </si>
  <si>
    <t xml:space="preserve">85.6_x000D_
</t>
  </si>
  <si>
    <t xml:space="preserve">3.1_x000D_
</t>
  </si>
  <si>
    <t xml:space="preserve">35.4_x000D_
</t>
  </si>
  <si>
    <t xml:space="preserve">2.47_x000D_
</t>
  </si>
  <si>
    <t xml:space="preserve">22.2_x000D_
</t>
  </si>
  <si>
    <t xml:space="preserve">42.6_x000D_
</t>
  </si>
  <si>
    <t xml:space="preserve">57.6_x000D_
</t>
  </si>
  <si>
    <t xml:space="preserve">74.8_x000D_
</t>
  </si>
  <si>
    <t xml:space="preserve">5.9_x000D_
</t>
  </si>
  <si>
    <t xml:space="preserve">26.2_x000D_
</t>
  </si>
  <si>
    <t xml:space="preserve">2.21_x000D_
</t>
  </si>
  <si>
    <t xml:space="preserve">17.7_x000D_
</t>
  </si>
  <si>
    <t xml:space="preserve">31.5_x000D_
</t>
  </si>
  <si>
    <t xml:space="preserve">43.3_x000D_
</t>
  </si>
  <si>
    <t xml:space="preserve">55.4_x000D_
</t>
  </si>
  <si>
    <t xml:space="preserve">4.8_x000D_
</t>
  </si>
  <si>
    <t xml:space="preserve">27.9_x000D_
</t>
  </si>
  <si>
    <t xml:space="preserve">1.83_x000D_
</t>
  </si>
  <si>
    <t xml:space="preserve">7.3_x000D_
</t>
  </si>
  <si>
    <t xml:space="preserve">10.5_x000D_
</t>
  </si>
  <si>
    <t xml:space="preserve">7.5_x000D_
</t>
  </si>
  <si>
    <t xml:space="preserve">9.5_x000D_
</t>
  </si>
  <si>
    <t xml:space="preserve">1.1_x000D_
</t>
  </si>
  <si>
    <t xml:space="preserve">3.9_x000D_
</t>
  </si>
  <si>
    <t xml:space="preserve">0.26_x000D_
</t>
  </si>
  <si>
    <t xml:space="preserve">21.5_x000D_
</t>
  </si>
  <si>
    <t xml:space="preserve">38.8_x000D_
</t>
  </si>
  <si>
    <t xml:space="preserve">46.4_x000D_
</t>
  </si>
  <si>
    <t xml:space="preserve">60.1_x000D_
</t>
  </si>
  <si>
    <t xml:space="preserve">32.5_x000D_
</t>
  </si>
  <si>
    <t xml:space="preserve">51.4_x000D_
</t>
  </si>
  <si>
    <t xml:space="preserve">2.62_x000D_
</t>
  </si>
  <si>
    <t xml:space="preserve">16.0_x000D_
</t>
  </si>
  <si>
    <t xml:space="preserve">21.8_x000D_
</t>
  </si>
  <si>
    <t xml:space="preserve">24.0_x000D_
</t>
  </si>
  <si>
    <t xml:space="preserve">28.0_x000D_
</t>
  </si>
  <si>
    <t xml:space="preserve">2.9_x000D_
</t>
  </si>
  <si>
    <t xml:space="preserve">3.0_x000D_
</t>
  </si>
  <si>
    <t xml:space="preserve">0.86_x000D_
</t>
  </si>
  <si>
    <t xml:space="preserve">15.1_x000D_
</t>
  </si>
  <si>
    <t xml:space="preserve">20.5_x000D_
</t>
  </si>
  <si>
    <t xml:space="preserve">52.7_x000D_
</t>
  </si>
  <si>
    <t xml:space="preserve">57.5_x000D_
</t>
  </si>
  <si>
    <t xml:space="preserve">35.7_x000D_
</t>
  </si>
  <si>
    <t xml:space="preserve">1.12_x000D_
</t>
  </si>
  <si>
    <t xml:space="preserve">24.5_x000D_
</t>
  </si>
  <si>
    <t xml:space="preserve">40.7_x000D_
</t>
  </si>
  <si>
    <t xml:space="preserve">54.0_x000D_
</t>
  </si>
  <si>
    <t xml:space="preserve">66.1_x000D_
</t>
  </si>
  <si>
    <t xml:space="preserve">4.2_x000D_
</t>
  </si>
  <si>
    <t xml:space="preserve">26.6_x000D_
</t>
  </si>
  <si>
    <t xml:space="preserve">1.40_x000D_
</t>
  </si>
  <si>
    <t xml:space="preserve">38.6_x000D_
</t>
  </si>
  <si>
    <t xml:space="preserve">48.5_x000D_
</t>
  </si>
  <si>
    <t xml:space="preserve">49.6_x000D_
</t>
  </si>
  <si>
    <t xml:space="preserve">56.4_x000D_
</t>
  </si>
  <si>
    <t xml:space="preserve">11.5_x000D_
</t>
  </si>
  <si>
    <t xml:space="preserve">16.8_x000D_
</t>
  </si>
  <si>
    <t xml:space="preserve">0.94_x000D_
</t>
  </si>
  <si>
    <t xml:space="preserve">20.6_x000D_
</t>
  </si>
  <si>
    <t xml:space="preserve">25.3_x000D_
</t>
  </si>
  <si>
    <t xml:space="preserve">16.7_x000D_
</t>
  </si>
  <si>
    <t xml:space="preserve">19.1_x000D_
</t>
  </si>
  <si>
    <t xml:space="preserve">7.9_x000D_
</t>
  </si>
  <si>
    <t xml:space="preserve">16.6_x000D_
</t>
  </si>
  <si>
    <t xml:space="preserve">0.38_x000D_
</t>
  </si>
  <si>
    <t xml:space="preserve">14.9_x000D_
</t>
  </si>
  <si>
    <t xml:space="preserve">23.3_x000D_
</t>
  </si>
  <si>
    <t xml:space="preserve">33.0_x000D_
</t>
  </si>
  <si>
    <t xml:space="preserve">40.9_x000D_
</t>
  </si>
  <si>
    <t xml:space="preserve">5.2_x000D_
</t>
  </si>
  <si>
    <t xml:space="preserve">46.8_x000D_
</t>
  </si>
  <si>
    <t xml:space="preserve">0.95_x000D_
</t>
  </si>
  <si>
    <t xml:space="preserve">21.3_x000D_
</t>
  </si>
  <si>
    <t xml:space="preserve">30.9_x000D_
</t>
  </si>
  <si>
    <t xml:space="preserve">41.0_x000D_
</t>
  </si>
  <si>
    <t xml:space="preserve">46.6_x000D_
</t>
  </si>
  <si>
    <t xml:space="preserve">6.9_x000D_
</t>
  </si>
  <si>
    <t xml:space="preserve">36.6_x000D_
</t>
  </si>
  <si>
    <t xml:space="preserve">1.46_x000D_
</t>
  </si>
  <si>
    <t xml:space="preserve">19.2_x000D_
</t>
  </si>
  <si>
    <t xml:space="preserve">36.0_x000D_
</t>
  </si>
  <si>
    <t xml:space="preserve">56.8_x000D_
</t>
  </si>
  <si>
    <t xml:space="preserve">67.7_x000D_
</t>
  </si>
  <si>
    <t xml:space="preserve">13.9_x000D_
</t>
  </si>
  <si>
    <t xml:space="preserve">41.3_x000D_
</t>
  </si>
  <si>
    <t xml:space="preserve">1.72_x000D_
</t>
  </si>
  <si>
    <t xml:space="preserve">29.5_x000D_
</t>
  </si>
  <si>
    <t xml:space="preserve">36.5_x000D_
</t>
  </si>
  <si>
    <t xml:space="preserve">63.0_x000D_
</t>
  </si>
  <si>
    <t xml:space="preserve">6.0_x000D_
</t>
  </si>
  <si>
    <t xml:space="preserve">14.6_x000D_
</t>
  </si>
  <si>
    <t xml:space="preserve">1.01_x000D_
</t>
  </si>
  <si>
    <t xml:space="preserve">31.9_x000D_
</t>
  </si>
  <si>
    <t xml:space="preserve">35.1_x000D_
</t>
  </si>
  <si>
    <t xml:space="preserve">50.9_x000D_
</t>
  </si>
  <si>
    <t xml:space="preserve">53.7_x000D_
</t>
  </si>
  <si>
    <t xml:space="preserve">9.6_x000D_
</t>
  </si>
  <si>
    <t xml:space="preserve">0.69_x000D_
</t>
  </si>
  <si>
    <t xml:space="preserve">23.9_x000D_
</t>
  </si>
  <si>
    <t xml:space="preserve">41.4_x000D_
</t>
  </si>
  <si>
    <t xml:space="preserve">71.2_x000D_
</t>
  </si>
  <si>
    <t xml:space="preserve">64.7_x000D_
</t>
  </si>
  <si>
    <t xml:space="preserve">1.79_x000D_
</t>
  </si>
  <si>
    <t xml:space="preserve">26.9_x000D_
</t>
  </si>
  <si>
    <t xml:space="preserve">43.0_x000D_
</t>
  </si>
  <si>
    <t xml:space="preserve">58.0_x000D_
</t>
  </si>
  <si>
    <t xml:space="preserve">72.3_x000D_
</t>
  </si>
  <si>
    <t xml:space="preserve">4.5_x000D_
</t>
  </si>
  <si>
    <t xml:space="preserve">8.1_x000D_
</t>
  </si>
  <si>
    <t xml:space="preserve">2.39_x000D_
</t>
  </si>
  <si>
    <t xml:space="preserve">36.2_x000D_
</t>
  </si>
  <si>
    <t xml:space="preserve">45.2_x000D_
</t>
  </si>
  <si>
    <t xml:space="preserve">50.6_x000D_
</t>
  </si>
  <si>
    <t xml:space="preserve">26.7_x000D_
</t>
  </si>
  <si>
    <t xml:space="preserve">0.90_x000D_
</t>
  </si>
  <si>
    <t xml:space="preserve">18.2_x000D_
</t>
  </si>
  <si>
    <t xml:space="preserve">27.3_x000D_
</t>
  </si>
  <si>
    <t xml:space="preserve">15.5_x000D_
</t>
  </si>
  <si>
    <t xml:space="preserve">16.3_x000D_
</t>
  </si>
  <si>
    <t xml:space="preserve">3.5_x000D_
</t>
  </si>
  <si>
    <t xml:space="preserve">10.8_x000D_
</t>
  </si>
  <si>
    <t xml:space="preserve">0.54_x000D_
</t>
  </si>
  <si>
    <t xml:space="preserve">18.6_x000D_
</t>
  </si>
  <si>
    <t xml:space="preserve">30.1_x000D_
</t>
  </si>
  <si>
    <t xml:space="preserve">42.3_x000D_
</t>
  </si>
  <si>
    <t xml:space="preserve">50.3_x000D_
</t>
  </si>
  <si>
    <t xml:space="preserve">33.8_x000D_
</t>
  </si>
  <si>
    <t xml:space="preserve">19.5_x000D_
</t>
  </si>
  <si>
    <t xml:space="preserve">2.28_x000D_
</t>
  </si>
  <si>
    <t xml:space="preserve">12.3_x000D_
</t>
  </si>
  <si>
    <t xml:space="preserve">26.3_x000D_
</t>
  </si>
  <si>
    <t xml:space="preserve">37.3_x000D_
</t>
  </si>
  <si>
    <t xml:space="preserve">50.5_x000D_
</t>
  </si>
  <si>
    <t xml:space="preserve">9.0_x000D_
</t>
  </si>
  <si>
    <t xml:space="preserve">21.6_x000D_
</t>
  </si>
  <si>
    <t xml:space="preserve">2.05_x000D_
</t>
  </si>
  <si>
    <t xml:space="preserve">24.2_x000D_
</t>
  </si>
  <si>
    <t xml:space="preserve">38.2_x000D_
</t>
  </si>
  <si>
    <t xml:space="preserve">51.5_x000D_
</t>
  </si>
  <si>
    <t xml:space="preserve">58.3_x000D_
</t>
  </si>
  <si>
    <t xml:space="preserve">1.80_x000D_
</t>
  </si>
  <si>
    <t xml:space="preserve">10.6_x000D_
</t>
  </si>
  <si>
    <t xml:space="preserve">19.0_x000D_
</t>
  </si>
  <si>
    <t xml:space="preserve">4.9_x000D_
</t>
  </si>
  <si>
    <t xml:space="preserve">8.6_x000D_
</t>
  </si>
  <si>
    <t xml:space="preserve">0.37_x000D_
</t>
  </si>
  <si>
    <t>Wheat flour
(percent of population eating specified wheat flour)</t>
  </si>
  <si>
    <t>Oil
(percent of population eating specified oil)</t>
  </si>
  <si>
    <t>Maize flour
(percent of population eating specified maize flour)</t>
  </si>
  <si>
    <t>--</t>
  </si>
  <si>
    <t>% fortifiable</t>
  </si>
  <si>
    <t>-</t>
  </si>
  <si>
    <t>Compliance % of fortifiable</t>
  </si>
  <si>
    <t>% consuming fortifiable</t>
  </si>
  <si>
    <t>% consuming Oil</t>
  </si>
  <si>
    <t>% oil which is fortifiable</t>
  </si>
  <si>
    <t>% consuming oil actually fortfied</t>
  </si>
  <si>
    <t>Baseline</t>
  </si>
  <si>
    <t>% of fortifiable</t>
  </si>
  <si>
    <t>Vietnam</t>
  </si>
  <si>
    <t>% HHIS</t>
  </si>
  <si>
    <t>Updated 13 April 2021</t>
  </si>
  <si>
    <t>Industry Oil
(percent of population eating specified oil)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</si>
</sst>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000000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right" vertical="center"/>
    </xf>
    <xf numFmtId="0" fontId="16" fillId="0" borderId="18" xfId="0" applyFont="1" applyBorder="1" applyAlignment="1">
      <alignment horizontal="right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quotePrefix="1" applyFont="1" applyFill="1" applyBorder="1" applyAlignment="1">
      <alignment horizontal="center" vertical="center"/>
    </xf>
    <xf numFmtId="0" fontId="18" fillId="0" borderId="20" xfId="0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9" fontId="0" fillId="33" borderId="0" xfId="42" applyFont="1" applyFill="1" applyBorder="1" applyAlignment="1">
      <alignment horizontal="center" vertical="center"/>
    </xf>
    <xf numFmtId="9" fontId="0" fillId="33" borderId="26" xfId="42" applyFont="1" applyFill="1" applyBorder="1" applyAlignment="1">
      <alignment horizontal="center" vertical="center"/>
    </xf>
    <xf numFmtId="0" fontId="19" fillId="0" borderId="0" xfId="0" applyFont="1" applyAlignment="1">
      <alignment horizontal="right"/>
    </xf>
    <xf numFmtId="164" fontId="0" fillId="0" borderId="19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9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0" xfId="0" quotePrefix="1" applyNumberFormat="1" applyFill="1" applyBorder="1" applyAlignment="1">
      <alignment horizontal="center" vertical="center"/>
    </xf>
    <xf numFmtId="164" fontId="0" fillId="0" borderId="20" xfId="0" applyNumberFormat="1" applyFill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164" fontId="21" fillId="0" borderId="19" xfId="0" applyNumberFormat="1" applyFont="1" applyBorder="1" applyAlignment="1">
      <alignment horizontal="center" vertical="center"/>
    </xf>
    <xf numFmtId="164" fontId="21" fillId="36" borderId="20" xfId="0" applyNumberFormat="1" applyFont="1" applyFill="1" applyBorder="1" applyAlignment="1">
      <alignment horizontal="center" vertical="center"/>
    </xf>
    <xf numFmtId="164" fontId="21" fillId="36" borderId="19" xfId="0" applyNumberFormat="1" applyFont="1" applyFill="1" applyBorder="1" applyAlignment="1">
      <alignment horizontal="center" vertical="center"/>
    </xf>
    <xf numFmtId="164" fontId="21" fillId="0" borderId="20" xfId="0" applyNumberFormat="1" applyFont="1" applyBorder="1" applyAlignment="1">
      <alignment horizontal="center" vertical="center"/>
    </xf>
    <xf numFmtId="164" fontId="21" fillId="34" borderId="19" xfId="0" applyNumberFormat="1" applyFont="1" applyFill="1" applyBorder="1" applyAlignment="1">
      <alignment horizontal="center" vertical="center"/>
    </xf>
    <xf numFmtId="164" fontId="21" fillId="34" borderId="20" xfId="0" applyNumberFormat="1" applyFont="1" applyFill="1" applyBorder="1" applyAlignment="1">
      <alignment horizontal="center" vertical="center"/>
    </xf>
    <xf numFmtId="164" fontId="21" fillId="0" borderId="21" xfId="0" applyNumberFormat="1" applyFont="1" applyBorder="1" applyAlignment="1">
      <alignment horizontal="center" vertical="center"/>
    </xf>
    <xf numFmtId="164" fontId="21" fillId="34" borderId="23" xfId="0" applyNumberFormat="1" applyFont="1" applyFill="1" applyBorder="1" applyAlignment="1">
      <alignment horizontal="center" vertical="center"/>
    </xf>
    <xf numFmtId="164" fontId="22" fillId="0" borderId="0" xfId="0" applyNumberFormat="1" applyFont="1" applyBorder="1" applyAlignment="1">
      <alignment horizontal="center" vertical="center"/>
    </xf>
    <xf numFmtId="9" fontId="22" fillId="33" borderId="0" xfId="42" applyFont="1" applyFill="1" applyBorder="1" applyAlignment="1">
      <alignment horizontal="center" vertical="center"/>
    </xf>
    <xf numFmtId="164" fontId="24" fillId="0" borderId="0" xfId="0" applyNumberFormat="1" applyFont="1" applyBorder="1" applyAlignment="1">
      <alignment horizontal="center" vertical="center"/>
    </xf>
    <xf numFmtId="0" fontId="22" fillId="0" borderId="0" xfId="0" applyFont="1" applyBorder="1"/>
    <xf numFmtId="9" fontId="22" fillId="0" borderId="0" xfId="42" applyFont="1" applyBorder="1" applyAlignment="1">
      <alignment horizontal="center" vertical="center"/>
    </xf>
    <xf numFmtId="10" fontId="22" fillId="0" borderId="0" xfId="42" applyNumberFormat="1" applyFont="1" applyBorder="1" applyAlignment="1">
      <alignment horizontal="center" vertical="center"/>
    </xf>
    <xf numFmtId="2" fontId="22" fillId="0" borderId="0" xfId="42" applyNumberFormat="1" applyFont="1" applyBorder="1" applyAlignment="1">
      <alignment horizontal="center" vertical="center"/>
    </xf>
    <xf numFmtId="9" fontId="24" fillId="38" borderId="0" xfId="42" applyFont="1" applyFill="1" applyBorder="1" applyAlignment="1">
      <alignment horizontal="center" vertical="center"/>
    </xf>
    <xf numFmtId="9" fontId="24" fillId="37" borderId="0" xfId="42" applyFont="1" applyFill="1" applyBorder="1" applyAlignment="1">
      <alignment horizontal="center" vertical="center"/>
    </xf>
    <xf numFmtId="164" fontId="24" fillId="38" borderId="0" xfId="0" applyNumberFormat="1" applyFont="1" applyFill="1" applyBorder="1" applyAlignment="1">
      <alignment horizontal="center" vertical="center"/>
    </xf>
    <xf numFmtId="9" fontId="22" fillId="0" borderId="0" xfId="0" applyNumberFormat="1" applyFont="1" applyBorder="1"/>
    <xf numFmtId="0" fontId="22" fillId="0" borderId="0" xfId="0" applyNumberFormat="1" applyFont="1" applyBorder="1"/>
    <xf numFmtId="10" fontId="22" fillId="0" borderId="0" xfId="42" applyNumberFormat="1" applyFont="1" applyBorder="1"/>
    <xf numFmtId="0" fontId="22" fillId="0" borderId="22" xfId="0" applyFont="1" applyBorder="1"/>
    <xf numFmtId="0" fontId="23" fillId="0" borderId="22" xfId="0" applyFont="1" applyBorder="1" applyAlignment="1">
      <alignment horizontal="center" vertical="center" wrapText="1"/>
    </xf>
    <xf numFmtId="9" fontId="24" fillId="33" borderId="0" xfId="42" applyFont="1" applyFill="1" applyBorder="1" applyAlignment="1">
      <alignment horizontal="center" vertical="center"/>
    </xf>
    <xf numFmtId="165" fontId="22" fillId="33" borderId="0" xfId="42" applyNumberFormat="1" applyFont="1" applyFill="1" applyBorder="1" applyAlignment="1">
      <alignment horizontal="center" vertical="center"/>
    </xf>
    <xf numFmtId="165" fontId="24" fillId="37" borderId="0" xfId="42" applyNumberFormat="1" applyFont="1" applyFill="1" applyBorder="1" applyAlignment="1">
      <alignment horizontal="center" vertical="center"/>
    </xf>
    <xf numFmtId="164" fontId="22" fillId="39" borderId="0" xfId="0" applyNumberFormat="1" applyFont="1" applyFill="1" applyBorder="1" applyAlignment="1">
      <alignment horizontal="center" vertical="center"/>
    </xf>
    <xf numFmtId="10" fontId="22" fillId="39" borderId="0" xfId="42" applyNumberFormat="1" applyFont="1" applyFill="1" applyBorder="1" applyAlignment="1">
      <alignment horizontal="center" vertical="center"/>
    </xf>
    <xf numFmtId="164" fontId="24" fillId="40" borderId="0" xfId="0" applyNumberFormat="1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164" fontId="0" fillId="0" borderId="17" xfId="0" applyNumberFormat="1" applyBorder="1" applyAlignment="1">
      <alignment vertical="center"/>
    </xf>
    <xf numFmtId="164" fontId="0" fillId="0" borderId="18" xfId="0" applyNumberFormat="1" applyBorder="1" applyAlignment="1">
      <alignment vertical="center"/>
    </xf>
    <xf numFmtId="0" fontId="16" fillId="0" borderId="18" xfId="0" applyFont="1" applyBorder="1" applyAlignment="1">
      <alignment horizontal="center" wrapText="1"/>
    </xf>
    <xf numFmtId="9" fontId="14" fillId="33" borderId="0" xfId="42" applyFont="1" applyFill="1" applyBorder="1" applyAlignment="1">
      <alignment horizontal="center" vertical="center"/>
    </xf>
    <xf numFmtId="9" fontId="0" fillId="33" borderId="33" xfId="42" applyFont="1" applyFill="1" applyBorder="1" applyAlignment="1">
      <alignment horizontal="center" vertical="center"/>
    </xf>
    <xf numFmtId="165" fontId="0" fillId="0" borderId="0" xfId="42" applyNumberFormat="1" applyFont="1" applyBorder="1" applyAlignment="1">
      <alignment horizontal="center" vertical="center"/>
    </xf>
    <xf numFmtId="9" fontId="14" fillId="33" borderId="26" xfId="42" applyFont="1" applyFill="1" applyBorder="1" applyAlignment="1">
      <alignment horizontal="center" vertical="center"/>
    </xf>
    <xf numFmtId="9" fontId="14" fillId="33" borderId="22" xfId="42" applyFont="1" applyFill="1" applyBorder="1" applyAlignment="1">
      <alignment horizontal="center" vertical="center"/>
    </xf>
    <xf numFmtId="164" fontId="21" fillId="38" borderId="26" xfId="0" applyNumberFormat="1" applyFont="1" applyFill="1" applyBorder="1" applyAlignment="1">
      <alignment horizontal="center" vertical="center"/>
    </xf>
    <xf numFmtId="164" fontId="14" fillId="35" borderId="26" xfId="0" applyNumberFormat="1" applyFont="1" applyFill="1" applyBorder="1" applyAlignment="1">
      <alignment horizontal="center" vertical="center"/>
    </xf>
    <xf numFmtId="164" fontId="21" fillId="38" borderId="0" xfId="0" applyNumberFormat="1" applyFont="1" applyFill="1" applyBorder="1" applyAlignment="1">
      <alignment horizontal="center" vertical="center"/>
    </xf>
    <xf numFmtId="164" fontId="14" fillId="35" borderId="0" xfId="0" applyNumberFormat="1" applyFont="1" applyFill="1" applyBorder="1" applyAlignment="1">
      <alignment horizontal="center" vertical="center"/>
    </xf>
    <xf numFmtId="164" fontId="21" fillId="38" borderId="33" xfId="0" applyNumberFormat="1" applyFont="1" applyFill="1" applyBorder="1" applyAlignment="1">
      <alignment horizontal="center" vertical="center"/>
    </xf>
    <xf numFmtId="164" fontId="14" fillId="35" borderId="33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0" borderId="32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16" xfId="0" applyFont="1" applyBorder="1" applyAlignment="1">
      <alignment horizontal="right" vertical="center" wrapText="1"/>
    </xf>
    <xf numFmtId="0" fontId="16" fillId="0" borderId="17" xfId="0" applyFont="1" applyBorder="1" applyAlignment="1">
      <alignment horizontal="right" vertical="center" wrapText="1"/>
    </xf>
    <xf numFmtId="0" fontId="16" fillId="0" borderId="18" xfId="0" applyFont="1" applyBorder="1" applyAlignment="1">
      <alignment horizontal="right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6"/>
  <sheetViews>
    <sheetView showGridLines="0" tabSelected="1" zoomScale="110" zoomScaleNormal="110" workbookViewId="0">
      <pane xSplit="1" ySplit="4" topLeftCell="U5" activePane="bottomRight" state="frozen"/>
      <selection pane="topRight" activeCell="B1" sqref="B1"/>
      <selection pane="bottomLeft" activeCell="A4" sqref="A4"/>
      <selection pane="bottomRight" activeCell="AA4" sqref="AA4"/>
    </sheetView>
  </sheetViews>
  <sheetFormatPr defaultRowHeight="15" x14ac:dyDescent="0.25"/>
  <cols>
    <col min="1" max="1" width="29.85546875" style="2" customWidth="1"/>
    <col min="2" max="8" width="13.5703125" style="3" customWidth="1"/>
    <col min="9" max="22" width="18.5703125" style="3" customWidth="1"/>
    <col min="23" max="26" width="18.7109375" style="3" customWidth="1"/>
    <col min="27" max="28" width="18.7109375" customWidth="1"/>
    <col min="29" max="29" width="19.28515625" customWidth="1"/>
    <col min="30" max="30" width="26" customWidth="1"/>
  </cols>
  <sheetData>
    <row r="1" spans="1:31" ht="15.75" thickBot="1" x14ac:dyDescent="0.3">
      <c r="A1" s="22" t="s">
        <v>230</v>
      </c>
    </row>
    <row r="2" spans="1:31" ht="29.25" customHeight="1" thickBot="1" x14ac:dyDescent="0.3">
      <c r="A2" s="89" t="s">
        <v>26</v>
      </c>
      <c r="B2" s="92" t="s">
        <v>38</v>
      </c>
      <c r="C2" s="93"/>
      <c r="D2" s="93"/>
      <c r="E2" s="93"/>
      <c r="F2" s="93"/>
      <c r="G2" s="93"/>
      <c r="H2" s="94"/>
      <c r="I2" s="86" t="s">
        <v>32</v>
      </c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8"/>
      <c r="AE2" s="66"/>
    </row>
    <row r="3" spans="1:31" ht="33.75" customHeight="1" x14ac:dyDescent="0.25">
      <c r="A3" s="90"/>
      <c r="B3" s="95" t="s">
        <v>27</v>
      </c>
      <c r="C3" s="85"/>
      <c r="D3" s="95" t="s">
        <v>28</v>
      </c>
      <c r="E3" s="84"/>
      <c r="F3" s="84"/>
      <c r="G3" s="84"/>
      <c r="H3" s="85"/>
      <c r="I3" s="82" t="s">
        <v>215</v>
      </c>
      <c r="J3" s="84"/>
      <c r="K3" s="84"/>
      <c r="L3" s="84"/>
      <c r="M3" s="84"/>
      <c r="N3" s="84"/>
      <c r="O3" s="85"/>
      <c r="P3" s="82" t="s">
        <v>217</v>
      </c>
      <c r="Q3" s="84"/>
      <c r="R3" s="84"/>
      <c r="S3" s="84"/>
      <c r="T3" s="84"/>
      <c r="U3" s="84"/>
      <c r="V3" s="85"/>
      <c r="W3" s="82" t="s">
        <v>216</v>
      </c>
      <c r="X3" s="84"/>
      <c r="Y3" s="96"/>
      <c r="Z3" s="85"/>
      <c r="AA3" s="82" t="s">
        <v>231</v>
      </c>
      <c r="AB3" s="83"/>
      <c r="AC3" s="84"/>
      <c r="AD3" s="85"/>
      <c r="AE3" s="67"/>
    </row>
    <row r="4" spans="1:31" s="1" customFormat="1" ht="45" customHeight="1" thickBot="1" x14ac:dyDescent="0.3">
      <c r="A4" s="91"/>
      <c r="B4" s="5" t="s">
        <v>33</v>
      </c>
      <c r="C4" s="7" t="s">
        <v>34</v>
      </c>
      <c r="D4" s="5" t="s">
        <v>33</v>
      </c>
      <c r="E4" s="6" t="s">
        <v>34</v>
      </c>
      <c r="F4" s="6" t="s">
        <v>35</v>
      </c>
      <c r="G4" s="6" t="s">
        <v>36</v>
      </c>
      <c r="H4" s="7" t="s">
        <v>37</v>
      </c>
      <c r="I4" s="5" t="s">
        <v>29</v>
      </c>
      <c r="J4" s="6" t="s">
        <v>39</v>
      </c>
      <c r="K4" s="6" t="s">
        <v>219</v>
      </c>
      <c r="L4" s="6" t="s">
        <v>40</v>
      </c>
      <c r="M4" s="6" t="s">
        <v>41</v>
      </c>
      <c r="N4" s="6" t="s">
        <v>42</v>
      </c>
      <c r="O4" s="7" t="s">
        <v>43</v>
      </c>
      <c r="P4" s="5" t="s">
        <v>30</v>
      </c>
      <c r="Q4" s="6" t="s">
        <v>44</v>
      </c>
      <c r="R4" s="6" t="s">
        <v>219</v>
      </c>
      <c r="S4" s="6" t="s">
        <v>45</v>
      </c>
      <c r="T4" s="6" t="s">
        <v>46</v>
      </c>
      <c r="U4" s="6" t="s">
        <v>47</v>
      </c>
      <c r="V4" s="7" t="s">
        <v>48</v>
      </c>
      <c r="W4" s="5" t="s">
        <v>31</v>
      </c>
      <c r="X4" s="6" t="s">
        <v>49</v>
      </c>
      <c r="Y4" s="6" t="s">
        <v>219</v>
      </c>
      <c r="Z4" s="7" t="s">
        <v>50</v>
      </c>
      <c r="AA4" s="5" t="s">
        <v>31</v>
      </c>
      <c r="AB4" s="6" t="s">
        <v>49</v>
      </c>
      <c r="AC4" s="6" t="s">
        <v>219</v>
      </c>
      <c r="AD4" s="33" t="s">
        <v>221</v>
      </c>
      <c r="AE4" s="70" t="s">
        <v>229</v>
      </c>
    </row>
    <row r="5" spans="1:31" s="4" customFormat="1" x14ac:dyDescent="0.25">
      <c r="A5" s="8" t="s">
        <v>3</v>
      </c>
      <c r="B5" s="10" t="s">
        <v>51</v>
      </c>
      <c r="C5" s="12" t="s">
        <v>52</v>
      </c>
      <c r="D5" s="10" t="s">
        <v>53</v>
      </c>
      <c r="E5" s="11" t="s">
        <v>54</v>
      </c>
      <c r="F5" s="11" t="s">
        <v>55</v>
      </c>
      <c r="G5" s="11" t="s">
        <v>56</v>
      </c>
      <c r="H5" s="12" t="s">
        <v>57</v>
      </c>
      <c r="I5" s="10">
        <v>27.2</v>
      </c>
      <c r="J5" s="73">
        <f>I5*(K5/100)</f>
        <v>0.26384000000000002</v>
      </c>
      <c r="K5" s="74">
        <v>0.97</v>
      </c>
      <c r="L5" s="11">
        <v>16.899999999999999</v>
      </c>
      <c r="M5" s="11">
        <v>16.899999999999999</v>
      </c>
      <c r="N5" s="11">
        <v>16.899999999999999</v>
      </c>
      <c r="O5" s="12">
        <v>16.899999999999999</v>
      </c>
      <c r="P5" s="10">
        <v>51.1</v>
      </c>
      <c r="Q5" s="11">
        <v>10.7</v>
      </c>
      <c r="R5" s="21">
        <f>Q5/P5</f>
        <v>0.20939334637964774</v>
      </c>
      <c r="S5" s="11">
        <v>7.7</v>
      </c>
      <c r="T5" s="11">
        <v>7.7</v>
      </c>
      <c r="U5" s="11">
        <v>7.7</v>
      </c>
      <c r="V5" s="12">
        <v>7.7</v>
      </c>
      <c r="W5" s="23">
        <v>90.4</v>
      </c>
      <c r="X5" s="24">
        <v>39.1</v>
      </c>
      <c r="Y5" s="71">
        <f t="shared" ref="Y5:Y29" si="0">X5/W5</f>
        <v>0.43252212389380529</v>
      </c>
      <c r="Z5" s="29">
        <v>8.8000000000000007</v>
      </c>
      <c r="AA5" s="37">
        <v>90.4</v>
      </c>
      <c r="AB5" s="76">
        <f>AA5*(AC5/100)</f>
        <v>72.320000000000007</v>
      </c>
      <c r="AC5" s="77">
        <v>80</v>
      </c>
      <c r="AD5" s="38">
        <v>5</v>
      </c>
      <c r="AE5" s="68">
        <v>82.4</v>
      </c>
    </row>
    <row r="6" spans="1:31" s="4" customFormat="1" x14ac:dyDescent="0.25">
      <c r="A6" s="8" t="s">
        <v>4</v>
      </c>
      <c r="B6" s="10" t="s">
        <v>58</v>
      </c>
      <c r="C6" s="12" t="s">
        <v>59</v>
      </c>
      <c r="D6" s="10" t="s">
        <v>60</v>
      </c>
      <c r="E6" s="11" t="s">
        <v>61</v>
      </c>
      <c r="F6" s="11" t="s">
        <v>62</v>
      </c>
      <c r="G6" s="11" t="s">
        <v>63</v>
      </c>
      <c r="H6" s="12" t="s">
        <v>64</v>
      </c>
      <c r="I6" s="10">
        <v>41.9</v>
      </c>
      <c r="J6" s="73">
        <f>I6*(K6/100)</f>
        <v>0.38129000000000002</v>
      </c>
      <c r="K6" s="71">
        <v>0.91</v>
      </c>
      <c r="L6" s="11">
        <v>0.2</v>
      </c>
      <c r="M6" s="11">
        <v>0.2</v>
      </c>
      <c r="N6" s="11">
        <v>0.2</v>
      </c>
      <c r="O6" s="12">
        <v>0.2</v>
      </c>
      <c r="P6" s="10" t="s">
        <v>1</v>
      </c>
      <c r="Q6" s="11" t="s">
        <v>1</v>
      </c>
      <c r="R6" s="20" t="s">
        <v>220</v>
      </c>
      <c r="S6" s="11" t="s">
        <v>1</v>
      </c>
      <c r="T6" s="11" t="s">
        <v>1</v>
      </c>
      <c r="U6" s="11" t="s">
        <v>1</v>
      </c>
      <c r="V6" s="12" t="s">
        <v>1</v>
      </c>
      <c r="W6" s="23">
        <v>100</v>
      </c>
      <c r="X6" s="24">
        <v>88.4</v>
      </c>
      <c r="Y6" s="71">
        <f t="shared" si="0"/>
        <v>0.88400000000000001</v>
      </c>
      <c r="Z6" s="29">
        <v>42.8</v>
      </c>
      <c r="AA6" s="39">
        <v>99</v>
      </c>
      <c r="AB6" s="78">
        <f t="shared" ref="AB6:AB29" si="1">AA6*(AC6/100)</f>
        <v>87.516000000000005</v>
      </c>
      <c r="AC6" s="79">
        <v>88.4</v>
      </c>
      <c r="AD6" s="40">
        <v>42.8</v>
      </c>
      <c r="AE6" s="68">
        <v>68.3</v>
      </c>
    </row>
    <row r="7" spans="1:31" s="4" customFormat="1" x14ac:dyDescent="0.25">
      <c r="A7" s="8" t="s">
        <v>5</v>
      </c>
      <c r="B7" s="10" t="s">
        <v>65</v>
      </c>
      <c r="C7" s="12" t="s">
        <v>66</v>
      </c>
      <c r="D7" s="10" t="s">
        <v>67</v>
      </c>
      <c r="E7" s="11" t="s">
        <v>68</v>
      </c>
      <c r="F7" s="11" t="s">
        <v>69</v>
      </c>
      <c r="G7" s="11" t="s">
        <v>70</v>
      </c>
      <c r="H7" s="12" t="s">
        <v>71</v>
      </c>
      <c r="I7" s="10">
        <v>48</v>
      </c>
      <c r="J7" s="73">
        <f>I7*(K7/100)</f>
        <v>0.48</v>
      </c>
      <c r="K7" s="71">
        <v>1</v>
      </c>
      <c r="L7" s="11">
        <v>32.200000000000003</v>
      </c>
      <c r="M7" s="11">
        <v>17.399999999999999</v>
      </c>
      <c r="N7" s="11">
        <v>12.4</v>
      </c>
      <c r="O7" s="12">
        <v>12.4</v>
      </c>
      <c r="P7" s="10">
        <v>26.6</v>
      </c>
      <c r="Q7" s="11">
        <v>0</v>
      </c>
      <c r="R7" s="20">
        <f>Q7/48</f>
        <v>0</v>
      </c>
      <c r="S7" s="11">
        <v>0</v>
      </c>
      <c r="T7" s="11">
        <v>0</v>
      </c>
      <c r="U7" s="11">
        <v>0</v>
      </c>
      <c r="V7" s="12">
        <v>0</v>
      </c>
      <c r="W7" s="23">
        <v>92.2</v>
      </c>
      <c r="X7" s="24">
        <v>63.4</v>
      </c>
      <c r="Y7" s="71">
        <f t="shared" si="0"/>
        <v>0.68763557483731019</v>
      </c>
      <c r="Z7" s="29">
        <v>51.1</v>
      </c>
      <c r="AA7" s="37">
        <v>92.2</v>
      </c>
      <c r="AB7" s="78">
        <f t="shared" si="1"/>
        <v>73.760000000000005</v>
      </c>
      <c r="AC7" s="79">
        <v>80</v>
      </c>
      <c r="AD7" s="38">
        <v>23</v>
      </c>
      <c r="AE7" s="68">
        <v>92.1</v>
      </c>
    </row>
    <row r="8" spans="1:31" s="4" customFormat="1" x14ac:dyDescent="0.25">
      <c r="A8" s="8" t="s">
        <v>7</v>
      </c>
      <c r="B8" s="10" t="s">
        <v>72</v>
      </c>
      <c r="C8" s="12" t="s">
        <v>73</v>
      </c>
      <c r="D8" s="10" t="s">
        <v>74</v>
      </c>
      <c r="E8" s="11" t="s">
        <v>75</v>
      </c>
      <c r="F8" s="11" t="s">
        <v>76</v>
      </c>
      <c r="G8" s="11" t="s">
        <v>77</v>
      </c>
      <c r="H8" s="12" t="s">
        <v>78</v>
      </c>
      <c r="I8" s="10">
        <v>92</v>
      </c>
      <c r="J8" s="73">
        <f t="shared" ref="J8:J29" si="2">I8*(K8/100)</f>
        <v>0.90159999999999996</v>
      </c>
      <c r="K8" s="71">
        <v>0.98</v>
      </c>
      <c r="L8" s="11">
        <v>69.5</v>
      </c>
      <c r="M8" s="11">
        <v>53.1</v>
      </c>
      <c r="N8" s="11">
        <v>43.6</v>
      </c>
      <c r="O8" s="12">
        <v>69.5</v>
      </c>
      <c r="P8" s="10">
        <v>47.3</v>
      </c>
      <c r="Q8" s="11">
        <v>11.5</v>
      </c>
      <c r="R8" s="20">
        <f>Q8/92</f>
        <v>0.125</v>
      </c>
      <c r="S8" s="11">
        <v>5.0999999999999996</v>
      </c>
      <c r="T8" s="11">
        <v>5.0999999999999996</v>
      </c>
      <c r="U8" s="11">
        <v>5.0999999999999996</v>
      </c>
      <c r="V8" s="12">
        <v>5.0999999999999996</v>
      </c>
      <c r="W8" s="23">
        <v>53.1</v>
      </c>
      <c r="X8" s="24">
        <v>47.7</v>
      </c>
      <c r="Y8" s="71">
        <f t="shared" si="0"/>
        <v>0.89830508474576276</v>
      </c>
      <c r="Z8" s="29">
        <v>30.5</v>
      </c>
      <c r="AA8" s="41">
        <v>90</v>
      </c>
      <c r="AB8" s="78">
        <f t="shared" si="1"/>
        <v>72</v>
      </c>
      <c r="AC8" s="79">
        <v>80</v>
      </c>
      <c r="AD8" s="40">
        <v>30.5</v>
      </c>
      <c r="AE8" s="68">
        <v>79.7</v>
      </c>
    </row>
    <row r="9" spans="1:31" s="4" customFormat="1" x14ac:dyDescent="0.25">
      <c r="A9" s="8" t="s">
        <v>0</v>
      </c>
      <c r="B9" s="10" t="s">
        <v>79</v>
      </c>
      <c r="C9" s="12" t="s">
        <v>80</v>
      </c>
      <c r="D9" s="10" t="s">
        <v>81</v>
      </c>
      <c r="E9" s="11" t="s">
        <v>82</v>
      </c>
      <c r="F9" s="11" t="s">
        <v>83</v>
      </c>
      <c r="G9" s="11" t="s">
        <v>84</v>
      </c>
      <c r="H9" s="12" t="s">
        <v>85</v>
      </c>
      <c r="I9" s="10">
        <v>81.8</v>
      </c>
      <c r="J9" s="73">
        <f t="shared" si="2"/>
        <v>0.65439999999999998</v>
      </c>
      <c r="K9" s="71">
        <v>0.8</v>
      </c>
      <c r="L9" s="11">
        <v>6.4</v>
      </c>
      <c r="M9" s="11">
        <v>6.4</v>
      </c>
      <c r="N9" s="11">
        <v>6.4</v>
      </c>
      <c r="O9" s="12">
        <v>6.4</v>
      </c>
      <c r="P9" s="10" t="s">
        <v>1</v>
      </c>
      <c r="Q9" s="11" t="s">
        <v>1</v>
      </c>
      <c r="R9" s="20" t="s">
        <v>220</v>
      </c>
      <c r="S9" s="11" t="s">
        <v>1</v>
      </c>
      <c r="T9" s="11" t="s">
        <v>1</v>
      </c>
      <c r="U9" s="11" t="s">
        <v>1</v>
      </c>
      <c r="V9" s="12" t="s">
        <v>1</v>
      </c>
      <c r="W9" s="25">
        <v>63.6</v>
      </c>
      <c r="X9" s="26">
        <v>63.6</v>
      </c>
      <c r="Y9" s="71">
        <f t="shared" si="0"/>
        <v>1</v>
      </c>
      <c r="Z9" s="30" t="s">
        <v>218</v>
      </c>
      <c r="AA9" s="41">
        <v>90</v>
      </c>
      <c r="AB9" s="78">
        <f t="shared" si="1"/>
        <v>72</v>
      </c>
      <c r="AC9" s="79">
        <v>80</v>
      </c>
      <c r="AD9" s="42">
        <v>20</v>
      </c>
      <c r="AE9" s="68">
        <v>86</v>
      </c>
    </row>
    <row r="10" spans="1:31" s="4" customFormat="1" x14ac:dyDescent="0.25">
      <c r="A10" s="8" t="s">
        <v>6</v>
      </c>
      <c r="B10" s="10" t="s">
        <v>86</v>
      </c>
      <c r="C10" s="12" t="s">
        <v>87</v>
      </c>
      <c r="D10" s="10" t="s">
        <v>88</v>
      </c>
      <c r="E10" s="11" t="s">
        <v>89</v>
      </c>
      <c r="F10" s="11" t="s">
        <v>90</v>
      </c>
      <c r="G10" s="11" t="s">
        <v>91</v>
      </c>
      <c r="H10" s="12" t="s">
        <v>92</v>
      </c>
      <c r="I10" s="10">
        <v>54.7</v>
      </c>
      <c r="J10" s="73">
        <f t="shared" si="2"/>
        <v>0.11487</v>
      </c>
      <c r="K10" s="71">
        <v>0.21</v>
      </c>
      <c r="L10" s="11">
        <v>0</v>
      </c>
      <c r="M10" s="11">
        <v>10.3</v>
      </c>
      <c r="N10" s="11">
        <v>0</v>
      </c>
      <c r="O10" s="12">
        <v>0</v>
      </c>
      <c r="P10" s="10">
        <v>85</v>
      </c>
      <c r="Q10" s="11">
        <v>9.1999999999999993</v>
      </c>
      <c r="R10" s="20">
        <f t="shared" ref="R10:R28" si="3">Q10/P10</f>
        <v>0.10823529411764705</v>
      </c>
      <c r="S10" s="11">
        <v>6.8</v>
      </c>
      <c r="T10" s="11">
        <v>6.8</v>
      </c>
      <c r="U10" s="11">
        <v>6.8</v>
      </c>
      <c r="V10" s="12">
        <v>6.8</v>
      </c>
      <c r="W10" s="25">
        <v>98.5</v>
      </c>
      <c r="X10" s="26">
        <v>98</v>
      </c>
      <c r="Y10" s="71">
        <f t="shared" si="0"/>
        <v>0.99492385786802029</v>
      </c>
      <c r="Z10" s="31">
        <v>75</v>
      </c>
      <c r="AA10" s="37">
        <v>98.5</v>
      </c>
      <c r="AB10" s="78">
        <f t="shared" si="1"/>
        <v>96.53</v>
      </c>
      <c r="AC10" s="79">
        <v>98</v>
      </c>
      <c r="AD10" s="38">
        <v>5</v>
      </c>
      <c r="AE10" s="68">
        <v>96.3</v>
      </c>
    </row>
    <row r="11" spans="1:31" s="4" customFormat="1" x14ac:dyDescent="0.25">
      <c r="A11" s="8" t="s">
        <v>8</v>
      </c>
      <c r="B11" s="10" t="s">
        <v>93</v>
      </c>
      <c r="C11" s="12" t="s">
        <v>94</v>
      </c>
      <c r="D11" s="10" t="s">
        <v>95</v>
      </c>
      <c r="E11" s="11" t="s">
        <v>96</v>
      </c>
      <c r="F11" s="11" t="s">
        <v>97</v>
      </c>
      <c r="G11" s="11" t="s">
        <v>98</v>
      </c>
      <c r="H11" s="12" t="s">
        <v>99</v>
      </c>
      <c r="I11" s="10">
        <v>0.6</v>
      </c>
      <c r="J11" s="73">
        <f t="shared" si="2"/>
        <v>6.0000000000000001E-3</v>
      </c>
      <c r="K11" s="71">
        <v>1</v>
      </c>
      <c r="L11" s="11">
        <v>0</v>
      </c>
      <c r="M11" s="11">
        <v>0</v>
      </c>
      <c r="N11" s="11">
        <v>0</v>
      </c>
      <c r="O11" s="12">
        <v>0</v>
      </c>
      <c r="P11" s="10">
        <v>42.2</v>
      </c>
      <c r="Q11" s="11">
        <v>2.2999999999999998</v>
      </c>
      <c r="R11" s="20">
        <f t="shared" si="3"/>
        <v>5.4502369668246439E-2</v>
      </c>
      <c r="S11" s="11">
        <v>0</v>
      </c>
      <c r="T11" s="11">
        <v>0</v>
      </c>
      <c r="U11" s="11">
        <v>0</v>
      </c>
      <c r="V11" s="12">
        <v>0</v>
      </c>
      <c r="W11" s="25">
        <v>95.9</v>
      </c>
      <c r="X11" s="26">
        <v>44</v>
      </c>
      <c r="Y11" s="71">
        <f t="shared" si="0"/>
        <v>0.45881126173096975</v>
      </c>
      <c r="Z11" s="31">
        <v>0</v>
      </c>
      <c r="AA11" s="37">
        <v>95.9</v>
      </c>
      <c r="AB11" s="78">
        <f t="shared" si="1"/>
        <v>76.720000000000013</v>
      </c>
      <c r="AC11" s="79">
        <v>80</v>
      </c>
      <c r="AD11" s="42">
        <v>3</v>
      </c>
      <c r="AE11" s="68">
        <v>82.3</v>
      </c>
    </row>
    <row r="12" spans="1:31" s="4" customFormat="1" x14ac:dyDescent="0.25">
      <c r="A12" s="8" t="s">
        <v>9</v>
      </c>
      <c r="B12" s="10" t="s">
        <v>100</v>
      </c>
      <c r="C12" s="12" t="s">
        <v>101</v>
      </c>
      <c r="D12" s="10" t="s">
        <v>102</v>
      </c>
      <c r="E12" s="11" t="s">
        <v>103</v>
      </c>
      <c r="F12" s="11" t="s">
        <v>104</v>
      </c>
      <c r="G12" s="11" t="s">
        <v>105</v>
      </c>
      <c r="H12" s="12" t="s">
        <v>106</v>
      </c>
      <c r="I12" s="10">
        <v>88.5</v>
      </c>
      <c r="J12" s="73">
        <f t="shared" si="2"/>
        <v>0.88500000000000001</v>
      </c>
      <c r="K12" s="71">
        <v>1</v>
      </c>
      <c r="L12" s="11">
        <v>15.6</v>
      </c>
      <c r="M12" s="11">
        <v>15.6</v>
      </c>
      <c r="N12" s="11">
        <v>15.6</v>
      </c>
      <c r="O12" s="12">
        <v>15.6</v>
      </c>
      <c r="P12" s="10">
        <v>74.400000000000006</v>
      </c>
      <c r="Q12" s="11">
        <v>32</v>
      </c>
      <c r="R12" s="20">
        <f t="shared" si="3"/>
        <v>0.43010752688172038</v>
      </c>
      <c r="S12" s="11">
        <v>0</v>
      </c>
      <c r="T12" s="11">
        <v>0</v>
      </c>
      <c r="U12" s="11">
        <v>0</v>
      </c>
      <c r="V12" s="12">
        <v>0</v>
      </c>
      <c r="W12" s="25">
        <v>70.099999999999994</v>
      </c>
      <c r="X12" s="26">
        <v>70.099999999999994</v>
      </c>
      <c r="Y12" s="71">
        <f t="shared" si="0"/>
        <v>1</v>
      </c>
      <c r="Z12" s="30" t="s">
        <v>218</v>
      </c>
      <c r="AA12" s="41">
        <v>80</v>
      </c>
      <c r="AB12" s="78">
        <f t="shared" si="1"/>
        <v>64</v>
      </c>
      <c r="AC12" s="79">
        <v>80</v>
      </c>
      <c r="AD12" s="42">
        <v>5</v>
      </c>
      <c r="AE12" s="68">
        <v>92.5</v>
      </c>
    </row>
    <row r="13" spans="1:31" s="4" customFormat="1" x14ac:dyDescent="0.25">
      <c r="A13" s="8" t="s">
        <v>10</v>
      </c>
      <c r="B13" s="10" t="s">
        <v>107</v>
      </c>
      <c r="C13" s="12" t="s">
        <v>108</v>
      </c>
      <c r="D13" s="10" t="s">
        <v>109</v>
      </c>
      <c r="E13" s="11" t="s">
        <v>110</v>
      </c>
      <c r="F13" s="11" t="s">
        <v>104</v>
      </c>
      <c r="G13" s="11" t="s">
        <v>111</v>
      </c>
      <c r="H13" s="12" t="s">
        <v>112</v>
      </c>
      <c r="I13" s="10">
        <v>28</v>
      </c>
      <c r="J13" s="73">
        <f t="shared" si="2"/>
        <v>0.19879999999999998</v>
      </c>
      <c r="K13" s="71">
        <v>0.71</v>
      </c>
      <c r="L13" s="11">
        <v>0</v>
      </c>
      <c r="M13" s="11">
        <v>0</v>
      </c>
      <c r="N13" s="11">
        <v>0</v>
      </c>
      <c r="O13" s="12">
        <v>0</v>
      </c>
      <c r="P13" s="10">
        <v>59.3</v>
      </c>
      <c r="Q13" s="11">
        <v>27.2</v>
      </c>
      <c r="R13" s="20">
        <f>27/P13</f>
        <v>0.45531197301854975</v>
      </c>
      <c r="S13" s="11">
        <v>0</v>
      </c>
      <c r="T13" s="11">
        <v>0</v>
      </c>
      <c r="U13" s="11">
        <v>0</v>
      </c>
      <c r="V13" s="12">
        <v>0</v>
      </c>
      <c r="W13" s="23">
        <v>50</v>
      </c>
      <c r="X13" s="24">
        <v>50</v>
      </c>
      <c r="Y13" s="71">
        <f t="shared" si="0"/>
        <v>1</v>
      </c>
      <c r="Z13" s="29">
        <v>0</v>
      </c>
      <c r="AA13" s="41">
        <v>75</v>
      </c>
      <c r="AB13" s="78">
        <f t="shared" si="1"/>
        <v>71.25</v>
      </c>
      <c r="AC13" s="79">
        <v>95</v>
      </c>
      <c r="AD13" s="42">
        <v>5</v>
      </c>
      <c r="AE13" s="68">
        <v>85.6</v>
      </c>
    </row>
    <row r="14" spans="1:31" s="4" customFormat="1" x14ac:dyDescent="0.25">
      <c r="A14" s="8" t="s">
        <v>11</v>
      </c>
      <c r="B14" s="10" t="s">
        <v>113</v>
      </c>
      <c r="C14" s="12" t="s">
        <v>114</v>
      </c>
      <c r="D14" s="10" t="s">
        <v>115</v>
      </c>
      <c r="E14" s="11" t="s">
        <v>116</v>
      </c>
      <c r="F14" s="11" t="s">
        <v>117</v>
      </c>
      <c r="G14" s="11" t="s">
        <v>118</v>
      </c>
      <c r="H14" s="12" t="s">
        <v>119</v>
      </c>
      <c r="I14" s="10">
        <v>82.7</v>
      </c>
      <c r="J14" s="73">
        <f t="shared" si="2"/>
        <v>0.82700000000000007</v>
      </c>
      <c r="K14" s="71">
        <v>1</v>
      </c>
      <c r="L14" s="11">
        <v>17.100000000000001</v>
      </c>
      <c r="M14" s="11">
        <v>17.100000000000001</v>
      </c>
      <c r="N14" s="11">
        <v>17.100000000000001</v>
      </c>
      <c r="O14" s="12">
        <v>17.100000000000001</v>
      </c>
      <c r="P14" s="10">
        <v>82.2</v>
      </c>
      <c r="Q14" s="11">
        <v>11.5</v>
      </c>
      <c r="R14" s="20">
        <f t="shared" si="3"/>
        <v>0.13990267639902676</v>
      </c>
      <c r="S14" s="11">
        <v>4</v>
      </c>
      <c r="T14" s="11">
        <v>4</v>
      </c>
      <c r="U14" s="11">
        <v>4</v>
      </c>
      <c r="V14" s="12">
        <v>4</v>
      </c>
      <c r="W14" s="23">
        <v>95.6</v>
      </c>
      <c r="X14" s="24">
        <v>82</v>
      </c>
      <c r="Y14" s="71">
        <f t="shared" si="0"/>
        <v>0.85774058577405865</v>
      </c>
      <c r="Z14" s="29">
        <v>32.9</v>
      </c>
      <c r="AA14" s="37">
        <v>95.6</v>
      </c>
      <c r="AB14" s="78">
        <f t="shared" si="1"/>
        <v>78.391999999999996</v>
      </c>
      <c r="AC14" s="79">
        <v>82</v>
      </c>
      <c r="AD14" s="40">
        <v>32.9</v>
      </c>
      <c r="AE14" s="68">
        <v>63.9</v>
      </c>
    </row>
    <row r="15" spans="1:31" s="4" customFormat="1" x14ac:dyDescent="0.25">
      <c r="A15" s="8" t="s">
        <v>12</v>
      </c>
      <c r="B15" s="10" t="s">
        <v>120</v>
      </c>
      <c r="C15" s="12" t="s">
        <v>121</v>
      </c>
      <c r="D15" s="10" t="s">
        <v>122</v>
      </c>
      <c r="E15" s="11" t="s">
        <v>123</v>
      </c>
      <c r="F15" s="11" t="s">
        <v>124</v>
      </c>
      <c r="G15" s="11" t="s">
        <v>125</v>
      </c>
      <c r="H15" s="12" t="s">
        <v>126</v>
      </c>
      <c r="I15" s="10">
        <v>83.2</v>
      </c>
      <c r="J15" s="73">
        <f t="shared" si="2"/>
        <v>0.24960000000000002</v>
      </c>
      <c r="K15" s="71">
        <v>0.3</v>
      </c>
      <c r="L15" s="11">
        <v>6.3</v>
      </c>
      <c r="M15" s="11">
        <v>6.3</v>
      </c>
      <c r="N15" s="11">
        <v>2.1</v>
      </c>
      <c r="O15" s="12">
        <v>2.1</v>
      </c>
      <c r="P15" s="10" t="s">
        <v>1</v>
      </c>
      <c r="Q15" s="11" t="s">
        <v>1</v>
      </c>
      <c r="R15" s="20" t="s">
        <v>220</v>
      </c>
      <c r="S15" s="11" t="s">
        <v>1</v>
      </c>
      <c r="T15" s="11" t="s">
        <v>1</v>
      </c>
      <c r="U15" s="11" t="s">
        <v>1</v>
      </c>
      <c r="V15" s="12" t="s">
        <v>1</v>
      </c>
      <c r="W15" s="23">
        <v>100</v>
      </c>
      <c r="X15" s="24">
        <v>89.4</v>
      </c>
      <c r="Y15" s="71">
        <f t="shared" si="0"/>
        <v>0.89400000000000002</v>
      </c>
      <c r="Z15" s="29">
        <v>24.3</v>
      </c>
      <c r="AA15" s="39">
        <v>95</v>
      </c>
      <c r="AB15" s="78">
        <f t="shared" si="1"/>
        <v>84.93</v>
      </c>
      <c r="AC15" s="79">
        <v>89.4</v>
      </c>
      <c r="AD15" s="38">
        <v>15</v>
      </c>
      <c r="AE15" s="68">
        <v>92.7</v>
      </c>
    </row>
    <row r="16" spans="1:31" s="4" customFormat="1" x14ac:dyDescent="0.25">
      <c r="A16" s="8" t="s">
        <v>13</v>
      </c>
      <c r="B16" s="10" t="s">
        <v>127</v>
      </c>
      <c r="C16" s="12" t="s">
        <v>128</v>
      </c>
      <c r="D16" s="10" t="s">
        <v>129</v>
      </c>
      <c r="E16" s="11" t="s">
        <v>130</v>
      </c>
      <c r="F16" s="11" t="s">
        <v>131</v>
      </c>
      <c r="G16" s="11" t="s">
        <v>132</v>
      </c>
      <c r="H16" s="12" t="s">
        <v>133</v>
      </c>
      <c r="I16" s="19">
        <v>75.8</v>
      </c>
      <c r="J16" s="73">
        <f t="shared" si="2"/>
        <v>0.75800000000000001</v>
      </c>
      <c r="K16" s="71">
        <v>1</v>
      </c>
      <c r="L16" s="16">
        <v>73.099999999999994</v>
      </c>
      <c r="M16" s="16">
        <v>73.099999999999994</v>
      </c>
      <c r="N16" s="17" t="s">
        <v>218</v>
      </c>
      <c r="O16" s="18">
        <v>73.099999999999994</v>
      </c>
      <c r="P16" s="10" t="s">
        <v>1</v>
      </c>
      <c r="Q16" s="11" t="s">
        <v>1</v>
      </c>
      <c r="R16" s="20" t="s">
        <v>220</v>
      </c>
      <c r="S16" s="11" t="s">
        <v>1</v>
      </c>
      <c r="T16" s="11" t="s">
        <v>1</v>
      </c>
      <c r="U16" s="11" t="s">
        <v>1</v>
      </c>
      <c r="V16" s="12" t="s">
        <v>1</v>
      </c>
      <c r="W16" s="23">
        <v>94.4</v>
      </c>
      <c r="X16" s="24">
        <v>88.6</v>
      </c>
      <c r="Y16" s="71">
        <f t="shared" si="0"/>
        <v>0.93855932203389814</v>
      </c>
      <c r="Z16" s="29">
        <v>43.8</v>
      </c>
      <c r="AA16" s="37">
        <v>94.4</v>
      </c>
      <c r="AB16" s="78">
        <f t="shared" si="1"/>
        <v>83.63839999999999</v>
      </c>
      <c r="AC16" s="79">
        <v>88.6</v>
      </c>
      <c r="AD16" s="40">
        <v>43.8</v>
      </c>
      <c r="AE16" s="68">
        <v>91.9</v>
      </c>
    </row>
    <row r="17" spans="1:31" s="4" customFormat="1" x14ac:dyDescent="0.25">
      <c r="A17" s="8" t="s">
        <v>14</v>
      </c>
      <c r="B17" s="10" t="s">
        <v>134</v>
      </c>
      <c r="C17" s="12" t="s">
        <v>135</v>
      </c>
      <c r="D17" s="10" t="s">
        <v>136</v>
      </c>
      <c r="E17" s="11" t="s">
        <v>137</v>
      </c>
      <c r="F17" s="11" t="s">
        <v>138</v>
      </c>
      <c r="G17" s="11" t="s">
        <v>139</v>
      </c>
      <c r="H17" s="12" t="s">
        <v>140</v>
      </c>
      <c r="I17" s="10">
        <v>36.6</v>
      </c>
      <c r="J17" s="73">
        <f t="shared" si="2"/>
        <v>0.36600000000000005</v>
      </c>
      <c r="K17" s="71">
        <v>1</v>
      </c>
      <c r="L17" s="11">
        <v>27.4</v>
      </c>
      <c r="M17" s="11">
        <v>27.1</v>
      </c>
      <c r="N17" s="11">
        <v>27.4</v>
      </c>
      <c r="O17" s="12">
        <v>27.5</v>
      </c>
      <c r="P17" s="10">
        <v>91.7</v>
      </c>
      <c r="Q17" s="11">
        <v>36.700000000000003</v>
      </c>
      <c r="R17" s="20">
        <f t="shared" si="3"/>
        <v>0.40021810250817885</v>
      </c>
      <c r="S17" s="11">
        <v>0</v>
      </c>
      <c r="T17" s="11">
        <v>5.3</v>
      </c>
      <c r="U17" s="11">
        <v>0</v>
      </c>
      <c r="V17" s="12">
        <v>0</v>
      </c>
      <c r="W17" s="23">
        <v>56.7</v>
      </c>
      <c r="X17" s="24">
        <v>9.4</v>
      </c>
      <c r="Y17" s="71">
        <f t="shared" si="0"/>
        <v>0.16578483245149911</v>
      </c>
      <c r="Z17" s="29">
        <v>0</v>
      </c>
      <c r="AA17" s="41">
        <v>90</v>
      </c>
      <c r="AB17" s="78">
        <f t="shared" si="1"/>
        <v>72</v>
      </c>
      <c r="AC17" s="79">
        <v>80</v>
      </c>
      <c r="AD17" s="42">
        <v>50</v>
      </c>
      <c r="AE17" s="68">
        <v>94.6</v>
      </c>
    </row>
    <row r="18" spans="1:31" s="4" customFormat="1" x14ac:dyDescent="0.25">
      <c r="A18" s="8" t="s">
        <v>15</v>
      </c>
      <c r="B18" s="10" t="s">
        <v>141</v>
      </c>
      <c r="C18" s="12" t="s">
        <v>142</v>
      </c>
      <c r="D18" s="10" t="s">
        <v>143</v>
      </c>
      <c r="E18" s="11" t="s">
        <v>144</v>
      </c>
      <c r="F18" s="11" t="s">
        <v>145</v>
      </c>
      <c r="G18" s="11" t="s">
        <v>146</v>
      </c>
      <c r="H18" s="12" t="s">
        <v>147</v>
      </c>
      <c r="I18" s="10">
        <v>45.2</v>
      </c>
      <c r="J18" s="73">
        <f t="shared" si="2"/>
        <v>0.45200000000000001</v>
      </c>
      <c r="K18" s="71">
        <v>1</v>
      </c>
      <c r="L18" s="11">
        <v>8.6</v>
      </c>
      <c r="M18" s="11">
        <v>8.6</v>
      </c>
      <c r="N18" s="11">
        <v>8.6</v>
      </c>
      <c r="O18" s="12">
        <v>8.6</v>
      </c>
      <c r="P18" s="10">
        <v>93</v>
      </c>
      <c r="Q18" s="11">
        <v>6.2</v>
      </c>
      <c r="R18" s="20">
        <f t="shared" si="3"/>
        <v>6.6666666666666666E-2</v>
      </c>
      <c r="S18" s="11">
        <v>4</v>
      </c>
      <c r="T18" s="11">
        <v>4</v>
      </c>
      <c r="U18" s="11">
        <v>4</v>
      </c>
      <c r="V18" s="12">
        <v>4</v>
      </c>
      <c r="W18" s="23">
        <v>75</v>
      </c>
      <c r="X18" s="24">
        <v>26.8</v>
      </c>
      <c r="Y18" s="71">
        <f t="shared" si="0"/>
        <v>0.35733333333333334</v>
      </c>
      <c r="Z18" s="29">
        <v>18</v>
      </c>
      <c r="AA18" s="37">
        <v>75</v>
      </c>
      <c r="AB18" s="78">
        <f t="shared" si="1"/>
        <v>60</v>
      </c>
      <c r="AC18" s="79">
        <v>80</v>
      </c>
      <c r="AD18" s="38">
        <v>3</v>
      </c>
      <c r="AE18" s="68">
        <v>68.400000000000006</v>
      </c>
    </row>
    <row r="19" spans="1:31" s="4" customFormat="1" x14ac:dyDescent="0.25">
      <c r="A19" s="8" t="s">
        <v>16</v>
      </c>
      <c r="B19" s="10" t="s">
        <v>148</v>
      </c>
      <c r="C19" s="12" t="s">
        <v>149</v>
      </c>
      <c r="D19" s="10" t="s">
        <v>150</v>
      </c>
      <c r="E19" s="11" t="s">
        <v>151</v>
      </c>
      <c r="F19" s="11" t="s">
        <v>152</v>
      </c>
      <c r="G19" s="11" t="s">
        <v>153</v>
      </c>
      <c r="H19" s="12" t="s">
        <v>154</v>
      </c>
      <c r="I19" s="10">
        <v>16.3</v>
      </c>
      <c r="J19" s="73">
        <f t="shared" si="2"/>
        <v>0.16300000000000001</v>
      </c>
      <c r="K19" s="71">
        <v>1</v>
      </c>
      <c r="L19" s="11">
        <v>9.8000000000000007</v>
      </c>
      <c r="M19" s="11">
        <v>12.6</v>
      </c>
      <c r="N19" s="11">
        <v>9.8000000000000007</v>
      </c>
      <c r="O19" s="12">
        <v>9.8000000000000007</v>
      </c>
      <c r="P19" s="10">
        <v>79.900000000000006</v>
      </c>
      <c r="Q19" s="11">
        <v>24</v>
      </c>
      <c r="R19" s="20">
        <f t="shared" si="3"/>
        <v>0.30037546933667081</v>
      </c>
      <c r="S19" s="11">
        <v>16.8</v>
      </c>
      <c r="T19" s="11">
        <v>16.8</v>
      </c>
      <c r="U19" s="11">
        <v>16.8</v>
      </c>
      <c r="V19" s="12">
        <v>16.8</v>
      </c>
      <c r="W19" s="23">
        <v>95.2</v>
      </c>
      <c r="X19" s="24">
        <v>51.3</v>
      </c>
      <c r="Y19" s="71">
        <f t="shared" si="0"/>
        <v>0.53886554621848737</v>
      </c>
      <c r="Z19" s="29">
        <v>37.6</v>
      </c>
      <c r="AA19" s="37">
        <v>95.2</v>
      </c>
      <c r="AB19" s="78">
        <f t="shared" si="1"/>
        <v>76.160000000000011</v>
      </c>
      <c r="AC19" s="79">
        <v>80</v>
      </c>
      <c r="AD19" s="40">
        <v>37.6</v>
      </c>
      <c r="AE19" s="68">
        <v>42.5</v>
      </c>
    </row>
    <row r="20" spans="1:31" s="4" customFormat="1" x14ac:dyDescent="0.25">
      <c r="A20" s="8" t="s">
        <v>17</v>
      </c>
      <c r="B20" s="10" t="s">
        <v>155</v>
      </c>
      <c r="C20" s="12" t="s">
        <v>156</v>
      </c>
      <c r="D20" s="10" t="s">
        <v>74</v>
      </c>
      <c r="E20" s="11" t="s">
        <v>157</v>
      </c>
      <c r="F20" s="11" t="s">
        <v>158</v>
      </c>
      <c r="G20" s="11" t="s">
        <v>159</v>
      </c>
      <c r="H20" s="12" t="s">
        <v>160</v>
      </c>
      <c r="I20" s="10">
        <v>5</v>
      </c>
      <c r="J20" s="73">
        <f t="shared" si="2"/>
        <v>4.5000000000000005E-2</v>
      </c>
      <c r="K20" s="71">
        <v>0.9</v>
      </c>
      <c r="L20" s="11">
        <v>0</v>
      </c>
      <c r="M20" s="11">
        <v>0</v>
      </c>
      <c r="N20" s="11">
        <v>0</v>
      </c>
      <c r="O20" s="12">
        <v>0</v>
      </c>
      <c r="P20" s="10" t="s">
        <v>1</v>
      </c>
      <c r="Q20" s="11" t="s">
        <v>1</v>
      </c>
      <c r="R20" s="20" t="s">
        <v>220</v>
      </c>
      <c r="S20" s="11" t="s">
        <v>1</v>
      </c>
      <c r="T20" s="11" t="s">
        <v>1</v>
      </c>
      <c r="U20" s="11" t="s">
        <v>1</v>
      </c>
      <c r="V20" s="12" t="s">
        <v>1</v>
      </c>
      <c r="W20" s="23">
        <v>66.3</v>
      </c>
      <c r="X20" s="24">
        <v>10</v>
      </c>
      <c r="Y20" s="71">
        <f t="shared" si="0"/>
        <v>0.1508295625942685</v>
      </c>
      <c r="Z20" s="29">
        <v>0</v>
      </c>
      <c r="AA20" s="41">
        <v>80</v>
      </c>
      <c r="AB20" s="78">
        <f t="shared" si="1"/>
        <v>76</v>
      </c>
      <c r="AC20" s="79">
        <v>95</v>
      </c>
      <c r="AD20" s="40">
        <v>0</v>
      </c>
      <c r="AE20" s="68">
        <v>80.900000000000006</v>
      </c>
    </row>
    <row r="21" spans="1:31" s="4" customFormat="1" x14ac:dyDescent="0.25">
      <c r="A21" s="8" t="s">
        <v>18</v>
      </c>
      <c r="B21" s="10" t="s">
        <v>161</v>
      </c>
      <c r="C21" s="12" t="s">
        <v>162</v>
      </c>
      <c r="D21" s="10" t="s">
        <v>163</v>
      </c>
      <c r="E21" s="11" t="s">
        <v>164</v>
      </c>
      <c r="F21" s="11" t="s">
        <v>91</v>
      </c>
      <c r="G21" s="11" t="s">
        <v>165</v>
      </c>
      <c r="H21" s="12" t="s">
        <v>166</v>
      </c>
      <c r="I21" s="10">
        <v>52.1</v>
      </c>
      <c r="J21" s="73">
        <f t="shared" si="2"/>
        <v>0.13025</v>
      </c>
      <c r="K21" s="71">
        <v>0.25</v>
      </c>
      <c r="L21" s="11">
        <v>5.2</v>
      </c>
      <c r="M21" s="11">
        <v>7.3</v>
      </c>
      <c r="N21" s="11">
        <v>5.2</v>
      </c>
      <c r="O21" s="12">
        <v>0</v>
      </c>
      <c r="P21" s="10" t="s">
        <v>1</v>
      </c>
      <c r="Q21" s="11" t="s">
        <v>1</v>
      </c>
      <c r="R21" s="20" t="s">
        <v>220</v>
      </c>
      <c r="S21" s="11" t="s">
        <v>1</v>
      </c>
      <c r="T21" s="11" t="s">
        <v>1</v>
      </c>
      <c r="U21" s="11" t="s">
        <v>1</v>
      </c>
      <c r="V21" s="12" t="s">
        <v>1</v>
      </c>
      <c r="W21" s="23">
        <v>99.8</v>
      </c>
      <c r="X21" s="24">
        <v>88.7</v>
      </c>
      <c r="Y21" s="71">
        <f t="shared" si="0"/>
        <v>0.8887775551102205</v>
      </c>
      <c r="Z21" s="29">
        <v>0</v>
      </c>
      <c r="AA21" s="37">
        <v>99.8</v>
      </c>
      <c r="AB21" s="78">
        <f t="shared" si="1"/>
        <v>88.522599999999997</v>
      </c>
      <c r="AC21" s="79">
        <v>88.7</v>
      </c>
      <c r="AD21" s="40">
        <v>0</v>
      </c>
      <c r="AE21" s="68">
        <v>94.2</v>
      </c>
    </row>
    <row r="22" spans="1:31" s="4" customFormat="1" x14ac:dyDescent="0.25">
      <c r="A22" s="8" t="s">
        <v>19</v>
      </c>
      <c r="B22" s="10" t="s">
        <v>167</v>
      </c>
      <c r="C22" s="12" t="s">
        <v>168</v>
      </c>
      <c r="D22" s="10" t="s">
        <v>110</v>
      </c>
      <c r="E22" s="11" t="s">
        <v>169</v>
      </c>
      <c r="F22" s="11" t="s">
        <v>117</v>
      </c>
      <c r="G22" s="11" t="s">
        <v>170</v>
      </c>
      <c r="H22" s="12" t="s">
        <v>171</v>
      </c>
      <c r="I22" s="10">
        <v>41.4</v>
      </c>
      <c r="J22" s="73">
        <f t="shared" si="2"/>
        <v>0.41399999999999998</v>
      </c>
      <c r="K22" s="71">
        <v>1</v>
      </c>
      <c r="L22" s="11">
        <v>30</v>
      </c>
      <c r="M22" s="11">
        <v>30</v>
      </c>
      <c r="N22" s="11">
        <v>30</v>
      </c>
      <c r="O22" s="12">
        <v>30</v>
      </c>
      <c r="P22" s="10">
        <v>70.400000000000006</v>
      </c>
      <c r="Q22" s="11">
        <v>4.0999999999999996</v>
      </c>
      <c r="R22" s="20">
        <f t="shared" si="3"/>
        <v>5.8238636363636354E-2</v>
      </c>
      <c r="S22" s="11">
        <v>4</v>
      </c>
      <c r="T22" s="11">
        <v>4</v>
      </c>
      <c r="U22" s="11">
        <v>4</v>
      </c>
      <c r="V22" s="12">
        <v>4</v>
      </c>
      <c r="W22" s="23">
        <v>85</v>
      </c>
      <c r="X22" s="24">
        <v>80.400000000000006</v>
      </c>
      <c r="Y22" s="71">
        <f t="shared" si="0"/>
        <v>0.94588235294117651</v>
      </c>
      <c r="Z22" s="29">
        <v>75</v>
      </c>
      <c r="AA22" s="39">
        <v>75</v>
      </c>
      <c r="AB22" s="78">
        <f t="shared" si="1"/>
        <v>60.300000000000004</v>
      </c>
      <c r="AC22" s="79">
        <v>80.400000000000006</v>
      </c>
      <c r="AD22" s="42">
        <v>5</v>
      </c>
      <c r="AE22" s="68">
        <v>59.4</v>
      </c>
    </row>
    <row r="23" spans="1:31" s="4" customFormat="1" x14ac:dyDescent="0.25">
      <c r="A23" s="8" t="s">
        <v>2</v>
      </c>
      <c r="B23" s="10" t="s">
        <v>172</v>
      </c>
      <c r="C23" s="12" t="s">
        <v>173</v>
      </c>
      <c r="D23" s="10" t="s">
        <v>174</v>
      </c>
      <c r="E23" s="11" t="s">
        <v>175</v>
      </c>
      <c r="F23" s="11" t="s">
        <v>176</v>
      </c>
      <c r="G23" s="11" t="s">
        <v>177</v>
      </c>
      <c r="H23" s="12" t="s">
        <v>178</v>
      </c>
      <c r="I23" s="10">
        <v>62.8</v>
      </c>
      <c r="J23" s="73">
        <f t="shared" si="2"/>
        <v>0.628</v>
      </c>
      <c r="K23" s="71">
        <v>1</v>
      </c>
      <c r="L23" s="11">
        <v>17.5</v>
      </c>
      <c r="M23" s="11">
        <v>17.5</v>
      </c>
      <c r="N23" s="11">
        <v>17.5</v>
      </c>
      <c r="O23" s="12">
        <v>17.5</v>
      </c>
      <c r="P23" s="10">
        <v>57.4</v>
      </c>
      <c r="Q23" s="11">
        <v>8.5</v>
      </c>
      <c r="R23" s="20">
        <f t="shared" si="3"/>
        <v>0.1480836236933798</v>
      </c>
      <c r="S23" s="11">
        <v>1.2</v>
      </c>
      <c r="T23" s="11">
        <v>1.9</v>
      </c>
      <c r="U23" s="11">
        <v>1.2</v>
      </c>
      <c r="V23" s="12">
        <v>1.2</v>
      </c>
      <c r="W23" s="23">
        <v>98.5</v>
      </c>
      <c r="X23" s="24">
        <v>31.9</v>
      </c>
      <c r="Y23" s="71">
        <f t="shared" si="0"/>
        <v>0.32385786802030453</v>
      </c>
      <c r="Z23" s="29">
        <v>7.5</v>
      </c>
      <c r="AA23" s="37">
        <v>98.5</v>
      </c>
      <c r="AB23" s="78">
        <f t="shared" si="1"/>
        <v>78.800000000000011</v>
      </c>
      <c r="AC23" s="79">
        <v>80</v>
      </c>
      <c r="AD23" s="42">
        <v>32</v>
      </c>
      <c r="AE23" s="68">
        <v>92.6</v>
      </c>
    </row>
    <row r="24" spans="1:31" s="4" customFormat="1" x14ac:dyDescent="0.25">
      <c r="A24" s="8" t="s">
        <v>20</v>
      </c>
      <c r="B24" s="10" t="s">
        <v>179</v>
      </c>
      <c r="C24" s="12" t="s">
        <v>66</v>
      </c>
      <c r="D24" s="10" t="s">
        <v>180</v>
      </c>
      <c r="E24" s="11" t="s">
        <v>181</v>
      </c>
      <c r="F24" s="11" t="s">
        <v>182</v>
      </c>
      <c r="G24" s="11" t="s">
        <v>145</v>
      </c>
      <c r="H24" s="12" t="s">
        <v>183</v>
      </c>
      <c r="I24" s="10">
        <v>100</v>
      </c>
      <c r="J24" s="73">
        <f t="shared" si="2"/>
        <v>0.6</v>
      </c>
      <c r="K24" s="71">
        <v>0.6</v>
      </c>
      <c r="L24" s="11">
        <v>1.9</v>
      </c>
      <c r="M24" s="11">
        <v>3.8</v>
      </c>
      <c r="N24" s="11">
        <v>0</v>
      </c>
      <c r="O24" s="12">
        <v>1.9</v>
      </c>
      <c r="P24" s="10" t="s">
        <v>1</v>
      </c>
      <c r="Q24" s="11" t="s">
        <v>1</v>
      </c>
      <c r="R24" s="20" t="s">
        <v>220</v>
      </c>
      <c r="S24" s="11" t="s">
        <v>1</v>
      </c>
      <c r="T24" s="11" t="s">
        <v>1</v>
      </c>
      <c r="U24" s="11" t="s">
        <v>1</v>
      </c>
      <c r="V24" s="12" t="s">
        <v>1</v>
      </c>
      <c r="W24" s="23">
        <v>100</v>
      </c>
      <c r="X24" s="24">
        <v>97.8</v>
      </c>
      <c r="Y24" s="71">
        <f t="shared" si="0"/>
        <v>0.97799999999999998</v>
      </c>
      <c r="Z24" s="29">
        <v>28.5</v>
      </c>
      <c r="AA24" s="39">
        <v>99</v>
      </c>
      <c r="AB24" s="78">
        <f t="shared" si="1"/>
        <v>89.100000000000009</v>
      </c>
      <c r="AC24" s="79">
        <v>90</v>
      </c>
      <c r="AD24" s="42">
        <v>75</v>
      </c>
      <c r="AE24" s="68">
        <v>69.099999999999994</v>
      </c>
    </row>
    <row r="25" spans="1:31" s="4" customFormat="1" x14ac:dyDescent="0.25">
      <c r="A25" s="8" t="s">
        <v>21</v>
      </c>
      <c r="B25" s="10" t="s">
        <v>184</v>
      </c>
      <c r="C25" s="12" t="s">
        <v>185</v>
      </c>
      <c r="D25" s="10" t="s">
        <v>186</v>
      </c>
      <c r="E25" s="11" t="s">
        <v>187</v>
      </c>
      <c r="F25" s="11" t="s">
        <v>188</v>
      </c>
      <c r="G25" s="11" t="s">
        <v>189</v>
      </c>
      <c r="H25" s="12" t="s">
        <v>190</v>
      </c>
      <c r="I25" s="10">
        <v>10.9</v>
      </c>
      <c r="J25" s="73">
        <f t="shared" si="2"/>
        <v>0.109</v>
      </c>
      <c r="K25" s="71">
        <v>1</v>
      </c>
      <c r="L25" s="11">
        <v>5.7</v>
      </c>
      <c r="M25" s="11">
        <v>5.7</v>
      </c>
      <c r="N25" s="11">
        <v>5.7</v>
      </c>
      <c r="O25" s="12">
        <v>5.7</v>
      </c>
      <c r="P25" s="10">
        <v>96.6</v>
      </c>
      <c r="Q25" s="11">
        <v>96.4</v>
      </c>
      <c r="R25" s="20">
        <f t="shared" si="3"/>
        <v>0.99792960662525887</v>
      </c>
      <c r="S25" s="11">
        <v>58.1</v>
      </c>
      <c r="T25" s="11">
        <v>58.1</v>
      </c>
      <c r="U25" s="11">
        <v>58.1</v>
      </c>
      <c r="V25" s="12">
        <v>58.1</v>
      </c>
      <c r="W25" s="23">
        <v>91</v>
      </c>
      <c r="X25" s="24">
        <v>58.5</v>
      </c>
      <c r="Y25" s="71">
        <f t="shared" si="0"/>
        <v>0.6428571428571429</v>
      </c>
      <c r="Z25" s="29">
        <v>30.2</v>
      </c>
      <c r="AA25" s="37">
        <v>91</v>
      </c>
      <c r="AB25" s="78">
        <f t="shared" si="1"/>
        <v>81.900000000000006</v>
      </c>
      <c r="AC25" s="79">
        <v>90</v>
      </c>
      <c r="AD25" s="40">
        <v>3</v>
      </c>
      <c r="AE25" s="68">
        <v>91.1</v>
      </c>
    </row>
    <row r="26" spans="1:31" s="4" customFormat="1" x14ac:dyDescent="0.25">
      <c r="A26" s="8" t="s">
        <v>22</v>
      </c>
      <c r="B26" s="10" t="s">
        <v>191</v>
      </c>
      <c r="C26" s="12" t="s">
        <v>192</v>
      </c>
      <c r="D26" s="10" t="s">
        <v>193</v>
      </c>
      <c r="E26" s="11" t="s">
        <v>194</v>
      </c>
      <c r="F26" s="11" t="s">
        <v>195</v>
      </c>
      <c r="G26" s="11" t="s">
        <v>196</v>
      </c>
      <c r="H26" s="12" t="s">
        <v>197</v>
      </c>
      <c r="I26" s="10">
        <v>88.8</v>
      </c>
      <c r="J26" s="73">
        <f t="shared" si="2"/>
        <v>0.79920000000000002</v>
      </c>
      <c r="K26" s="71">
        <v>0.9</v>
      </c>
      <c r="L26" s="11">
        <v>6.5</v>
      </c>
      <c r="M26" s="11">
        <v>6.5</v>
      </c>
      <c r="N26" s="11">
        <v>6.5</v>
      </c>
      <c r="O26" s="12">
        <v>6.5</v>
      </c>
      <c r="P26" s="10">
        <v>54.4</v>
      </c>
      <c r="Q26" s="11">
        <v>32</v>
      </c>
      <c r="R26" s="20">
        <f t="shared" si="3"/>
        <v>0.58823529411764708</v>
      </c>
      <c r="S26" s="11">
        <v>5.7</v>
      </c>
      <c r="T26" s="11">
        <v>5.7</v>
      </c>
      <c r="U26" s="11">
        <v>5.7</v>
      </c>
      <c r="V26" s="12">
        <v>5.7</v>
      </c>
      <c r="W26" s="23">
        <v>80</v>
      </c>
      <c r="X26" s="24">
        <v>80</v>
      </c>
      <c r="Y26" s="71">
        <f t="shared" si="0"/>
        <v>1</v>
      </c>
      <c r="Z26" s="29">
        <v>80</v>
      </c>
      <c r="AA26" s="37">
        <v>80</v>
      </c>
      <c r="AB26" s="78">
        <f t="shared" si="1"/>
        <v>64</v>
      </c>
      <c r="AC26" s="79">
        <v>80</v>
      </c>
      <c r="AD26" s="38">
        <v>0</v>
      </c>
      <c r="AE26" s="68">
        <v>34.4</v>
      </c>
    </row>
    <row r="27" spans="1:31" s="4" customFormat="1" x14ac:dyDescent="0.25">
      <c r="A27" s="8" t="s">
        <v>23</v>
      </c>
      <c r="B27" s="10" t="s">
        <v>198</v>
      </c>
      <c r="C27" s="12" t="s">
        <v>199</v>
      </c>
      <c r="D27" s="10" t="s">
        <v>200</v>
      </c>
      <c r="E27" s="11" t="s">
        <v>201</v>
      </c>
      <c r="F27" s="11" t="s">
        <v>202</v>
      </c>
      <c r="G27" s="11" t="s">
        <v>203</v>
      </c>
      <c r="H27" s="12" t="s">
        <v>204</v>
      </c>
      <c r="I27" s="10">
        <v>11.2</v>
      </c>
      <c r="J27" s="73">
        <f t="shared" si="2"/>
        <v>0.11199999999999999</v>
      </c>
      <c r="K27" s="71">
        <v>1</v>
      </c>
      <c r="L27" s="11">
        <v>8.5</v>
      </c>
      <c r="M27" s="11">
        <v>8.5</v>
      </c>
      <c r="N27" s="11">
        <v>8.5</v>
      </c>
      <c r="O27" s="12">
        <v>8.5</v>
      </c>
      <c r="P27" s="10">
        <v>91.8</v>
      </c>
      <c r="Q27" s="11">
        <v>42.4</v>
      </c>
      <c r="R27" s="20">
        <f t="shared" si="3"/>
        <v>0.46187363834422657</v>
      </c>
      <c r="S27" s="11">
        <v>6.5</v>
      </c>
      <c r="T27" s="11">
        <v>6.5</v>
      </c>
      <c r="U27" s="11">
        <v>6.5</v>
      </c>
      <c r="V27" s="12">
        <v>6.5</v>
      </c>
      <c r="W27" s="23">
        <v>89.9</v>
      </c>
      <c r="X27" s="24">
        <v>89</v>
      </c>
      <c r="Y27" s="71">
        <f t="shared" si="0"/>
        <v>0.98998887652947709</v>
      </c>
      <c r="Z27" s="29">
        <v>54.4</v>
      </c>
      <c r="AA27" s="37">
        <v>89.9</v>
      </c>
      <c r="AB27" s="78">
        <f t="shared" si="1"/>
        <v>80.01100000000001</v>
      </c>
      <c r="AC27" s="79">
        <v>89</v>
      </c>
      <c r="AD27" s="40">
        <v>54.4</v>
      </c>
      <c r="AE27" s="68">
        <v>91.3</v>
      </c>
    </row>
    <row r="28" spans="1:31" s="4" customFormat="1" x14ac:dyDescent="0.25">
      <c r="A28" s="8" t="s">
        <v>24</v>
      </c>
      <c r="B28" s="10" t="s">
        <v>205</v>
      </c>
      <c r="C28" s="12" t="s">
        <v>206</v>
      </c>
      <c r="D28" s="10" t="s">
        <v>207</v>
      </c>
      <c r="E28" s="11" t="s">
        <v>208</v>
      </c>
      <c r="F28" s="11" t="s">
        <v>145</v>
      </c>
      <c r="G28" s="11" t="s">
        <v>203</v>
      </c>
      <c r="H28" s="12" t="s">
        <v>209</v>
      </c>
      <c r="I28" s="10">
        <v>51.5</v>
      </c>
      <c r="J28" s="73">
        <f t="shared" si="2"/>
        <v>0.43775000000000003</v>
      </c>
      <c r="K28" s="71">
        <v>0.85</v>
      </c>
      <c r="L28" s="11">
        <v>33.1</v>
      </c>
      <c r="M28" s="11">
        <v>33.1</v>
      </c>
      <c r="N28" s="11">
        <v>33.1</v>
      </c>
      <c r="O28" s="12">
        <v>33.1</v>
      </c>
      <c r="P28" s="10">
        <v>93</v>
      </c>
      <c r="Q28" s="11">
        <v>36.6</v>
      </c>
      <c r="R28" s="20">
        <f t="shared" si="3"/>
        <v>0.3935483870967742</v>
      </c>
      <c r="S28" s="11">
        <v>2.5</v>
      </c>
      <c r="T28" s="11">
        <v>2.5</v>
      </c>
      <c r="U28" s="11">
        <v>2.5</v>
      </c>
      <c r="V28" s="12">
        <v>2.5</v>
      </c>
      <c r="W28" s="23">
        <v>96.2</v>
      </c>
      <c r="X28" s="24">
        <v>92.6</v>
      </c>
      <c r="Y28" s="71">
        <f t="shared" si="0"/>
        <v>0.96257796257796246</v>
      </c>
      <c r="Z28" s="29">
        <v>53.6</v>
      </c>
      <c r="AA28" s="37">
        <v>96.2</v>
      </c>
      <c r="AB28" s="78">
        <f t="shared" si="1"/>
        <v>67.34</v>
      </c>
      <c r="AC28" s="79">
        <v>70</v>
      </c>
      <c r="AD28" s="40">
        <v>53.6</v>
      </c>
      <c r="AE28" s="68">
        <v>76</v>
      </c>
    </row>
    <row r="29" spans="1:31" s="4" customFormat="1" ht="15.75" thickBot="1" x14ac:dyDescent="0.3">
      <c r="A29" s="9" t="s">
        <v>25</v>
      </c>
      <c r="B29" s="13" t="s">
        <v>210</v>
      </c>
      <c r="C29" s="15" t="s">
        <v>55</v>
      </c>
      <c r="D29" s="13" t="s">
        <v>211</v>
      </c>
      <c r="E29" s="14" t="s">
        <v>101</v>
      </c>
      <c r="F29" s="14" t="s">
        <v>212</v>
      </c>
      <c r="G29" s="14" t="s">
        <v>213</v>
      </c>
      <c r="H29" s="15" t="s">
        <v>214</v>
      </c>
      <c r="I29" s="13">
        <v>38.799999999999997</v>
      </c>
      <c r="J29" s="73">
        <f t="shared" si="2"/>
        <v>0.38799999999999996</v>
      </c>
      <c r="K29" s="75">
        <v>1</v>
      </c>
      <c r="L29" s="14">
        <v>4.0999999999999996</v>
      </c>
      <c r="M29" s="14">
        <v>4.0999999999999996</v>
      </c>
      <c r="N29" s="14">
        <v>4.0999999999999996</v>
      </c>
      <c r="O29" s="15">
        <v>4.0999999999999996</v>
      </c>
      <c r="P29" s="13" t="s">
        <v>1</v>
      </c>
      <c r="Q29" s="14" t="s">
        <v>1</v>
      </c>
      <c r="R29" s="72" t="s">
        <v>220</v>
      </c>
      <c r="S29" s="14" t="s">
        <v>1</v>
      </c>
      <c r="T29" s="14" t="s">
        <v>1</v>
      </c>
      <c r="U29" s="14" t="s">
        <v>1</v>
      </c>
      <c r="V29" s="15" t="s">
        <v>1</v>
      </c>
      <c r="W29" s="27">
        <v>90</v>
      </c>
      <c r="X29" s="28">
        <v>90</v>
      </c>
      <c r="Y29" s="75">
        <f t="shared" si="0"/>
        <v>1</v>
      </c>
      <c r="Z29" s="32">
        <v>0</v>
      </c>
      <c r="AA29" s="43">
        <v>90</v>
      </c>
      <c r="AB29" s="80">
        <f t="shared" si="1"/>
        <v>81</v>
      </c>
      <c r="AC29" s="81">
        <v>90</v>
      </c>
      <c r="AD29" s="44">
        <v>70</v>
      </c>
      <c r="AE29" s="69">
        <v>60.9</v>
      </c>
    </row>
    <row r="32" spans="1:31" x14ac:dyDescent="0.25">
      <c r="W32" s="34"/>
    </row>
    <row r="33" spans="23:23" x14ac:dyDescent="0.25">
      <c r="W33" s="34"/>
    </row>
    <row r="34" spans="23:23" x14ac:dyDescent="0.25">
      <c r="W34" s="34"/>
    </row>
    <row r="35" spans="23:23" x14ac:dyDescent="0.25">
      <c r="W35" s="34"/>
    </row>
    <row r="36" spans="23:23" x14ac:dyDescent="0.25">
      <c r="W36" s="35"/>
    </row>
    <row r="37" spans="23:23" x14ac:dyDescent="0.25">
      <c r="W37" s="36"/>
    </row>
    <row r="38" spans="23:23" x14ac:dyDescent="0.25">
      <c r="W38" s="35"/>
    </row>
    <row r="39" spans="23:23" x14ac:dyDescent="0.25">
      <c r="W39" s="34"/>
    </row>
    <row r="40" spans="23:23" x14ac:dyDescent="0.25">
      <c r="W40" s="35"/>
    </row>
    <row r="41" spans="23:23" x14ac:dyDescent="0.25">
      <c r="W41" s="34"/>
    </row>
    <row r="42" spans="23:23" x14ac:dyDescent="0.25">
      <c r="W42" s="34"/>
    </row>
    <row r="43" spans="23:23" x14ac:dyDescent="0.25">
      <c r="W43" s="34"/>
    </row>
    <row r="44" spans="23:23" x14ac:dyDescent="0.25">
      <c r="W44" s="34"/>
    </row>
    <row r="45" spans="23:23" x14ac:dyDescent="0.25">
      <c r="W45" s="34"/>
    </row>
    <row r="46" spans="23:23" x14ac:dyDescent="0.25">
      <c r="W46" s="34"/>
    </row>
  </sheetData>
  <mergeCells count="9">
    <mergeCell ref="AA3:AD3"/>
    <mergeCell ref="I2:AD2"/>
    <mergeCell ref="A2:A4"/>
    <mergeCell ref="B2:H2"/>
    <mergeCell ref="B3:C3"/>
    <mergeCell ref="D3:H3"/>
    <mergeCell ref="I3:O3"/>
    <mergeCell ref="P3:V3"/>
    <mergeCell ref="W3:Z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2"/>
  <sheetViews>
    <sheetView workbookViewId="0">
      <selection activeCell="F25" sqref="F25"/>
    </sheetView>
  </sheetViews>
  <sheetFormatPr defaultRowHeight="12" x14ac:dyDescent="0.2"/>
  <cols>
    <col min="1" max="16384" width="9.140625" style="48"/>
  </cols>
  <sheetData>
    <row r="4" spans="1:13" ht="48.75" thickBot="1" x14ac:dyDescent="0.25">
      <c r="A4" s="58"/>
      <c r="B4" s="58"/>
      <c r="C4" s="59" t="s">
        <v>223</v>
      </c>
      <c r="D4" s="59" t="s">
        <v>222</v>
      </c>
      <c r="E4" s="59" t="s">
        <v>224</v>
      </c>
      <c r="F4" s="59" t="s">
        <v>225</v>
      </c>
      <c r="G4" s="59" t="s">
        <v>227</v>
      </c>
      <c r="H4" s="59"/>
      <c r="I4" s="59" t="s">
        <v>31</v>
      </c>
      <c r="J4" s="59" t="s">
        <v>49</v>
      </c>
      <c r="K4" s="59" t="s">
        <v>219</v>
      </c>
      <c r="L4" s="59" t="s">
        <v>225</v>
      </c>
      <c r="M4" s="59" t="s">
        <v>227</v>
      </c>
    </row>
    <row r="5" spans="1:13" x14ac:dyDescent="0.2">
      <c r="A5" s="48" t="s">
        <v>3</v>
      </c>
      <c r="B5" s="48" t="s">
        <v>226</v>
      </c>
      <c r="C5" s="45">
        <v>90.4</v>
      </c>
      <c r="D5" s="45">
        <v>39.1</v>
      </c>
      <c r="E5" s="61">
        <f t="shared" ref="E5" si="0">D5/C5</f>
        <v>0.43252212389380529</v>
      </c>
      <c r="F5" s="63">
        <v>8.8000000000000007</v>
      </c>
      <c r="G5" s="50"/>
      <c r="H5" s="45"/>
      <c r="I5" s="47">
        <v>90.4</v>
      </c>
      <c r="J5" s="52">
        <f t="shared" ref="J5" si="1">I5*(K5/100)</f>
        <v>0.72320000000000007</v>
      </c>
      <c r="K5" s="62">
        <v>0.8</v>
      </c>
      <c r="L5" s="65">
        <v>5</v>
      </c>
      <c r="M5" s="51"/>
    </row>
    <row r="6" spans="1:13" x14ac:dyDescent="0.2">
      <c r="B6" s="55">
        <v>0.2</v>
      </c>
      <c r="F6" s="64">
        <f>E5*(G6/100)*(C5/100)</f>
        <v>7.8200000000000006E-2</v>
      </c>
      <c r="G6" s="45">
        <v>20</v>
      </c>
      <c r="H6" s="45"/>
      <c r="K6" s="56"/>
      <c r="L6" s="64">
        <f>K5*(M6/100)*(I5/100)</f>
        <v>0.14464000000000002</v>
      </c>
      <c r="M6" s="45">
        <v>20</v>
      </c>
    </row>
    <row r="7" spans="1:13" x14ac:dyDescent="0.2">
      <c r="B7" s="55">
        <v>0.5</v>
      </c>
      <c r="F7" s="64">
        <f>E5*(G7/100)*(C5/100)</f>
        <v>0.19550000000000001</v>
      </c>
      <c r="G7" s="45">
        <v>50</v>
      </c>
      <c r="H7" s="45"/>
      <c r="K7" s="56"/>
      <c r="L7" s="64">
        <f>K5*(M7/100)*(I5/100)</f>
        <v>0.36160000000000003</v>
      </c>
      <c r="M7" s="45">
        <v>50</v>
      </c>
    </row>
    <row r="8" spans="1:13" x14ac:dyDescent="0.2">
      <c r="B8" s="55">
        <v>0.8</v>
      </c>
      <c r="F8" s="64">
        <f>E5*(G8/100)*(C5/100)</f>
        <v>0.31280000000000002</v>
      </c>
      <c r="G8" s="45">
        <v>80</v>
      </c>
      <c r="H8" s="45"/>
      <c r="K8" s="56"/>
      <c r="L8" s="64">
        <f>K5*(M8/100)*(I5/100)</f>
        <v>0.57856000000000007</v>
      </c>
      <c r="M8" s="45">
        <v>80</v>
      </c>
    </row>
    <row r="9" spans="1:13" x14ac:dyDescent="0.2">
      <c r="F9" s="57"/>
      <c r="G9" s="45"/>
      <c r="H9" s="45"/>
      <c r="K9" s="56"/>
      <c r="L9" s="56"/>
    </row>
    <row r="11" spans="1:13" x14ac:dyDescent="0.2">
      <c r="A11" s="48" t="s">
        <v>228</v>
      </c>
      <c r="C11" s="45">
        <v>90</v>
      </c>
      <c r="D11" s="45">
        <v>90</v>
      </c>
      <c r="E11" s="46">
        <f t="shared" ref="E11" si="2">D11/C11</f>
        <v>1</v>
      </c>
      <c r="F11" s="63">
        <v>0</v>
      </c>
      <c r="G11" s="45"/>
      <c r="H11" s="45"/>
      <c r="I11" s="47">
        <v>90</v>
      </c>
      <c r="J11" s="52">
        <f t="shared" ref="J11" si="3">I11*(K11/100)</f>
        <v>0.81</v>
      </c>
      <c r="K11" s="60">
        <v>0.9</v>
      </c>
      <c r="L11" s="65">
        <v>70</v>
      </c>
      <c r="M11" s="51"/>
    </row>
    <row r="12" spans="1:13" x14ac:dyDescent="0.2">
      <c r="F12" s="64">
        <f>E11*(G12/100)*(C11/100)</f>
        <v>0.18000000000000002</v>
      </c>
      <c r="G12" s="45">
        <v>20</v>
      </c>
      <c r="H12" s="45"/>
      <c r="L12" s="64">
        <f>K11*(M12/100)*(I11/100)</f>
        <v>0.16200000000000003</v>
      </c>
      <c r="M12" s="45">
        <v>20</v>
      </c>
    </row>
    <row r="13" spans="1:13" x14ac:dyDescent="0.2">
      <c r="F13" s="64">
        <f>E11*(G13/100)*(C11/100)</f>
        <v>0.45</v>
      </c>
      <c r="G13" s="45">
        <v>50</v>
      </c>
      <c r="H13" s="45"/>
      <c r="L13" s="64">
        <f>K11*(M13/100)*(I11/100)</f>
        <v>0.40500000000000003</v>
      </c>
      <c r="M13" s="45">
        <v>50</v>
      </c>
    </row>
    <row r="14" spans="1:13" x14ac:dyDescent="0.2">
      <c r="F14" s="64">
        <f>E11*(G14/100)*(C11/100)</f>
        <v>0.72000000000000008</v>
      </c>
      <c r="G14" s="45">
        <v>80</v>
      </c>
      <c r="H14" s="45"/>
      <c r="L14" s="64">
        <f>K11*(M14/100)*(I11/100)</f>
        <v>0.64800000000000013</v>
      </c>
      <c r="M14" s="45">
        <v>80</v>
      </c>
    </row>
    <row r="19" spans="1:13" x14ac:dyDescent="0.2">
      <c r="A19" s="48" t="s">
        <v>10</v>
      </c>
      <c r="C19" s="45">
        <v>50</v>
      </c>
      <c r="D19" s="45">
        <v>50</v>
      </c>
      <c r="E19" s="46">
        <f t="shared" ref="E19" si="4">D19/C19</f>
        <v>1</v>
      </c>
      <c r="F19" s="63">
        <v>0</v>
      </c>
      <c r="G19" s="45"/>
      <c r="H19" s="45"/>
      <c r="I19" s="54">
        <v>75</v>
      </c>
      <c r="J19" s="52">
        <f t="shared" ref="J19" si="5">I19*(K19/100)</f>
        <v>0.71250000000000002</v>
      </c>
      <c r="K19" s="53">
        <v>0.95</v>
      </c>
      <c r="L19" s="65">
        <v>5</v>
      </c>
      <c r="M19" s="49"/>
    </row>
    <row r="20" spans="1:13" x14ac:dyDescent="0.2">
      <c r="F20" s="64">
        <f>E19*(G20/100)*(C19/100)</f>
        <v>0.1</v>
      </c>
      <c r="G20" s="45">
        <v>20</v>
      </c>
      <c r="L20" s="64">
        <f>K19*(M20/100)*(I19/100)</f>
        <v>0.14250000000000002</v>
      </c>
      <c r="M20" s="45">
        <v>20</v>
      </c>
    </row>
    <row r="21" spans="1:13" x14ac:dyDescent="0.2">
      <c r="F21" s="64">
        <f>E19*(G21/100)*(C19/100)</f>
        <v>0.25</v>
      </c>
      <c r="G21" s="45">
        <v>50</v>
      </c>
      <c r="L21" s="64">
        <f>K19*(M21/100)*(I19/100)</f>
        <v>0.35624999999999996</v>
      </c>
      <c r="M21" s="45">
        <v>50</v>
      </c>
    </row>
    <row r="22" spans="1:13" x14ac:dyDescent="0.2">
      <c r="F22" s="64">
        <f>E19*(G22/100)*(C19/100)</f>
        <v>0.4</v>
      </c>
      <c r="G22" s="45">
        <v>80</v>
      </c>
      <c r="L22" s="64">
        <f>K19*(M22/100)*(I19/100)</f>
        <v>0.57000000000000006</v>
      </c>
      <c r="M22" s="45">
        <v>80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Bowman</dc:creator>
  <cp:lastModifiedBy>Beatrix Haddock</cp:lastModifiedBy>
  <dcterms:created xsi:type="dcterms:W3CDTF">2021-04-09T20:46:06Z</dcterms:created>
  <dcterms:modified xsi:type="dcterms:W3CDTF">2021-04-14T17:20:06Z</dcterms:modified>
</cp:coreProperties>
</file>