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HaT\Downloads\ПРО ЛР 2025\"/>
    </mc:Choice>
  </mc:AlternateContent>
  <xr:revisionPtr revIDLastSave="0" documentId="13_ncr:1_{FD731BA3-E8B2-4776-B571-3FBC76582211}" xr6:coauthVersionLast="47" xr6:coauthVersionMax="47" xr10:uidLastSave="{00000000-0000-0000-0000-000000000000}"/>
  <bookViews>
    <workbookView xWindow="-120" yWindow="-120" windowWidth="29040" windowHeight="15720" xr2:uid="{42464232-9021-4888-A822-1D4F949D8869}"/>
  </bookViews>
  <sheets>
    <sheet name="Посл" sheetId="2" r:id="rId1"/>
    <sheet name="Паралел" sheetId="1" r:id="rId2"/>
    <sheet name="Обмеж паралел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3" l="1"/>
  <c r="C25" i="3"/>
  <c r="C26" i="3"/>
  <c r="C24" i="3"/>
  <c r="C25" i="1"/>
  <c r="C23" i="3"/>
  <c r="C22" i="3"/>
  <c r="E7" i="3"/>
  <c r="C29" i="2"/>
  <c r="C28" i="2" s="1"/>
  <c r="C21" i="3" s="1"/>
  <c r="C17" i="3"/>
  <c r="C15" i="3"/>
  <c r="E2" i="3"/>
  <c r="E3" i="3"/>
  <c r="E4" i="3"/>
  <c r="E5" i="3"/>
  <c r="E6" i="3"/>
  <c r="E8" i="3"/>
  <c r="E9" i="3"/>
  <c r="E10" i="3"/>
  <c r="E11" i="3"/>
  <c r="E12" i="3"/>
  <c r="A2" i="3"/>
  <c r="A3" i="3"/>
  <c r="A4" i="3"/>
  <c r="A5" i="3"/>
  <c r="A6" i="3"/>
  <c r="A7" i="3"/>
  <c r="A8" i="3"/>
  <c r="A9" i="3"/>
  <c r="A10" i="3"/>
  <c r="A11" i="3"/>
  <c r="A12" i="3"/>
  <c r="C18" i="3"/>
  <c r="G4" i="1"/>
  <c r="C24" i="1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C21" i="2" s="1"/>
  <c r="D21" i="3" l="1"/>
  <c r="C23" i="1"/>
  <c r="C18" i="1"/>
  <c r="C17" i="1"/>
  <c r="C24" i="2"/>
  <c r="G2" i="1"/>
  <c r="G3" i="1"/>
  <c r="G5" i="1"/>
  <c r="G6" i="1"/>
  <c r="G7" i="1"/>
  <c r="G8" i="1"/>
  <c r="G9" i="1"/>
  <c r="G10" i="1"/>
  <c r="G11" i="1"/>
  <c r="G12" i="1"/>
  <c r="A3" i="1"/>
  <c r="A4" i="1"/>
  <c r="A5" i="1"/>
  <c r="A6" i="1"/>
  <c r="A7" i="1"/>
  <c r="A8" i="1"/>
  <c r="A9" i="1"/>
  <c r="A10" i="1"/>
  <c r="A11" i="1"/>
  <c r="A12" i="1"/>
  <c r="C15" i="1" s="1"/>
  <c r="A2" i="1"/>
  <c r="C19" i="1" l="1"/>
  <c r="C22" i="1"/>
  <c r="C21" i="1"/>
  <c r="D28" i="2"/>
  <c r="C26" i="1" l="1"/>
  <c r="C31" i="2" s="1"/>
  <c r="D21" i="1"/>
</calcChain>
</file>

<file path=xl/sharedStrings.xml><?xml version="1.0" encoding="utf-8"?>
<sst xmlns="http://schemas.openxmlformats.org/spreadsheetml/2006/main" count="94" uniqueCount="48">
  <si>
    <t>Номер дії</t>
  </si>
  <si>
    <t>Зміст</t>
  </si>
  <si>
    <t>Змішати муку, воду, яйце, сіль</t>
  </si>
  <si>
    <t>Вимісити тісто</t>
  </si>
  <si>
    <t>Залишити тісто</t>
  </si>
  <si>
    <t>Нарізати м'ясо</t>
  </si>
  <si>
    <t>Перемолоти м'ясо на фарш</t>
  </si>
  <si>
    <t>Дрібно нарізати цибулю</t>
  </si>
  <si>
    <t>Змішати фарш, цибулю, спеції</t>
  </si>
  <si>
    <t>Розкачати тісто</t>
  </si>
  <si>
    <t>Вирізати кружечки</t>
  </si>
  <si>
    <t>Покласти начинку</t>
  </si>
  <si>
    <t>Заліпити краї</t>
  </si>
  <si>
    <t>Закип'ятити воду</t>
  </si>
  <si>
    <t>Додати сіль, лавровий лист</t>
  </si>
  <si>
    <t>Кинути пельмені у киплячу воду</t>
  </si>
  <si>
    <t>Варити до спливання + 5 хв</t>
  </si>
  <si>
    <t>Дістати пельмені</t>
  </si>
  <si>
    <t>Додати масло</t>
  </si>
  <si>
    <t>Оцінювання послідовного алгоритму:</t>
  </si>
  <si>
    <t>Загальна кількість операції</t>
  </si>
  <si>
    <t>Кількість послідовних операцій</t>
  </si>
  <si>
    <t>Кількість паралельних операцій</t>
  </si>
  <si>
    <t>Частка послідовних операцій</t>
  </si>
  <si>
    <t>Частка паралельних операцій</t>
  </si>
  <si>
    <t>Сумарна висота паралельної форми</t>
  </si>
  <si>
    <t>Ширина паралельної форми</t>
  </si>
  <si>
    <t>Максимальне можливе прискорення</t>
  </si>
  <si>
    <t>Вартість послідовних операцій</t>
  </si>
  <si>
    <t>Вартість паралельних операцій</t>
  </si>
  <si>
    <t>Вартість послідовна, хв</t>
  </si>
  <si>
    <t>Загальна вартість роботи</t>
  </si>
  <si>
    <t>Вартість ФП1</t>
  </si>
  <si>
    <t>Вартість ФП2</t>
  </si>
  <si>
    <t>Вартість ФП3</t>
  </si>
  <si>
    <t>Вартість ФП4</t>
  </si>
  <si>
    <t>Залишити тісто, дрібно нарізати цибулю, нарізати м'ясо, закип'ятити воду</t>
  </si>
  <si>
    <t>Вартість рядка</t>
  </si>
  <si>
    <t>Оцінювання паралельного алгоритму:</t>
  </si>
  <si>
    <t>Висота паралельної форми</t>
  </si>
  <si>
    <t xml:space="preserve">  </t>
  </si>
  <si>
    <t>Розкачати тісто, перемолоти м'ясо на фарш, додати сіль і лавровий лист</t>
  </si>
  <si>
    <t>Вирізати кружечки, змішати фарш та цибулю зі спеціями</t>
  </si>
  <si>
    <t>Вартість розпаралеленого алгоритму</t>
  </si>
  <si>
    <t>Прискорення при необ. парал.</t>
  </si>
  <si>
    <t>Максимальне можливо прискорення</t>
  </si>
  <si>
    <t>Залишити тісто, дрібно нарізати цибулю, нарізати м'ясо, перемолоти м’ясо на фарш, змішати фарш та цибулю зі спеціями</t>
  </si>
  <si>
    <t>Покласти начинку, закип'ятити воду, додати сіль та лавровий лист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</si>
</sst>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2" fontId="0" fillId="0" borderId="0" xfId="1" applyNumberFormat="1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/>
    <xf numFmtId="9" fontId="0" fillId="0" borderId="1" xfId="1" applyFont="1" applyBorder="1"/>
    <xf numFmtId="43" fontId="0" fillId="2" borderId="1" xfId="2" quotePrefix="1" applyFont="1" applyFill="1" applyBorder="1" applyAlignment="1">
      <alignment horizontal="center"/>
    </xf>
    <xf numFmtId="0" fontId="0" fillId="0" borderId="1" xfId="0" applyFont="1" applyFill="1" applyBorder="1"/>
    <xf numFmtId="164" fontId="0" fillId="0" borderId="1" xfId="2" applyNumberFormat="1" applyFont="1" applyBorder="1"/>
  </cellXfs>
  <cellStyles count="3">
    <cellStyle name="Обычный" xfId="0" builtinId="0"/>
    <cellStyle name="Процентный" xfId="1" builtinId="5"/>
    <cellStyle name="Финансовый" xfId="2" builtinId="3"/>
  </cellStyles>
  <dxfs count="17">
    <dxf>
      <numFmt numFmtId="0" formatCode="General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05727D-11BF-47FF-9863-6F9BCD978E7E}" name="Таблица22" displayName="Таблица22" ref="A1:C18" totalsRowShown="0" headerRowDxfId="16">
  <autoFilter ref="A1:C18" xr:uid="{6005727D-11BF-47FF-9863-6F9BCD978E7E}"/>
  <tableColumns count="3">
    <tableColumn id="1" xr3:uid="{CFD417AD-D2DE-4F5C-ABCA-3953E1AC7951}" name="Номер дії">
      <calculatedColumnFormula>ROW()-1</calculatedColumnFormula>
    </tableColumn>
    <tableColumn id="2" xr3:uid="{47CE3AA8-2F17-4119-8139-9BF7E70C6B59}" name="Зміст"/>
    <tableColumn id="3" xr3:uid="{7161EA50-9D89-4140-8E51-6EB74BE330FE}" name="Вартість послідовна, хв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F93886-5A3C-48FE-8B11-9E9F93A0AAE5}" name="Таблица2" displayName="Таблица2" ref="A1:G12" totalsRowShown="0" headerRowDxfId="15" dataDxfId="14">
  <autoFilter ref="A1:G12" xr:uid="{B5F93886-5A3C-48FE-8B11-9E9F93A0AAE5}"/>
  <tableColumns count="7">
    <tableColumn id="1" xr3:uid="{8E9ED05F-8A97-45BA-AE3B-61D3211CC3A6}" name="Номер дії" dataDxfId="13">
      <calculatedColumnFormula>ROW()-1</calculatedColumnFormula>
    </tableColumn>
    <tableColumn id="2" xr3:uid="{532B035A-A6ED-42DE-87D5-D2464BB1E1DE}" name="Зміст" dataDxfId="12"/>
    <tableColumn id="3" xr3:uid="{9EFDE221-4D7D-4950-905D-125C65A802DD}" name="Вартість ФП1" dataDxfId="11"/>
    <tableColumn id="4" xr3:uid="{292B38D2-E517-4EB8-A941-3EDF8A018CDA}" name="Вартість ФП2" dataDxfId="10"/>
    <tableColumn id="5" xr3:uid="{02215F2E-FED4-405A-94A8-11F90C7A3290}" name="Вартість ФП3" dataDxfId="9"/>
    <tableColumn id="6" xr3:uid="{D8B1C5FA-2C0A-471D-880F-5B8F3C480DBE}" name="Вартість ФП4" dataDxfId="8"/>
    <tableColumn id="7" xr3:uid="{A12901D7-99DE-4330-B4AF-BC8A351AF9B1}" name="Вартість рядка" dataDxfId="7">
      <calculatedColumnFormula>MAX(Таблица2[[#This Row],[Вартість ФП1]:[Вартість ФП4]])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AAF7DB-2914-406F-8713-F83D7CFE6118}" name="Таблица24" displayName="Таблица24" ref="A1:E12" totalsRowShown="0" headerRowDxfId="6" dataDxfId="5">
  <autoFilter ref="A1:E12" xr:uid="{73AAF7DB-2914-406F-8713-F83D7CFE6118}"/>
  <tableColumns count="5">
    <tableColumn id="1" xr3:uid="{E594F3B2-1406-465B-9208-10A02C78FF91}" name="Номер дії" dataDxfId="4">
      <calculatedColumnFormula>ROW()-1</calculatedColumnFormula>
    </tableColumn>
    <tableColumn id="2" xr3:uid="{B78D4B01-2829-4F0E-A99A-04851E304388}" name="Зміст" dataDxfId="3"/>
    <tableColumn id="3" xr3:uid="{10253321-A6C9-4A86-8C22-1682EB74F579}" name="Вартість ФП1" dataDxfId="2"/>
    <tableColumn id="4" xr3:uid="{26E856DF-F184-45AC-B4FC-30B88DBDFB4C}" name="Вартість ФП2" dataDxfId="1"/>
    <tableColumn id="7" xr3:uid="{EEF97CFA-0A94-4A43-A6BA-31661A57129A}" name="Вартість рядка" dataDxfId="0">
      <calculatedColumnFormula>MAX(Таблица24[[#This Row],[Вартість ФП1]:[Вартість ФП2]])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65A7-CA36-4435-9F34-56AD3728B887}">
  <dimension ref="A1:D31"/>
  <sheetViews>
    <sheetView tabSelected="1" workbookViewId="0">
      <selection activeCell="C21" sqref="C21"/>
    </sheetView>
  </sheetViews>
  <sheetFormatPr defaultRowHeight="15" x14ac:dyDescent="0.25"/>
  <cols>
    <col min="1" max="1" width="12.42578125" bestFit="1" customWidth="1"/>
    <col min="2" max="2" width="36.28515625" bestFit="1" customWidth="1"/>
    <col min="3" max="3" width="16.85546875" customWidth="1"/>
    <col min="4" max="4" width="17.140625" customWidth="1"/>
  </cols>
  <sheetData>
    <row r="1" spans="1:3" ht="30" x14ac:dyDescent="0.25">
      <c r="A1" s="1" t="s">
        <v>0</v>
      </c>
      <c r="B1" s="1" t="s">
        <v>1</v>
      </c>
      <c r="C1" s="1" t="s">
        <v>30</v>
      </c>
    </row>
    <row r="2" spans="1:3" x14ac:dyDescent="0.25">
      <c r="A2">
        <f>ROW()-1</f>
        <v>1</v>
      </c>
      <c r="B2" t="s">
        <v>2</v>
      </c>
      <c r="C2">
        <v>10</v>
      </c>
    </row>
    <row r="3" spans="1:3" x14ac:dyDescent="0.25">
      <c r="A3">
        <f t="shared" ref="A3:A18" si="0">ROW()-1</f>
        <v>2</v>
      </c>
      <c r="B3" t="s">
        <v>3</v>
      </c>
      <c r="C3">
        <v>10</v>
      </c>
    </row>
    <row r="4" spans="1:3" x14ac:dyDescent="0.25">
      <c r="A4">
        <f t="shared" si="0"/>
        <v>3</v>
      </c>
      <c r="B4" t="s">
        <v>4</v>
      </c>
      <c r="C4">
        <v>30</v>
      </c>
    </row>
    <row r="5" spans="1:3" x14ac:dyDescent="0.25">
      <c r="A5">
        <f t="shared" si="0"/>
        <v>4</v>
      </c>
      <c r="B5" t="s">
        <v>5</v>
      </c>
      <c r="C5">
        <v>5</v>
      </c>
    </row>
    <row r="6" spans="1:3" x14ac:dyDescent="0.25">
      <c r="A6">
        <f t="shared" si="0"/>
        <v>5</v>
      </c>
      <c r="B6" t="s">
        <v>6</v>
      </c>
      <c r="C6">
        <v>5</v>
      </c>
    </row>
    <row r="7" spans="1:3" x14ac:dyDescent="0.25">
      <c r="A7">
        <f t="shared" si="0"/>
        <v>6</v>
      </c>
      <c r="B7" t="s">
        <v>7</v>
      </c>
      <c r="C7">
        <v>2</v>
      </c>
    </row>
    <row r="8" spans="1:3" x14ac:dyDescent="0.25">
      <c r="A8">
        <f t="shared" si="0"/>
        <v>7</v>
      </c>
      <c r="B8" t="s">
        <v>8</v>
      </c>
      <c r="C8">
        <v>3</v>
      </c>
    </row>
    <row r="9" spans="1:3" x14ac:dyDescent="0.25">
      <c r="A9">
        <f t="shared" si="0"/>
        <v>8</v>
      </c>
      <c r="B9" t="s">
        <v>9</v>
      </c>
      <c r="C9">
        <v>7</v>
      </c>
    </row>
    <row r="10" spans="1:3" x14ac:dyDescent="0.25">
      <c r="A10">
        <f t="shared" si="0"/>
        <v>9</v>
      </c>
      <c r="B10" t="s">
        <v>10</v>
      </c>
      <c r="C10">
        <v>5</v>
      </c>
    </row>
    <row r="11" spans="1:3" x14ac:dyDescent="0.25">
      <c r="A11">
        <f t="shared" si="0"/>
        <v>10</v>
      </c>
      <c r="B11" t="s">
        <v>11</v>
      </c>
      <c r="C11">
        <v>10</v>
      </c>
    </row>
    <row r="12" spans="1:3" x14ac:dyDescent="0.25">
      <c r="A12">
        <f t="shared" si="0"/>
        <v>11</v>
      </c>
      <c r="B12" t="s">
        <v>12</v>
      </c>
      <c r="C12">
        <v>0.5</v>
      </c>
    </row>
    <row r="13" spans="1:3" x14ac:dyDescent="0.25">
      <c r="A13">
        <f t="shared" si="0"/>
        <v>12</v>
      </c>
      <c r="B13" t="s">
        <v>13</v>
      </c>
      <c r="C13">
        <v>5</v>
      </c>
    </row>
    <row r="14" spans="1:3" x14ac:dyDescent="0.25">
      <c r="A14">
        <f t="shared" si="0"/>
        <v>13</v>
      </c>
      <c r="B14" t="s">
        <v>14</v>
      </c>
      <c r="C14">
        <v>0.5</v>
      </c>
    </row>
    <row r="15" spans="1:3" x14ac:dyDescent="0.25">
      <c r="A15">
        <f t="shared" si="0"/>
        <v>14</v>
      </c>
      <c r="B15" t="s">
        <v>15</v>
      </c>
      <c r="C15">
        <v>0.5</v>
      </c>
    </row>
    <row r="16" spans="1:3" x14ac:dyDescent="0.25">
      <c r="A16">
        <f t="shared" si="0"/>
        <v>15</v>
      </c>
      <c r="B16" t="s">
        <v>16</v>
      </c>
      <c r="C16">
        <v>10</v>
      </c>
    </row>
    <row r="17" spans="1:4" x14ac:dyDescent="0.25">
      <c r="A17">
        <f t="shared" si="0"/>
        <v>16</v>
      </c>
      <c r="B17" t="s">
        <v>17</v>
      </c>
      <c r="C17">
        <v>1</v>
      </c>
    </row>
    <row r="18" spans="1:4" x14ac:dyDescent="0.25">
      <c r="A18">
        <f t="shared" si="0"/>
        <v>17</v>
      </c>
      <c r="B18" t="s">
        <v>18</v>
      </c>
      <c r="C18">
        <v>1</v>
      </c>
    </row>
    <row r="20" spans="1:4" x14ac:dyDescent="0.25">
      <c r="B20" s="2" t="s">
        <v>19</v>
      </c>
      <c r="C20" s="2"/>
    </row>
    <row r="21" spans="1:4" x14ac:dyDescent="0.25">
      <c r="B21" s="2" t="s">
        <v>20</v>
      </c>
      <c r="C21" s="2">
        <f>A18</f>
        <v>17</v>
      </c>
    </row>
    <row r="22" spans="1:4" x14ac:dyDescent="0.25">
      <c r="B22" s="2" t="s">
        <v>21</v>
      </c>
      <c r="C22" s="2">
        <v>17</v>
      </c>
    </row>
    <row r="23" spans="1:4" x14ac:dyDescent="0.25">
      <c r="B23" s="2" t="s">
        <v>22</v>
      </c>
      <c r="C23" s="2"/>
    </row>
    <row r="24" spans="1:4" x14ac:dyDescent="0.25">
      <c r="B24" s="2" t="s">
        <v>23</v>
      </c>
      <c r="C24" s="2">
        <f>C22/C21</f>
        <v>1</v>
      </c>
    </row>
    <row r="25" spans="1:4" x14ac:dyDescent="0.25">
      <c r="B25" s="2" t="s">
        <v>24</v>
      </c>
      <c r="C25" s="2"/>
    </row>
    <row r="26" spans="1:4" x14ac:dyDescent="0.25">
      <c r="B26" s="2" t="s">
        <v>25</v>
      </c>
      <c r="C26" s="2"/>
    </row>
    <row r="27" spans="1:4" x14ac:dyDescent="0.25">
      <c r="B27" s="2" t="s">
        <v>26</v>
      </c>
      <c r="C27" s="2"/>
    </row>
    <row r="28" spans="1:4" x14ac:dyDescent="0.25">
      <c r="B28" s="2" t="s">
        <v>31</v>
      </c>
      <c r="C28" s="2">
        <f>C29+C30</f>
        <v>105.5</v>
      </c>
      <c r="D28" s="4">
        <f>C28/60</f>
        <v>1.7583333333333333</v>
      </c>
    </row>
    <row r="29" spans="1:4" x14ac:dyDescent="0.25">
      <c r="B29" s="2" t="s">
        <v>28</v>
      </c>
      <c r="C29" s="2">
        <f>SUM(Таблица22[Вартість послідовна, хв])</f>
        <v>105.5</v>
      </c>
    </row>
    <row r="30" spans="1:4" x14ac:dyDescent="0.25">
      <c r="B30" s="2" t="s">
        <v>29</v>
      </c>
      <c r="C30" s="2"/>
    </row>
    <row r="31" spans="1:4" x14ac:dyDescent="0.25">
      <c r="B31" s="2" t="s">
        <v>27</v>
      </c>
      <c r="C31" s="3">
        <f>Паралел!C26</f>
        <v>26.375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9BE2-5888-4B56-86E4-7CF9967EFA34}">
  <dimension ref="A1:G26"/>
  <sheetViews>
    <sheetView workbookViewId="0">
      <selection activeCell="D27" sqref="D27"/>
    </sheetView>
  </sheetViews>
  <sheetFormatPr defaultRowHeight="15" x14ac:dyDescent="0.25"/>
  <cols>
    <col min="1" max="1" width="12.42578125" bestFit="1" customWidth="1"/>
    <col min="2" max="2" width="36.28515625" bestFit="1" customWidth="1"/>
    <col min="3" max="3" width="11" customWidth="1"/>
    <col min="4" max="4" width="11.5703125" customWidth="1"/>
  </cols>
  <sheetData>
    <row r="1" spans="1:7" ht="39" customHeight="1" x14ac:dyDescent="0.25">
      <c r="A1" s="5" t="s">
        <v>0</v>
      </c>
      <c r="B1" s="5" t="s">
        <v>1</v>
      </c>
      <c r="C1" s="5" t="s">
        <v>32</v>
      </c>
      <c r="D1" s="5" t="s">
        <v>33</v>
      </c>
      <c r="E1" s="5" t="s">
        <v>34</v>
      </c>
      <c r="F1" s="5" t="s">
        <v>35</v>
      </c>
      <c r="G1" s="5" t="s">
        <v>37</v>
      </c>
    </row>
    <row r="2" spans="1:7" x14ac:dyDescent="0.25">
      <c r="A2" s="6">
        <f>ROW()-1</f>
        <v>1</v>
      </c>
      <c r="B2" s="6" t="s">
        <v>2</v>
      </c>
      <c r="C2" s="6">
        <v>10</v>
      </c>
      <c r="D2" s="6"/>
      <c r="E2" s="6"/>
      <c r="F2" s="6"/>
      <c r="G2" s="6">
        <f>MAX(Таблица2[[#This Row],[Вартість ФП1]:[Вартість ФП4]])</f>
        <v>10</v>
      </c>
    </row>
    <row r="3" spans="1:7" x14ac:dyDescent="0.25">
      <c r="A3" s="6">
        <f t="shared" ref="A3:A12" si="0">ROW()-1</f>
        <v>2</v>
      </c>
      <c r="B3" s="6" t="s">
        <v>3</v>
      </c>
      <c r="C3" s="6">
        <v>10</v>
      </c>
      <c r="D3" s="6"/>
      <c r="E3" s="6"/>
      <c r="F3" s="6"/>
      <c r="G3" s="6">
        <f>MAX(Таблица2[[#This Row],[Вартість ФП1]:[Вартість ФП4]])</f>
        <v>10</v>
      </c>
    </row>
    <row r="4" spans="1:7" ht="45" x14ac:dyDescent="0.25">
      <c r="A4" s="6">
        <f t="shared" si="0"/>
        <v>3</v>
      </c>
      <c r="B4" s="5" t="s">
        <v>36</v>
      </c>
      <c r="C4" s="6">
        <v>30</v>
      </c>
      <c r="D4" s="6">
        <v>2</v>
      </c>
      <c r="E4" s="6">
        <v>5</v>
      </c>
      <c r="F4" s="6">
        <v>5</v>
      </c>
      <c r="G4" s="6">
        <f>MAX(Таблица2[[#This Row],[Вартість ФП1]:[Вартість ФП4]])</f>
        <v>30</v>
      </c>
    </row>
    <row r="5" spans="1:7" ht="30" x14ac:dyDescent="0.25">
      <c r="A5" s="6">
        <f t="shared" si="0"/>
        <v>4</v>
      </c>
      <c r="B5" s="5" t="s">
        <v>41</v>
      </c>
      <c r="C5" s="6">
        <v>7</v>
      </c>
      <c r="D5" s="6"/>
      <c r="E5" s="6">
        <v>5</v>
      </c>
      <c r="F5" s="6">
        <v>0.5</v>
      </c>
      <c r="G5" s="6">
        <f>MAX(Таблица2[[#This Row],[Вартість ФП1]:[Вартість ФП4]])</f>
        <v>7</v>
      </c>
    </row>
    <row r="6" spans="1:7" ht="30" x14ac:dyDescent="0.25">
      <c r="A6" s="6">
        <f t="shared" si="0"/>
        <v>5</v>
      </c>
      <c r="B6" s="5" t="s">
        <v>42</v>
      </c>
      <c r="C6" s="6">
        <v>5</v>
      </c>
      <c r="D6" s="6"/>
      <c r="E6" s="6">
        <v>3</v>
      </c>
      <c r="F6" s="6"/>
      <c r="G6" s="6">
        <f>MAX(Таблица2[[#This Row],[Вартість ФП1]:[Вартість ФП4]])</f>
        <v>5</v>
      </c>
    </row>
    <row r="7" spans="1:7" x14ac:dyDescent="0.25">
      <c r="A7" s="6">
        <f t="shared" si="0"/>
        <v>6</v>
      </c>
      <c r="B7" s="6" t="s">
        <v>11</v>
      </c>
      <c r="C7" s="6">
        <v>10</v>
      </c>
      <c r="D7" s="6"/>
      <c r="E7" s="6"/>
      <c r="F7" s="6"/>
      <c r="G7" s="6">
        <f>MAX(Таблица2[[#This Row],[Вартість ФП1]:[Вартість ФП4]])</f>
        <v>10</v>
      </c>
    </row>
    <row r="8" spans="1:7" x14ac:dyDescent="0.25">
      <c r="A8" s="6">
        <f t="shared" si="0"/>
        <v>7</v>
      </c>
      <c r="B8" s="6" t="s">
        <v>12</v>
      </c>
      <c r="C8" s="6">
        <v>0.5</v>
      </c>
      <c r="D8" s="6"/>
      <c r="E8" s="6"/>
      <c r="F8" s="6"/>
      <c r="G8" s="6">
        <f>MAX(Таблица2[[#This Row],[Вартість ФП1]:[Вартість ФП4]])</f>
        <v>0.5</v>
      </c>
    </row>
    <row r="9" spans="1:7" x14ac:dyDescent="0.25">
      <c r="A9" s="6">
        <f t="shared" si="0"/>
        <v>8</v>
      </c>
      <c r="B9" s="6" t="s">
        <v>15</v>
      </c>
      <c r="C9" s="6">
        <v>0.5</v>
      </c>
      <c r="D9" s="6"/>
      <c r="E9" s="6"/>
      <c r="F9" s="6"/>
      <c r="G9" s="6">
        <f>MAX(Таблица2[[#This Row],[Вартість ФП1]:[Вартість ФП4]])</f>
        <v>0.5</v>
      </c>
    </row>
    <row r="10" spans="1:7" x14ac:dyDescent="0.25">
      <c r="A10" s="6">
        <f t="shared" si="0"/>
        <v>9</v>
      </c>
      <c r="B10" s="6" t="s">
        <v>16</v>
      </c>
      <c r="C10" s="6">
        <v>10</v>
      </c>
      <c r="D10" s="6"/>
      <c r="E10" s="6"/>
      <c r="F10" s="6"/>
      <c r="G10" s="6">
        <f>MAX(Таблица2[[#This Row],[Вартість ФП1]:[Вартість ФП4]])</f>
        <v>10</v>
      </c>
    </row>
    <row r="11" spans="1:7" x14ac:dyDescent="0.25">
      <c r="A11" s="6">
        <f t="shared" si="0"/>
        <v>10</v>
      </c>
      <c r="B11" s="6" t="s">
        <v>17</v>
      </c>
      <c r="C11" s="6">
        <v>1</v>
      </c>
      <c r="D11" s="6"/>
      <c r="E11" s="6"/>
      <c r="F11" s="6"/>
      <c r="G11" s="6">
        <f>MAX(Таблица2[[#This Row],[Вартість ФП1]:[Вартість ФП4]])</f>
        <v>1</v>
      </c>
    </row>
    <row r="12" spans="1:7" x14ac:dyDescent="0.25">
      <c r="A12" s="6">
        <f t="shared" si="0"/>
        <v>11</v>
      </c>
      <c r="B12" s="6" t="s">
        <v>18</v>
      </c>
      <c r="C12" s="6">
        <v>1</v>
      </c>
      <c r="D12" s="6"/>
      <c r="E12" s="6"/>
      <c r="F12" s="6"/>
      <c r="G12" s="6">
        <f>MAX(Таблица2[[#This Row],[Вартість ФП1]:[Вартість ФП4]])</f>
        <v>1</v>
      </c>
    </row>
    <row r="14" spans="1:7" x14ac:dyDescent="0.25">
      <c r="B14" s="7" t="s">
        <v>38</v>
      </c>
      <c r="C14" s="2"/>
    </row>
    <row r="15" spans="1:7" x14ac:dyDescent="0.25">
      <c r="B15" s="2" t="s">
        <v>39</v>
      </c>
      <c r="C15" s="2">
        <f>A12</f>
        <v>11</v>
      </c>
    </row>
    <row r="16" spans="1:7" x14ac:dyDescent="0.25">
      <c r="B16" s="2" t="s">
        <v>21</v>
      </c>
      <c r="C16" s="2">
        <v>8</v>
      </c>
    </row>
    <row r="17" spans="2:5" x14ac:dyDescent="0.25">
      <c r="B17" s="2" t="s">
        <v>22</v>
      </c>
      <c r="C17" s="2">
        <f>Посл!C21-C16</f>
        <v>9</v>
      </c>
      <c r="E17" t="s">
        <v>40</v>
      </c>
    </row>
    <row r="18" spans="2:5" x14ac:dyDescent="0.25">
      <c r="B18" s="2" t="s">
        <v>23</v>
      </c>
      <c r="C18" s="8">
        <f>C16/Посл!C21</f>
        <v>0.47058823529411764</v>
      </c>
    </row>
    <row r="19" spans="2:5" x14ac:dyDescent="0.25">
      <c r="B19" s="2" t="s">
        <v>24</v>
      </c>
      <c r="C19" s="8">
        <f>C17/Посл!C21</f>
        <v>0.52941176470588236</v>
      </c>
    </row>
    <row r="20" spans="2:5" x14ac:dyDescent="0.25">
      <c r="B20" s="2" t="s">
        <v>26</v>
      </c>
      <c r="C20" s="2">
        <v>4</v>
      </c>
    </row>
    <row r="21" spans="2:5" x14ac:dyDescent="0.25">
      <c r="B21" s="2" t="s">
        <v>31</v>
      </c>
      <c r="C21" s="2">
        <f>Посл!C28</f>
        <v>105.5</v>
      </c>
      <c r="D21" s="4">
        <f>C21/60</f>
        <v>1.7583333333333333</v>
      </c>
    </row>
    <row r="22" spans="2:5" x14ac:dyDescent="0.25">
      <c r="B22" s="2" t="s">
        <v>28</v>
      </c>
      <c r="C22" s="2">
        <f>SUM(G2,G3,G7,G8,G9,G10,G11,G12)</f>
        <v>43</v>
      </c>
    </row>
    <row r="23" spans="2:5" x14ac:dyDescent="0.25">
      <c r="B23" s="2" t="s">
        <v>29</v>
      </c>
      <c r="C23" s="2">
        <f>SUM(Таблица2[Вартість рядка])-C22</f>
        <v>42</v>
      </c>
    </row>
    <row r="24" spans="2:5" x14ac:dyDescent="0.25">
      <c r="B24" s="2" t="s">
        <v>43</v>
      </c>
      <c r="C24" s="2">
        <f>SUM(Таблица2[Вартість рядка])</f>
        <v>85</v>
      </c>
    </row>
    <row r="25" spans="2:5" x14ac:dyDescent="0.25">
      <c r="B25" s="2" t="s">
        <v>44</v>
      </c>
      <c r="C25" s="9">
        <f>C21/C24</f>
        <v>1.2411764705882353</v>
      </c>
    </row>
    <row r="26" spans="2:5" x14ac:dyDescent="0.25">
      <c r="B26" s="10" t="s">
        <v>45</v>
      </c>
      <c r="C26" s="11">
        <f>C21/C20</f>
        <v>26.375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63D8C-3DE0-481A-969C-2B759374C2A8}">
  <dimension ref="A1:E26"/>
  <sheetViews>
    <sheetView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36.28515625" bestFit="1" customWidth="1"/>
    <col min="3" max="3" width="11" customWidth="1"/>
    <col min="4" max="4" width="11.5703125" customWidth="1"/>
  </cols>
  <sheetData>
    <row r="1" spans="1:5" ht="39" customHeight="1" x14ac:dyDescent="0.25">
      <c r="A1" s="5" t="s">
        <v>0</v>
      </c>
      <c r="B1" s="5" t="s">
        <v>1</v>
      </c>
      <c r="C1" s="5" t="s">
        <v>32</v>
      </c>
      <c r="D1" s="5" t="s">
        <v>33</v>
      </c>
      <c r="E1" s="5" t="s">
        <v>37</v>
      </c>
    </row>
    <row r="2" spans="1:5" x14ac:dyDescent="0.25">
      <c r="A2" s="6">
        <f>ROW()-1</f>
        <v>1</v>
      </c>
      <c r="B2" s="6" t="s">
        <v>2</v>
      </c>
      <c r="C2" s="6">
        <v>10</v>
      </c>
      <c r="D2" s="6"/>
      <c r="E2" s="6">
        <f>MAX(Таблица24[[#This Row],[Вартість ФП1]:[Вартість ФП2]])</f>
        <v>10</v>
      </c>
    </row>
    <row r="3" spans="1:5" x14ac:dyDescent="0.25">
      <c r="A3" s="6">
        <f t="shared" ref="A3:A12" si="0">ROW()-1</f>
        <v>2</v>
      </c>
      <c r="B3" s="6" t="s">
        <v>3</v>
      </c>
      <c r="C3" s="6">
        <v>10</v>
      </c>
      <c r="D3" s="6"/>
      <c r="E3" s="6">
        <f>MAX(Таблица24[[#This Row],[Вартість ФП1]:[Вартість ФП2]])</f>
        <v>10</v>
      </c>
    </row>
    <row r="4" spans="1:5" ht="60" x14ac:dyDescent="0.25">
      <c r="A4" s="6">
        <f t="shared" si="0"/>
        <v>3</v>
      </c>
      <c r="B4" s="5" t="s">
        <v>46</v>
      </c>
      <c r="C4" s="6">
        <v>30</v>
      </c>
      <c r="D4" s="6">
        <v>15</v>
      </c>
      <c r="E4" s="6">
        <f>MAX(Таблица24[[#This Row],[Вартість ФП1]:[Вартість ФП2]])</f>
        <v>30</v>
      </c>
    </row>
    <row r="5" spans="1:5" x14ac:dyDescent="0.25">
      <c r="A5" s="6">
        <f t="shared" si="0"/>
        <v>4</v>
      </c>
      <c r="B5" s="5" t="s">
        <v>9</v>
      </c>
      <c r="C5" s="6">
        <v>7</v>
      </c>
      <c r="D5" s="6"/>
      <c r="E5" s="6">
        <f>MAX(Таблица24[[#This Row],[Вартість ФП1]:[Вартість ФП2]])</f>
        <v>7</v>
      </c>
    </row>
    <row r="6" spans="1:5" x14ac:dyDescent="0.25">
      <c r="A6" s="6">
        <f t="shared" si="0"/>
        <v>5</v>
      </c>
      <c r="B6" s="5" t="s">
        <v>10</v>
      </c>
      <c r="C6" s="6">
        <v>5</v>
      </c>
      <c r="D6" s="6"/>
      <c r="E6" s="6">
        <f>MAX(Таблица24[[#This Row],[Вартість ФП1]:[Вартість ФП2]])</f>
        <v>5</v>
      </c>
    </row>
    <row r="7" spans="1:5" ht="30" x14ac:dyDescent="0.25">
      <c r="A7" s="6">
        <f t="shared" si="0"/>
        <v>6</v>
      </c>
      <c r="B7" s="5" t="s">
        <v>47</v>
      </c>
      <c r="C7" s="6">
        <v>10</v>
      </c>
      <c r="D7" s="6">
        <v>5.5</v>
      </c>
      <c r="E7" s="6">
        <f>MAX(Таблица24[[#This Row],[Вартість ФП1]:[Вартість ФП2]])</f>
        <v>10</v>
      </c>
    </row>
    <row r="8" spans="1:5" x14ac:dyDescent="0.25">
      <c r="A8" s="6">
        <f t="shared" si="0"/>
        <v>7</v>
      </c>
      <c r="B8" s="6" t="s">
        <v>12</v>
      </c>
      <c r="C8" s="6">
        <v>0.5</v>
      </c>
      <c r="D8" s="6"/>
      <c r="E8" s="6">
        <f>MAX(Таблица24[[#This Row],[Вартість ФП1]:[Вартість ФП2]])</f>
        <v>0.5</v>
      </c>
    </row>
    <row r="9" spans="1:5" x14ac:dyDescent="0.25">
      <c r="A9" s="6">
        <f t="shared" si="0"/>
        <v>8</v>
      </c>
      <c r="B9" s="6" t="s">
        <v>15</v>
      </c>
      <c r="C9" s="6">
        <v>0.5</v>
      </c>
      <c r="D9" s="6"/>
      <c r="E9" s="6">
        <f>MAX(Таблица24[[#This Row],[Вартість ФП1]:[Вартість ФП2]])</f>
        <v>0.5</v>
      </c>
    </row>
    <row r="10" spans="1:5" x14ac:dyDescent="0.25">
      <c r="A10" s="6">
        <f t="shared" si="0"/>
        <v>9</v>
      </c>
      <c r="B10" s="6" t="s">
        <v>16</v>
      </c>
      <c r="C10" s="6">
        <v>10</v>
      </c>
      <c r="D10" s="6"/>
      <c r="E10" s="6">
        <f>MAX(Таблица24[[#This Row],[Вартість ФП1]:[Вартість ФП2]])</f>
        <v>10</v>
      </c>
    </row>
    <row r="11" spans="1:5" x14ac:dyDescent="0.25">
      <c r="A11" s="6">
        <f t="shared" si="0"/>
        <v>10</v>
      </c>
      <c r="B11" s="6" t="s">
        <v>17</v>
      </c>
      <c r="C11" s="6">
        <v>1</v>
      </c>
      <c r="D11" s="6"/>
      <c r="E11" s="6">
        <f>MAX(Таблица24[[#This Row],[Вартість ФП1]:[Вартість ФП2]])</f>
        <v>1</v>
      </c>
    </row>
    <row r="12" spans="1:5" x14ac:dyDescent="0.25">
      <c r="A12" s="6">
        <f t="shared" si="0"/>
        <v>11</v>
      </c>
      <c r="B12" s="6" t="s">
        <v>18</v>
      </c>
      <c r="C12" s="6">
        <v>1</v>
      </c>
      <c r="D12" s="6"/>
      <c r="E12" s="6">
        <f>MAX(Таблица24[[#This Row],[Вартість ФП1]:[Вартість ФП2]])</f>
        <v>1</v>
      </c>
    </row>
    <row r="14" spans="1:5" x14ac:dyDescent="0.25">
      <c r="B14" s="7" t="s">
        <v>38</v>
      </c>
      <c r="C14" s="2"/>
    </row>
    <row r="15" spans="1:5" x14ac:dyDescent="0.25">
      <c r="B15" s="2" t="s">
        <v>39</v>
      </c>
      <c r="C15" s="2">
        <f>A12</f>
        <v>11</v>
      </c>
    </row>
    <row r="16" spans="1:5" x14ac:dyDescent="0.25">
      <c r="B16" s="2" t="s">
        <v>21</v>
      </c>
      <c r="C16" s="2">
        <v>9</v>
      </c>
    </row>
    <row r="17" spans="2:5" x14ac:dyDescent="0.25">
      <c r="B17" s="2" t="s">
        <v>22</v>
      </c>
      <c r="C17" s="2">
        <f>Посл!C21-C16</f>
        <v>8</v>
      </c>
      <c r="E17" t="s">
        <v>40</v>
      </c>
    </row>
    <row r="18" spans="2:5" x14ac:dyDescent="0.25">
      <c r="B18" s="2" t="s">
        <v>23</v>
      </c>
      <c r="C18" s="8">
        <f>C16/Посл!C21</f>
        <v>0.52941176470588236</v>
      </c>
    </row>
    <row r="19" spans="2:5" x14ac:dyDescent="0.25">
      <c r="B19" s="2" t="s">
        <v>24</v>
      </c>
      <c r="C19" s="8">
        <f>C17/Посл!C21</f>
        <v>0.47058823529411764</v>
      </c>
    </row>
    <row r="20" spans="2:5" x14ac:dyDescent="0.25">
      <c r="B20" s="2" t="s">
        <v>26</v>
      </c>
      <c r="C20" s="2">
        <v>2</v>
      </c>
    </row>
    <row r="21" spans="2:5" x14ac:dyDescent="0.25">
      <c r="B21" s="2" t="s">
        <v>31</v>
      </c>
      <c r="C21" s="2">
        <f>Посл!C28</f>
        <v>105.5</v>
      </c>
      <c r="D21" s="4">
        <f>C21/60</f>
        <v>1.7583333333333333</v>
      </c>
    </row>
    <row r="22" spans="2:5" x14ac:dyDescent="0.25">
      <c r="B22" s="2" t="s">
        <v>28</v>
      </c>
      <c r="C22" s="2">
        <f>SUM(E2,E3,E5,E6,E8,E9,E10,E11,E122)</f>
        <v>44</v>
      </c>
    </row>
    <row r="23" spans="2:5" x14ac:dyDescent="0.25">
      <c r="B23" s="2" t="s">
        <v>29</v>
      </c>
      <c r="C23" s="2">
        <f>SUM(Таблица24[Вартість рядка])-C22</f>
        <v>41</v>
      </c>
    </row>
    <row r="24" spans="2:5" x14ac:dyDescent="0.25">
      <c r="B24" s="2" t="s">
        <v>43</v>
      </c>
      <c r="C24" s="2">
        <f>SUM(Таблица24[Вартість рядка])</f>
        <v>85</v>
      </c>
    </row>
    <row r="25" spans="2:5" x14ac:dyDescent="0.25">
      <c r="B25" s="2" t="s">
        <v>44</v>
      </c>
      <c r="C25" s="9">
        <f>C21/C24</f>
        <v>1.2411764705882353</v>
      </c>
    </row>
    <row r="26" spans="2:5" x14ac:dyDescent="0.25">
      <c r="B26" s="10" t="s">
        <v>45</v>
      </c>
      <c r="C26" s="11">
        <f>C21/C20</f>
        <v>52.75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Посл</vt:lpstr>
      <vt:lpstr>Паралел</vt:lpstr>
      <vt:lpstr>Обмеж паралел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Ігор Полинько</dc:creator>
  <cp:lastModifiedBy>Ігор Полинько</cp:lastModifiedBy>
  <dcterms:created xsi:type="dcterms:W3CDTF">2025-02-27T15:12:54Z</dcterms:created>
  <dcterms:modified xsi:type="dcterms:W3CDTF">2025-03-19T08:41:09Z</dcterms:modified>
</cp:coreProperties>
</file>