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8_{70CF2034-84B0-4A91-8FAF-114E840E74A0}" xr6:coauthVersionLast="36" xr6:coauthVersionMax="36" xr10:uidLastSave="{00000000-0000-0000-0000-000000000000}"/>
  <bookViews>
    <workbookView xWindow="0" yWindow="0" windowWidth="20490" windowHeight="7545" activeTab="4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TSSxRPE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adj" localSheetId="6" hidden="1">TSSxRPE!$O$3:$O$6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Banister!$O$4</definedName>
    <definedName name="solver_lhs1" localSheetId="1" hidden="1">Edwards!$O$4</definedName>
    <definedName name="solver_lhs1" localSheetId="3" hidden="1">Lucia!$O$4</definedName>
    <definedName name="solver_lhs1" localSheetId="4" hidden="1">sRPE!$O$5</definedName>
    <definedName name="solver_lhs1" localSheetId="5" hidden="1">TSS!$O$4</definedName>
    <definedName name="solver_lhs1" localSheetId="6" hidden="1">TSSxRPE!$O$4</definedName>
    <definedName name="solver_lhs2" localSheetId="2" hidden="1">Banister!$O$5</definedName>
    <definedName name="solver_lhs2" localSheetId="1" hidden="1">Edwards!$O$5</definedName>
    <definedName name="solver_lhs2" localSheetId="3" hidden="1">Lucia!$O$5</definedName>
    <definedName name="solver_lhs2" localSheetId="4" hidden="1">sRPE!$O$5</definedName>
    <definedName name="solver_lhs2" localSheetId="5" hidden="1">TSS!$O$5</definedName>
    <definedName name="solver_lhs2" localSheetId="6" hidden="1">TSSxRPE!$O$5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lhs3" localSheetId="6" hidden="1">TSSxRPE!$O$6</definedName>
    <definedName name="solver_lhs4" localSheetId="4" hidden="1">sRPE!$O$6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1" hidden="1">3</definedName>
    <definedName name="solver_num" localSheetId="3" hidden="1">3</definedName>
    <definedName name="solver_num" localSheetId="4" hidden="1">1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opt" localSheetId="6" hidden="1">TSSxRPE!$R$2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4" localSheetId="4" hidden="1">3</definedName>
    <definedName name="solver_rhs1" localSheetId="2" hidden="1">Banister!$O$8</definedName>
    <definedName name="solver_rhs1" localSheetId="1" hidden="1">Edwards!$O$8</definedName>
    <definedName name="solver_rhs1" localSheetId="3" hidden="1">Lucia!$O$8</definedName>
    <definedName name="solver_rhs1" localSheetId="4" hidden="1">1</definedName>
    <definedName name="solver_rhs1" localSheetId="5" hidden="1">TSS!$O$8</definedName>
    <definedName name="solver_rhs1" localSheetId="6" hidden="1">TSSxRPE!$O$8</definedName>
    <definedName name="solver_rhs2" localSheetId="2" hidden="1">1</definedName>
    <definedName name="solver_rhs2" localSheetId="1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hs3" localSheetId="6" hidden="1">0.5</definedName>
    <definedName name="solver_rhs4" localSheetId="4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8" l="1"/>
  <c r="C72" i="8"/>
  <c r="C65" i="8"/>
  <c r="C58" i="8"/>
  <c r="C56" i="8"/>
  <c r="C54" i="8"/>
  <c r="C51" i="8"/>
  <c r="C49" i="8"/>
  <c r="C47" i="8"/>
  <c r="C44" i="8"/>
  <c r="C42" i="8"/>
  <c r="C40" i="8"/>
  <c r="C37" i="8"/>
  <c r="C35" i="8"/>
  <c r="C33" i="8"/>
  <c r="C28" i="8"/>
  <c r="C26" i="8"/>
  <c r="C23" i="8"/>
  <c r="C21" i="8"/>
  <c r="C19" i="8"/>
  <c r="C16" i="8"/>
  <c r="C14" i="8"/>
  <c r="C12" i="8"/>
  <c r="C9" i="8"/>
  <c r="C7" i="8"/>
  <c r="C5" i="8"/>
  <c r="L150" i="8"/>
  <c r="M150" i="8"/>
  <c r="I1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I37" i="8"/>
  <c r="K37" i="8"/>
  <c r="L37" i="8"/>
  <c r="M37" i="8"/>
  <c r="F37" i="8"/>
  <c r="H37" i="8"/>
  <c r="J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L30" i="8"/>
  <c r="M30" i="8"/>
  <c r="I30" i="8"/>
  <c r="F30" i="8"/>
  <c r="H30" i="8"/>
  <c r="J30" i="8"/>
  <c r="K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L23" i="8"/>
  <c r="M23" i="8"/>
  <c r="I23" i="8"/>
  <c r="F23" i="8"/>
  <c r="H23" i="8"/>
  <c r="J23" i="8"/>
  <c r="K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L3" i="4"/>
  <c r="L4" i="4"/>
  <c r="L5" i="4"/>
  <c r="L6" i="4"/>
  <c r="L7" i="4"/>
  <c r="L8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S2" i="4"/>
  <c r="G7" i="7"/>
  <c r="G10" i="7"/>
  <c r="G9" i="7"/>
  <c r="G8" i="7"/>
  <c r="G6" i="7"/>
  <c r="G5" i="7"/>
  <c r="G4" i="7"/>
  <c r="S2" i="5"/>
  <c r="S2" i="3"/>
  <c r="S2" i="2"/>
  <c r="S2" i="1"/>
  <c r="B4" i="7"/>
  <c r="C4" i="7"/>
  <c r="E4" i="7"/>
  <c r="D4" i="7"/>
  <c r="M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5" i="7"/>
  <c r="M6" i="7"/>
  <c r="M7" i="7"/>
  <c r="M8" i="7"/>
  <c r="M10" i="7"/>
  <c r="L9" i="7"/>
  <c r="M9" i="7"/>
  <c r="J4" i="7"/>
  <c r="J5" i="7"/>
  <c r="J6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J8" i="7"/>
  <c r="J10" i="7"/>
  <c r="J9" i="7"/>
  <c r="S6" i="5"/>
  <c r="R6" i="5"/>
  <c r="S6" i="4"/>
  <c r="S6" i="3"/>
  <c r="R6" i="3"/>
  <c r="S6" i="2"/>
  <c r="R6" i="2"/>
  <c r="S6" i="1"/>
  <c r="R6" i="1"/>
  <c r="R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2" i="5"/>
  <c r="R5" i="4"/>
  <c r="M2" i="4"/>
  <c r="R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9" i="1"/>
  <c r="M3" i="1"/>
  <c r="M4" i="1"/>
  <c r="M5" i="1"/>
  <c r="M6" i="1"/>
  <c r="M7" i="1"/>
  <c r="M8" i="1"/>
  <c r="M2" i="1"/>
  <c r="C58" i="5"/>
  <c r="C51" i="5"/>
  <c r="C44" i="5"/>
  <c r="C37" i="5"/>
  <c r="C23" i="5"/>
  <c r="C16" i="5"/>
  <c r="C9" i="5"/>
  <c r="O8" i="4"/>
  <c r="C58" i="4"/>
  <c r="C51" i="4"/>
  <c r="C44" i="4"/>
  <c r="C37" i="4"/>
  <c r="C23" i="4"/>
  <c r="C16" i="4"/>
  <c r="C9" i="4"/>
  <c r="C58" i="2"/>
  <c r="C51" i="2"/>
  <c r="C44" i="2"/>
  <c r="C37" i="2"/>
  <c r="C23" i="2"/>
  <c r="C16" i="2"/>
  <c r="C9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2"/>
  <c r="O2" i="3"/>
  <c r="C58" i="1"/>
  <c r="C51" i="1"/>
  <c r="C44" i="1"/>
  <c r="C37" i="1"/>
  <c r="C23" i="1"/>
  <c r="C16" i="1"/>
  <c r="C9" i="1"/>
  <c r="C10" i="7"/>
  <c r="B10" i="7"/>
  <c r="E10" i="7"/>
  <c r="D10" i="7"/>
  <c r="C9" i="7"/>
  <c r="B9" i="7"/>
  <c r="E9" i="7"/>
  <c r="D9" i="7"/>
  <c r="L150" i="5"/>
  <c r="I150" i="5"/>
  <c r="L149" i="5"/>
  <c r="I149" i="5"/>
  <c r="L148" i="5"/>
  <c r="I148" i="5"/>
  <c r="L147" i="5"/>
  <c r="I147" i="5"/>
  <c r="L146" i="5"/>
  <c r="I146" i="5"/>
  <c r="L145" i="5"/>
  <c r="I145" i="5"/>
  <c r="L144" i="5"/>
  <c r="I144" i="5"/>
  <c r="L143" i="5"/>
  <c r="I143" i="5"/>
  <c r="L142" i="5"/>
  <c r="I142" i="5"/>
  <c r="L141" i="5"/>
  <c r="I141" i="5"/>
  <c r="L140" i="5"/>
  <c r="I140" i="5"/>
  <c r="L139" i="5"/>
  <c r="I139" i="5"/>
  <c r="L138" i="5"/>
  <c r="I138" i="5"/>
  <c r="L137" i="5"/>
  <c r="I137" i="5"/>
  <c r="L136" i="5"/>
  <c r="I136" i="5"/>
  <c r="L135" i="5"/>
  <c r="I135" i="5"/>
  <c r="L134" i="5"/>
  <c r="I134" i="5"/>
  <c r="L133" i="5"/>
  <c r="I133" i="5"/>
  <c r="L132" i="5"/>
  <c r="I132" i="5"/>
  <c r="L131" i="5"/>
  <c r="I131" i="5"/>
  <c r="L130" i="5"/>
  <c r="I130" i="5"/>
  <c r="L129" i="5"/>
  <c r="I129" i="5"/>
  <c r="L128" i="5"/>
  <c r="I128" i="5"/>
  <c r="L127" i="5"/>
  <c r="I127" i="5"/>
  <c r="L126" i="5"/>
  <c r="I126" i="5"/>
  <c r="L125" i="5"/>
  <c r="I125" i="5"/>
  <c r="L124" i="5"/>
  <c r="I124" i="5"/>
  <c r="L123" i="5"/>
  <c r="I123" i="5"/>
  <c r="L122" i="5"/>
  <c r="I122" i="5"/>
  <c r="L121" i="5"/>
  <c r="I121" i="5"/>
  <c r="L120" i="5"/>
  <c r="I120" i="5"/>
  <c r="L119" i="5"/>
  <c r="I119" i="5"/>
  <c r="L118" i="5"/>
  <c r="I118" i="5"/>
  <c r="L117" i="5"/>
  <c r="I117" i="5"/>
  <c r="L116" i="5"/>
  <c r="I116" i="5"/>
  <c r="L115" i="5"/>
  <c r="I115" i="5"/>
  <c r="L114" i="5"/>
  <c r="I114" i="5"/>
  <c r="L113" i="5"/>
  <c r="I113" i="5"/>
  <c r="L112" i="5"/>
  <c r="I112" i="5"/>
  <c r="L111" i="5"/>
  <c r="I111" i="5"/>
  <c r="L110" i="5"/>
  <c r="I110" i="5"/>
  <c r="L109" i="5"/>
  <c r="I109" i="5"/>
  <c r="L108" i="5"/>
  <c r="I108" i="5"/>
  <c r="L107" i="5"/>
  <c r="I107" i="5"/>
  <c r="L106" i="5"/>
  <c r="I106" i="5"/>
  <c r="L105" i="5"/>
  <c r="I105" i="5"/>
  <c r="L104" i="5"/>
  <c r="I104" i="5"/>
  <c r="L103" i="5"/>
  <c r="I103" i="5"/>
  <c r="L102" i="5"/>
  <c r="I102" i="5"/>
  <c r="L101" i="5"/>
  <c r="I101" i="5"/>
  <c r="L100" i="5"/>
  <c r="I100" i="5"/>
  <c r="L99" i="5"/>
  <c r="I99" i="5"/>
  <c r="L98" i="5"/>
  <c r="I98" i="5"/>
  <c r="L97" i="5"/>
  <c r="I97" i="5"/>
  <c r="L96" i="5"/>
  <c r="I96" i="5"/>
  <c r="L95" i="5"/>
  <c r="I95" i="5"/>
  <c r="L94" i="5"/>
  <c r="I94" i="5"/>
  <c r="L93" i="5"/>
  <c r="I93" i="5"/>
  <c r="L92" i="5"/>
  <c r="I92" i="5"/>
  <c r="L91" i="5"/>
  <c r="I91" i="5"/>
  <c r="L90" i="5"/>
  <c r="I90" i="5"/>
  <c r="L89" i="5"/>
  <c r="I89" i="5"/>
  <c r="L88" i="5"/>
  <c r="I88" i="5"/>
  <c r="L87" i="5"/>
  <c r="I87" i="5"/>
  <c r="L86" i="5"/>
  <c r="I86" i="5"/>
  <c r="L85" i="5"/>
  <c r="I85" i="5"/>
  <c r="L84" i="5"/>
  <c r="I84" i="5"/>
  <c r="L83" i="5"/>
  <c r="I83" i="5"/>
  <c r="L82" i="5"/>
  <c r="I82" i="5"/>
  <c r="L81" i="5"/>
  <c r="I81" i="5"/>
  <c r="L80" i="5"/>
  <c r="I80" i="5"/>
  <c r="L78" i="5"/>
  <c r="I78" i="5"/>
  <c r="L77" i="5"/>
  <c r="I77" i="5"/>
  <c r="L76" i="5"/>
  <c r="I76" i="5"/>
  <c r="L75" i="5"/>
  <c r="I75" i="5"/>
  <c r="L74" i="5"/>
  <c r="I74" i="5"/>
  <c r="L73" i="5"/>
  <c r="I73" i="5"/>
  <c r="L71" i="5"/>
  <c r="I71" i="5"/>
  <c r="L70" i="5"/>
  <c r="I70" i="5"/>
  <c r="L69" i="5"/>
  <c r="I69" i="5"/>
  <c r="L68" i="5"/>
  <c r="I68" i="5"/>
  <c r="L67" i="5"/>
  <c r="I67" i="5"/>
  <c r="L66" i="5"/>
  <c r="I66" i="5"/>
  <c r="L64" i="5"/>
  <c r="I64" i="5"/>
  <c r="L63" i="5"/>
  <c r="I63" i="5"/>
  <c r="L62" i="5"/>
  <c r="I62" i="5"/>
  <c r="L61" i="5"/>
  <c r="I61" i="5"/>
  <c r="L60" i="5"/>
  <c r="I60" i="5"/>
  <c r="L59" i="5"/>
  <c r="I59" i="5"/>
  <c r="L57" i="5"/>
  <c r="I57" i="5"/>
  <c r="L56" i="5"/>
  <c r="I56" i="5"/>
  <c r="L55" i="5"/>
  <c r="I55" i="5"/>
  <c r="L54" i="5"/>
  <c r="I54" i="5"/>
  <c r="L53" i="5"/>
  <c r="I53" i="5"/>
  <c r="L52" i="5"/>
  <c r="I52" i="5"/>
  <c r="L50" i="5"/>
  <c r="I50" i="5"/>
  <c r="L49" i="5"/>
  <c r="I49" i="5"/>
  <c r="L48" i="5"/>
  <c r="I48" i="5"/>
  <c r="L47" i="5"/>
  <c r="I47" i="5"/>
  <c r="L46" i="5"/>
  <c r="I46" i="5"/>
  <c r="L45" i="5"/>
  <c r="I45" i="5"/>
  <c r="L43" i="5"/>
  <c r="I43" i="5"/>
  <c r="L42" i="5"/>
  <c r="I42" i="5"/>
  <c r="L41" i="5"/>
  <c r="I41" i="5"/>
  <c r="L40" i="5"/>
  <c r="I40" i="5"/>
  <c r="L39" i="5"/>
  <c r="I39" i="5"/>
  <c r="L38" i="5"/>
  <c r="I38" i="5"/>
  <c r="L36" i="5"/>
  <c r="I36" i="5"/>
  <c r="L35" i="5"/>
  <c r="I35" i="5"/>
  <c r="L34" i="5"/>
  <c r="I34" i="5"/>
  <c r="L33" i="5"/>
  <c r="I33" i="5"/>
  <c r="L32" i="5"/>
  <c r="I32" i="5"/>
  <c r="L31" i="5"/>
  <c r="I31" i="5"/>
  <c r="L30" i="5"/>
  <c r="I30" i="5"/>
  <c r="L29" i="5"/>
  <c r="I29" i="5"/>
  <c r="L28" i="5"/>
  <c r="I28" i="5"/>
  <c r="L27" i="5"/>
  <c r="I27" i="5"/>
  <c r="L26" i="5"/>
  <c r="I26" i="5"/>
  <c r="L25" i="5"/>
  <c r="I25" i="5"/>
  <c r="L24" i="5"/>
  <c r="I24" i="5"/>
  <c r="L23" i="5"/>
  <c r="I23" i="5"/>
  <c r="L22" i="5"/>
  <c r="I22" i="5"/>
  <c r="L21" i="5"/>
  <c r="I21" i="5"/>
  <c r="L20" i="5"/>
  <c r="I20" i="5"/>
  <c r="L19" i="5"/>
  <c r="I19" i="5"/>
  <c r="L18" i="5"/>
  <c r="I18" i="5"/>
  <c r="L17" i="5"/>
  <c r="I17" i="5"/>
  <c r="L15" i="5"/>
  <c r="I15" i="5"/>
  <c r="L14" i="5"/>
  <c r="I14" i="5"/>
  <c r="L13" i="5"/>
  <c r="I13" i="5"/>
  <c r="L12" i="5"/>
  <c r="I12" i="5"/>
  <c r="L11" i="5"/>
  <c r="I11" i="5"/>
  <c r="L10" i="5"/>
  <c r="I10" i="5"/>
  <c r="O8" i="5"/>
  <c r="L8" i="5"/>
  <c r="I8" i="5"/>
  <c r="L7" i="5"/>
  <c r="I7" i="5"/>
  <c r="L6" i="5"/>
  <c r="I6" i="5"/>
  <c r="L5" i="5"/>
  <c r="I5" i="5"/>
  <c r="L4" i="5"/>
  <c r="I4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L3" i="5"/>
  <c r="I3" i="5"/>
  <c r="G3" i="5"/>
  <c r="G4" i="5"/>
  <c r="E3" i="5"/>
  <c r="E4" i="5"/>
  <c r="L2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8" i="4"/>
  <c r="I77" i="4"/>
  <c r="I76" i="4"/>
  <c r="I75" i="4"/>
  <c r="I74" i="4"/>
  <c r="I73" i="4"/>
  <c r="I71" i="4"/>
  <c r="I70" i="4"/>
  <c r="I69" i="4"/>
  <c r="I68" i="4"/>
  <c r="I67" i="4"/>
  <c r="I66" i="4"/>
  <c r="I64" i="4"/>
  <c r="I63" i="4"/>
  <c r="I62" i="4"/>
  <c r="I61" i="4"/>
  <c r="I60" i="4"/>
  <c r="I59" i="4"/>
  <c r="I57" i="4"/>
  <c r="I56" i="4"/>
  <c r="I55" i="4"/>
  <c r="I54" i="4"/>
  <c r="I53" i="4"/>
  <c r="I52" i="4"/>
  <c r="I50" i="4"/>
  <c r="I49" i="4"/>
  <c r="I48" i="4"/>
  <c r="I47" i="4"/>
  <c r="I46" i="4"/>
  <c r="I45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5" i="4"/>
  <c r="I14" i="4"/>
  <c r="I13" i="4"/>
  <c r="I12" i="4"/>
  <c r="I11" i="4"/>
  <c r="I10" i="4"/>
  <c r="I8" i="4"/>
  <c r="I7" i="4"/>
  <c r="I6" i="4"/>
  <c r="I5" i="4"/>
  <c r="I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I3" i="4"/>
  <c r="A3" i="4"/>
  <c r="L2" i="4"/>
  <c r="K2" i="4"/>
  <c r="J2" i="4"/>
  <c r="A2" i="4"/>
  <c r="L150" i="3"/>
  <c r="I150" i="3"/>
  <c r="L149" i="3"/>
  <c r="I149" i="3"/>
  <c r="L148" i="3"/>
  <c r="I148" i="3"/>
  <c r="L147" i="3"/>
  <c r="I147" i="3"/>
  <c r="L146" i="3"/>
  <c r="I146" i="3"/>
  <c r="L145" i="3"/>
  <c r="I145" i="3"/>
  <c r="L144" i="3"/>
  <c r="I144" i="3"/>
  <c r="L143" i="3"/>
  <c r="I143" i="3"/>
  <c r="L142" i="3"/>
  <c r="I142" i="3"/>
  <c r="L141" i="3"/>
  <c r="I141" i="3"/>
  <c r="L140" i="3"/>
  <c r="I140" i="3"/>
  <c r="L139" i="3"/>
  <c r="I139" i="3"/>
  <c r="L138" i="3"/>
  <c r="I138" i="3"/>
  <c r="L137" i="3"/>
  <c r="I137" i="3"/>
  <c r="L136" i="3"/>
  <c r="I136" i="3"/>
  <c r="L135" i="3"/>
  <c r="I135" i="3"/>
  <c r="L134" i="3"/>
  <c r="I134" i="3"/>
  <c r="L133" i="3"/>
  <c r="I133" i="3"/>
  <c r="L132" i="3"/>
  <c r="I132" i="3"/>
  <c r="L131" i="3"/>
  <c r="I131" i="3"/>
  <c r="L130" i="3"/>
  <c r="I130" i="3"/>
  <c r="L129" i="3"/>
  <c r="I129" i="3"/>
  <c r="L128" i="3"/>
  <c r="I128" i="3"/>
  <c r="L127" i="3"/>
  <c r="I127" i="3"/>
  <c r="L126" i="3"/>
  <c r="I126" i="3"/>
  <c r="L125" i="3"/>
  <c r="I125" i="3"/>
  <c r="L124" i="3"/>
  <c r="I124" i="3"/>
  <c r="L123" i="3"/>
  <c r="I123" i="3"/>
  <c r="L122" i="3"/>
  <c r="I122" i="3"/>
  <c r="L121" i="3"/>
  <c r="I121" i="3"/>
  <c r="L120" i="3"/>
  <c r="I120" i="3"/>
  <c r="L119" i="3"/>
  <c r="I119" i="3"/>
  <c r="L118" i="3"/>
  <c r="I118" i="3"/>
  <c r="L117" i="3"/>
  <c r="I117" i="3"/>
  <c r="L116" i="3"/>
  <c r="I116" i="3"/>
  <c r="L115" i="3"/>
  <c r="I115" i="3"/>
  <c r="L114" i="3"/>
  <c r="I114" i="3"/>
  <c r="L113" i="3"/>
  <c r="I113" i="3"/>
  <c r="L112" i="3"/>
  <c r="I112" i="3"/>
  <c r="L111" i="3"/>
  <c r="I111" i="3"/>
  <c r="L110" i="3"/>
  <c r="I110" i="3"/>
  <c r="L109" i="3"/>
  <c r="I109" i="3"/>
  <c r="L108" i="3"/>
  <c r="I108" i="3"/>
  <c r="L107" i="3"/>
  <c r="I107" i="3"/>
  <c r="L106" i="3"/>
  <c r="I106" i="3"/>
  <c r="L105" i="3"/>
  <c r="I105" i="3"/>
  <c r="L104" i="3"/>
  <c r="I104" i="3"/>
  <c r="L103" i="3"/>
  <c r="I103" i="3"/>
  <c r="L102" i="3"/>
  <c r="I102" i="3"/>
  <c r="L101" i="3"/>
  <c r="I101" i="3"/>
  <c r="L100" i="3"/>
  <c r="I100" i="3"/>
  <c r="L99" i="3"/>
  <c r="I99" i="3"/>
  <c r="L98" i="3"/>
  <c r="I98" i="3"/>
  <c r="L97" i="3"/>
  <c r="I97" i="3"/>
  <c r="L96" i="3"/>
  <c r="I96" i="3"/>
  <c r="L95" i="3"/>
  <c r="I95" i="3"/>
  <c r="L94" i="3"/>
  <c r="I94" i="3"/>
  <c r="L93" i="3"/>
  <c r="I93" i="3"/>
  <c r="L92" i="3"/>
  <c r="I92" i="3"/>
  <c r="L91" i="3"/>
  <c r="I91" i="3"/>
  <c r="L90" i="3"/>
  <c r="I90" i="3"/>
  <c r="L89" i="3"/>
  <c r="I89" i="3"/>
  <c r="L88" i="3"/>
  <c r="I88" i="3"/>
  <c r="L87" i="3"/>
  <c r="I87" i="3"/>
  <c r="L86" i="3"/>
  <c r="I86" i="3"/>
  <c r="L85" i="3"/>
  <c r="I85" i="3"/>
  <c r="L84" i="3"/>
  <c r="I84" i="3"/>
  <c r="L83" i="3"/>
  <c r="I83" i="3"/>
  <c r="L82" i="3"/>
  <c r="I82" i="3"/>
  <c r="L81" i="3"/>
  <c r="I81" i="3"/>
  <c r="L80" i="3"/>
  <c r="I80" i="3"/>
  <c r="L78" i="3"/>
  <c r="I78" i="3"/>
  <c r="L77" i="3"/>
  <c r="I77" i="3"/>
  <c r="L76" i="3"/>
  <c r="I76" i="3"/>
  <c r="L75" i="3"/>
  <c r="I75" i="3"/>
  <c r="L74" i="3"/>
  <c r="I74" i="3"/>
  <c r="L73" i="3"/>
  <c r="I73" i="3"/>
  <c r="L71" i="3"/>
  <c r="I71" i="3"/>
  <c r="L70" i="3"/>
  <c r="I70" i="3"/>
  <c r="L69" i="3"/>
  <c r="I69" i="3"/>
  <c r="L68" i="3"/>
  <c r="I68" i="3"/>
  <c r="L67" i="3"/>
  <c r="I67" i="3"/>
  <c r="L66" i="3"/>
  <c r="I66" i="3"/>
  <c r="L64" i="3"/>
  <c r="I64" i="3"/>
  <c r="L63" i="3"/>
  <c r="I63" i="3"/>
  <c r="L62" i="3"/>
  <c r="I62" i="3"/>
  <c r="L61" i="3"/>
  <c r="I61" i="3"/>
  <c r="L60" i="3"/>
  <c r="I60" i="3"/>
  <c r="L59" i="3"/>
  <c r="I59" i="3"/>
  <c r="L57" i="3"/>
  <c r="I57" i="3"/>
  <c r="L56" i="3"/>
  <c r="I56" i="3"/>
  <c r="L55" i="3"/>
  <c r="I55" i="3"/>
  <c r="L54" i="3"/>
  <c r="I54" i="3"/>
  <c r="L53" i="3"/>
  <c r="I53" i="3"/>
  <c r="L52" i="3"/>
  <c r="I52" i="3"/>
  <c r="L50" i="3"/>
  <c r="I50" i="3"/>
  <c r="L49" i="3"/>
  <c r="I49" i="3"/>
  <c r="L48" i="3"/>
  <c r="I48" i="3"/>
  <c r="L47" i="3"/>
  <c r="I47" i="3"/>
  <c r="L46" i="3"/>
  <c r="I46" i="3"/>
  <c r="L45" i="3"/>
  <c r="I45" i="3"/>
  <c r="L43" i="3"/>
  <c r="I43" i="3"/>
  <c r="L42" i="3"/>
  <c r="I42" i="3"/>
  <c r="L41" i="3"/>
  <c r="I41" i="3"/>
  <c r="L40" i="3"/>
  <c r="I40" i="3"/>
  <c r="L39" i="3"/>
  <c r="I39" i="3"/>
  <c r="L38" i="3"/>
  <c r="I38" i="3"/>
  <c r="L36" i="3"/>
  <c r="I36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5" i="3"/>
  <c r="I15" i="3"/>
  <c r="L14" i="3"/>
  <c r="I14" i="3"/>
  <c r="L13" i="3"/>
  <c r="I13" i="3"/>
  <c r="L12" i="3"/>
  <c r="I12" i="3"/>
  <c r="L11" i="3"/>
  <c r="I11" i="3"/>
  <c r="L10" i="3"/>
  <c r="I10" i="3"/>
  <c r="O8" i="3"/>
  <c r="L8" i="3"/>
  <c r="I8" i="3"/>
  <c r="L7" i="3"/>
  <c r="I7" i="3"/>
  <c r="L6" i="3"/>
  <c r="I6" i="3"/>
  <c r="L5" i="3"/>
  <c r="I5" i="3"/>
  <c r="L4" i="3"/>
  <c r="I4" i="3"/>
  <c r="L3" i="3"/>
  <c r="I3" i="3"/>
  <c r="G3" i="3"/>
  <c r="H3" i="3"/>
  <c r="E3" i="3"/>
  <c r="E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L2" i="3"/>
  <c r="K2" i="3"/>
  <c r="J2" i="3"/>
  <c r="A2" i="3"/>
  <c r="L150" i="2"/>
  <c r="I150" i="2"/>
  <c r="L149" i="2"/>
  <c r="I149" i="2"/>
  <c r="L148" i="2"/>
  <c r="I148" i="2"/>
  <c r="L147" i="2"/>
  <c r="I147" i="2"/>
  <c r="L146" i="2"/>
  <c r="I146" i="2"/>
  <c r="L145" i="2"/>
  <c r="I145" i="2"/>
  <c r="L144" i="2"/>
  <c r="I144" i="2"/>
  <c r="L143" i="2"/>
  <c r="I143" i="2"/>
  <c r="L142" i="2"/>
  <c r="I142" i="2"/>
  <c r="L141" i="2"/>
  <c r="I141" i="2"/>
  <c r="L140" i="2"/>
  <c r="I140" i="2"/>
  <c r="L139" i="2"/>
  <c r="I139" i="2"/>
  <c r="L138" i="2"/>
  <c r="I138" i="2"/>
  <c r="L137" i="2"/>
  <c r="I137" i="2"/>
  <c r="L136" i="2"/>
  <c r="I136" i="2"/>
  <c r="L135" i="2"/>
  <c r="I135" i="2"/>
  <c r="L134" i="2"/>
  <c r="I134" i="2"/>
  <c r="L133" i="2"/>
  <c r="I133" i="2"/>
  <c r="L132" i="2"/>
  <c r="I132" i="2"/>
  <c r="L131" i="2"/>
  <c r="I131" i="2"/>
  <c r="L130" i="2"/>
  <c r="I130" i="2"/>
  <c r="L129" i="2"/>
  <c r="I129" i="2"/>
  <c r="L128" i="2"/>
  <c r="I128" i="2"/>
  <c r="L127" i="2"/>
  <c r="I127" i="2"/>
  <c r="L126" i="2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8" i="2"/>
  <c r="I78" i="2"/>
  <c r="L77" i="2"/>
  <c r="I77" i="2"/>
  <c r="L76" i="2"/>
  <c r="I76" i="2"/>
  <c r="L75" i="2"/>
  <c r="I75" i="2"/>
  <c r="L74" i="2"/>
  <c r="I74" i="2"/>
  <c r="L73" i="2"/>
  <c r="I73" i="2"/>
  <c r="L71" i="2"/>
  <c r="I71" i="2"/>
  <c r="L70" i="2"/>
  <c r="I70" i="2"/>
  <c r="L69" i="2"/>
  <c r="I69" i="2"/>
  <c r="L68" i="2"/>
  <c r="I68" i="2"/>
  <c r="L67" i="2"/>
  <c r="I67" i="2"/>
  <c r="L66" i="2"/>
  <c r="I66" i="2"/>
  <c r="L64" i="2"/>
  <c r="I64" i="2"/>
  <c r="L63" i="2"/>
  <c r="I63" i="2"/>
  <c r="L62" i="2"/>
  <c r="I62" i="2"/>
  <c r="L61" i="2"/>
  <c r="I61" i="2"/>
  <c r="L60" i="2"/>
  <c r="I60" i="2"/>
  <c r="L59" i="2"/>
  <c r="I59" i="2"/>
  <c r="L57" i="2"/>
  <c r="I57" i="2"/>
  <c r="L56" i="2"/>
  <c r="I56" i="2"/>
  <c r="L55" i="2"/>
  <c r="I55" i="2"/>
  <c r="L54" i="2"/>
  <c r="I54" i="2"/>
  <c r="L53" i="2"/>
  <c r="I53" i="2"/>
  <c r="L52" i="2"/>
  <c r="I52" i="2"/>
  <c r="L50" i="2"/>
  <c r="I50" i="2"/>
  <c r="L49" i="2"/>
  <c r="I49" i="2"/>
  <c r="L48" i="2"/>
  <c r="I48" i="2"/>
  <c r="L47" i="2"/>
  <c r="I47" i="2"/>
  <c r="L46" i="2"/>
  <c r="I46" i="2"/>
  <c r="L45" i="2"/>
  <c r="I45" i="2"/>
  <c r="L43" i="2"/>
  <c r="I43" i="2"/>
  <c r="L42" i="2"/>
  <c r="I42" i="2"/>
  <c r="L41" i="2"/>
  <c r="I41" i="2"/>
  <c r="L40" i="2"/>
  <c r="I40" i="2"/>
  <c r="L39" i="2"/>
  <c r="I39" i="2"/>
  <c r="L38" i="2"/>
  <c r="I38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I20" i="2"/>
  <c r="L19" i="2"/>
  <c r="I19" i="2"/>
  <c r="L18" i="2"/>
  <c r="I18" i="2"/>
  <c r="L17" i="2"/>
  <c r="I17" i="2"/>
  <c r="L15" i="2"/>
  <c r="I15" i="2"/>
  <c r="L14" i="2"/>
  <c r="I14" i="2"/>
  <c r="L13" i="2"/>
  <c r="I13" i="2"/>
  <c r="L12" i="2"/>
  <c r="I12" i="2"/>
  <c r="L11" i="2"/>
  <c r="I11" i="2"/>
  <c r="L10" i="2"/>
  <c r="I10" i="2"/>
  <c r="O8" i="2"/>
  <c r="I8" i="2"/>
  <c r="I7" i="2"/>
  <c r="I6" i="2"/>
  <c r="I5" i="2"/>
  <c r="I4" i="2"/>
  <c r="I3" i="2"/>
  <c r="G3" i="2"/>
  <c r="H3" i="2"/>
  <c r="E3" i="2"/>
  <c r="F3" i="2"/>
  <c r="L2" i="2"/>
  <c r="K2" i="2"/>
  <c r="J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F3" i="5"/>
  <c r="H3" i="5"/>
  <c r="H4" i="4"/>
  <c r="F3" i="4"/>
  <c r="H3" i="4"/>
  <c r="G4" i="3"/>
  <c r="G5" i="3"/>
  <c r="G6" i="3"/>
  <c r="G4" i="2"/>
  <c r="H4" i="2"/>
  <c r="G5" i="5"/>
  <c r="H4" i="5"/>
  <c r="E5" i="5"/>
  <c r="F4" i="5"/>
  <c r="F4" i="4"/>
  <c r="F4" i="3"/>
  <c r="E5" i="3"/>
  <c r="F3" i="3"/>
  <c r="J3" i="3"/>
  <c r="K3" i="3"/>
  <c r="J3" i="2"/>
  <c r="K3" i="2"/>
  <c r="L3" i="2"/>
  <c r="E4" i="2"/>
  <c r="O8" i="1"/>
  <c r="J3" i="5"/>
  <c r="K3" i="5"/>
  <c r="J3" i="4"/>
  <c r="K3" i="4"/>
  <c r="H5" i="4"/>
  <c r="J4" i="4"/>
  <c r="K4" i="4"/>
  <c r="H5" i="3"/>
  <c r="H4" i="3"/>
  <c r="J4" i="3"/>
  <c r="K4" i="3"/>
  <c r="G5" i="2"/>
  <c r="H5" i="2"/>
  <c r="G6" i="5"/>
  <c r="H5" i="5"/>
  <c r="J4" i="5"/>
  <c r="K4" i="5"/>
  <c r="E6" i="5"/>
  <c r="F5" i="5"/>
  <c r="F5" i="4"/>
  <c r="H6" i="4"/>
  <c r="E6" i="3"/>
  <c r="F5" i="3"/>
  <c r="G7" i="3"/>
  <c r="H6" i="3"/>
  <c r="F4" i="2"/>
  <c r="J4" i="2"/>
  <c r="K4" i="2"/>
  <c r="L4" i="2"/>
  <c r="E5" i="2"/>
  <c r="A121" i="1"/>
  <c r="I121" i="1"/>
  <c r="L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L10" i="1"/>
  <c r="L11" i="1"/>
  <c r="L12" i="1"/>
  <c r="L13" i="1"/>
  <c r="L14" i="1"/>
  <c r="L15" i="1"/>
  <c r="L17" i="1"/>
  <c r="L18" i="1"/>
  <c r="L19" i="1"/>
  <c r="L20" i="1"/>
  <c r="L21" i="1"/>
  <c r="L22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5" i="1"/>
  <c r="L46" i="1"/>
  <c r="L47" i="1"/>
  <c r="L48" i="1"/>
  <c r="L49" i="1"/>
  <c r="L50" i="1"/>
  <c r="L52" i="1"/>
  <c r="L53" i="1"/>
  <c r="L54" i="1"/>
  <c r="L55" i="1"/>
  <c r="L56" i="1"/>
  <c r="L57" i="1"/>
  <c r="L59" i="1"/>
  <c r="L60" i="1"/>
  <c r="L61" i="1"/>
  <c r="L62" i="1"/>
  <c r="L63" i="1"/>
  <c r="L64" i="1"/>
  <c r="L66" i="1"/>
  <c r="L67" i="1"/>
  <c r="L68" i="1"/>
  <c r="L69" i="1"/>
  <c r="L70" i="1"/>
  <c r="L71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3" i="1"/>
  <c r="I4" i="1"/>
  <c r="I5" i="1"/>
  <c r="I6" i="1"/>
  <c r="I7" i="1"/>
  <c r="I8" i="1"/>
  <c r="L3" i="1"/>
  <c r="L4" i="1"/>
  <c r="L5" i="1"/>
  <c r="L6" i="1"/>
  <c r="L7" i="1"/>
  <c r="L8" i="1"/>
  <c r="G3" i="1"/>
  <c r="G4" i="1"/>
  <c r="G5" i="1"/>
  <c r="G6" i="1"/>
  <c r="G7" i="1"/>
  <c r="G8" i="1"/>
  <c r="G9" i="1"/>
  <c r="G10" i="1"/>
  <c r="E3" i="1"/>
  <c r="F3" i="1"/>
  <c r="L2" i="1"/>
  <c r="K2" i="1"/>
  <c r="J2" i="1"/>
  <c r="J5" i="5"/>
  <c r="K5" i="5"/>
  <c r="J5" i="4"/>
  <c r="K5" i="4"/>
  <c r="J5" i="3"/>
  <c r="K5" i="3"/>
  <c r="G6" i="2"/>
  <c r="G7" i="2"/>
  <c r="E7" i="5"/>
  <c r="F6" i="5"/>
  <c r="G7" i="5"/>
  <c r="H6" i="5"/>
  <c r="H7" i="4"/>
  <c r="F6" i="4"/>
  <c r="J6" i="4"/>
  <c r="K6" i="4"/>
  <c r="G8" i="3"/>
  <c r="H7" i="3"/>
  <c r="E7" i="3"/>
  <c r="F6" i="3"/>
  <c r="J6" i="3"/>
  <c r="K6" i="3"/>
  <c r="E6" i="2"/>
  <c r="F5" i="2"/>
  <c r="J5" i="2"/>
  <c r="K5" i="2"/>
  <c r="L5" i="2"/>
  <c r="G11" i="1"/>
  <c r="H10" i="1"/>
  <c r="E4" i="1"/>
  <c r="E5" i="1"/>
  <c r="E6" i="1"/>
  <c r="E7" i="1"/>
  <c r="E8" i="1"/>
  <c r="H3" i="1"/>
  <c r="J3" i="1"/>
  <c r="K3" i="1"/>
  <c r="H5" i="1"/>
  <c r="H4" i="1"/>
  <c r="H6" i="2"/>
  <c r="G8" i="5"/>
  <c r="H7" i="5"/>
  <c r="J6" i="5"/>
  <c r="K6" i="5"/>
  <c r="E8" i="5"/>
  <c r="F7" i="5"/>
  <c r="F7" i="4"/>
  <c r="J7" i="4"/>
  <c r="K7" i="4"/>
  <c r="H8" i="4"/>
  <c r="E8" i="3"/>
  <c r="I9" i="3"/>
  <c r="F7" i="3"/>
  <c r="J7" i="3"/>
  <c r="K7" i="3"/>
  <c r="H8" i="3"/>
  <c r="G9" i="3"/>
  <c r="E7" i="2"/>
  <c r="F6" i="2"/>
  <c r="G8" i="2"/>
  <c r="H7" i="2"/>
  <c r="E9" i="1"/>
  <c r="E10" i="1"/>
  <c r="I9" i="1"/>
  <c r="G12" i="1"/>
  <c r="H11" i="1"/>
  <c r="F4" i="1"/>
  <c r="J4" i="1"/>
  <c r="K4" i="1"/>
  <c r="H6" i="1"/>
  <c r="I9" i="5"/>
  <c r="J6" i="2"/>
  <c r="K6" i="2"/>
  <c r="L6" i="2"/>
  <c r="E9" i="5"/>
  <c r="F8" i="5"/>
  <c r="J7" i="5"/>
  <c r="K7" i="5"/>
  <c r="G9" i="5"/>
  <c r="H8" i="5"/>
  <c r="H9" i="4"/>
  <c r="F8" i="4"/>
  <c r="J8" i="4"/>
  <c r="K8" i="4"/>
  <c r="E9" i="3"/>
  <c r="F8" i="3"/>
  <c r="J8" i="3"/>
  <c r="K8" i="3"/>
  <c r="G10" i="3"/>
  <c r="H9" i="3"/>
  <c r="E8" i="2"/>
  <c r="I9" i="2"/>
  <c r="F7" i="2"/>
  <c r="J7" i="2"/>
  <c r="K7" i="2"/>
  <c r="L7" i="2"/>
  <c r="H8" i="2"/>
  <c r="G9" i="2"/>
  <c r="G13" i="1"/>
  <c r="H12" i="1"/>
  <c r="E11" i="1"/>
  <c r="F10" i="1"/>
  <c r="J10" i="1"/>
  <c r="K10" i="1"/>
  <c r="F5" i="1"/>
  <c r="J5" i="1"/>
  <c r="K5" i="1"/>
  <c r="H7" i="1"/>
  <c r="J8" i="5"/>
  <c r="K8" i="5"/>
  <c r="G10" i="5"/>
  <c r="H9" i="5"/>
  <c r="E10" i="5"/>
  <c r="F9" i="5"/>
  <c r="F9" i="4"/>
  <c r="J9" i="4"/>
  <c r="H10" i="4"/>
  <c r="G11" i="3"/>
  <c r="H10" i="3"/>
  <c r="E10" i="3"/>
  <c r="F9" i="3"/>
  <c r="J9" i="3"/>
  <c r="K9" i="3"/>
  <c r="L9" i="3"/>
  <c r="G10" i="2"/>
  <c r="H9" i="2"/>
  <c r="E9" i="2"/>
  <c r="F8" i="2"/>
  <c r="J8" i="2"/>
  <c r="K8" i="2"/>
  <c r="L8" i="2"/>
  <c r="E12" i="1"/>
  <c r="F11" i="1"/>
  <c r="J11" i="1"/>
  <c r="K11" i="1"/>
  <c r="G14" i="1"/>
  <c r="H13" i="1"/>
  <c r="F6" i="1"/>
  <c r="J6" i="1"/>
  <c r="K6" i="1"/>
  <c r="H8" i="1"/>
  <c r="H9" i="1"/>
  <c r="F7" i="1"/>
  <c r="J7" i="1"/>
  <c r="K7" i="1"/>
  <c r="J9" i="5"/>
  <c r="K9" i="5"/>
  <c r="L9" i="5"/>
  <c r="E11" i="5"/>
  <c r="F10" i="5"/>
  <c r="G11" i="5"/>
  <c r="H10" i="5"/>
  <c r="H11" i="4"/>
  <c r="F10" i="4"/>
  <c r="J10" i="4"/>
  <c r="K10" i="4"/>
  <c r="E11" i="3"/>
  <c r="F10" i="3"/>
  <c r="J10" i="3"/>
  <c r="K10" i="3"/>
  <c r="G12" i="3"/>
  <c r="H11" i="3"/>
  <c r="E10" i="2"/>
  <c r="F9" i="2"/>
  <c r="J9" i="2"/>
  <c r="K9" i="2"/>
  <c r="L9" i="2"/>
  <c r="G11" i="2"/>
  <c r="H10" i="2"/>
  <c r="G15" i="1"/>
  <c r="H14" i="1"/>
  <c r="E13" i="1"/>
  <c r="F12" i="1"/>
  <c r="J12" i="1"/>
  <c r="K12" i="1"/>
  <c r="F8" i="1"/>
  <c r="J8" i="1"/>
  <c r="K8" i="1"/>
  <c r="F9" i="1"/>
  <c r="J9" i="1"/>
  <c r="K9" i="1"/>
  <c r="L9" i="1"/>
  <c r="J10" i="5"/>
  <c r="K10" i="5"/>
  <c r="G12" i="5"/>
  <c r="H11" i="5"/>
  <c r="E12" i="5"/>
  <c r="F11" i="5"/>
  <c r="F11" i="4"/>
  <c r="J11" i="4"/>
  <c r="K11" i="4"/>
  <c r="H12" i="4"/>
  <c r="H12" i="3"/>
  <c r="G13" i="3"/>
  <c r="E12" i="3"/>
  <c r="F11" i="3"/>
  <c r="J11" i="3"/>
  <c r="K11" i="3"/>
  <c r="E11" i="2"/>
  <c r="F10" i="2"/>
  <c r="J10" i="2"/>
  <c r="K10" i="2"/>
  <c r="G12" i="2"/>
  <c r="H11" i="2"/>
  <c r="G16" i="1"/>
  <c r="H15" i="1"/>
  <c r="E14" i="1"/>
  <c r="F13" i="1"/>
  <c r="J13" i="1"/>
  <c r="K13" i="1"/>
  <c r="J11" i="5"/>
  <c r="K11" i="5"/>
  <c r="E13" i="5"/>
  <c r="F12" i="5"/>
  <c r="G13" i="5"/>
  <c r="H12" i="5"/>
  <c r="H13" i="4"/>
  <c r="F12" i="4"/>
  <c r="J12" i="4"/>
  <c r="K12" i="4"/>
  <c r="E13" i="3"/>
  <c r="F12" i="3"/>
  <c r="J12" i="3"/>
  <c r="K12" i="3"/>
  <c r="G14" i="3"/>
  <c r="H13" i="3"/>
  <c r="H12" i="2"/>
  <c r="G13" i="2"/>
  <c r="E12" i="2"/>
  <c r="F11" i="2"/>
  <c r="J11" i="2"/>
  <c r="K11" i="2"/>
  <c r="G17" i="1"/>
  <c r="H16" i="1"/>
  <c r="E15" i="1"/>
  <c r="I16" i="1"/>
  <c r="F14" i="1"/>
  <c r="J14" i="1"/>
  <c r="K14" i="1"/>
  <c r="J12" i="5"/>
  <c r="K12" i="5"/>
  <c r="G14" i="5"/>
  <c r="H13" i="5"/>
  <c r="E14" i="5"/>
  <c r="F13" i="5"/>
  <c r="F13" i="4"/>
  <c r="J13" i="4"/>
  <c r="K13" i="4"/>
  <c r="H14" i="4"/>
  <c r="G15" i="3"/>
  <c r="H14" i="3"/>
  <c r="E14" i="3"/>
  <c r="F13" i="3"/>
  <c r="J13" i="3"/>
  <c r="K13" i="3"/>
  <c r="E13" i="2"/>
  <c r="F12" i="2"/>
  <c r="J12" i="2"/>
  <c r="K12" i="2"/>
  <c r="G14" i="2"/>
  <c r="H13" i="2"/>
  <c r="G18" i="1"/>
  <c r="H17" i="1"/>
  <c r="E16" i="1"/>
  <c r="F15" i="1"/>
  <c r="J15" i="1"/>
  <c r="K15" i="1"/>
  <c r="J13" i="5"/>
  <c r="K13" i="5"/>
  <c r="E15" i="5"/>
  <c r="F14" i="5"/>
  <c r="G15" i="5"/>
  <c r="H14" i="5"/>
  <c r="H15" i="4"/>
  <c r="F14" i="4"/>
  <c r="J14" i="4"/>
  <c r="K14" i="4"/>
  <c r="E15" i="3"/>
  <c r="I16" i="3"/>
  <c r="F14" i="3"/>
  <c r="J14" i="3"/>
  <c r="K14" i="3"/>
  <c r="G16" i="3"/>
  <c r="H15" i="3"/>
  <c r="E14" i="2"/>
  <c r="F13" i="2"/>
  <c r="J13" i="2"/>
  <c r="K13" i="2"/>
  <c r="G15" i="2"/>
  <c r="H14" i="2"/>
  <c r="G19" i="1"/>
  <c r="H18" i="1"/>
  <c r="E17" i="1"/>
  <c r="F16" i="1"/>
  <c r="J16" i="1"/>
  <c r="K16" i="1"/>
  <c r="L16" i="1"/>
  <c r="I16" i="5"/>
  <c r="G16" i="5"/>
  <c r="H15" i="5"/>
  <c r="J14" i="5"/>
  <c r="K14" i="5"/>
  <c r="E16" i="5"/>
  <c r="F15" i="5"/>
  <c r="F15" i="4"/>
  <c r="J15" i="4"/>
  <c r="K15" i="4"/>
  <c r="H16" i="4"/>
  <c r="G17" i="3"/>
  <c r="H16" i="3"/>
  <c r="E16" i="3"/>
  <c r="F15" i="3"/>
  <c r="J15" i="3"/>
  <c r="K15" i="3"/>
  <c r="G16" i="2"/>
  <c r="H15" i="2"/>
  <c r="F14" i="2"/>
  <c r="J14" i="2"/>
  <c r="K14" i="2"/>
  <c r="E15" i="2"/>
  <c r="I16" i="2"/>
  <c r="G20" i="1"/>
  <c r="H19" i="1"/>
  <c r="E18" i="1"/>
  <c r="F17" i="1"/>
  <c r="J17" i="1"/>
  <c r="K17" i="1"/>
  <c r="E17" i="5"/>
  <c r="F16" i="5"/>
  <c r="J15" i="5"/>
  <c r="K15" i="5"/>
  <c r="G17" i="5"/>
  <c r="H16" i="5"/>
  <c r="H17" i="4"/>
  <c r="F16" i="4"/>
  <c r="J16" i="4"/>
  <c r="E17" i="3"/>
  <c r="F16" i="3"/>
  <c r="J16" i="3"/>
  <c r="K16" i="3"/>
  <c r="L16" i="3"/>
  <c r="G18" i="3"/>
  <c r="H17" i="3"/>
  <c r="E16" i="2"/>
  <c r="F15" i="2"/>
  <c r="J15" i="2"/>
  <c r="K15" i="2"/>
  <c r="G17" i="2"/>
  <c r="H16" i="2"/>
  <c r="G21" i="1"/>
  <c r="H20" i="1"/>
  <c r="E19" i="1"/>
  <c r="F18" i="1"/>
  <c r="J18" i="1"/>
  <c r="K18" i="1"/>
  <c r="J16" i="5"/>
  <c r="K16" i="5"/>
  <c r="L16" i="5"/>
  <c r="G18" i="5"/>
  <c r="H17" i="5"/>
  <c r="E18" i="5"/>
  <c r="F17" i="5"/>
  <c r="F17" i="4"/>
  <c r="J17" i="4"/>
  <c r="K17" i="4"/>
  <c r="H18" i="4"/>
  <c r="G19" i="3"/>
  <c r="H18" i="3"/>
  <c r="E18" i="3"/>
  <c r="F17" i="3"/>
  <c r="J17" i="3"/>
  <c r="K17" i="3"/>
  <c r="G18" i="2"/>
  <c r="H17" i="2"/>
  <c r="E17" i="2"/>
  <c r="F16" i="2"/>
  <c r="J16" i="2"/>
  <c r="K16" i="2"/>
  <c r="L16" i="2"/>
  <c r="G22" i="1"/>
  <c r="H21" i="1"/>
  <c r="E20" i="1"/>
  <c r="F19" i="1"/>
  <c r="J19" i="1"/>
  <c r="K19" i="1"/>
  <c r="J17" i="5"/>
  <c r="K17" i="5"/>
  <c r="E19" i="5"/>
  <c r="F18" i="5"/>
  <c r="G19" i="5"/>
  <c r="H18" i="5"/>
  <c r="H19" i="4"/>
  <c r="F18" i="4"/>
  <c r="J18" i="4"/>
  <c r="K18" i="4"/>
  <c r="E19" i="3"/>
  <c r="F18" i="3"/>
  <c r="J18" i="3"/>
  <c r="K18" i="3"/>
  <c r="G20" i="3"/>
  <c r="H19" i="3"/>
  <c r="E18" i="2"/>
  <c r="F17" i="2"/>
  <c r="J17" i="2"/>
  <c r="K17" i="2"/>
  <c r="G19" i="2"/>
  <c r="H18" i="2"/>
  <c r="G23" i="1"/>
  <c r="H22" i="1"/>
  <c r="E21" i="1"/>
  <c r="F20" i="1"/>
  <c r="J20" i="1"/>
  <c r="K20" i="1"/>
  <c r="J18" i="5"/>
  <c r="K18" i="5"/>
  <c r="G20" i="5"/>
  <c r="H19" i="5"/>
  <c r="E20" i="5"/>
  <c r="F19" i="5"/>
  <c r="F19" i="4"/>
  <c r="J19" i="4"/>
  <c r="K19" i="4"/>
  <c r="H20" i="4"/>
  <c r="E20" i="3"/>
  <c r="F19" i="3"/>
  <c r="J19" i="3"/>
  <c r="K19" i="3"/>
  <c r="G21" i="3"/>
  <c r="H20" i="3"/>
  <c r="G20" i="2"/>
  <c r="H19" i="2"/>
  <c r="E19" i="2"/>
  <c r="F18" i="2"/>
  <c r="J18" i="2"/>
  <c r="K18" i="2"/>
  <c r="G24" i="1"/>
  <c r="H23" i="1"/>
  <c r="E22" i="1"/>
  <c r="F21" i="1"/>
  <c r="J21" i="1"/>
  <c r="K21" i="1"/>
  <c r="J19" i="5"/>
  <c r="K19" i="5"/>
  <c r="E21" i="5"/>
  <c r="F20" i="5"/>
  <c r="G21" i="5"/>
  <c r="H20" i="5"/>
  <c r="H21" i="4"/>
  <c r="F20" i="4"/>
  <c r="J20" i="4"/>
  <c r="K20" i="4"/>
  <c r="E21" i="3"/>
  <c r="F20" i="3"/>
  <c r="J20" i="3"/>
  <c r="K20" i="3"/>
  <c r="G22" i="3"/>
  <c r="H21" i="3"/>
  <c r="E20" i="2"/>
  <c r="F19" i="2"/>
  <c r="J19" i="2"/>
  <c r="K19" i="2"/>
  <c r="H20" i="2"/>
  <c r="G21" i="2"/>
  <c r="G25" i="1"/>
  <c r="H24" i="1"/>
  <c r="E23" i="1"/>
  <c r="I23" i="1"/>
  <c r="F22" i="1"/>
  <c r="J22" i="1"/>
  <c r="K22" i="1"/>
  <c r="J20" i="5"/>
  <c r="K20" i="5"/>
  <c r="G22" i="5"/>
  <c r="H21" i="5"/>
  <c r="E22" i="5"/>
  <c r="F21" i="5"/>
  <c r="F21" i="4"/>
  <c r="J21" i="4"/>
  <c r="K21" i="4"/>
  <c r="H22" i="4"/>
  <c r="G23" i="3"/>
  <c r="H22" i="3"/>
  <c r="E22" i="3"/>
  <c r="F21" i="3"/>
  <c r="J21" i="3"/>
  <c r="K21" i="3"/>
  <c r="G22" i="2"/>
  <c r="H21" i="2"/>
  <c r="E21" i="2"/>
  <c r="F20" i="2"/>
  <c r="J20" i="2"/>
  <c r="K20" i="2"/>
  <c r="G26" i="1"/>
  <c r="H25" i="1"/>
  <c r="E24" i="1"/>
  <c r="F23" i="1"/>
  <c r="J23" i="1"/>
  <c r="K23" i="1"/>
  <c r="L23" i="1"/>
  <c r="J21" i="5"/>
  <c r="K21" i="5"/>
  <c r="E23" i="5"/>
  <c r="F22" i="5"/>
  <c r="G23" i="5"/>
  <c r="H22" i="5"/>
  <c r="H23" i="4"/>
  <c r="F22" i="4"/>
  <c r="J22" i="4"/>
  <c r="K22" i="4"/>
  <c r="F22" i="3"/>
  <c r="J22" i="3"/>
  <c r="K22" i="3"/>
  <c r="E23" i="3"/>
  <c r="G24" i="3"/>
  <c r="H23" i="3"/>
  <c r="E22" i="2"/>
  <c r="F21" i="2"/>
  <c r="J21" i="2"/>
  <c r="K21" i="2"/>
  <c r="G23" i="2"/>
  <c r="H22" i="2"/>
  <c r="F24" i="1"/>
  <c r="J24" i="1"/>
  <c r="K24" i="1"/>
  <c r="E25" i="1"/>
  <c r="G27" i="1"/>
  <c r="H26" i="1"/>
  <c r="J22" i="5"/>
  <c r="K22" i="5"/>
  <c r="G24" i="5"/>
  <c r="H23" i="5"/>
  <c r="E24" i="5"/>
  <c r="F23" i="5"/>
  <c r="F23" i="4"/>
  <c r="J23" i="4"/>
  <c r="K23" i="4"/>
  <c r="H24" i="4"/>
  <c r="H24" i="3"/>
  <c r="G25" i="3"/>
  <c r="E24" i="3"/>
  <c r="F23" i="3"/>
  <c r="J23" i="3"/>
  <c r="K23" i="3"/>
  <c r="E23" i="2"/>
  <c r="F22" i="2"/>
  <c r="J22" i="2"/>
  <c r="K22" i="2"/>
  <c r="G24" i="2"/>
  <c r="H23" i="2"/>
  <c r="G28" i="1"/>
  <c r="H27" i="1"/>
  <c r="E26" i="1"/>
  <c r="F25" i="1"/>
  <c r="J25" i="1"/>
  <c r="K25" i="1"/>
  <c r="J23" i="5"/>
  <c r="K23" i="5"/>
  <c r="E25" i="5"/>
  <c r="F24" i="5"/>
  <c r="G25" i="5"/>
  <c r="H24" i="5"/>
  <c r="H25" i="4"/>
  <c r="F24" i="4"/>
  <c r="J24" i="4"/>
  <c r="K24" i="4"/>
  <c r="E25" i="3"/>
  <c r="F24" i="3"/>
  <c r="J24" i="3"/>
  <c r="K24" i="3"/>
  <c r="G26" i="3"/>
  <c r="H25" i="3"/>
  <c r="G25" i="2"/>
  <c r="H24" i="2"/>
  <c r="E24" i="2"/>
  <c r="F23" i="2"/>
  <c r="J23" i="2"/>
  <c r="K23" i="2"/>
  <c r="E27" i="1"/>
  <c r="F26" i="1"/>
  <c r="J26" i="1"/>
  <c r="K26" i="1"/>
  <c r="G29" i="1"/>
  <c r="H28" i="1"/>
  <c r="J24" i="5"/>
  <c r="K24" i="5"/>
  <c r="G26" i="5"/>
  <c r="H25" i="5"/>
  <c r="F25" i="5"/>
  <c r="E26" i="5"/>
  <c r="F25" i="4"/>
  <c r="J25" i="4"/>
  <c r="K25" i="4"/>
  <c r="H26" i="4"/>
  <c r="E26" i="3"/>
  <c r="F25" i="3"/>
  <c r="J25" i="3"/>
  <c r="K25" i="3"/>
  <c r="G27" i="3"/>
  <c r="H26" i="3"/>
  <c r="E25" i="2"/>
  <c r="F24" i="2"/>
  <c r="J24" i="2"/>
  <c r="K24" i="2"/>
  <c r="G26" i="2"/>
  <c r="H25" i="2"/>
  <c r="F27" i="1"/>
  <c r="J27" i="1"/>
  <c r="K27" i="1"/>
  <c r="E28" i="1"/>
  <c r="H29" i="1"/>
  <c r="G30" i="1"/>
  <c r="E27" i="5"/>
  <c r="F26" i="5"/>
  <c r="J25" i="5"/>
  <c r="K25" i="5"/>
  <c r="G27" i="5"/>
  <c r="H26" i="5"/>
  <c r="H27" i="4"/>
  <c r="F26" i="4"/>
  <c r="J26" i="4"/>
  <c r="K26" i="4"/>
  <c r="G28" i="3"/>
  <c r="H27" i="3"/>
  <c r="F26" i="3"/>
  <c r="J26" i="3"/>
  <c r="K26" i="3"/>
  <c r="E27" i="3"/>
  <c r="G27" i="2"/>
  <c r="H26" i="2"/>
  <c r="E26" i="2"/>
  <c r="F25" i="2"/>
  <c r="J25" i="2"/>
  <c r="K25" i="2"/>
  <c r="G31" i="1"/>
  <c r="H30" i="1"/>
  <c r="E29" i="1"/>
  <c r="F28" i="1"/>
  <c r="J28" i="1"/>
  <c r="K28" i="1"/>
  <c r="J26" i="5"/>
  <c r="K26" i="5"/>
  <c r="H27" i="5"/>
  <c r="G28" i="5"/>
  <c r="F27" i="5"/>
  <c r="E28" i="5"/>
  <c r="F27" i="4"/>
  <c r="J27" i="4"/>
  <c r="K27" i="4"/>
  <c r="H28" i="4"/>
  <c r="E28" i="3"/>
  <c r="F27" i="3"/>
  <c r="J27" i="3"/>
  <c r="K27" i="3"/>
  <c r="G29" i="3"/>
  <c r="H28" i="3"/>
  <c r="E27" i="2"/>
  <c r="F26" i="2"/>
  <c r="J26" i="2"/>
  <c r="K26" i="2"/>
  <c r="G28" i="2"/>
  <c r="H27" i="2"/>
  <c r="G32" i="1"/>
  <c r="H31" i="1"/>
  <c r="I30" i="1"/>
  <c r="F29" i="1"/>
  <c r="J29" i="1"/>
  <c r="K29" i="1"/>
  <c r="E30" i="1"/>
  <c r="J27" i="5"/>
  <c r="K27" i="5"/>
  <c r="G29" i="5"/>
  <c r="H28" i="5"/>
  <c r="E29" i="5"/>
  <c r="F28" i="5"/>
  <c r="H29" i="4"/>
  <c r="F28" i="4"/>
  <c r="J28" i="4"/>
  <c r="K28" i="4"/>
  <c r="G30" i="3"/>
  <c r="H29" i="3"/>
  <c r="E29" i="3"/>
  <c r="F28" i="3"/>
  <c r="J28" i="3"/>
  <c r="K28" i="3"/>
  <c r="G29" i="2"/>
  <c r="H28" i="2"/>
  <c r="E28" i="2"/>
  <c r="F27" i="2"/>
  <c r="J27" i="2"/>
  <c r="K27" i="2"/>
  <c r="F30" i="1"/>
  <c r="J30" i="1"/>
  <c r="K30" i="1"/>
  <c r="L30" i="1"/>
  <c r="E31" i="1"/>
  <c r="G33" i="1"/>
  <c r="H32" i="1"/>
  <c r="J28" i="5"/>
  <c r="K28" i="5"/>
  <c r="E30" i="5"/>
  <c r="F29" i="5"/>
  <c r="H29" i="5"/>
  <c r="G30" i="5"/>
  <c r="F29" i="4"/>
  <c r="J29" i="4"/>
  <c r="K29" i="4"/>
  <c r="H30" i="4"/>
  <c r="E30" i="3"/>
  <c r="F29" i="3"/>
  <c r="J29" i="3"/>
  <c r="K29" i="3"/>
  <c r="G31" i="3"/>
  <c r="H30" i="3"/>
  <c r="E29" i="2"/>
  <c r="F28" i="2"/>
  <c r="J28" i="2"/>
  <c r="K28" i="2"/>
  <c r="G30" i="2"/>
  <c r="H29" i="2"/>
  <c r="H33" i="1"/>
  <c r="G34" i="1"/>
  <c r="F31" i="1"/>
  <c r="J31" i="1"/>
  <c r="K31" i="1"/>
  <c r="E32" i="1"/>
  <c r="J29" i="5"/>
  <c r="K29" i="5"/>
  <c r="G31" i="5"/>
  <c r="H30" i="5"/>
  <c r="E31" i="5"/>
  <c r="F30" i="5"/>
  <c r="H31" i="4"/>
  <c r="F30" i="4"/>
  <c r="J30" i="4"/>
  <c r="K30" i="4"/>
  <c r="G32" i="3"/>
  <c r="H31" i="3"/>
  <c r="F30" i="3"/>
  <c r="J30" i="3"/>
  <c r="K30" i="3"/>
  <c r="E31" i="3"/>
  <c r="G31" i="2"/>
  <c r="H30" i="2"/>
  <c r="E30" i="2"/>
  <c r="F29" i="2"/>
  <c r="J29" i="2"/>
  <c r="K29" i="2"/>
  <c r="F32" i="1"/>
  <c r="J32" i="1"/>
  <c r="K32" i="1"/>
  <c r="E33" i="1"/>
  <c r="H34" i="1"/>
  <c r="G35" i="1"/>
  <c r="J30" i="5"/>
  <c r="K30" i="5"/>
  <c r="E32" i="5"/>
  <c r="F31" i="5"/>
  <c r="G32" i="5"/>
  <c r="H31" i="5"/>
  <c r="F31" i="4"/>
  <c r="J31" i="4"/>
  <c r="K31" i="4"/>
  <c r="H32" i="4"/>
  <c r="E32" i="3"/>
  <c r="F31" i="3"/>
  <c r="J31" i="3"/>
  <c r="K31" i="3"/>
  <c r="G33" i="3"/>
  <c r="H32" i="3"/>
  <c r="E31" i="2"/>
  <c r="F30" i="2"/>
  <c r="J30" i="2"/>
  <c r="K30" i="2"/>
  <c r="G32" i="2"/>
  <c r="H31" i="2"/>
  <c r="H35" i="1"/>
  <c r="G36" i="1"/>
  <c r="E34" i="1"/>
  <c r="F33" i="1"/>
  <c r="J33" i="1"/>
  <c r="K33" i="1"/>
  <c r="J31" i="5"/>
  <c r="K31" i="5"/>
  <c r="G33" i="5"/>
  <c r="H32" i="5"/>
  <c r="E33" i="5"/>
  <c r="F32" i="5"/>
  <c r="H33" i="4"/>
  <c r="F32" i="4"/>
  <c r="J32" i="4"/>
  <c r="K32" i="4"/>
  <c r="G34" i="3"/>
  <c r="H33" i="3"/>
  <c r="F32" i="3"/>
  <c r="J32" i="3"/>
  <c r="K32" i="3"/>
  <c r="E33" i="3"/>
  <c r="G33" i="2"/>
  <c r="H32" i="2"/>
  <c r="E32" i="2"/>
  <c r="F31" i="2"/>
  <c r="J31" i="2"/>
  <c r="K31" i="2"/>
  <c r="G37" i="1"/>
  <c r="H36" i="1"/>
  <c r="F34" i="1"/>
  <c r="J34" i="1"/>
  <c r="K34" i="1"/>
  <c r="E35" i="1"/>
  <c r="J32" i="5"/>
  <c r="K32" i="5"/>
  <c r="E34" i="5"/>
  <c r="F33" i="5"/>
  <c r="G34" i="5"/>
  <c r="H33" i="5"/>
  <c r="F33" i="4"/>
  <c r="J33" i="4"/>
  <c r="K33" i="4"/>
  <c r="H34" i="4"/>
  <c r="F33" i="3"/>
  <c r="J33" i="3"/>
  <c r="K33" i="3"/>
  <c r="E34" i="3"/>
  <c r="G35" i="3"/>
  <c r="H34" i="3"/>
  <c r="E33" i="2"/>
  <c r="F32" i="2"/>
  <c r="J32" i="2"/>
  <c r="K32" i="2"/>
  <c r="G34" i="2"/>
  <c r="H33" i="2"/>
  <c r="G38" i="1"/>
  <c r="H37" i="1"/>
  <c r="E36" i="1"/>
  <c r="F35" i="1"/>
  <c r="J35" i="1"/>
  <c r="K35" i="1"/>
  <c r="G35" i="5"/>
  <c r="H34" i="5"/>
  <c r="J33" i="5"/>
  <c r="K33" i="5"/>
  <c r="E35" i="5"/>
  <c r="F34" i="5"/>
  <c r="F34" i="4"/>
  <c r="J34" i="4"/>
  <c r="K34" i="4"/>
  <c r="H35" i="4"/>
  <c r="G36" i="3"/>
  <c r="H35" i="3"/>
  <c r="E35" i="3"/>
  <c r="F34" i="3"/>
  <c r="J34" i="3"/>
  <c r="K34" i="3"/>
  <c r="E34" i="2"/>
  <c r="F33" i="2"/>
  <c r="J33" i="2"/>
  <c r="K33" i="2"/>
  <c r="G35" i="2"/>
  <c r="H34" i="2"/>
  <c r="G39" i="1"/>
  <c r="H38" i="1"/>
  <c r="F36" i="1"/>
  <c r="J36" i="1"/>
  <c r="K36" i="1"/>
  <c r="I37" i="1"/>
  <c r="E37" i="1"/>
  <c r="F35" i="5"/>
  <c r="E36" i="5"/>
  <c r="J34" i="5"/>
  <c r="K34" i="5"/>
  <c r="G36" i="5"/>
  <c r="H35" i="5"/>
  <c r="F35" i="4"/>
  <c r="J35" i="4"/>
  <c r="K35" i="4"/>
  <c r="H36" i="4"/>
  <c r="E36" i="3"/>
  <c r="I37" i="3"/>
  <c r="F35" i="3"/>
  <c r="J35" i="3"/>
  <c r="K35" i="3"/>
  <c r="G37" i="3"/>
  <c r="H36" i="3"/>
  <c r="G36" i="2"/>
  <c r="H35" i="2"/>
  <c r="E35" i="2"/>
  <c r="F34" i="2"/>
  <c r="J34" i="2"/>
  <c r="K34" i="2"/>
  <c r="F37" i="1"/>
  <c r="J37" i="1"/>
  <c r="K37" i="1"/>
  <c r="L37" i="1"/>
  <c r="E38" i="1"/>
  <c r="H39" i="1"/>
  <c r="G40" i="1"/>
  <c r="I37" i="5"/>
  <c r="G37" i="5"/>
  <c r="H36" i="5"/>
  <c r="E37" i="5"/>
  <c r="F36" i="5"/>
  <c r="J35" i="5"/>
  <c r="K35" i="5"/>
  <c r="H37" i="4"/>
  <c r="F36" i="4"/>
  <c r="J36" i="4"/>
  <c r="K36" i="4"/>
  <c r="G38" i="3"/>
  <c r="H37" i="3"/>
  <c r="F36" i="3"/>
  <c r="J36" i="3"/>
  <c r="K36" i="3"/>
  <c r="E37" i="3"/>
  <c r="E36" i="2"/>
  <c r="I37" i="2"/>
  <c r="F35" i="2"/>
  <c r="J35" i="2"/>
  <c r="K35" i="2"/>
  <c r="G37" i="2"/>
  <c r="H36" i="2"/>
  <c r="H40" i="1"/>
  <c r="G41" i="1"/>
  <c r="E39" i="1"/>
  <c r="F38" i="1"/>
  <c r="J38" i="1"/>
  <c r="K38" i="1"/>
  <c r="J36" i="5"/>
  <c r="K36" i="5"/>
  <c r="E38" i="5"/>
  <c r="F37" i="5"/>
  <c r="H37" i="5"/>
  <c r="G38" i="5"/>
  <c r="F37" i="4"/>
  <c r="J37" i="4"/>
  <c r="H38" i="4"/>
  <c r="E38" i="3"/>
  <c r="F37" i="3"/>
  <c r="J37" i="3"/>
  <c r="K37" i="3"/>
  <c r="L37" i="3"/>
  <c r="G39" i="3"/>
  <c r="H38" i="3"/>
  <c r="G38" i="2"/>
  <c r="H37" i="2"/>
  <c r="E37" i="2"/>
  <c r="F36" i="2"/>
  <c r="J36" i="2"/>
  <c r="K36" i="2"/>
  <c r="E40" i="1"/>
  <c r="F39" i="1"/>
  <c r="J39" i="1"/>
  <c r="K39" i="1"/>
  <c r="G42" i="1"/>
  <c r="H41" i="1"/>
  <c r="J37" i="5"/>
  <c r="K37" i="5"/>
  <c r="L37" i="5"/>
  <c r="G39" i="5"/>
  <c r="H38" i="5"/>
  <c r="E39" i="5"/>
  <c r="F38" i="5"/>
  <c r="H39" i="4"/>
  <c r="F38" i="4"/>
  <c r="J38" i="4"/>
  <c r="K38" i="4"/>
  <c r="H39" i="3"/>
  <c r="G40" i="3"/>
  <c r="E39" i="3"/>
  <c r="F38" i="3"/>
  <c r="J38" i="3"/>
  <c r="K38" i="3"/>
  <c r="E38" i="2"/>
  <c r="F37" i="2"/>
  <c r="J37" i="2"/>
  <c r="K37" i="2"/>
  <c r="L37" i="2"/>
  <c r="G39" i="2"/>
  <c r="H38" i="2"/>
  <c r="E41" i="1"/>
  <c r="F40" i="1"/>
  <c r="J40" i="1"/>
  <c r="K40" i="1"/>
  <c r="G43" i="1"/>
  <c r="H42" i="1"/>
  <c r="J38" i="5"/>
  <c r="K38" i="5"/>
  <c r="E40" i="5"/>
  <c r="F39" i="5"/>
  <c r="G40" i="5"/>
  <c r="H39" i="5"/>
  <c r="F39" i="4"/>
  <c r="J39" i="4"/>
  <c r="K39" i="4"/>
  <c r="H40" i="4"/>
  <c r="E40" i="3"/>
  <c r="F39" i="3"/>
  <c r="J39" i="3"/>
  <c r="K39" i="3"/>
  <c r="G41" i="3"/>
  <c r="H40" i="3"/>
  <c r="G40" i="2"/>
  <c r="H39" i="2"/>
  <c r="E39" i="2"/>
  <c r="F38" i="2"/>
  <c r="J38" i="2"/>
  <c r="K38" i="2"/>
  <c r="F41" i="1"/>
  <c r="J41" i="1"/>
  <c r="K41" i="1"/>
  <c r="E42" i="1"/>
  <c r="H43" i="1"/>
  <c r="G44" i="1"/>
  <c r="E41" i="5"/>
  <c r="F40" i="5"/>
  <c r="G41" i="5"/>
  <c r="H40" i="5"/>
  <c r="J39" i="5"/>
  <c r="K39" i="5"/>
  <c r="H41" i="4"/>
  <c r="F40" i="4"/>
  <c r="J40" i="4"/>
  <c r="K40" i="4"/>
  <c r="G42" i="3"/>
  <c r="H41" i="3"/>
  <c r="F40" i="3"/>
  <c r="J40" i="3"/>
  <c r="K40" i="3"/>
  <c r="E41" i="3"/>
  <c r="E40" i="2"/>
  <c r="F39" i="2"/>
  <c r="J39" i="2"/>
  <c r="K39" i="2"/>
  <c r="G41" i="2"/>
  <c r="H40" i="2"/>
  <c r="G45" i="1"/>
  <c r="H44" i="1"/>
  <c r="E43" i="1"/>
  <c r="F42" i="1"/>
  <c r="J42" i="1"/>
  <c r="K42" i="1"/>
  <c r="G42" i="5"/>
  <c r="H41" i="5"/>
  <c r="J40" i="5"/>
  <c r="K40" i="5"/>
  <c r="E42" i="5"/>
  <c r="F41" i="5"/>
  <c r="F41" i="4"/>
  <c r="J41" i="4"/>
  <c r="K41" i="4"/>
  <c r="H42" i="4"/>
  <c r="F41" i="3"/>
  <c r="J41" i="3"/>
  <c r="K41" i="3"/>
  <c r="E42" i="3"/>
  <c r="G43" i="3"/>
  <c r="H42" i="3"/>
  <c r="E41" i="2"/>
  <c r="F40" i="2"/>
  <c r="J40" i="2"/>
  <c r="K40" i="2"/>
  <c r="G42" i="2"/>
  <c r="H41" i="2"/>
  <c r="G46" i="1"/>
  <c r="H45" i="1"/>
  <c r="E44" i="1"/>
  <c r="F43" i="1"/>
  <c r="J43" i="1"/>
  <c r="K43" i="1"/>
  <c r="I44" i="1"/>
  <c r="J41" i="5"/>
  <c r="K41" i="5"/>
  <c r="E43" i="5"/>
  <c r="F42" i="5"/>
  <c r="G43" i="5"/>
  <c r="H42" i="5"/>
  <c r="H43" i="4"/>
  <c r="F42" i="4"/>
  <c r="J42" i="4"/>
  <c r="K42" i="4"/>
  <c r="G44" i="3"/>
  <c r="H43" i="3"/>
  <c r="E43" i="3"/>
  <c r="I44" i="3"/>
  <c r="F42" i="3"/>
  <c r="J42" i="3"/>
  <c r="K42" i="3"/>
  <c r="G43" i="2"/>
  <c r="H42" i="2"/>
  <c r="E42" i="2"/>
  <c r="F41" i="2"/>
  <c r="J41" i="2"/>
  <c r="K41" i="2"/>
  <c r="G47" i="1"/>
  <c r="H46" i="1"/>
  <c r="F44" i="1"/>
  <c r="J44" i="1"/>
  <c r="K44" i="1"/>
  <c r="L44" i="1"/>
  <c r="E45" i="1"/>
  <c r="I44" i="5"/>
  <c r="G44" i="5"/>
  <c r="H43" i="5"/>
  <c r="J42" i="5"/>
  <c r="K42" i="5"/>
  <c r="E44" i="5"/>
  <c r="F43" i="5"/>
  <c r="F43" i="4"/>
  <c r="J43" i="4"/>
  <c r="K43" i="4"/>
  <c r="H44" i="4"/>
  <c r="E44" i="3"/>
  <c r="F43" i="3"/>
  <c r="J43" i="3"/>
  <c r="K43" i="3"/>
  <c r="G45" i="3"/>
  <c r="H44" i="3"/>
  <c r="F42" i="2"/>
  <c r="J42" i="2"/>
  <c r="K42" i="2"/>
  <c r="E43" i="2"/>
  <c r="I44" i="2"/>
  <c r="G44" i="2"/>
  <c r="H43" i="2"/>
  <c r="G48" i="1"/>
  <c r="H47" i="1"/>
  <c r="F45" i="1"/>
  <c r="J45" i="1"/>
  <c r="K45" i="1"/>
  <c r="E46" i="1"/>
  <c r="J43" i="5"/>
  <c r="K43" i="5"/>
  <c r="E45" i="5"/>
  <c r="F44" i="5"/>
  <c r="G45" i="5"/>
  <c r="H44" i="5"/>
  <c r="H45" i="4"/>
  <c r="F44" i="4"/>
  <c r="J44" i="4"/>
  <c r="G46" i="3"/>
  <c r="H45" i="3"/>
  <c r="E45" i="3"/>
  <c r="F44" i="3"/>
  <c r="J44" i="3"/>
  <c r="K44" i="3"/>
  <c r="L44" i="3"/>
  <c r="G45" i="2"/>
  <c r="H44" i="2"/>
  <c r="E44" i="2"/>
  <c r="F43" i="2"/>
  <c r="J43" i="2"/>
  <c r="K43" i="2"/>
  <c r="G49" i="1"/>
  <c r="H48" i="1"/>
  <c r="F46" i="1"/>
  <c r="J46" i="1"/>
  <c r="K46" i="1"/>
  <c r="E47" i="1"/>
  <c r="J44" i="5"/>
  <c r="K44" i="5"/>
  <c r="L44" i="5"/>
  <c r="H45" i="5"/>
  <c r="G46" i="5"/>
  <c r="E46" i="5"/>
  <c r="F45" i="5"/>
  <c r="F45" i="4"/>
  <c r="J45" i="4"/>
  <c r="K45" i="4"/>
  <c r="H46" i="4"/>
  <c r="E46" i="3"/>
  <c r="F45" i="3"/>
  <c r="J45" i="3"/>
  <c r="K45" i="3"/>
  <c r="G47" i="3"/>
  <c r="H46" i="3"/>
  <c r="F44" i="2"/>
  <c r="J44" i="2"/>
  <c r="K44" i="2"/>
  <c r="L44" i="2"/>
  <c r="E45" i="2"/>
  <c r="G46" i="2"/>
  <c r="H45" i="2"/>
  <c r="G50" i="1"/>
  <c r="H49" i="1"/>
  <c r="E48" i="1"/>
  <c r="F47" i="1"/>
  <c r="J47" i="1"/>
  <c r="K47" i="1"/>
  <c r="J45" i="5"/>
  <c r="K45" i="5"/>
  <c r="E47" i="5"/>
  <c r="F46" i="5"/>
  <c r="G47" i="5"/>
  <c r="H46" i="5"/>
  <c r="H47" i="4"/>
  <c r="F46" i="4"/>
  <c r="J46" i="4"/>
  <c r="K46" i="4"/>
  <c r="E47" i="3"/>
  <c r="F46" i="3"/>
  <c r="J46" i="3"/>
  <c r="K46" i="3"/>
  <c r="H47" i="3"/>
  <c r="G48" i="3"/>
  <c r="F45" i="2"/>
  <c r="J45" i="2"/>
  <c r="K45" i="2"/>
  <c r="E46" i="2"/>
  <c r="H46" i="2"/>
  <c r="G47" i="2"/>
  <c r="H50" i="1"/>
  <c r="G51" i="1"/>
  <c r="E49" i="1"/>
  <c r="F48" i="1"/>
  <c r="J48" i="1"/>
  <c r="K48" i="1"/>
  <c r="G48" i="5"/>
  <c r="H47" i="5"/>
  <c r="J46" i="5"/>
  <c r="K46" i="5"/>
  <c r="E48" i="5"/>
  <c r="F47" i="5"/>
  <c r="F47" i="4"/>
  <c r="J47" i="4"/>
  <c r="K47" i="4"/>
  <c r="H48" i="4"/>
  <c r="E48" i="3"/>
  <c r="F47" i="3"/>
  <c r="J47" i="3"/>
  <c r="K47" i="3"/>
  <c r="G49" i="3"/>
  <c r="H48" i="3"/>
  <c r="H47" i="2"/>
  <c r="G48" i="2"/>
  <c r="F46" i="2"/>
  <c r="J46" i="2"/>
  <c r="K46" i="2"/>
  <c r="E47" i="2"/>
  <c r="F49" i="1"/>
  <c r="J49" i="1"/>
  <c r="K49" i="1"/>
  <c r="E50" i="1"/>
  <c r="G52" i="1"/>
  <c r="H51" i="1"/>
  <c r="J47" i="5"/>
  <c r="K47" i="5"/>
  <c r="E49" i="5"/>
  <c r="F48" i="5"/>
  <c r="G49" i="5"/>
  <c r="H48" i="5"/>
  <c r="H49" i="4"/>
  <c r="F48" i="4"/>
  <c r="J48" i="4"/>
  <c r="K48" i="4"/>
  <c r="G50" i="3"/>
  <c r="H49" i="3"/>
  <c r="E49" i="3"/>
  <c r="F48" i="3"/>
  <c r="J48" i="3"/>
  <c r="K48" i="3"/>
  <c r="E48" i="2"/>
  <c r="F47" i="2"/>
  <c r="J47" i="2"/>
  <c r="K47" i="2"/>
  <c r="H48" i="2"/>
  <c r="G49" i="2"/>
  <c r="G53" i="1"/>
  <c r="H52" i="1"/>
  <c r="I51" i="1"/>
  <c r="E51" i="1"/>
  <c r="F50" i="1"/>
  <c r="J50" i="1"/>
  <c r="K50" i="1"/>
  <c r="G50" i="5"/>
  <c r="H49" i="5"/>
  <c r="J48" i="5"/>
  <c r="K48" i="5"/>
  <c r="E50" i="5"/>
  <c r="F49" i="5"/>
  <c r="F49" i="4"/>
  <c r="J49" i="4"/>
  <c r="K49" i="4"/>
  <c r="H50" i="4"/>
  <c r="E50" i="3"/>
  <c r="I51" i="3"/>
  <c r="F49" i="3"/>
  <c r="J49" i="3"/>
  <c r="K49" i="3"/>
  <c r="G51" i="3"/>
  <c r="H50" i="3"/>
  <c r="G50" i="2"/>
  <c r="H49" i="2"/>
  <c r="E49" i="2"/>
  <c r="F48" i="2"/>
  <c r="J48" i="2"/>
  <c r="K48" i="2"/>
  <c r="H53" i="1"/>
  <c r="G54" i="1"/>
  <c r="F51" i="1"/>
  <c r="J51" i="1"/>
  <c r="K51" i="1"/>
  <c r="L51" i="1"/>
  <c r="E52" i="1"/>
  <c r="I51" i="5"/>
  <c r="J49" i="5"/>
  <c r="K49" i="5"/>
  <c r="E51" i="5"/>
  <c r="F50" i="5"/>
  <c r="G51" i="5"/>
  <c r="H50" i="5"/>
  <c r="H51" i="4"/>
  <c r="F50" i="4"/>
  <c r="J50" i="4"/>
  <c r="K50" i="4"/>
  <c r="H51" i="3"/>
  <c r="G52" i="3"/>
  <c r="E51" i="3"/>
  <c r="F50" i="3"/>
  <c r="J50" i="3"/>
  <c r="K50" i="3"/>
  <c r="E50" i="2"/>
  <c r="I51" i="2"/>
  <c r="F49" i="2"/>
  <c r="J49" i="2"/>
  <c r="K49" i="2"/>
  <c r="G51" i="2"/>
  <c r="H50" i="2"/>
  <c r="F52" i="1"/>
  <c r="J52" i="1"/>
  <c r="K52" i="1"/>
  <c r="E53" i="1"/>
  <c r="G55" i="1"/>
  <c r="H54" i="1"/>
  <c r="G52" i="5"/>
  <c r="H51" i="5"/>
  <c r="J50" i="5"/>
  <c r="K50" i="5"/>
  <c r="E52" i="5"/>
  <c r="F51" i="5"/>
  <c r="F51" i="4"/>
  <c r="J51" i="4"/>
  <c r="H52" i="4"/>
  <c r="E52" i="3"/>
  <c r="F51" i="3"/>
  <c r="J51" i="3"/>
  <c r="K51" i="3"/>
  <c r="L51" i="3"/>
  <c r="G53" i="3"/>
  <c r="H52" i="3"/>
  <c r="G52" i="2"/>
  <c r="H51" i="2"/>
  <c r="F50" i="2"/>
  <c r="J50" i="2"/>
  <c r="K50" i="2"/>
  <c r="E51" i="2"/>
  <c r="G56" i="1"/>
  <c r="H55" i="1"/>
  <c r="E54" i="1"/>
  <c r="F53" i="1"/>
  <c r="J53" i="1"/>
  <c r="K53" i="1"/>
  <c r="J51" i="5"/>
  <c r="K51" i="5"/>
  <c r="L51" i="5"/>
  <c r="E53" i="5"/>
  <c r="F52" i="5"/>
  <c r="G53" i="5"/>
  <c r="H52" i="5"/>
  <c r="H53" i="4"/>
  <c r="F52" i="4"/>
  <c r="J52" i="4"/>
  <c r="K52" i="4"/>
  <c r="G54" i="3"/>
  <c r="H53" i="3"/>
  <c r="E53" i="3"/>
  <c r="F52" i="3"/>
  <c r="J52" i="3"/>
  <c r="K52" i="3"/>
  <c r="E52" i="2"/>
  <c r="F51" i="2"/>
  <c r="J51" i="2"/>
  <c r="K51" i="2"/>
  <c r="L51" i="2"/>
  <c r="G53" i="2"/>
  <c r="H52" i="2"/>
  <c r="H56" i="1"/>
  <c r="G57" i="1"/>
  <c r="F54" i="1"/>
  <c r="J54" i="1"/>
  <c r="K54" i="1"/>
  <c r="E55" i="1"/>
  <c r="H53" i="5"/>
  <c r="G54" i="5"/>
  <c r="J52" i="5"/>
  <c r="K52" i="5"/>
  <c r="E54" i="5"/>
  <c r="F53" i="5"/>
  <c r="J53" i="5"/>
  <c r="K53" i="5"/>
  <c r="F53" i="4"/>
  <c r="J53" i="4"/>
  <c r="K53" i="4"/>
  <c r="H54" i="4"/>
  <c r="E54" i="3"/>
  <c r="F53" i="3"/>
  <c r="J53" i="3"/>
  <c r="K53" i="3"/>
  <c r="G55" i="3"/>
  <c r="H54" i="3"/>
  <c r="G54" i="2"/>
  <c r="H53" i="2"/>
  <c r="E53" i="2"/>
  <c r="F52" i="2"/>
  <c r="J52" i="2"/>
  <c r="K52" i="2"/>
  <c r="E56" i="1"/>
  <c r="F55" i="1"/>
  <c r="J55" i="1"/>
  <c r="K55" i="1"/>
  <c r="H57" i="1"/>
  <c r="G58" i="1"/>
  <c r="E55" i="5"/>
  <c r="F54" i="5"/>
  <c r="G55" i="5"/>
  <c r="H54" i="5"/>
  <c r="F54" i="4"/>
  <c r="J54" i="4"/>
  <c r="K54" i="4"/>
  <c r="H55" i="4"/>
  <c r="G56" i="3"/>
  <c r="H55" i="3"/>
  <c r="E55" i="3"/>
  <c r="F54" i="3"/>
  <c r="J54" i="3"/>
  <c r="K54" i="3"/>
  <c r="E54" i="2"/>
  <c r="F53" i="2"/>
  <c r="J53" i="2"/>
  <c r="K53" i="2"/>
  <c r="G55" i="2"/>
  <c r="H54" i="2"/>
  <c r="F56" i="1"/>
  <c r="J56" i="1"/>
  <c r="K56" i="1"/>
  <c r="E57" i="1"/>
  <c r="G59" i="1"/>
  <c r="H58" i="1"/>
  <c r="G56" i="5"/>
  <c r="H55" i="5"/>
  <c r="J54" i="5"/>
  <c r="K54" i="5"/>
  <c r="E56" i="5"/>
  <c r="F55" i="5"/>
  <c r="H56" i="4"/>
  <c r="F55" i="4"/>
  <c r="J55" i="4"/>
  <c r="K55" i="4"/>
  <c r="E56" i="3"/>
  <c r="F55" i="3"/>
  <c r="J55" i="3"/>
  <c r="K55" i="3"/>
  <c r="G57" i="3"/>
  <c r="H56" i="3"/>
  <c r="E55" i="2"/>
  <c r="F54" i="2"/>
  <c r="J54" i="2"/>
  <c r="K54" i="2"/>
  <c r="G56" i="2"/>
  <c r="H55" i="2"/>
  <c r="G60" i="1"/>
  <c r="H59" i="1"/>
  <c r="F57" i="1"/>
  <c r="J57" i="1"/>
  <c r="K57" i="1"/>
  <c r="I58" i="1"/>
  <c r="E58" i="1"/>
  <c r="J55" i="5"/>
  <c r="K55" i="5"/>
  <c r="E57" i="5"/>
  <c r="F56" i="5"/>
  <c r="G57" i="5"/>
  <c r="H56" i="5"/>
  <c r="F56" i="4"/>
  <c r="J56" i="4"/>
  <c r="K56" i="4"/>
  <c r="H57" i="4"/>
  <c r="G58" i="3"/>
  <c r="H57" i="3"/>
  <c r="E57" i="3"/>
  <c r="I58" i="3"/>
  <c r="F56" i="3"/>
  <c r="J56" i="3"/>
  <c r="K56" i="3"/>
  <c r="H56" i="2"/>
  <c r="G57" i="2"/>
  <c r="E56" i="2"/>
  <c r="F55" i="2"/>
  <c r="J55" i="2"/>
  <c r="K55" i="2"/>
  <c r="G61" i="1"/>
  <c r="H60" i="1"/>
  <c r="F58" i="1"/>
  <c r="J58" i="1"/>
  <c r="K58" i="1"/>
  <c r="L58" i="1"/>
  <c r="E59" i="1"/>
  <c r="I58" i="5"/>
  <c r="H57" i="5"/>
  <c r="G58" i="5"/>
  <c r="J56" i="5"/>
  <c r="K56" i="5"/>
  <c r="E58" i="5"/>
  <c r="F57" i="5"/>
  <c r="H58" i="4"/>
  <c r="F57" i="4"/>
  <c r="J57" i="4"/>
  <c r="K57" i="4"/>
  <c r="E58" i="3"/>
  <c r="F57" i="3"/>
  <c r="J57" i="3"/>
  <c r="K57" i="3"/>
  <c r="G59" i="3"/>
  <c r="H58" i="3"/>
  <c r="E57" i="2"/>
  <c r="I58" i="2"/>
  <c r="F56" i="2"/>
  <c r="J56" i="2"/>
  <c r="K56" i="2"/>
  <c r="G58" i="2"/>
  <c r="H57" i="2"/>
  <c r="G62" i="1"/>
  <c r="H61" i="1"/>
  <c r="F59" i="1"/>
  <c r="J59" i="1"/>
  <c r="K59" i="1"/>
  <c r="E60" i="1"/>
  <c r="J57" i="5"/>
  <c r="K57" i="5"/>
  <c r="G59" i="5"/>
  <c r="H58" i="5"/>
  <c r="E59" i="5"/>
  <c r="F58" i="5"/>
  <c r="F58" i="4"/>
  <c r="J58" i="4"/>
  <c r="H59" i="4"/>
  <c r="E59" i="3"/>
  <c r="F58" i="3"/>
  <c r="J58" i="3"/>
  <c r="K58" i="3"/>
  <c r="L58" i="3"/>
  <c r="G60" i="3"/>
  <c r="H59" i="3"/>
  <c r="G59" i="2"/>
  <c r="H58" i="2"/>
  <c r="E58" i="2"/>
  <c r="F57" i="2"/>
  <c r="J57" i="2"/>
  <c r="K57" i="2"/>
  <c r="H62" i="1"/>
  <c r="G63" i="1"/>
  <c r="F60" i="1"/>
  <c r="J60" i="1"/>
  <c r="K60" i="1"/>
  <c r="E61" i="1"/>
  <c r="J58" i="5"/>
  <c r="K58" i="5"/>
  <c r="L58" i="5"/>
  <c r="E60" i="5"/>
  <c r="F59" i="5"/>
  <c r="G60" i="5"/>
  <c r="H59" i="5"/>
  <c r="H60" i="4"/>
  <c r="F59" i="4"/>
  <c r="J59" i="4"/>
  <c r="K59" i="4"/>
  <c r="G61" i="3"/>
  <c r="H60" i="3"/>
  <c r="E60" i="3"/>
  <c r="F59" i="3"/>
  <c r="J59" i="3"/>
  <c r="K59" i="3"/>
  <c r="G60" i="2"/>
  <c r="H59" i="2"/>
  <c r="E59" i="2"/>
  <c r="F58" i="2"/>
  <c r="J58" i="2"/>
  <c r="K58" i="2"/>
  <c r="L58" i="2"/>
  <c r="E62" i="1"/>
  <c r="F61" i="1"/>
  <c r="J61" i="1"/>
  <c r="K61" i="1"/>
  <c r="H63" i="1"/>
  <c r="G64" i="1"/>
  <c r="J59" i="5"/>
  <c r="K59" i="5"/>
  <c r="G61" i="5"/>
  <c r="H60" i="5"/>
  <c r="E61" i="5"/>
  <c r="F60" i="5"/>
  <c r="F60" i="4"/>
  <c r="J60" i="4"/>
  <c r="K60" i="4"/>
  <c r="H61" i="4"/>
  <c r="E61" i="3"/>
  <c r="F60" i="3"/>
  <c r="J60" i="3"/>
  <c r="K60" i="3"/>
  <c r="G62" i="3"/>
  <c r="H61" i="3"/>
  <c r="H60" i="2"/>
  <c r="G61" i="2"/>
  <c r="E60" i="2"/>
  <c r="F59" i="2"/>
  <c r="J59" i="2"/>
  <c r="K59" i="2"/>
  <c r="F62" i="1"/>
  <c r="J62" i="1"/>
  <c r="K62" i="1"/>
  <c r="E63" i="1"/>
  <c r="H64" i="1"/>
  <c r="G65" i="1"/>
  <c r="J60" i="5"/>
  <c r="K60" i="5"/>
  <c r="E62" i="5"/>
  <c r="F61" i="5"/>
  <c r="H61" i="5"/>
  <c r="G62" i="5"/>
  <c r="H62" i="4"/>
  <c r="F61" i="4"/>
  <c r="J61" i="4"/>
  <c r="K61" i="4"/>
  <c r="G63" i="3"/>
  <c r="H62" i="3"/>
  <c r="E62" i="3"/>
  <c r="F61" i="3"/>
  <c r="J61" i="3"/>
  <c r="K61" i="3"/>
  <c r="E61" i="2"/>
  <c r="F60" i="2"/>
  <c r="J60" i="2"/>
  <c r="K60" i="2"/>
  <c r="G62" i="2"/>
  <c r="H61" i="2"/>
  <c r="G66" i="1"/>
  <c r="H65" i="1"/>
  <c r="F63" i="1"/>
  <c r="J63" i="1"/>
  <c r="K63" i="1"/>
  <c r="E64" i="1"/>
  <c r="J61" i="5"/>
  <c r="K61" i="5"/>
  <c r="G63" i="5"/>
  <c r="H62" i="5"/>
  <c r="E63" i="5"/>
  <c r="F62" i="5"/>
  <c r="F62" i="4"/>
  <c r="J62" i="4"/>
  <c r="K62" i="4"/>
  <c r="H63" i="4"/>
  <c r="E63" i="3"/>
  <c r="F62" i="3"/>
  <c r="J62" i="3"/>
  <c r="K62" i="3"/>
  <c r="H63" i="3"/>
  <c r="G64" i="3"/>
  <c r="G63" i="2"/>
  <c r="H62" i="2"/>
  <c r="E62" i="2"/>
  <c r="F61" i="2"/>
  <c r="J61" i="2"/>
  <c r="K61" i="2"/>
  <c r="H66" i="1"/>
  <c r="G67" i="1"/>
  <c r="F64" i="1"/>
  <c r="J64" i="1"/>
  <c r="K64" i="1"/>
  <c r="I65" i="1"/>
  <c r="E65" i="1"/>
  <c r="E64" i="5"/>
  <c r="F63" i="5"/>
  <c r="G64" i="5"/>
  <c r="H63" i="5"/>
  <c r="J62" i="5"/>
  <c r="K62" i="5"/>
  <c r="F63" i="4"/>
  <c r="J63" i="4"/>
  <c r="K63" i="4"/>
  <c r="H64" i="4"/>
  <c r="G65" i="3"/>
  <c r="H64" i="3"/>
  <c r="E64" i="3"/>
  <c r="I65" i="3"/>
  <c r="F63" i="3"/>
  <c r="J63" i="3"/>
  <c r="K63" i="3"/>
  <c r="G64" i="2"/>
  <c r="H63" i="2"/>
  <c r="E63" i="2"/>
  <c r="F62" i="2"/>
  <c r="J62" i="2"/>
  <c r="K62" i="2"/>
  <c r="E66" i="1"/>
  <c r="F65" i="1"/>
  <c r="J65" i="1"/>
  <c r="K65" i="1"/>
  <c r="L65" i="1"/>
  <c r="H67" i="1"/>
  <c r="G68" i="1"/>
  <c r="I65" i="5"/>
  <c r="G65" i="5"/>
  <c r="H64" i="5"/>
  <c r="J63" i="5"/>
  <c r="K63" i="5"/>
  <c r="E65" i="5"/>
  <c r="F64" i="5"/>
  <c r="H65" i="4"/>
  <c r="F64" i="4"/>
  <c r="J64" i="4"/>
  <c r="K64" i="4"/>
  <c r="E65" i="3"/>
  <c r="F64" i="3"/>
  <c r="J64" i="3"/>
  <c r="K64" i="3"/>
  <c r="G66" i="3"/>
  <c r="H65" i="3"/>
  <c r="H64" i="2"/>
  <c r="G65" i="2"/>
  <c r="E64" i="2"/>
  <c r="I65" i="2"/>
  <c r="F63" i="2"/>
  <c r="J63" i="2"/>
  <c r="K63" i="2"/>
  <c r="E67" i="1"/>
  <c r="F66" i="1"/>
  <c r="J66" i="1"/>
  <c r="K66" i="1"/>
  <c r="G69" i="1"/>
  <c r="H68" i="1"/>
  <c r="J64" i="5"/>
  <c r="K64" i="5"/>
  <c r="E66" i="5"/>
  <c r="F65" i="5"/>
  <c r="G66" i="5"/>
  <c r="H65" i="5"/>
  <c r="F65" i="4"/>
  <c r="J65" i="4"/>
  <c r="H66" i="4"/>
  <c r="G67" i="3"/>
  <c r="H66" i="3"/>
  <c r="E66" i="3"/>
  <c r="F65" i="3"/>
  <c r="J65" i="3"/>
  <c r="K65" i="3"/>
  <c r="L65" i="3"/>
  <c r="E65" i="2"/>
  <c r="F64" i="2"/>
  <c r="J64" i="2"/>
  <c r="K64" i="2"/>
  <c r="G66" i="2"/>
  <c r="H65" i="2"/>
  <c r="E68" i="1"/>
  <c r="F67" i="1"/>
  <c r="J67" i="1"/>
  <c r="K67" i="1"/>
  <c r="G70" i="1"/>
  <c r="H69" i="1"/>
  <c r="G67" i="5"/>
  <c r="H66" i="5"/>
  <c r="J65" i="5"/>
  <c r="K65" i="5"/>
  <c r="L65" i="5"/>
  <c r="E67" i="5"/>
  <c r="F66" i="5"/>
  <c r="H67" i="4"/>
  <c r="F66" i="4"/>
  <c r="J66" i="4"/>
  <c r="K66" i="4"/>
  <c r="H67" i="3"/>
  <c r="G68" i="3"/>
  <c r="E67" i="3"/>
  <c r="F66" i="3"/>
  <c r="J66" i="3"/>
  <c r="K66" i="3"/>
  <c r="G67" i="2"/>
  <c r="H66" i="2"/>
  <c r="E66" i="2"/>
  <c r="F65" i="2"/>
  <c r="J65" i="2"/>
  <c r="K65" i="2"/>
  <c r="L65" i="2"/>
  <c r="H70" i="1"/>
  <c r="G71" i="1"/>
  <c r="F68" i="1"/>
  <c r="J68" i="1"/>
  <c r="K68" i="1"/>
  <c r="E69" i="1"/>
  <c r="E68" i="5"/>
  <c r="F67" i="5"/>
  <c r="J66" i="5"/>
  <c r="K66" i="5"/>
  <c r="G68" i="5"/>
  <c r="H67" i="5"/>
  <c r="F67" i="4"/>
  <c r="J67" i="4"/>
  <c r="K67" i="4"/>
  <c r="H68" i="4"/>
  <c r="E68" i="3"/>
  <c r="F67" i="3"/>
  <c r="J67" i="3"/>
  <c r="K67" i="3"/>
  <c r="G69" i="3"/>
  <c r="H68" i="3"/>
  <c r="F66" i="2"/>
  <c r="J66" i="2"/>
  <c r="K66" i="2"/>
  <c r="E67" i="2"/>
  <c r="G68" i="2"/>
  <c r="H67" i="2"/>
  <c r="F69" i="1"/>
  <c r="J69" i="1"/>
  <c r="K69" i="1"/>
  <c r="E70" i="1"/>
  <c r="G72" i="1"/>
  <c r="H71" i="1"/>
  <c r="J67" i="5"/>
  <c r="K67" i="5"/>
  <c r="G69" i="5"/>
  <c r="H68" i="5"/>
  <c r="E69" i="5"/>
  <c r="F68" i="5"/>
  <c r="H69" i="4"/>
  <c r="F68" i="4"/>
  <c r="J68" i="4"/>
  <c r="K68" i="4"/>
  <c r="G70" i="3"/>
  <c r="H69" i="3"/>
  <c r="E69" i="3"/>
  <c r="F68" i="3"/>
  <c r="J68" i="3"/>
  <c r="K68" i="3"/>
  <c r="G69" i="2"/>
  <c r="H68" i="2"/>
  <c r="E68" i="2"/>
  <c r="F67" i="2"/>
  <c r="J67" i="2"/>
  <c r="K67" i="2"/>
  <c r="H72" i="1"/>
  <c r="G73" i="1"/>
  <c r="F70" i="1"/>
  <c r="J70" i="1"/>
  <c r="K70" i="1"/>
  <c r="E71" i="1"/>
  <c r="J68" i="5"/>
  <c r="K68" i="5"/>
  <c r="E70" i="5"/>
  <c r="F69" i="5"/>
  <c r="H69" i="5"/>
  <c r="G70" i="5"/>
  <c r="F69" i="4"/>
  <c r="J69" i="4"/>
  <c r="K69" i="4"/>
  <c r="H70" i="4"/>
  <c r="E70" i="3"/>
  <c r="F69" i="3"/>
  <c r="J69" i="3"/>
  <c r="K69" i="3"/>
  <c r="G71" i="3"/>
  <c r="H70" i="3"/>
  <c r="G70" i="2"/>
  <c r="H69" i="2"/>
  <c r="E69" i="2"/>
  <c r="F68" i="2"/>
  <c r="J68" i="2"/>
  <c r="K68" i="2"/>
  <c r="F71" i="1"/>
  <c r="J71" i="1"/>
  <c r="K71" i="1"/>
  <c r="E72" i="1"/>
  <c r="I72" i="1"/>
  <c r="G74" i="1"/>
  <c r="H73" i="1"/>
  <c r="J69" i="5"/>
  <c r="K69" i="5"/>
  <c r="G71" i="5"/>
  <c r="H70" i="5"/>
  <c r="E71" i="5"/>
  <c r="F70" i="5"/>
  <c r="H71" i="4"/>
  <c r="F70" i="4"/>
  <c r="J70" i="4"/>
  <c r="K70" i="4"/>
  <c r="G72" i="3"/>
  <c r="H71" i="3"/>
  <c r="E71" i="3"/>
  <c r="I72" i="3"/>
  <c r="F70" i="3"/>
  <c r="J70" i="3"/>
  <c r="K70" i="3"/>
  <c r="H70" i="2"/>
  <c r="G71" i="2"/>
  <c r="E70" i="2"/>
  <c r="F69" i="2"/>
  <c r="J69" i="2"/>
  <c r="K69" i="2"/>
  <c r="G75" i="1"/>
  <c r="H74" i="1"/>
  <c r="E73" i="1"/>
  <c r="F72" i="1"/>
  <c r="J72" i="1"/>
  <c r="K72" i="1"/>
  <c r="L72" i="1"/>
  <c r="J70" i="5"/>
  <c r="K70" i="5"/>
  <c r="I72" i="5"/>
  <c r="E72" i="5"/>
  <c r="F71" i="5"/>
  <c r="H71" i="5"/>
  <c r="G72" i="5"/>
  <c r="F71" i="4"/>
  <c r="J71" i="4"/>
  <c r="K71" i="4"/>
  <c r="H72" i="4"/>
  <c r="E72" i="3"/>
  <c r="F71" i="3"/>
  <c r="J71" i="3"/>
  <c r="K71" i="3"/>
  <c r="G73" i="3"/>
  <c r="H72" i="3"/>
  <c r="E71" i="2"/>
  <c r="I72" i="2"/>
  <c r="F70" i="2"/>
  <c r="J70" i="2"/>
  <c r="K70" i="2"/>
  <c r="G72" i="2"/>
  <c r="H71" i="2"/>
  <c r="G76" i="1"/>
  <c r="H75" i="1"/>
  <c r="F73" i="1"/>
  <c r="J73" i="1"/>
  <c r="K73" i="1"/>
  <c r="E74" i="1"/>
  <c r="J71" i="5"/>
  <c r="K71" i="5"/>
  <c r="G73" i="5"/>
  <c r="H72" i="5"/>
  <c r="E73" i="5"/>
  <c r="F72" i="5"/>
  <c r="H73" i="4"/>
  <c r="F72" i="4"/>
  <c r="J72" i="4"/>
  <c r="H73" i="3"/>
  <c r="G74" i="3"/>
  <c r="E73" i="3"/>
  <c r="F72" i="3"/>
  <c r="J72" i="3"/>
  <c r="K72" i="3"/>
  <c r="L72" i="3"/>
  <c r="G73" i="2"/>
  <c r="H72" i="2"/>
  <c r="E72" i="2"/>
  <c r="F71" i="2"/>
  <c r="J71" i="2"/>
  <c r="K71" i="2"/>
  <c r="H76" i="1"/>
  <c r="G77" i="1"/>
  <c r="F74" i="1"/>
  <c r="J74" i="1"/>
  <c r="K74" i="1"/>
  <c r="E75" i="1"/>
  <c r="J72" i="5"/>
  <c r="K72" i="5"/>
  <c r="L72" i="5"/>
  <c r="E74" i="5"/>
  <c r="F73" i="5"/>
  <c r="H73" i="5"/>
  <c r="G74" i="5"/>
  <c r="H74" i="4"/>
  <c r="F73" i="4"/>
  <c r="J73" i="4"/>
  <c r="K73" i="4"/>
  <c r="E74" i="3"/>
  <c r="F73" i="3"/>
  <c r="J73" i="3"/>
  <c r="K73" i="3"/>
  <c r="G75" i="3"/>
  <c r="H74" i="3"/>
  <c r="E73" i="2"/>
  <c r="F72" i="2"/>
  <c r="J72" i="2"/>
  <c r="K72" i="2"/>
  <c r="L72" i="2"/>
  <c r="G74" i="2"/>
  <c r="H73" i="2"/>
  <c r="E76" i="1"/>
  <c r="F75" i="1"/>
  <c r="J75" i="1"/>
  <c r="K75" i="1"/>
  <c r="H77" i="1"/>
  <c r="G78" i="1"/>
  <c r="J73" i="5"/>
  <c r="K73" i="5"/>
  <c r="G75" i="5"/>
  <c r="H74" i="5"/>
  <c r="E75" i="5"/>
  <c r="F74" i="5"/>
  <c r="H75" i="4"/>
  <c r="F74" i="4"/>
  <c r="J74" i="4"/>
  <c r="K74" i="4"/>
  <c r="G76" i="3"/>
  <c r="H75" i="3"/>
  <c r="E75" i="3"/>
  <c r="F74" i="3"/>
  <c r="J74" i="3"/>
  <c r="K74" i="3"/>
  <c r="H74" i="2"/>
  <c r="G75" i="2"/>
  <c r="E74" i="2"/>
  <c r="F73" i="2"/>
  <c r="J73" i="2"/>
  <c r="K73" i="2"/>
  <c r="F76" i="1"/>
  <c r="J76" i="1"/>
  <c r="K76" i="1"/>
  <c r="E77" i="1"/>
  <c r="H78" i="1"/>
  <c r="G79" i="1"/>
  <c r="J74" i="5"/>
  <c r="K74" i="5"/>
  <c r="E76" i="5"/>
  <c r="F75" i="5"/>
  <c r="G76" i="5"/>
  <c r="H75" i="5"/>
  <c r="H76" i="4"/>
  <c r="F75" i="4"/>
  <c r="J75" i="4"/>
  <c r="K75" i="4"/>
  <c r="G77" i="3"/>
  <c r="H76" i="3"/>
  <c r="F75" i="3"/>
  <c r="J75" i="3"/>
  <c r="K75" i="3"/>
  <c r="E76" i="3"/>
  <c r="F74" i="2"/>
  <c r="J74" i="2"/>
  <c r="K74" i="2"/>
  <c r="E75" i="2"/>
  <c r="G76" i="2"/>
  <c r="H75" i="2"/>
  <c r="G80" i="1"/>
  <c r="H79" i="1"/>
  <c r="E78" i="1"/>
  <c r="F77" i="1"/>
  <c r="J77" i="1"/>
  <c r="K77" i="1"/>
  <c r="G77" i="5"/>
  <c r="H76" i="5"/>
  <c r="J75" i="5"/>
  <c r="K75" i="5"/>
  <c r="E77" i="5"/>
  <c r="F76" i="5"/>
  <c r="H77" i="4"/>
  <c r="F76" i="4"/>
  <c r="J76" i="4"/>
  <c r="K76" i="4"/>
  <c r="H77" i="3"/>
  <c r="G78" i="3"/>
  <c r="F76" i="3"/>
  <c r="J76" i="3"/>
  <c r="K76" i="3"/>
  <c r="E77" i="3"/>
  <c r="H76" i="2"/>
  <c r="G77" i="2"/>
  <c r="F75" i="2"/>
  <c r="J75" i="2"/>
  <c r="K75" i="2"/>
  <c r="E76" i="2"/>
  <c r="G81" i="1"/>
  <c r="H80" i="1"/>
  <c r="I79" i="1"/>
  <c r="F78" i="1"/>
  <c r="J78" i="1"/>
  <c r="K78" i="1"/>
  <c r="E79" i="1"/>
  <c r="E78" i="5"/>
  <c r="F77" i="5"/>
  <c r="J76" i="5"/>
  <c r="K76" i="5"/>
  <c r="G78" i="5"/>
  <c r="H77" i="5"/>
  <c r="G79" i="4"/>
  <c r="H78" i="4"/>
  <c r="R3" i="4"/>
  <c r="F77" i="4"/>
  <c r="J77" i="4"/>
  <c r="K77" i="4"/>
  <c r="F77" i="3"/>
  <c r="J77" i="3"/>
  <c r="K77" i="3"/>
  <c r="E78" i="3"/>
  <c r="I79" i="3"/>
  <c r="R3" i="3"/>
  <c r="H78" i="3"/>
  <c r="G79" i="3"/>
  <c r="E77" i="2"/>
  <c r="F76" i="2"/>
  <c r="J76" i="2"/>
  <c r="K76" i="2"/>
  <c r="G78" i="2"/>
  <c r="H77" i="2"/>
  <c r="H81" i="1"/>
  <c r="G82" i="1"/>
  <c r="E80" i="1"/>
  <c r="F79" i="1"/>
  <c r="J79" i="1"/>
  <c r="K79" i="1"/>
  <c r="L79" i="1"/>
  <c r="R3" i="1"/>
  <c r="I79" i="5"/>
  <c r="R3" i="5"/>
  <c r="R4" i="4"/>
  <c r="I7" i="7"/>
  <c r="H7" i="7"/>
  <c r="R4" i="3"/>
  <c r="I6" i="7"/>
  <c r="H6" i="7"/>
  <c r="R4" i="1"/>
  <c r="I4" i="7"/>
  <c r="H4" i="7"/>
  <c r="J77" i="5"/>
  <c r="K77" i="5"/>
  <c r="G79" i="5"/>
  <c r="H78" i="5"/>
  <c r="E79" i="5"/>
  <c r="F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E78" i="2"/>
  <c r="I79" i="2"/>
  <c r="R3" i="2"/>
  <c r="F77" i="2"/>
  <c r="J77" i="2"/>
  <c r="K77" i="2"/>
  <c r="R2" i="1"/>
  <c r="F4" i="7"/>
  <c r="K4" i="7"/>
  <c r="E81" i="1"/>
  <c r="F80" i="1"/>
  <c r="J80" i="1"/>
  <c r="K80" i="1"/>
  <c r="G83" i="1"/>
  <c r="H82" i="1"/>
  <c r="J78" i="5"/>
  <c r="K78" i="5"/>
  <c r="H8" i="7"/>
  <c r="R4" i="5"/>
  <c r="I8" i="7"/>
  <c r="R4" i="2"/>
  <c r="I5" i="7"/>
  <c r="H5" i="7"/>
  <c r="F79" i="5"/>
  <c r="E80" i="5"/>
  <c r="G80" i="5"/>
  <c r="H79" i="5"/>
  <c r="G81" i="4"/>
  <c r="H80" i="4"/>
  <c r="E80" i="4"/>
  <c r="F79" i="4"/>
  <c r="J79" i="4"/>
  <c r="F79" i="3"/>
  <c r="J79" i="3"/>
  <c r="K79" i="3"/>
  <c r="L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H10" i="7"/>
  <c r="H9" i="7"/>
  <c r="I10" i="7"/>
  <c r="I9" i="7"/>
  <c r="K7" i="7"/>
  <c r="F7" i="7"/>
  <c r="R2" i="3"/>
  <c r="F6" i="7"/>
  <c r="K6" i="7"/>
  <c r="G81" i="5"/>
  <c r="H80" i="5"/>
  <c r="E81" i="5"/>
  <c r="F80" i="5"/>
  <c r="J79" i="5"/>
  <c r="K79" i="5"/>
  <c r="L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K79" i="2"/>
  <c r="L79" i="2"/>
  <c r="E80" i="2"/>
  <c r="G85" i="1"/>
  <c r="H84" i="1"/>
  <c r="E83" i="1"/>
  <c r="F82" i="1"/>
  <c r="J82" i="1"/>
  <c r="K82" i="1"/>
  <c r="J80" i="5"/>
  <c r="K80" i="5"/>
  <c r="K8" i="7"/>
  <c r="R2" i="5"/>
  <c r="F8" i="7"/>
  <c r="R2" i="2"/>
  <c r="F5" i="7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F10" i="7"/>
  <c r="F9" i="7"/>
  <c r="G83" i="5"/>
  <c r="H82" i="5"/>
  <c r="J81" i="5"/>
  <c r="K81" i="5"/>
  <c r="E83" i="5"/>
  <c r="F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J82" i="5"/>
  <c r="K82" i="5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J88" i="5"/>
  <c r="K88" i="5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J90" i="5"/>
  <c r="K90" i="5"/>
  <c r="H91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J91" i="5"/>
  <c r="K91" i="5"/>
  <c r="G93" i="5"/>
  <c r="H92" i="5"/>
  <c r="E93" i="5"/>
  <c r="F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J92" i="5"/>
  <c r="K92" i="5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J96" i="5"/>
  <c r="K96" i="5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G99" i="5"/>
  <c r="H98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J98" i="5"/>
  <c r="K98" i="5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J102" i="5"/>
  <c r="K102" i="5"/>
  <c r="E104" i="5"/>
  <c r="F103" i="5"/>
  <c r="G104" i="5"/>
  <c r="H103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J103" i="5"/>
  <c r="K103" i="5"/>
  <c r="G105" i="5"/>
  <c r="H104" i="5"/>
  <c r="E105" i="5"/>
  <c r="F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J104" i="5"/>
  <c r="K104" i="5"/>
  <c r="E106" i="5"/>
  <c r="F105" i="5"/>
  <c r="G106" i="5"/>
  <c r="H105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J105" i="5"/>
  <c r="K105" i="5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J107" i="5"/>
  <c r="K107" i="5"/>
  <c r="E109" i="5"/>
  <c r="F108" i="5"/>
  <c r="G109" i="5"/>
  <c r="H108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J108" i="5"/>
  <c r="K108" i="5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J112" i="5"/>
  <c r="K112" i="5"/>
  <c r="E114" i="5"/>
  <c r="F113" i="5"/>
  <c r="G114" i="5"/>
  <c r="H113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J113" i="5"/>
  <c r="K113" i="5"/>
  <c r="G115" i="5"/>
  <c r="H114" i="5"/>
  <c r="E115" i="5"/>
  <c r="F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J114" i="5"/>
  <c r="K114" i="5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J117" i="5"/>
  <c r="K117" i="5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J119" i="5"/>
  <c r="K119" i="5"/>
  <c r="G121" i="5"/>
  <c r="H120" i="5"/>
  <c r="E121" i="5"/>
  <c r="F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J120" i="5"/>
  <c r="K120" i="5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J122" i="5"/>
  <c r="K122" i="5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J124" i="5"/>
  <c r="K124" i="5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J126" i="5"/>
  <c r="K126" i="5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J135" i="5"/>
  <c r="K135" i="5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J137" i="5"/>
  <c r="K137" i="5"/>
  <c r="E139" i="5"/>
  <c r="F138" i="5"/>
  <c r="G139" i="5"/>
  <c r="H138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J138" i="5"/>
  <c r="K138" i="5"/>
  <c r="G140" i="5"/>
  <c r="H139" i="5"/>
  <c r="E140" i="5"/>
  <c r="F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J139" i="5"/>
  <c r="K139" i="5"/>
  <c r="E141" i="5"/>
  <c r="F140" i="5"/>
  <c r="G141" i="5"/>
  <c r="H140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J140" i="5"/>
  <c r="K140" i="5"/>
  <c r="E142" i="5"/>
  <c r="F141" i="5"/>
  <c r="G142" i="5"/>
  <c r="H141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J141" i="5"/>
  <c r="K141" i="5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G145" i="5"/>
  <c r="H144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J144" i="5"/>
  <c r="K144" i="5"/>
  <c r="G146" i="5"/>
  <c r="H145" i="5"/>
  <c r="E146" i="5"/>
  <c r="F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J145" i="5"/>
  <c r="K145" i="5"/>
  <c r="E147" i="5"/>
  <c r="F146" i="5"/>
  <c r="G147" i="5"/>
  <c r="H146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J146" i="5"/>
  <c r="K146" i="5"/>
  <c r="H147" i="5"/>
  <c r="G148" i="5"/>
  <c r="E148" i="5"/>
  <c r="F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J147" i="5"/>
  <c r="K147" i="5"/>
  <c r="E149" i="5"/>
  <c r="F148" i="5"/>
  <c r="G149" i="5"/>
  <c r="H148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J148" i="5"/>
  <c r="K148" i="5"/>
  <c r="G150" i="5"/>
  <c r="H150" i="5"/>
  <c r="H149" i="5"/>
  <c r="E150" i="5"/>
  <c r="F150" i="5"/>
  <c r="F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J150" i="5"/>
  <c r="K150" i="5"/>
  <c r="J149" i="5"/>
  <c r="K149" i="5"/>
  <c r="E150" i="2"/>
  <c r="F150" i="2"/>
  <c r="J150" i="2"/>
  <c r="K150" i="2"/>
  <c r="F149" i="2"/>
  <c r="J149" i="2"/>
  <c r="K149" i="2"/>
  <c r="R5" i="2"/>
  <c r="K5" i="7"/>
  <c r="K10" i="7"/>
  <c r="K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<sst xmlns="http://schemas.openxmlformats.org/spreadsheetml/2006/main" count="207" uniqueCount="52">
  <si>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</si>
  <si>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</si>
  <si>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</si>
  <si>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</si>
  <si>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</si>
  <si>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</si>
  <si>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</si>
  <si>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</si>
  <si>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</si>
  <si>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</si>
  <si>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</si>
  <si>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</si>
  <si>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</si>
  <si>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</si>
  <si>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</si>
  <si>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</si>
  <si>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</si>
  <si>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</si>
  <si>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</si>
  <si>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</si>
  <si>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</si>
  <si>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</si>
  <si>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</si>
  <si>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</si>
  <si>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</si>
  <si>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</si>
  <si>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</si>
  <si>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</si>
  <si>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</si>
  <si>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</si>
  <si>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</si>
  <si>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</si>
  <si>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</si>
  <si>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</si>
  <si>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</si>
  <si>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</si>
  <si>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</si>
  <si>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</si>
  <si>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</si>
  <si>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</si>
  <si>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</si>
  <si>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</si>
  <si>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</si>
  <si>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</si>
  <si>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Axel Moens</t>
  </si>
  <si>
    <t>procerror</t>
  </si>
  <si>
    <t>procerrpr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</si>
  <si>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</si>
  <si>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</si>
  <si>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Stop</t>
  </si>
  <si>
    <t>Prikkel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</si>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</sst>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0" xfId="0" applyNumberFormat="1" applyFill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mediumDashed">
          <color auto="1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413.56081265380033</c:v>
                </c:pt>
                <c:pt idx="4">
                  <c:v>414.66481020869094</c:v>
                </c:pt>
                <c:pt idx="5">
                  <c:v>412.40599682074247</c:v>
                </c:pt>
                <c:pt idx="6">
                  <c:v>414.30559317335775</c:v>
                </c:pt>
                <c:pt idx="7">
                  <c:v>415.98069027266177</c:v>
                </c:pt>
                <c:pt idx="8">
                  <c:v>415.10618060793229</c:v>
                </c:pt>
                <c:pt idx="9">
                  <c:v>417.37526852907155</c:v>
                </c:pt>
                <c:pt idx="10">
                  <c:v>416.81146012328827</c:v>
                </c:pt>
                <c:pt idx="11">
                  <c:v>419.3618975967243</c:v>
                </c:pt>
                <c:pt idx="12">
                  <c:v>418.52180316865571</c:v>
                </c:pt>
                <c:pt idx="13">
                  <c:v>421.43802063830373</c:v>
                </c:pt>
                <c:pt idx="14">
                  <c:v>423.97593480171463</c:v>
                </c:pt>
                <c:pt idx="15">
                  <c:v>423.95277093504001</c:v>
                </c:pt>
                <c:pt idx="16">
                  <c:v>426.76963486845796</c:v>
                </c:pt>
                <c:pt idx="17">
                  <c:v>426.27462439862603</c:v>
                </c:pt>
                <c:pt idx="18">
                  <c:v>429.29488149906433</c:v>
                </c:pt>
                <c:pt idx="19">
                  <c:v>429.11120027346465</c:v>
                </c:pt>
                <c:pt idx="20">
                  <c:v>432.22245703760939</c:v>
                </c:pt>
                <c:pt idx="21">
                  <c:v>431.14058844233205</c:v>
                </c:pt>
                <c:pt idx="22">
                  <c:v>434.61011752807883</c:v>
                </c:pt>
                <c:pt idx="23">
                  <c:v>437.58116644475678</c:v>
                </c:pt>
                <c:pt idx="24">
                  <c:v>437.39142215473254</c:v>
                </c:pt>
                <c:pt idx="25">
                  <c:v>440.38182989404504</c:v>
                </c:pt>
                <c:pt idx="26">
                  <c:v>440.54731316205221</c:v>
                </c:pt>
                <c:pt idx="27">
                  <c:v>443.4198213711781</c:v>
                </c:pt>
                <c:pt idx="28">
                  <c:v>445.83315021562521</c:v>
                </c:pt>
                <c:pt idx="29">
                  <c:v>447.83465024301006</c:v>
                </c:pt>
                <c:pt idx="30">
                  <c:v>449.46742890728154</c:v>
                </c:pt>
                <c:pt idx="31">
                  <c:v>448.04044310417794</c:v>
                </c:pt>
                <c:pt idx="32">
                  <c:v>449.92630877324785</c:v>
                </c:pt>
                <c:pt idx="33">
                  <c:v>449.01284305006993</c:v>
                </c:pt>
                <c:pt idx="34">
                  <c:v>450.99455696833263</c:v>
                </c:pt>
                <c:pt idx="35">
                  <c:v>452.5975944884641</c:v>
                </c:pt>
                <c:pt idx="36">
                  <c:v>451.52183801545596</c:v>
                </c:pt>
                <c:pt idx="37">
                  <c:v>453.46437874651281</c:v>
                </c:pt>
                <c:pt idx="38">
                  <c:v>452.36965326754023</c:v>
                </c:pt>
                <c:pt idx="39">
                  <c:v>454.43835418379274</c:v>
                </c:pt>
                <c:pt idx="40">
                  <c:v>453.32246565570398</c:v>
                </c:pt>
                <c:pt idx="41">
                  <c:v>455.5214946225916</c:v>
                </c:pt>
                <c:pt idx="42">
                  <c:v>457.29718481712973</c:v>
                </c:pt>
                <c:pt idx="43">
                  <c:v>456.43148373872714</c:v>
                </c:pt>
                <c:pt idx="44">
                  <c:v>458.43916579897393</c:v>
                </c:pt>
                <c:pt idx="45">
                  <c:v>457.23319207751388</c:v>
                </c:pt>
                <c:pt idx="46">
                  <c:v>459.36288934149036</c:v>
                </c:pt>
                <c:pt idx="47">
                  <c:v>458.55414491719796</c:v>
                </c:pt>
                <c:pt idx="48">
                  <c:v>460.67596247034157</c:v>
                </c:pt>
                <c:pt idx="49">
                  <c:v>462.36376336983216</c:v>
                </c:pt>
                <c:pt idx="50">
                  <c:v>461.46987049494692</c:v>
                </c:pt>
                <c:pt idx="51">
                  <c:v>463.34440265661976</c:v>
                </c:pt>
                <c:pt idx="52">
                  <c:v>462.23707514267363</c:v>
                </c:pt>
                <c:pt idx="53">
                  <c:v>464.15364611568521</c:v>
                </c:pt>
                <c:pt idx="54">
                  <c:v>463.05492144808846</c:v>
                </c:pt>
                <c:pt idx="55">
                  <c:v>465.00572179131848</c:v>
                </c:pt>
                <c:pt idx="56">
                  <c:v>466.52667331982855</c:v>
                </c:pt>
                <c:pt idx="57">
                  <c:v>465.42482469950278</c:v>
                </c:pt>
                <c:pt idx="58">
                  <c:v>467.16021776769753</c:v>
                </c:pt>
                <c:pt idx="59">
                  <c:v>468.48396169779346</c:v>
                </c:pt>
                <c:pt idx="60">
                  <c:v>469.44180210225676</c:v>
                </c:pt>
                <c:pt idx="61">
                  <c:v>470.07525984067627</c:v>
                </c:pt>
                <c:pt idx="62">
                  <c:v>470.42199085246102</c:v>
                </c:pt>
                <c:pt idx="63">
                  <c:v>470.51611663109526</c:v>
                </c:pt>
                <c:pt idx="64">
                  <c:v>470.07442940207289</c:v>
                </c:pt>
                <c:pt idx="65">
                  <c:v>469.88441532399833</c:v>
                </c:pt>
                <c:pt idx="66">
                  <c:v>469.51032851688416</c:v>
                </c:pt>
                <c:pt idx="67">
                  <c:v>468.97641643610615</c:v>
                </c:pt>
                <c:pt idx="68">
                  <c:v>468.30455326903689</c:v>
                </c:pt>
                <c:pt idx="69">
                  <c:v>467.51444776497311</c:v>
                </c:pt>
                <c:pt idx="70">
                  <c:v>466.62383384603424</c:v>
                </c:pt>
                <c:pt idx="71">
                  <c:v>465.28219739560933</c:v>
                </c:pt>
                <c:pt idx="72">
                  <c:v>464.38997185907022</c:v>
                </c:pt>
                <c:pt idx="73">
                  <c:v>463.42213978658594</c:v>
                </c:pt>
                <c:pt idx="74">
                  <c:v>462.39185653705619</c:v>
                </c:pt>
                <c:pt idx="75">
                  <c:v>461.31089462930481</c:v>
                </c:pt>
                <c:pt idx="76">
                  <c:v>460.18976865831075</c:v>
                </c:pt>
                <c:pt idx="77">
                  <c:v>459.03784969074241</c:v>
                </c:pt>
                <c:pt idx="78">
                  <c:v>457.51010943469191</c:v>
                </c:pt>
                <c:pt idx="79">
                  <c:v>456.46842878131349</c:v>
                </c:pt>
                <c:pt idx="80">
                  <c:v>455.40073111377188</c:v>
                </c:pt>
                <c:pt idx="81">
                  <c:v>454.31442707535848</c:v>
                </c:pt>
                <c:pt idx="82">
                  <c:v>453.2160832756349</c:v>
                </c:pt>
                <c:pt idx="83">
                  <c:v>452.11150096396113</c:v>
                </c:pt>
                <c:pt idx="84">
                  <c:v>451.0057879714164</c:v>
                </c:pt>
                <c:pt idx="85">
                  <c:v>449.90342447175976</c:v>
                </c:pt>
                <c:pt idx="86">
                  <c:v>448.80832306819411</c:v>
                </c:pt>
                <c:pt idx="87">
                  <c:v>447.72388367225807</c:v>
                </c:pt>
                <c:pt idx="88">
                  <c:v>446.65304360390644</c:v>
                </c:pt>
                <c:pt idx="89">
                  <c:v>445.59832330750027</c:v>
                </c:pt>
                <c:pt idx="90">
                  <c:v>444.56186804679032</c:v>
                </c:pt>
                <c:pt idx="91">
                  <c:v>443.54548591282952</c:v>
                </c:pt>
                <c:pt idx="92">
                  <c:v>442.5506824518983</c:v>
                </c:pt>
                <c:pt idx="93">
                  <c:v>441.57869219579158</c:v>
                </c:pt>
                <c:pt idx="94">
                  <c:v>440.63050735403675</c:v>
                </c:pt>
                <c:pt idx="95">
                  <c:v>439.70690390662719</c:v>
                </c:pt>
                <c:pt idx="96">
                  <c:v>438.80846531653867</c:v>
                </c:pt>
                <c:pt idx="97">
                  <c:v>437.93560406350031</c:v>
                </c:pt>
                <c:pt idx="98">
                  <c:v>437.08858118411564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34.391784708451404</c:v>
                </c:pt>
                <c:pt idx="4">
                  <c:v>32.617454446842849</c:v>
                </c:pt>
                <c:pt idx="5">
                  <c:v>63.288153768041383</c:v>
                </c:pt>
                <c:pt idx="6">
                  <c:v>60.023011020029941</c:v>
                </c:pt>
                <c:pt idx="7">
                  <c:v>91.481941861996319</c:v>
                </c:pt>
                <c:pt idx="8">
                  <c:v>86.762233966274181</c:v>
                </c:pt>
                <c:pt idx="9">
                  <c:v>82.286023772585352</c:v>
                </c:pt>
                <c:pt idx="10">
                  <c:v>103.5469129798494</c:v>
                </c:pt>
                <c:pt idx="11">
                  <c:v>98.204752846149049</c:v>
                </c:pt>
                <c:pt idx="12">
                  <c:v>123.79455841377118</c:v>
                </c:pt>
                <c:pt idx="13">
                  <c:v>117.40778805340531</c:v>
                </c:pt>
                <c:pt idx="14">
                  <c:v>144.04035375480746</c:v>
                </c:pt>
                <c:pt idx="15">
                  <c:v>136.60906861719286</c:v>
                </c:pt>
                <c:pt idx="16">
                  <c:v>129.56117603143591</c:v>
                </c:pt>
                <c:pt idx="17">
                  <c:v>152.12620022231209</c:v>
                </c:pt>
                <c:pt idx="18">
                  <c:v>144.27775260826201</c:v>
                </c:pt>
                <c:pt idx="19">
                  <c:v>164.65334361603306</c:v>
                </c:pt>
                <c:pt idx="20">
                  <c:v>156.15859951567333</c:v>
                </c:pt>
                <c:pt idx="21">
                  <c:v>185.58555458112784</c:v>
                </c:pt>
                <c:pt idx="22">
                  <c:v>176.01088236210279</c:v>
                </c:pt>
                <c:pt idx="23">
                  <c:v>166.93018365469442</c:v>
                </c:pt>
                <c:pt idx="24">
                  <c:v>185.44128207884623</c:v>
                </c:pt>
                <c:pt idx="25">
                  <c:v>175.87405312189338</c:v>
                </c:pt>
                <c:pt idx="26">
                  <c:v>190.43115292101936</c:v>
                </c:pt>
                <c:pt idx="27">
                  <c:v>180.6064880993145</c:v>
                </c:pt>
                <c:pt idx="28">
                  <c:v>171.28869432984169</c:v>
                </c:pt>
                <c:pt idx="29">
                  <c:v>162.45162127889969</c:v>
                </c:pt>
                <c:pt idx="30">
                  <c:v>154.07046775267136</c:v>
                </c:pt>
                <c:pt idx="31">
                  <c:v>173.42427502479245</c:v>
                </c:pt>
                <c:pt idx="32">
                  <c:v>164.47702375875403</c:v>
                </c:pt>
                <c:pt idx="33">
                  <c:v>180.35840775447096</c:v>
                </c:pt>
                <c:pt idx="34">
                  <c:v>171.05341286900193</c:v>
                </c:pt>
                <c:pt idx="35">
                  <c:v>196.70121668735158</c:v>
                </c:pt>
                <c:pt idx="36">
                  <c:v>186.55306868566259</c:v>
                </c:pt>
                <c:pt idx="37">
                  <c:v>176.92848077983143</c:v>
                </c:pt>
                <c:pt idx="38">
                  <c:v>194.33780035281796</c:v>
                </c:pt>
                <c:pt idx="39">
                  <c:v>184.31158499169103</c:v>
                </c:pt>
                <c:pt idx="40">
                  <c:v>202.61887176901001</c:v>
                </c:pt>
                <c:pt idx="41">
                  <c:v>192.16542194660545</c:v>
                </c:pt>
                <c:pt idx="42">
                  <c:v>215.58681632467034</c:v>
                </c:pt>
                <c:pt idx="43">
                  <c:v>204.46432833948865</c:v>
                </c:pt>
                <c:pt idx="44">
                  <c:v>193.91566829559537</c:v>
                </c:pt>
                <c:pt idx="45">
                  <c:v>211.93659430869235</c:v>
                </c:pt>
                <c:pt idx="46">
                  <c:v>201.00242744262223</c:v>
                </c:pt>
                <c:pt idx="47">
                  <c:v>215.71834917349116</c:v>
                </c:pt>
                <c:pt idx="48">
                  <c:v>204.58907518647683</c:v>
                </c:pt>
                <c:pt idx="49">
                  <c:v>226.35759239906844</c:v>
                </c:pt>
                <c:pt idx="50">
                  <c:v>214.67942188412499</c:v>
                </c:pt>
                <c:pt idx="51">
                  <c:v>203.60374791074065</c:v>
                </c:pt>
                <c:pt idx="52">
                  <c:v>218.77912280608928</c:v>
                </c:pt>
                <c:pt idx="53">
                  <c:v>207.49193833765355</c:v>
                </c:pt>
                <c:pt idx="54">
                  <c:v>222.71728556626454</c:v>
                </c:pt>
                <c:pt idx="55">
                  <c:v>211.22692462938573</c:v>
                </c:pt>
                <c:pt idx="56">
                  <c:v>233.3218148522476</c:v>
                </c:pt>
                <c:pt idx="57">
                  <c:v>221.28434833821592</c:v>
                </c:pt>
                <c:pt idx="58">
                  <c:v>209.86791505319542</c:v>
                </c:pt>
                <c:pt idx="59">
                  <c:v>199.04047484396224</c:v>
                </c:pt>
                <c:pt idx="60">
                  <c:v>188.77164056291394</c:v>
                </c:pt>
                <c:pt idx="61">
                  <c:v>179.03259278671752</c:v>
                </c:pt>
                <c:pt idx="62">
                  <c:v>169.79599893476626</c:v>
                </c:pt>
                <c:pt idx="63">
                  <c:v>165.661856153586</c:v>
                </c:pt>
                <c:pt idx="64">
                  <c:v>157.11508118801353</c:v>
                </c:pt>
                <c:pt idx="65">
                  <c:v>149.0092487786105</c:v>
                </c:pt>
                <c:pt idx="66">
                  <c:v>141.32160995414222</c:v>
                </c:pt>
                <c:pt idx="67">
                  <c:v>134.03058940122349</c:v>
                </c:pt>
                <c:pt idx="68">
                  <c:v>127.11572491332792</c:v>
                </c:pt>
                <c:pt idx="69">
                  <c:v>120.55760996372484</c:v>
                </c:pt>
                <c:pt idx="70">
                  <c:v>119.73474543316499</c:v>
                </c:pt>
                <c:pt idx="71">
                  <c:v>113.55742768158422</c:v>
                </c:pt>
                <c:pt idx="72">
                  <c:v>107.69880818643641</c:v>
                </c:pt>
                <c:pt idx="73">
                  <c:v>102.14244476638366</c:v>
                </c:pt>
                <c:pt idx="74">
                  <c:v>96.872743519994486</c:v>
                </c:pt>
                <c:pt idx="75">
                  <c:v>91.874915061550709</c:v>
                </c:pt>
                <c:pt idx="76">
                  <c:v>87.134933014722961</c:v>
                </c:pt>
                <c:pt idx="77">
                  <c:v>87.843654189902907</c:v>
                </c:pt>
                <c:pt idx="78">
                  <c:v>83.311651700333954</c:v>
                </c:pt>
                <c:pt idx="79">
                  <c:v>79.013462873856199</c:v>
                </c:pt>
                <c:pt idx="80">
                  <c:v>74.937024868674243</c:v>
                </c:pt>
                <c:pt idx="81">
                  <c:v>71.070897185375301</c:v>
                </c:pt>
                <c:pt idx="82">
                  <c:v>67.404229559234551</c:v>
                </c:pt>
                <c:pt idx="83">
                  <c:v>63.926731509010665</c:v>
                </c:pt>
                <c:pt idx="84">
                  <c:v>60.628643456770412</c:v>
                </c:pt>
                <c:pt idx="85">
                  <c:v>57.500709337690296</c:v>
                </c:pt>
                <c:pt idx="86">
                  <c:v>54.534150622964752</c:v>
                </c:pt>
                <c:pt idx="87">
                  <c:v>51.72064168291643</c:v>
                </c:pt>
                <c:pt idx="88">
                  <c:v>49.052286421165213</c:v>
                </c:pt>
                <c:pt idx="89">
                  <c:v>46.52159611427993</c:v>
                </c:pt>
                <c:pt idx="90">
                  <c:v>44.12146839471982</c:v>
                </c:pt>
                <c:pt idx="91">
                  <c:v>41.845167318081629</c:v>
                </c:pt>
                <c:pt idx="92">
                  <c:v>39.686304458711035</c:v>
                </c:pt>
                <c:pt idx="93">
                  <c:v>37.638820980623393</c:v>
                </c:pt>
                <c:pt idx="94">
                  <c:v>35.696970633416043</c:v>
                </c:pt>
                <c:pt idx="95">
                  <c:v>33.855303625450119</c:v>
                </c:pt>
                <c:pt idx="96">
                  <c:v>32.108651329042253</c:v>
                </c:pt>
                <c:pt idx="97">
                  <c:v>30.452111774741159</c:v>
                </c:pt>
                <c:pt idx="98">
                  <c:v>28.881035893979103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37.830972054651077</c:v>
                </c:pt>
                <c:pt idx="4">
                  <c:v>34.952644238151876</c:v>
                </c:pt>
                <c:pt idx="5">
                  <c:v>67.882156947298952</c:v>
                </c:pt>
                <c:pt idx="6">
                  <c:v>62.717417846672184</c:v>
                </c:pt>
                <c:pt idx="7">
                  <c:v>95.956822443040039</c:v>
                </c:pt>
                <c:pt idx="8">
                  <c:v>88.656053358341879</c:v>
                </c:pt>
                <c:pt idx="9">
                  <c:v>81.910755243513776</c:v>
                </c:pt>
                <c:pt idx="10">
                  <c:v>103.73545285656108</c:v>
                </c:pt>
                <c:pt idx="11">
                  <c:v>95.842855249424744</c:v>
                </c:pt>
                <c:pt idx="12">
                  <c:v>122.27275524511543</c:v>
                </c:pt>
                <c:pt idx="13">
                  <c:v>112.96976741510157</c:v>
                </c:pt>
                <c:pt idx="14">
                  <c:v>140.33341056837875</c:v>
                </c:pt>
                <c:pt idx="15">
                  <c:v>129.65629768215288</c:v>
                </c:pt>
                <c:pt idx="16">
                  <c:v>119.79154116297801</c:v>
                </c:pt>
                <c:pt idx="17">
                  <c:v>142.85157582368601</c:v>
                </c:pt>
                <c:pt idx="18">
                  <c:v>131.98287110919773</c:v>
                </c:pt>
                <c:pt idx="19">
                  <c:v>152.54214334256832</c:v>
                </c:pt>
                <c:pt idx="20">
                  <c:v>140.93614247806394</c:v>
                </c:pt>
                <c:pt idx="21">
                  <c:v>171.44496613879571</c:v>
                </c:pt>
                <c:pt idx="22">
                  <c:v>158.40076483402405</c:v>
                </c:pt>
                <c:pt idx="23">
                  <c:v>146.3490172099377</c:v>
                </c:pt>
                <c:pt idx="24">
                  <c:v>165.04985992411372</c:v>
                </c:pt>
                <c:pt idx="25">
                  <c:v>152.49222322784843</c:v>
                </c:pt>
                <c:pt idx="26">
                  <c:v>166.88383975896713</c:v>
                </c:pt>
                <c:pt idx="27">
                  <c:v>154.18666672813634</c:v>
                </c:pt>
                <c:pt idx="28">
                  <c:v>142.45554411421651</c:v>
                </c:pt>
                <c:pt idx="29">
                  <c:v>131.61697103588963</c:v>
                </c:pt>
                <c:pt idx="30">
                  <c:v>121.60303884538979</c:v>
                </c:pt>
                <c:pt idx="31">
                  <c:v>142.38383192061454</c:v>
                </c:pt>
                <c:pt idx="32">
                  <c:v>131.5507149855062</c:v>
                </c:pt>
                <c:pt idx="33">
                  <c:v>148.34556470440103</c:v>
                </c:pt>
                <c:pt idx="34">
                  <c:v>137.0588559006693</c:v>
                </c:pt>
                <c:pt idx="35">
                  <c:v>164.55090492526656</c:v>
                </c:pt>
                <c:pt idx="36">
                  <c:v>152.03123067020655</c:v>
                </c:pt>
                <c:pt idx="37">
                  <c:v>140.46410203331865</c:v>
                </c:pt>
                <c:pt idx="38">
                  <c:v>158.96814708527779</c:v>
                </c:pt>
                <c:pt idx="39">
                  <c:v>146.87323080789824</c:v>
                </c:pt>
                <c:pt idx="40">
                  <c:v>166.29640611330598</c:v>
                </c:pt>
                <c:pt idx="41">
                  <c:v>153.64392732401384</c:v>
                </c:pt>
                <c:pt idx="42">
                  <c:v>178.62319341711421</c:v>
                </c:pt>
                <c:pt idx="43">
                  <c:v>165.03284460076156</c:v>
                </c:pt>
                <c:pt idx="44">
                  <c:v>152.47650249662152</c:v>
                </c:pt>
                <c:pt idx="45">
                  <c:v>171.70340223117844</c:v>
                </c:pt>
                <c:pt idx="46">
                  <c:v>158.63953810113185</c:v>
                </c:pt>
                <c:pt idx="47">
                  <c:v>174.16420425629315</c:v>
                </c:pt>
                <c:pt idx="48">
                  <c:v>160.91311271613526</c:v>
                </c:pt>
                <c:pt idx="49">
                  <c:v>184.2261986865679</c:v>
                </c:pt>
                <c:pt idx="50">
                  <c:v>170.20955138917805</c:v>
                </c:pt>
                <c:pt idx="51">
                  <c:v>157.25934525412083</c:v>
                </c:pt>
                <c:pt idx="52">
                  <c:v>173.54204766341564</c:v>
                </c:pt>
                <c:pt idx="53">
                  <c:v>160.33829222196835</c:v>
                </c:pt>
                <c:pt idx="54">
                  <c:v>176.66236411817607</c:v>
                </c:pt>
                <c:pt idx="55">
                  <c:v>163.22120283806723</c:v>
                </c:pt>
                <c:pt idx="56">
                  <c:v>187.09439444980396</c:v>
                </c:pt>
                <c:pt idx="57">
                  <c:v>172.8595236387132</c:v>
                </c:pt>
                <c:pt idx="58">
                  <c:v>159.70769728549797</c:v>
                </c:pt>
                <c:pt idx="59">
                  <c:v>147.55651314616878</c:v>
                </c:pt>
                <c:pt idx="60">
                  <c:v>136.32983846065719</c:v>
                </c:pt>
                <c:pt idx="61">
                  <c:v>125.95733294604122</c:v>
                </c:pt>
                <c:pt idx="62">
                  <c:v>116.37400808230517</c:v>
                </c:pt>
                <c:pt idx="63">
                  <c:v>112.60833267559723</c:v>
                </c:pt>
                <c:pt idx="64">
                  <c:v>104.04065178594063</c:v>
                </c:pt>
                <c:pt idx="65">
                  <c:v>96.124833454612215</c:v>
                </c:pt>
                <c:pt idx="66">
                  <c:v>88.811281437258046</c:v>
                </c:pt>
                <c:pt idx="67">
                  <c:v>82.054172965117402</c:v>
                </c:pt>
                <c:pt idx="68">
                  <c:v>75.81117164429098</c:v>
                </c:pt>
                <c:pt idx="69">
                  <c:v>70.043162198751759</c:v>
                </c:pt>
                <c:pt idx="70">
                  <c:v>70.650603599088342</c:v>
                </c:pt>
                <c:pt idx="71">
                  <c:v>65.275230285974843</c:v>
                </c:pt>
                <c:pt idx="72">
                  <c:v>60.30883632736618</c:v>
                </c:pt>
                <c:pt idx="73">
                  <c:v>55.720304979797653</c:v>
                </c:pt>
                <c:pt idx="74">
                  <c:v>51.480886982938323</c:v>
                </c:pt>
                <c:pt idx="75">
                  <c:v>47.564020432245897</c:v>
                </c:pt>
                <c:pt idx="76">
                  <c:v>43.945164356412178</c:v>
                </c:pt>
                <c:pt idx="77">
                  <c:v>46.326221796405306</c:v>
                </c:pt>
                <c:pt idx="78">
                  <c:v>42.80154226564207</c:v>
                </c:pt>
                <c:pt idx="79">
                  <c:v>39.545034092542735</c:v>
                </c:pt>
                <c:pt idx="80">
                  <c:v>36.536293754902353</c:v>
                </c:pt>
                <c:pt idx="81">
                  <c:v>33.756470110016863</c:v>
                </c:pt>
                <c:pt idx="82">
                  <c:v>31.188146283599622</c:v>
                </c:pt>
                <c:pt idx="83">
                  <c:v>28.815230545049513</c:v>
                </c:pt>
                <c:pt idx="84">
                  <c:v>26.622855485354041</c:v>
                </c:pt>
                <c:pt idx="85">
                  <c:v>24.59728486593054</c:v>
                </c:pt>
                <c:pt idx="86">
                  <c:v>22.725827554770643</c:v>
                </c:pt>
                <c:pt idx="87">
                  <c:v>20.996758010658354</c:v>
                </c:pt>
                <c:pt idx="88">
                  <c:v>19.399242817258767</c:v>
                </c:pt>
                <c:pt idx="89">
                  <c:v>17.923272806779661</c:v>
                </c:pt>
                <c:pt idx="90">
                  <c:v>16.559600347929507</c:v>
                </c:pt>
                <c:pt idx="91">
                  <c:v>15.29968140525208</c:v>
                </c:pt>
                <c:pt idx="92">
                  <c:v>14.135622006812742</c:v>
                </c:pt>
                <c:pt idx="93">
                  <c:v>13.060128784831809</c:v>
                </c:pt>
                <c:pt idx="94">
                  <c:v>12.066463279379336</c:v>
                </c:pt>
                <c:pt idx="95">
                  <c:v>11.148399718822908</c:v>
                </c:pt>
                <c:pt idx="96">
                  <c:v>10.300186012503547</c:v>
                </c:pt>
                <c:pt idx="97">
                  <c:v>9.5165077112408643</c:v>
                </c:pt>
                <c:pt idx="98">
                  <c:v>8.79245470986349</c:v>
                </c:pt>
                <c:pt idx="99">
                  <c:v>8.1234904831407437</c:v>
                </c:pt>
                <c:pt idx="100">
                  <c:v>7.505423662364568</c:v>
                </c:pt>
                <c:pt idx="101">
                  <c:v>6.9343817744958898</c:v>
                </c:pt>
                <c:pt idx="102">
                  <c:v>6.4067869793390813</c:v>
                </c:pt>
                <c:pt idx="103">
                  <c:v>5.9193336527267837</c:v>
                </c:pt>
                <c:pt idx="104">
                  <c:v>5.4689676752633893</c:v>
                </c:pt>
                <c:pt idx="105">
                  <c:v>5.0528672968616597</c:v>
                </c:pt>
                <c:pt idx="106">
                  <c:v>4.6684254571799864</c:v>
                </c:pt>
                <c:pt idx="107">
                  <c:v>4.3132334511896957</c:v>
                </c:pt>
                <c:pt idx="108">
                  <c:v>3.9850658375296657</c:v>
                </c:pt>
                <c:pt idx="109">
                  <c:v>3.681866495092148</c:v>
                </c:pt>
                <c:pt idx="110">
                  <c:v>3.401735740477895</c:v>
                </c:pt>
                <c:pt idx="111">
                  <c:v>3.1429184256055098</c:v>
                </c:pt>
                <c:pt idx="112">
                  <c:v>2.9037929409010799</c:v>
                </c:pt>
                <c:pt idx="113">
                  <c:v>2.6828610551679977</c:v>
                </c:pt>
                <c:pt idx="114">
                  <c:v>2.4787385284791004</c:v>
                </c:pt>
                <c:pt idx="115">
                  <c:v>2.2901464392765569</c:v>
                </c:pt>
                <c:pt idx="116">
                  <c:v>2.1159031713398062</c:v>
                </c:pt>
                <c:pt idx="117">
                  <c:v>1.9549170104162075</c:v>
                </c:pt>
                <c:pt idx="118">
                  <c:v>1.8061793041288896</c:v>
                </c:pt>
                <c:pt idx="119">
                  <c:v>1.6687581423054734</c:v>
                </c:pt>
                <c:pt idx="120">
                  <c:v>1.5417925181320167</c:v>
                </c:pt>
                <c:pt idx="121">
                  <c:v>1.424486933549129</c:v>
                </c:pt>
                <c:pt idx="122">
                  <c:v>1.3161064150905764</c:v>
                </c:pt>
                <c:pt idx="123">
                  <c:v>1.2159719089363126</c:v>
                </c:pt>
                <c:pt idx="124">
                  <c:v>1.1234560263278264</c:v>
                </c:pt>
                <c:pt idx="125">
                  <c:v>1.037979112688874</c:v>
                </c:pt>
                <c:pt idx="126">
                  <c:v>0.95900561582282595</c:v>
                </c:pt>
                <c:pt idx="127">
                  <c:v>0.88604073043171905</c:v>
                </c:pt>
                <c:pt idx="128">
                  <c:v>0.81862729793337707</c:v>
                </c:pt>
                <c:pt idx="129">
                  <c:v>0.75634294215252884</c:v>
                </c:pt>
                <c:pt idx="130">
                  <c:v>0.69879742293971192</c:v>
                </c:pt>
                <c:pt idx="131">
                  <c:v>0.64563019113716447</c:v>
                </c:pt>
                <c:pt idx="132">
                  <c:v>0.59650812957244392</c:v>
                </c:pt>
                <c:pt idx="133">
                  <c:v>0.55112346592605521</c:v>
                </c:pt>
                <c:pt idx="134">
                  <c:v>0.5091918443962461</c:v>
                </c:pt>
                <c:pt idx="135">
                  <c:v>0.47045054407906178</c:v>
                </c:pt>
                <c:pt idx="136">
                  <c:v>0.43465683290098844</c:v>
                </c:pt>
                <c:pt idx="137">
                  <c:v>0.40158644679081856</c:v>
                </c:pt>
                <c:pt idx="138">
                  <c:v>0.37103218456204834</c:v>
                </c:pt>
                <c:pt idx="139">
                  <c:v>0.34280260970209941</c:v>
                </c:pt>
                <c:pt idx="140">
                  <c:v>0.31672085093447711</c:v>
                </c:pt>
                <c:pt idx="141">
                  <c:v>0.2926234940388347</c:v>
                </c:pt>
                <c:pt idx="142">
                  <c:v>0.27035955798568717</c:v>
                </c:pt>
                <c:pt idx="143">
                  <c:v>0.2497895489707864</c:v>
                </c:pt>
                <c:pt idx="144">
                  <c:v>0.23078458642224914</c:v>
                </c:pt>
                <c:pt idx="145">
                  <c:v>0.21322559550446873</c:v>
                </c:pt>
                <c:pt idx="146">
                  <c:v>0.19700256105947717</c:v>
                </c:pt>
                <c:pt idx="147">
                  <c:v>0.18201383831135626</c:v>
                </c:pt>
                <c:pt idx="148">
                  <c:v>0.16816551601494426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4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412.19780054943317</c:v>
                </c:pt>
                <c:pt idx="4">
                  <c:v>413.53458103931041</c:v>
                </c:pt>
                <c:pt idx="5">
                  <c:v>410.42827024875635</c:v>
                </c:pt>
                <c:pt idx="6">
                  <c:v>412.68531870733034</c:v>
                </c:pt>
                <c:pt idx="7">
                  <c:v>414.69290849527533</c:v>
                </c:pt>
                <c:pt idx="8">
                  <c:v>413.60443543521751</c:v>
                </c:pt>
                <c:pt idx="9">
                  <c:v>416.16473765344551</c:v>
                </c:pt>
                <c:pt idx="10">
                  <c:v>415.65579576307164</c:v>
                </c:pt>
                <c:pt idx="11">
                  <c:v>418.41985261232634</c:v>
                </c:pt>
                <c:pt idx="12">
                  <c:v>417.09175288659497</c:v>
                </c:pt>
                <c:pt idx="13">
                  <c:v>420.27478681834032</c:v>
                </c:pt>
                <c:pt idx="14">
                  <c:v>423.07285842098651</c:v>
                </c:pt>
                <c:pt idx="15">
                  <c:v>422.95746347214379</c:v>
                </c:pt>
                <c:pt idx="16">
                  <c:v>425.97048315711788</c:v>
                </c:pt>
                <c:pt idx="17">
                  <c:v>425.07672079881502</c:v>
                </c:pt>
                <c:pt idx="18">
                  <c:v>428.33551215308853</c:v>
                </c:pt>
                <c:pt idx="19">
                  <c:v>427.95614659525995</c:v>
                </c:pt>
                <c:pt idx="20">
                  <c:v>431.30478649989232</c:v>
                </c:pt>
                <c:pt idx="21">
                  <c:v>429.85252692747042</c:v>
                </c:pt>
                <c:pt idx="22">
                  <c:v>433.5689331595064</c:v>
                </c:pt>
                <c:pt idx="23">
                  <c:v>436.79071490671402</c:v>
                </c:pt>
                <c:pt idx="24">
                  <c:v>436.49216881315721</c:v>
                </c:pt>
                <c:pt idx="25">
                  <c:v>439.71586649642501</c:v>
                </c:pt>
                <c:pt idx="26">
                  <c:v>439.96257466897555</c:v>
                </c:pt>
                <c:pt idx="27">
                  <c:v>443.01408913002865</c:v>
                </c:pt>
                <c:pt idx="28">
                  <c:v>445.61550610313066</c:v>
                </c:pt>
                <c:pt idx="29">
                  <c:v>447.81040422409501</c:v>
                </c:pt>
                <c:pt idx="30">
                  <c:v>449.63869072304607</c:v>
                </c:pt>
                <c:pt idx="31">
                  <c:v>448.03436129985778</c:v>
                </c:pt>
                <c:pt idx="32">
                  <c:v>450.0995310562123</c:v>
                </c:pt>
                <c:pt idx="33">
                  <c:v>449.17133880504957</c:v>
                </c:pt>
                <c:pt idx="34">
                  <c:v>451.28680718395231</c:v>
                </c:pt>
                <c:pt idx="35">
                  <c:v>453.03266442608862</c:v>
                </c:pt>
                <c:pt idx="36">
                  <c:v>451.67823640458323</c:v>
                </c:pt>
                <c:pt idx="37">
                  <c:v>453.74545686441087</c:v>
                </c:pt>
                <c:pt idx="38">
                  <c:v>452.44168502358866</c:v>
                </c:pt>
                <c:pt idx="39">
                  <c:v>454.63592945177425</c:v>
                </c:pt>
                <c:pt idx="40">
                  <c:v>453.59765205709323</c:v>
                </c:pt>
                <c:pt idx="41">
                  <c:v>455.84097186965693</c:v>
                </c:pt>
                <c:pt idx="42">
                  <c:v>457.68354922556279</c:v>
                </c:pt>
                <c:pt idx="43">
                  <c:v>456.47158504094307</c:v>
                </c:pt>
                <c:pt idx="44">
                  <c:v>458.55759025238046</c:v>
                </c:pt>
                <c:pt idx="45">
                  <c:v>457.02871316694927</c:v>
                </c:pt>
                <c:pt idx="46">
                  <c:v>459.26803016057852</c:v>
                </c:pt>
                <c:pt idx="47">
                  <c:v>458.38123437344404</c:v>
                </c:pt>
                <c:pt idx="48">
                  <c:v>460.59303269155413</c:v>
                </c:pt>
                <c:pt idx="49">
                  <c:v>462.39095007819571</c:v>
                </c:pt>
                <c:pt idx="50">
                  <c:v>461.35237394231649</c:v>
                </c:pt>
                <c:pt idx="51">
                  <c:v>463.29342766493016</c:v>
                </c:pt>
                <c:pt idx="52">
                  <c:v>462.040680883069</c:v>
                </c:pt>
                <c:pt idx="53">
                  <c:v>464.01882735289803</c:v>
                </c:pt>
                <c:pt idx="54">
                  <c:v>462.75610633240035</c:v>
                </c:pt>
                <c:pt idx="55">
                  <c:v>464.76938416221719</c:v>
                </c:pt>
                <c:pt idx="56">
                  <c:v>466.37727071540689</c:v>
                </c:pt>
                <c:pt idx="57">
                  <c:v>465.05201542658574</c:v>
                </c:pt>
                <c:pt idx="58">
                  <c:v>466.85511999352161</c:v>
                </c:pt>
                <c:pt idx="59">
                  <c:v>468.27009651673791</c:v>
                </c:pt>
                <c:pt idx="60">
                  <c:v>469.33745818741579</c:v>
                </c:pt>
                <c:pt idx="61">
                  <c:v>470.09419767023667</c:v>
                </c:pt>
                <c:pt idx="62">
                  <c:v>470.57406899092541</c:v>
                </c:pt>
                <c:pt idx="63">
                  <c:v>470.80784783325919</c:v>
                </c:pt>
                <c:pt idx="64">
                  <c:v>470.6933663716988</c:v>
                </c:pt>
                <c:pt idx="65">
                  <c:v>470.56135349193596</c:v>
                </c:pt>
                <c:pt idx="66">
                  <c:v>470.2550653469591</c:v>
                </c:pt>
                <c:pt idx="67">
                  <c:v>469.79602903142086</c:v>
                </c:pt>
                <c:pt idx="68">
                  <c:v>469.20378774119342</c:v>
                </c:pt>
                <c:pt idx="69">
                  <c:v>468.49606424002849</c:v>
                </c:pt>
                <c:pt idx="70">
                  <c:v>467.68891160159404</c:v>
                </c:pt>
                <c:pt idx="71">
                  <c:v>466.63409533020388</c:v>
                </c:pt>
                <c:pt idx="72">
                  <c:v>465.72624444809503</c:v>
                </c:pt>
                <c:pt idx="73">
                  <c:v>464.75225182757538</c:v>
                </c:pt>
                <c:pt idx="74">
                  <c:v>463.72332640650319</c:v>
                </c:pt>
                <c:pt idx="75">
                  <c:v>462.64955696707653</c:v>
                </c:pt>
                <c:pt idx="76">
                  <c:v>461.54000778363257</c:v>
                </c:pt>
                <c:pt idx="77">
                  <c:v>460.40280668093044</c:v>
                </c:pt>
                <c:pt idx="78">
                  <c:v>459.08246922597795</c:v>
                </c:pt>
                <c:pt idx="79">
                  <c:v>457.96699628876064</c:v>
                </c:pt>
                <c:pt idx="80">
                  <c:v>456.83722492345163</c:v>
                </c:pt>
                <c:pt idx="81">
                  <c:v>455.69883490570282</c:v>
                </c:pt>
                <c:pt idx="82">
                  <c:v>454.55687032529448</c:v>
                </c:pt>
                <c:pt idx="83">
                  <c:v>453.41579627969668</c:v>
                </c:pt>
                <c:pt idx="84">
                  <c:v>452.27955096893271</c:v>
                </c:pt>
                <c:pt idx="85">
                  <c:v>451.15159354659198</c:v>
                </c:pt>
                <c:pt idx="86">
                  <c:v>450.03494805525543</c:v>
                </c:pt>
                <c:pt idx="87">
                  <c:v>448.93224374996225</c:v>
                </c:pt>
                <c:pt idx="88">
                  <c:v>447.84575209053077</c:v>
                </c:pt>
                <c:pt idx="89">
                  <c:v>446.77742066240671</c:v>
                </c:pt>
                <c:pt idx="90">
                  <c:v>445.72890426613901</c:v>
                </c:pt>
                <c:pt idx="91">
                  <c:v>444.70159339744703</c:v>
                </c:pt>
                <c:pt idx="92">
                  <c:v>443.69664032305565</c:v>
                </c:pt>
                <c:pt idx="93">
                  <c:v>442.71498294192406</c:v>
                </c:pt>
                <c:pt idx="94">
                  <c:v>441.75736660709765</c:v>
                </c:pt>
                <c:pt idx="95">
                  <c:v>440.82436407008493</c:v>
                </c:pt>
                <c:pt idx="96">
                  <c:v>439.91639369732104</c:v>
                </c:pt>
                <c:pt idx="97">
                  <c:v>439.03373609685866</c:v>
                </c:pt>
                <c:pt idx="98">
                  <c:v>438.17654928285657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48.021982511463072</c:v>
                </c:pt>
                <c:pt idx="4">
                  <c:v>45.618894732678989</c:v>
                </c:pt>
                <c:pt idx="5">
                  <c:v>86.321734570320359</c:v>
                </c:pt>
                <c:pt idx="6">
                  <c:v>82.002073145682928</c:v>
                </c:pt>
                <c:pt idx="7">
                  <c:v>117.65225880319483</c:v>
                </c:pt>
                <c:pt idx="8">
                  <c:v>111.76477372885809</c:v>
                </c:pt>
                <c:pt idx="9">
                  <c:v>106.17190671670848</c:v>
                </c:pt>
                <c:pt idx="10">
                  <c:v>128.57778395984232</c:v>
                </c:pt>
                <c:pt idx="11">
                  <c:v>122.14357018736257</c:v>
                </c:pt>
                <c:pt idx="12">
                  <c:v>153.66043162812096</c:v>
                </c:pt>
                <c:pt idx="13">
                  <c:v>145.97104676692578</c:v>
                </c:pt>
                <c:pt idx="14">
                  <c:v>174.19351460167979</c:v>
                </c:pt>
                <c:pt idx="15">
                  <c:v>165.47662528993968</c:v>
                </c:pt>
                <c:pt idx="16">
                  <c:v>157.19594142159323</c:v>
                </c:pt>
                <c:pt idx="17">
                  <c:v>184.54545444900236</c:v>
                </c:pt>
                <c:pt idx="18">
                  <c:v>175.31053945750463</c:v>
                </c:pt>
                <c:pt idx="19">
                  <c:v>198.69524967014144</c:v>
                </c:pt>
                <c:pt idx="20">
                  <c:v>188.75225895602853</c:v>
                </c:pt>
                <c:pt idx="21">
                  <c:v>222.8811627123782</c:v>
                </c:pt>
                <c:pt idx="22">
                  <c:v>211.72787477580766</c:v>
                </c:pt>
                <c:pt idx="23">
                  <c:v>201.13271310833139</c:v>
                </c:pt>
                <c:pt idx="24">
                  <c:v>221.79081073778195</c:v>
                </c:pt>
                <c:pt idx="25">
                  <c:v>210.69208555284501</c:v>
                </c:pt>
                <c:pt idx="26">
                  <c:v>225.33255563512432</c:v>
                </c:pt>
                <c:pt idx="27">
                  <c:v>214.05659653702389</c:v>
                </c:pt>
                <c:pt idx="28">
                  <c:v>203.34490234606773</c:v>
                </c:pt>
                <c:pt idx="29">
                  <c:v>193.16923644994955</c:v>
                </c:pt>
                <c:pt idx="30">
                  <c:v>183.5027752362935</c:v>
                </c:pt>
                <c:pt idx="31">
                  <c:v>205.34532347411556</c:v>
                </c:pt>
                <c:pt idx="32">
                  <c:v>195.0695536815353</c:v>
                </c:pt>
                <c:pt idx="33">
                  <c:v>211.64656224423365</c:v>
                </c:pt>
                <c:pt idx="34">
                  <c:v>201.05546957059454</c:v>
                </c:pt>
                <c:pt idx="35">
                  <c:v>229.34970708342763</c:v>
                </c:pt>
                <c:pt idx="36">
                  <c:v>217.87272405740759</c:v>
                </c:pt>
                <c:pt idx="37">
                  <c:v>206.97006545959201</c:v>
                </c:pt>
                <c:pt idx="38">
                  <c:v>226.59628245108675</c:v>
                </c:pt>
                <c:pt idx="39">
                  <c:v>215.2570846796051</c:v>
                </c:pt>
                <c:pt idx="40">
                  <c:v>232.9033597476145</c:v>
                </c:pt>
                <c:pt idx="41">
                  <c:v>221.24854692697252</c:v>
                </c:pt>
                <c:pt idx="42">
                  <c:v>247.51285342895125</c:v>
                </c:pt>
                <c:pt idx="43">
                  <c:v>235.12696092596869</c:v>
                </c:pt>
                <c:pt idx="44">
                  <c:v>223.36087596417099</c:v>
                </c:pt>
                <c:pt idx="45">
                  <c:v>244.41325233267131</c:v>
                </c:pt>
                <c:pt idx="46">
                  <c:v>232.18246824304507</c:v>
                </c:pt>
                <c:pt idx="47">
                  <c:v>247.70070587821175</c:v>
                </c:pt>
                <c:pt idx="48">
                  <c:v>235.30541297355015</c:v>
                </c:pt>
                <c:pt idx="49">
                  <c:v>257.68617968173584</c:v>
                </c:pt>
                <c:pt idx="50">
                  <c:v>244.79119957534556</c:v>
                </c:pt>
                <c:pt idx="51">
                  <c:v>232.54150247229512</c:v>
                </c:pt>
                <c:pt idx="52">
                  <c:v>248.92589043307331</c:v>
                </c:pt>
                <c:pt idx="53">
                  <c:v>236.46928756417108</c:v>
                </c:pt>
                <c:pt idx="54">
                  <c:v>253.05858486337644</c:v>
                </c:pt>
                <c:pt idx="55">
                  <c:v>240.39517613266833</c:v>
                </c:pt>
                <c:pt idx="56">
                  <c:v>263.97372168188696</c:v>
                </c:pt>
                <c:pt idx="57">
                  <c:v>250.76410410013742</c:v>
                </c:pt>
                <c:pt idx="58">
                  <c:v>238.21551442504568</c:v>
                </c:pt>
                <c:pt idx="59">
                  <c:v>226.29487388724735</c:v>
                </c:pt>
                <c:pt idx="60">
                  <c:v>214.97075902568116</c:v>
                </c:pt>
                <c:pt idx="61">
                  <c:v>204.21331885362582</c:v>
                </c:pt>
                <c:pt idx="62">
                  <c:v>193.99419616986444</c:v>
                </c:pt>
                <c:pt idx="63">
                  <c:v>186.0907730221455</c:v>
                </c:pt>
                <c:pt idx="64">
                  <c:v>176.77852810832391</c:v>
                </c:pt>
                <c:pt idx="65">
                  <c:v>167.93228107245557</c:v>
                </c:pt>
                <c:pt idx="66">
                  <c:v>159.52871272306015</c:v>
                </c:pt>
                <c:pt idx="67">
                  <c:v>151.54567079390966</c:v>
                </c:pt>
                <c:pt idx="68">
                  <c:v>143.9621115494418</c:v>
                </c:pt>
                <c:pt idx="69">
                  <c:v>136.75804431232109</c:v>
                </c:pt>
                <c:pt idx="70">
                  <c:v>132.16987903516355</c:v>
                </c:pt>
                <c:pt idx="71">
                  <c:v>125.55591175555455</c:v>
                </c:pt>
                <c:pt idx="72">
                  <c:v>119.27291673297624</c:v>
                </c:pt>
                <c:pt idx="73">
                  <c:v>113.30433164858226</c:v>
                </c:pt>
                <c:pt idx="74">
                  <c:v>107.63442298533597</c:v>
                </c:pt>
                <c:pt idx="75">
                  <c:v>102.24824455359806</c:v>
                </c:pt>
                <c:pt idx="76">
                  <c:v>97.131598092152515</c:v>
                </c:pt>
                <c:pt idx="77">
                  <c:v>94.526396109057259</c:v>
                </c:pt>
                <c:pt idx="78">
                  <c:v>89.796161841699472</c:v>
                </c:pt>
                <c:pt idx="79">
                  <c:v>85.302635172907827</c:v>
                </c:pt>
                <c:pt idx="80">
                  <c:v>81.033970920382231</c:v>
                </c:pt>
                <c:pt idx="81">
                  <c:v>76.978916651462114</c:v>
                </c:pt>
                <c:pt idx="82">
                  <c:v>73.126783021097935</c:v>
                </c:pt>
                <c:pt idx="83">
                  <c:v>69.467415594152413</c:v>
                </c:pt>
                <c:pt idx="84">
                  <c:v>65.991168077753571</c:v>
                </c:pt>
                <c:pt idx="85">
                  <c:v>62.688876893138669</c:v>
                </c:pt>
                <c:pt idx="86">
                  <c:v>59.551837019958896</c:v>
                </c:pt>
                <c:pt idx="87">
                  <c:v>56.571779049369198</c:v>
                </c:pt>
                <c:pt idx="88">
                  <c:v>53.740847385413815</c:v>
                </c:pt>
                <c:pt idx="89">
                  <c:v>51.051579537245303</c:v>
                </c:pt>
                <c:pt idx="90">
                  <c:v>48.496886447590093</c:v>
                </c:pt>
                <c:pt idx="91">
                  <c:v>46.070033805605483</c:v>
                </c:pt>
                <c:pt idx="92">
                  <c:v>43.764624294867495</c:v>
                </c:pt>
                <c:pt idx="93">
                  <c:v>41.574580729694638</c:v>
                </c:pt>
                <c:pt idx="94">
                  <c:v>39.494130035353713</c:v>
                </c:pt>
                <c:pt idx="95">
                  <c:v>37.517788029918741</c:v>
                </c:pt>
                <c:pt idx="96">
                  <c:v>35.640344967667239</c:v>
                </c:pt>
                <c:pt idx="97">
                  <c:v>33.856851805905215</c:v>
                </c:pt>
                <c:pt idx="98">
                  <c:v>32.162607159019736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52.824181962029932</c:v>
                </c:pt>
                <c:pt idx="4">
                  <c:v>49.084313693368593</c:v>
                </c:pt>
                <c:pt idx="5">
                  <c:v>92.893464321564039</c:v>
                </c:pt>
                <c:pt idx="6">
                  <c:v>86.316754438352604</c:v>
                </c:pt>
                <c:pt idx="7">
                  <c:v>123.93471981363481</c:v>
                </c:pt>
                <c:pt idx="8">
                  <c:v>115.16033829364061</c:v>
                </c:pt>
                <c:pt idx="9">
                  <c:v>107.00716906326296</c:v>
                </c:pt>
                <c:pt idx="10">
                  <c:v>129.92198819677071</c:v>
                </c:pt>
                <c:pt idx="11">
                  <c:v>120.72371757503623</c:v>
                </c:pt>
                <c:pt idx="12">
                  <c:v>153.56867874152596</c:v>
                </c:pt>
                <c:pt idx="13">
                  <c:v>142.69625994858549</c:v>
                </c:pt>
                <c:pt idx="14">
                  <c:v>171.67336357057351</c:v>
                </c:pt>
                <c:pt idx="15">
                  <c:v>159.51916181779589</c:v>
                </c:pt>
                <c:pt idx="16">
                  <c:v>148.22545826447535</c:v>
                </c:pt>
                <c:pt idx="17">
                  <c:v>176.46873365018732</c:v>
                </c:pt>
                <c:pt idx="18">
                  <c:v>163.97502730441616</c:v>
                </c:pt>
                <c:pt idx="19">
                  <c:v>187.73910307488151</c:v>
                </c:pt>
                <c:pt idx="20">
                  <c:v>174.44747245613624</c:v>
                </c:pt>
                <c:pt idx="21">
                  <c:v>210.02863578490781</c:v>
                </c:pt>
                <c:pt idx="22">
                  <c:v>195.15894161630129</c:v>
                </c:pt>
                <c:pt idx="23">
                  <c:v>181.34199820161734</c:v>
                </c:pt>
                <c:pt idx="24">
                  <c:v>202.29864192462475</c:v>
                </c:pt>
                <c:pt idx="25">
                  <c:v>187.97621905642001</c:v>
                </c:pt>
                <c:pt idx="26">
                  <c:v>202.36998096614877</c:v>
                </c:pt>
                <c:pt idx="27">
                  <c:v>188.04250740699524</c:v>
                </c:pt>
                <c:pt idx="28">
                  <c:v>174.72939624293716</c:v>
                </c:pt>
                <c:pt idx="29">
                  <c:v>162.35883222585448</c:v>
                </c:pt>
                <c:pt idx="30">
                  <c:v>150.86408451324741</c:v>
                </c:pt>
                <c:pt idx="31">
                  <c:v>174.31096217425772</c:v>
                </c:pt>
                <c:pt idx="32">
                  <c:v>161.97002262532308</c:v>
                </c:pt>
                <c:pt idx="33">
                  <c:v>179.47522343918408</c:v>
                </c:pt>
                <c:pt idx="34">
                  <c:v>166.76866238664232</c:v>
                </c:pt>
                <c:pt idx="35">
                  <c:v>197.15257731149737</c:v>
                </c:pt>
                <c:pt idx="36">
                  <c:v>183.19448765282439</c:v>
                </c:pt>
                <c:pt idx="37">
                  <c:v>170.22460859518111</c:v>
                </c:pt>
                <c:pt idx="38">
                  <c:v>191.15459742749803</c:v>
                </c:pt>
                <c:pt idx="39">
                  <c:v>177.62115522783088</c:v>
                </c:pt>
                <c:pt idx="40">
                  <c:v>196.30570769052136</c:v>
                </c:pt>
                <c:pt idx="41">
                  <c:v>182.40757505731557</c:v>
                </c:pt>
                <c:pt idx="42">
                  <c:v>210.56289473996011</c:v>
                </c:pt>
                <c:pt idx="43">
                  <c:v>195.65537588502556</c:v>
                </c:pt>
                <c:pt idx="44">
                  <c:v>181.80328571179052</c:v>
                </c:pt>
                <c:pt idx="45">
                  <c:v>204.384539165722</c:v>
                </c:pt>
                <c:pt idx="46">
                  <c:v>189.91443808246652</c:v>
                </c:pt>
                <c:pt idx="47">
                  <c:v>206.31947150476762</c:v>
                </c:pt>
                <c:pt idx="48">
                  <c:v>191.71238028199599</c:v>
                </c:pt>
                <c:pt idx="49">
                  <c:v>215.71080862286121</c:v>
                </c:pt>
                <c:pt idx="50">
                  <c:v>200.4388256330291</c:v>
                </c:pt>
                <c:pt idx="51">
                  <c:v>186.24807480736499</c:v>
                </c:pt>
                <c:pt idx="52">
                  <c:v>203.88520955000428</c:v>
                </c:pt>
                <c:pt idx="53">
                  <c:v>189.45046021127305</c:v>
                </c:pt>
                <c:pt idx="54">
                  <c:v>207.30247853097603</c:v>
                </c:pt>
                <c:pt idx="55">
                  <c:v>192.62579197045116</c:v>
                </c:pt>
                <c:pt idx="56">
                  <c:v>218.15727779935386</c:v>
                </c:pt>
                <c:pt idx="57">
                  <c:v>202.71208867355165</c:v>
                </c:pt>
                <c:pt idx="58">
                  <c:v>188.36039443152413</c:v>
                </c:pt>
                <c:pt idx="59">
                  <c:v>175.02477737050944</c:v>
                </c:pt>
                <c:pt idx="60">
                  <c:v>162.6333008382654</c:v>
                </c:pt>
                <c:pt idx="61">
                  <c:v>151.11912118338921</c:v>
                </c:pt>
                <c:pt idx="62">
                  <c:v>140.420127178939</c:v>
                </c:pt>
                <c:pt idx="63">
                  <c:v>132.46335725541147</c:v>
                </c:pt>
                <c:pt idx="64">
                  <c:v>123.08516173662512</c:v>
                </c:pt>
                <c:pt idx="65">
                  <c:v>114.37092758051962</c:v>
                </c:pt>
                <c:pt idx="66">
                  <c:v>106.27364737610105</c:v>
                </c:pt>
                <c:pt idx="67">
                  <c:v>98.749641762488864</c:v>
                </c:pt>
                <c:pt idx="68">
                  <c:v>91.758323808248377</c:v>
                </c:pt>
                <c:pt idx="69">
                  <c:v>85.261980072292616</c:v>
                </c:pt>
                <c:pt idx="70">
                  <c:v>81.70650751672602</c:v>
                </c:pt>
                <c:pt idx="71">
                  <c:v>75.921816425350713</c:v>
                </c:pt>
                <c:pt idx="72">
                  <c:v>70.546672284881197</c:v>
                </c:pt>
                <c:pt idx="73">
                  <c:v>65.552079821006942</c:v>
                </c:pt>
                <c:pt idx="74">
                  <c:v>60.911096578832783</c:v>
                </c:pt>
                <c:pt idx="75">
                  <c:v>56.598687586521542</c:v>
                </c:pt>
                <c:pt idx="76">
                  <c:v>52.591590308519997</c:v>
                </c:pt>
                <c:pt idx="77">
                  <c:v>51.349129511283252</c:v>
                </c:pt>
                <c:pt idx="78">
                  <c:v>47.713692615721527</c:v>
                </c:pt>
                <c:pt idx="79">
                  <c:v>44.335638884147173</c:v>
                </c:pt>
                <c:pt idx="80">
                  <c:v>41.196745996930595</c:v>
                </c:pt>
                <c:pt idx="81">
                  <c:v>38.280081745759269</c:v>
                </c:pt>
                <c:pt idx="82">
                  <c:v>35.569912695803467</c:v>
                </c:pt>
                <c:pt idx="83">
                  <c:v>33.051619314455714</c:v>
                </c:pt>
                <c:pt idx="84">
                  <c:v>30.711617108820853</c:v>
                </c:pt>
                <c:pt idx="85">
                  <c:v>28.537283346546683</c:v>
                </c:pt>
                <c:pt idx="86">
                  <c:v>26.516888964703494</c:v>
                </c:pt>
                <c:pt idx="87">
                  <c:v>24.639535299406909</c:v>
                </c:pt>
                <c:pt idx="88">
                  <c:v>22.895095294883046</c:v>
                </c:pt>
                <c:pt idx="89">
                  <c:v>21.274158874838573</c:v>
                </c:pt>
                <c:pt idx="90">
                  <c:v>19.767982181451092</c:v>
                </c:pt>
                <c:pt idx="91">
                  <c:v>18.368440408158467</c:v>
                </c:pt>
                <c:pt idx="92">
                  <c:v>17.067983971811813</c:v>
                </c:pt>
                <c:pt idx="93">
                  <c:v>15.859597787770538</c:v>
                </c:pt>
                <c:pt idx="94">
                  <c:v>14.736763428256012</c:v>
                </c:pt>
                <c:pt idx="95">
                  <c:v>13.693423959833781</c:v>
                </c:pt>
                <c:pt idx="96">
                  <c:v>12.723951270346223</c:v>
                </c:pt>
                <c:pt idx="97">
                  <c:v>11.823115709046556</c:v>
                </c:pt>
                <c:pt idx="98">
                  <c:v>10.986057876163168</c:v>
                </c:pt>
                <c:pt idx="99">
                  <c:v>10.208262409718033</c:v>
                </c:pt>
                <c:pt idx="100">
                  <c:v>9.4855336281968192</c:v>
                </c:pt>
                <c:pt idx="101">
                  <c:v>8.8139728976792586</c:v>
                </c:pt>
                <c:pt idx="102">
                  <c:v>8.1899576013408186</c:v>
                </c:pt>
                <c:pt idx="103">
                  <c:v>7.610121597880271</c:v>
                </c:pt>
                <c:pt idx="104">
                  <c:v>7.071337063459568</c:v>
                </c:pt>
                <c:pt idx="105">
                  <c:v>6.570697619205597</c:v>
                </c:pt>
                <c:pt idx="106">
                  <c:v>6.1055026532580117</c:v>
                </c:pt>
                <c:pt idx="107">
                  <c:v>5.6732427527912099</c:v>
                </c:pt>
                <c:pt idx="108">
                  <c:v>5.2715861674260509</c:v>
                </c:pt>
                <c:pt idx="109">
                  <c:v>4.89836623101053</c:v>
                </c:pt>
                <c:pt idx="110">
                  <c:v>4.5515696739184319</c:v>
                </c:pt>
                <c:pt idx="111">
                  <c:v>4.2293257628186929</c:v>
                </c:pt>
                <c:pt idx="112">
                  <c:v>3.9298962093318659</c:v>
                </c:pt>
                <c:pt idx="113">
                  <c:v>3.6516657931376852</c:v>
                </c:pt>
                <c:pt idx="114">
                  <c:v>3.3931336489517485</c:v>
                </c:pt>
                <c:pt idx="115">
                  <c:v>3.1529051703704201</c:v>
                </c:pt>
                <c:pt idx="116">
                  <c:v>2.9296844869106682</c:v>
                </c:pt>
                <c:pt idx="117">
                  <c:v>2.7222674736635488</c:v>
                </c:pt>
                <c:pt idx="118">
                  <c:v>2.5295352558531299</c:v>
                </c:pt>
                <c:pt idx="119">
                  <c:v>2.3504481732623344</c:v>
                </c:pt>
                <c:pt idx="120">
                  <c:v>2.1840401719678639</c:v>
                </c:pt>
                <c:pt idx="121">
                  <c:v>2.0294135931313861</c:v>
                </c:pt>
                <c:pt idx="122">
                  <c:v>1.8857343307360388</c:v>
                </c:pt>
                <c:pt idx="123">
                  <c:v>1.7522273321475077</c:v>
                </c:pt>
                <c:pt idx="124">
                  <c:v>1.6281724172282395</c:v>
                </c:pt>
                <c:pt idx="125">
                  <c:v>1.5129003934517347</c:v>
                </c:pt>
                <c:pt idx="126">
                  <c:v>1.4057894460605871</c:v>
                </c:pt>
                <c:pt idx="127">
                  <c:v>1.3062617837956028</c:v>
                </c:pt>
                <c:pt idx="128">
                  <c:v>1.2137805221019782</c:v>
                </c:pt>
                <c:pt idx="129">
                  <c:v>1.1278467869995341</c:v>
                </c:pt>
                <c:pt idx="130">
                  <c:v>1.0479970239943428</c:v>
                </c:pt>
                <c:pt idx="131">
                  <c:v>0.97380049751514042</c:v>
                </c:pt>
                <c:pt idx="132">
                  <c:v>0.90485696738567645</c:v>
                </c:pt>
                <c:pt idx="133">
                  <c:v>0.84079452979913183</c:v>
                </c:pt>
                <c:pt idx="134">
                  <c:v>0.78126761114812371</c:v>
                </c:pt>
                <c:pt idx="135">
                  <c:v>0.72595510388836282</c:v>
                </c:pt>
                <c:pt idx="136">
                  <c:v>0.67455863438020536</c:v>
                </c:pt>
                <c:pt idx="137">
                  <c:v>0.62680095336427555</c:v>
                </c:pt>
                <c:pt idx="138">
                  <c:v>0.5824244403888601</c:v>
                </c:pt>
                <c:pt idx="139">
                  <c:v>0.54118971412146955</c:v>
                </c:pt>
                <c:pt idx="140">
                  <c:v>0.502874341048137</c:v>
                </c:pt>
                <c:pt idx="141">
                  <c:v>0.46727163559475682</c:v>
                </c:pt>
                <c:pt idx="142">
                  <c:v>0.43418954519792974</c:v>
                </c:pt>
                <c:pt idx="143">
                  <c:v>0.40344961431102205</c:v>
                </c:pt>
                <c:pt idx="144">
                  <c:v>0.37488602175695263</c:v>
                </c:pt>
                <c:pt idx="145">
                  <c:v>0.34834468623487508</c:v>
                </c:pt>
                <c:pt idx="146">
                  <c:v>0.32368243515556777</c:v>
                </c:pt>
                <c:pt idx="147">
                  <c:v>0.30076623232195893</c:v>
                </c:pt>
                <c:pt idx="148">
                  <c:v>0.27947246028864575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412.10526571940659</c:v>
                </c:pt>
                <c:pt idx="4">
                  <c:v>413.48802383256992</c:v>
                </c:pt>
                <c:pt idx="5">
                  <c:v>409.99862626162025</c:v>
                </c:pt>
                <c:pt idx="6">
                  <c:v>412.40151615648278</c:v>
                </c:pt>
                <c:pt idx="7">
                  <c:v>414.51470293985523</c:v>
                </c:pt>
                <c:pt idx="8">
                  <c:v>413.12064599789619</c:v>
                </c:pt>
                <c:pt idx="9">
                  <c:v>415.86378813545321</c:v>
                </c:pt>
                <c:pt idx="10">
                  <c:v>414.71396922831997</c:v>
                </c:pt>
                <c:pt idx="11">
                  <c:v>417.79589427017243</c:v>
                </c:pt>
                <c:pt idx="12">
                  <c:v>415.99500926392869</c:v>
                </c:pt>
                <c:pt idx="13">
                  <c:v>419.58208753481506</c:v>
                </c:pt>
                <c:pt idx="14">
                  <c:v>422.69580372033579</c:v>
                </c:pt>
                <c:pt idx="15">
                  <c:v>422.49844299954282</c:v>
                </c:pt>
                <c:pt idx="16">
                  <c:v>425.80580953909174</c:v>
                </c:pt>
                <c:pt idx="17">
                  <c:v>424.36456206405774</c:v>
                </c:pt>
                <c:pt idx="18">
                  <c:v>428.0012486649432</c:v>
                </c:pt>
                <c:pt idx="19">
                  <c:v>426.93949161328175</c:v>
                </c:pt>
                <c:pt idx="20">
                  <c:v>430.77827586818296</c:v>
                </c:pt>
                <c:pt idx="21">
                  <c:v>429.2530846828962</c:v>
                </c:pt>
                <c:pt idx="22">
                  <c:v>433.39930201107541</c:v>
                </c:pt>
                <c:pt idx="23">
                  <c:v>436.94030937612854</c:v>
                </c:pt>
                <c:pt idx="24">
                  <c:v>436.13929137855121</c:v>
                </c:pt>
                <c:pt idx="25">
                  <c:v>439.72546146362475</c:v>
                </c:pt>
                <c:pt idx="26">
                  <c:v>439.4878950506843</c:v>
                </c:pt>
                <c:pt idx="27">
                  <c:v>442.93419943214064</c:v>
                </c:pt>
                <c:pt idx="28">
                  <c:v>445.82420660711375</c:v>
                </c:pt>
                <c:pt idx="29">
                  <c:v>448.21708546211744</c:v>
                </c:pt>
                <c:pt idx="30">
                  <c:v>450.16653280793741</c:v>
                </c:pt>
                <c:pt idx="31">
                  <c:v>447.6977762511043</c:v>
                </c:pt>
                <c:pt idx="32">
                  <c:v>450.03851336212506</c:v>
                </c:pt>
                <c:pt idx="33">
                  <c:v>448.579138404459</c:v>
                </c:pt>
                <c:pt idx="34">
                  <c:v>451.02769038738637</c:v>
                </c:pt>
                <c:pt idx="35">
                  <c:v>453.01347254971586</c:v>
                </c:pt>
                <c:pt idx="36">
                  <c:v>451.34244039933014</c:v>
                </c:pt>
                <c:pt idx="37">
                  <c:v>453.67807820158527</c:v>
                </c:pt>
                <c:pt idx="38">
                  <c:v>451.80268320324433</c:v>
                </c:pt>
                <c:pt idx="39">
                  <c:v>454.3297967905221</c:v>
                </c:pt>
                <c:pt idx="40">
                  <c:v>452.72633783671154</c:v>
                </c:pt>
                <c:pt idx="41">
                  <c:v>455.36227935814708</c:v>
                </c:pt>
                <c:pt idx="42">
                  <c:v>457.49254524748437</c:v>
                </c:pt>
                <c:pt idx="43">
                  <c:v>456.05224601229713</c:v>
                </c:pt>
                <c:pt idx="44">
                  <c:v>458.41764178933818</c:v>
                </c:pt>
                <c:pt idx="45">
                  <c:v>456.2341452823905</c:v>
                </c:pt>
                <c:pt idx="46">
                  <c:v>458.83400089754923</c:v>
                </c:pt>
                <c:pt idx="47">
                  <c:v>457.50291497335871</c:v>
                </c:pt>
                <c:pt idx="48">
                  <c:v>460.09284165153997</c:v>
                </c:pt>
                <c:pt idx="49">
                  <c:v>462.16254659897641</c:v>
                </c:pt>
                <c:pt idx="50">
                  <c:v>460.91811293124999</c:v>
                </c:pt>
                <c:pt idx="51">
                  <c:v>463.10666977224332</c:v>
                </c:pt>
                <c:pt idx="52">
                  <c:v>461.24000703477151</c:v>
                </c:pt>
                <c:pt idx="53">
                  <c:v>463.52967889896212</c:v>
                </c:pt>
                <c:pt idx="54">
                  <c:v>461.63997024055811</c:v>
                </c:pt>
                <c:pt idx="55">
                  <c:v>464.03345738275073</c:v>
                </c:pt>
                <c:pt idx="56">
                  <c:v>465.91497762302612</c:v>
                </c:pt>
                <c:pt idx="57">
                  <c:v>464.2909162231374</c:v>
                </c:pt>
                <c:pt idx="58">
                  <c:v>466.37632148987075</c:v>
                </c:pt>
                <c:pt idx="59">
                  <c:v>467.97931497261004</c:v>
                </c:pt>
                <c:pt idx="60">
                  <c:v>469.15511610434856</c:v>
                </c:pt>
                <c:pt idx="61">
                  <c:v>469.95367842021244</c:v>
                </c:pt>
                <c:pt idx="62">
                  <c:v>470.42015184465453</c:v>
                </c:pt>
                <c:pt idx="63">
                  <c:v>470.59530620525175</c:v>
                </c:pt>
                <c:pt idx="64">
                  <c:v>470.51591913589164</c:v>
                </c:pt>
                <c:pt idx="65">
                  <c:v>470.21513127875352</c:v>
                </c:pt>
                <c:pt idx="66">
                  <c:v>469.72277146115403</c:v>
                </c:pt>
                <c:pt idx="67">
                  <c:v>469.06565430847752</c:v>
                </c:pt>
                <c:pt idx="68">
                  <c:v>468.2678525565982</c:v>
                </c:pt>
                <c:pt idx="69">
                  <c:v>467.35094614506522</c:v>
                </c:pt>
                <c:pt idx="70">
                  <c:v>466.33425000466082</c:v>
                </c:pt>
                <c:pt idx="71">
                  <c:v>465.23502229858786</c:v>
                </c:pt>
                <c:pt idx="72">
                  <c:v>464.06865473447374</c:v>
                </c:pt>
                <c:pt idx="73">
                  <c:v>462.84884643360294</c:v>
                </c:pt>
                <c:pt idx="74">
                  <c:v>461.58776272344556</c:v>
                </c:pt>
                <c:pt idx="75">
                  <c:v>460.29618010878198</c:v>
                </c:pt>
                <c:pt idx="76">
                  <c:v>458.98361857481103</c:v>
                </c:pt>
                <c:pt idx="77">
                  <c:v>457.65846228184364</c:v>
                </c:pt>
                <c:pt idx="78">
                  <c:v>456.3280696249027</c:v>
                </c:pt>
                <c:pt idx="79">
                  <c:v>454.99887355217083</c:v>
                </c:pt>
                <c:pt idx="80">
                  <c:v>453.67647296320672</c:v>
                </c:pt>
                <c:pt idx="81">
                  <c:v>452.36571594068772</c:v>
                </c:pt>
                <c:pt idx="82">
                  <c:v>451.07077550766064</c:v>
                </c:pt>
                <c:pt idx="83">
                  <c:v>449.79521854547693</c:v>
                </c:pt>
                <c:pt idx="84">
                  <c:v>448.54206845534583</c:v>
                </c:pt>
                <c:pt idx="85">
                  <c:v>447.31386209841332</c:v>
                </c:pt>
                <c:pt idx="86">
                  <c:v>446.11270150511211</c:v>
                </c:pt>
                <c:pt idx="87">
                  <c:v>444.94030080394032</c:v>
                </c:pt>
                <c:pt idx="88">
                  <c:v>443.79802878251502</c:v>
                </c:pt>
                <c:pt idx="89">
                  <c:v>442.6869474594551</c:v>
                </c:pt>
                <c:pt idx="90">
                  <c:v>441.60784701414229</c:v>
                </c:pt>
                <c:pt idx="91">
                  <c:v>440.56127739245284</c:v>
                </c:pt>
                <c:pt idx="92">
                  <c:v>439.5475768799563</c:v>
                </c:pt>
                <c:pt idx="93">
                  <c:v>438.56689790964396</c:v>
                </c:pt>
                <c:pt idx="94">
                  <c:v>437.61923034880999</c:v>
                </c:pt>
                <c:pt idx="95">
                  <c:v>436.70442248909706</c:v>
                </c:pt>
                <c:pt idx="96">
                  <c:v>435.8221999448005</c:v>
                </c:pt>
                <c:pt idx="97">
                  <c:v>434.97218264714849</c:v>
                </c:pt>
                <c:pt idx="98">
                  <c:v>434.15390010633308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48.947331043825983</c:v>
                </c:pt>
                <c:pt idx="4">
                  <c:v>46.191283173024388</c:v>
                </c:pt>
                <c:pt idx="5">
                  <c:v>90.682320869776348</c:v>
                </c:pt>
                <c:pt idx="6">
                  <c:v>85.576326078585012</c:v>
                </c:pt>
                <c:pt idx="7">
                  <c:v>125.99430529719814</c:v>
                </c:pt>
                <c:pt idx="8">
                  <c:v>118.90001987974495</c:v>
                </c:pt>
                <c:pt idx="9">
                  <c:v>112.20518811589595</c:v>
                </c:pt>
                <c:pt idx="10">
                  <c:v>141.331627033747</c:v>
                </c:pt>
                <c:pt idx="11">
                  <c:v>133.37375228436542</c:v>
                </c:pt>
                <c:pt idx="12">
                  <c:v>170.68661382736687</c:v>
                </c:pt>
                <c:pt idx="13">
                  <c:v>161.07586552748413</c:v>
                </c:pt>
                <c:pt idx="14">
                  <c:v>192.21846192249109</c:v>
                </c:pt>
                <c:pt idx="15">
                  <c:v>181.39533282816103</c:v>
                </c:pt>
                <c:pt idx="16">
                  <c:v>171.18161514114817</c:v>
                </c:pt>
                <c:pt idx="17">
                  <c:v>204.38652829233803</c:v>
                </c:pt>
                <c:pt idx="18">
                  <c:v>192.87825921804946</c:v>
                </c:pt>
                <c:pt idx="19">
                  <c:v>223.84046452413384</c:v>
                </c:pt>
                <c:pt idx="20">
                  <c:v>211.23681438642538</c:v>
                </c:pt>
                <c:pt idx="21">
                  <c:v>247.4400377744787</c:v>
                </c:pt>
                <c:pt idx="22">
                  <c:v>233.50758068812982</c:v>
                </c:pt>
                <c:pt idx="23">
                  <c:v>220.3596100664972</c:v>
                </c:pt>
                <c:pt idx="24">
                  <c:v>245.94663407942355</c:v>
                </c:pt>
                <c:pt idx="25">
                  <c:v>232.09826517492709</c:v>
                </c:pt>
                <c:pt idx="26">
                  <c:v>251.66270139802936</c:v>
                </c:pt>
                <c:pt idx="27">
                  <c:v>237.49248133583245</c:v>
                </c:pt>
                <c:pt idx="28">
                  <c:v>224.12013531494418</c:v>
                </c:pt>
                <c:pt idx="29">
                  <c:v>211.50073792256219</c:v>
                </c:pt>
                <c:pt idx="30">
                  <c:v>199.59189333402833</c:v>
                </c:pt>
                <c:pt idx="31">
                  <c:v>228.58828100682354</c:v>
                </c:pt>
                <c:pt idx="32">
                  <c:v>215.71729842771276</c:v>
                </c:pt>
                <c:pt idx="33">
                  <c:v>237.12617966388081</c:v>
                </c:pt>
                <c:pt idx="34">
                  <c:v>223.77445877048211</c:v>
                </c:pt>
                <c:pt idx="35">
                  <c:v>256.4020029997406</c:v>
                </c:pt>
                <c:pt idx="36">
                  <c:v>241.96492993841312</c:v>
                </c:pt>
                <c:pt idx="37">
                  <c:v>228.34075644939639</c:v>
                </c:pt>
                <c:pt idx="38">
                  <c:v>252.99710392826478</c:v>
                </c:pt>
                <c:pt idx="39">
                  <c:v>238.75174846698036</c:v>
                </c:pt>
                <c:pt idx="40">
                  <c:v>261.74236839636637</c:v>
                </c:pt>
                <c:pt idx="41">
                  <c:v>247.00459859904132</c:v>
                </c:pt>
                <c:pt idx="42">
                  <c:v>276.59240398209408</c:v>
                </c:pt>
                <c:pt idx="43">
                  <c:v>261.01848218047019</c:v>
                </c:pt>
                <c:pt idx="44">
                  <c:v>246.32147180805092</c:v>
                </c:pt>
                <c:pt idx="45">
                  <c:v>273.10050207098766</c:v>
                </c:pt>
                <c:pt idx="46">
                  <c:v>257.72319668586533</c:v>
                </c:pt>
                <c:pt idx="47">
                  <c:v>277.36061427670887</c:v>
                </c:pt>
                <c:pt idx="48">
                  <c:v>261.74343732099072</c:v>
                </c:pt>
                <c:pt idx="49">
                  <c:v>286.7545105190847</c:v>
                </c:pt>
                <c:pt idx="50">
                  <c:v>270.60839710891213</c:v>
                </c:pt>
                <c:pt idx="51">
                  <c:v>255.37141317601345</c:v>
                </c:pt>
                <c:pt idx="52">
                  <c:v>276.72904830675174</c:v>
                </c:pt>
                <c:pt idx="53">
                  <c:v>261.14743255548854</c:v>
                </c:pt>
                <c:pt idx="54">
                  <c:v>283.27285696633709</c:v>
                </c:pt>
                <c:pt idx="55">
                  <c:v>267.32278292452816</c:v>
                </c:pt>
                <c:pt idx="56">
                  <c:v>294.79947266977308</c:v>
                </c:pt>
                <c:pt idx="57">
                  <c:v>278.20037642410671</c:v>
                </c:pt>
                <c:pt idx="58">
                  <c:v>262.53591548724074</c:v>
                </c:pt>
                <c:pt idx="59">
                  <c:v>247.75346391210374</c:v>
                </c:pt>
                <c:pt idx="60">
                  <c:v>233.803358929111</c:v>
                </c:pt>
                <c:pt idx="61">
                  <c:v>220.63873410031528</c:v>
                </c:pt>
                <c:pt idx="62">
                  <c:v>208.21536186804653</c:v>
                </c:pt>
                <c:pt idx="63">
                  <c:v>196.49150496907072</c:v>
                </c:pt>
                <c:pt idx="64">
                  <c:v>185.42777621508148</c:v>
                </c:pt>
                <c:pt idx="65">
                  <c:v>174.98700616844764</c:v>
                </c:pt>
                <c:pt idx="66">
                  <c:v>165.13411826866241</c:v>
                </c:pt>
                <c:pt idx="67">
                  <c:v>155.83601098997246</c:v>
                </c:pt>
                <c:pt idx="68">
                  <c:v>147.06144663428628</c:v>
                </c:pt>
                <c:pt idx="69">
                  <c:v>138.78094638575331</c:v>
                </c:pt>
                <c:pt idx="70">
                  <c:v>130.96669127444156</c:v>
                </c:pt>
                <c:pt idx="71">
                  <c:v>123.59242871639383</c:v>
                </c:pt>
                <c:pt idx="72">
                  <c:v>116.63338431607652</c:v>
                </c:pt>
                <c:pt idx="73">
                  <c:v>110.06617863491502</c:v>
                </c:pt>
                <c:pt idx="74">
                  <c:v>103.86874864629283</c:v>
                </c:pt>
                <c:pt idx="75">
                  <c:v>98.02027361313678</c:v>
                </c:pt>
                <c:pt idx="76">
                  <c:v>92.501105139068343</c:v>
                </c:pt>
                <c:pt idx="77">
                  <c:v>87.292701158122796</c:v>
                </c:pt>
                <c:pt idx="78">
                  <c:v>82.377563641269148</c:v>
                </c:pt>
                <c:pt idx="79">
                  <c:v>77.739179810451887</c:v>
                </c:pt>
                <c:pt idx="80">
                  <c:v>73.361966662657949</c:v>
                </c:pt>
                <c:pt idx="81">
                  <c:v>69.231218617633758</c:v>
                </c:pt>
                <c:pt idx="82">
                  <c:v>65.333058113370754</c:v>
                </c:pt>
                <c:pt idx="83">
                  <c:v>61.65438898338099</c:v>
                </c:pt>
                <c:pt idx="84">
                  <c:v>58.18285245913053</c:v>
                </c:pt>
                <c:pt idx="85">
                  <c:v>54.906785649817209</c:v>
                </c:pt>
                <c:pt idx="86">
                  <c:v>51.815182360002588</c:v>
                </c:pt>
                <c:pt idx="87">
                  <c:v>48.897656113461835</c:v>
                </c:pt>
                <c:pt idx="88">
                  <c:v>46.144405259027486</c:v>
                </c:pt>
                <c:pt idx="89">
                  <c:v>43.546180041197353</c:v>
                </c:pt>
                <c:pt idx="90">
                  <c:v>41.094251524877912</c:v>
                </c:pt>
                <c:pt idx="91">
                  <c:v>38.780382269863431</c:v>
                </c:pt>
                <c:pt idx="92">
                  <c:v>36.596798656529515</c:v>
                </c:pt>
                <c:pt idx="93">
                  <c:v>34.536164769767161</c:v>
                </c:pt>
                <c:pt idx="94">
                  <c:v>32.5915577534184</c:v>
                </c:pt>
                <c:pt idx="95">
                  <c:v>30.756444552414848</c:v>
                </c:pt>
                <c:pt idx="96">
                  <c:v>29.024659964482712</c:v>
                </c:pt>
                <c:pt idx="97">
                  <c:v>27.39038592767713</c:v>
                </c:pt>
                <c:pt idx="98">
                  <c:v>25.848131974160896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53.842065324419444</c:v>
                </c:pt>
                <c:pt idx="4">
                  <c:v>49.703259340454458</c:v>
                </c:pt>
                <c:pt idx="5">
                  <c:v>97.683694608156074</c:v>
                </c:pt>
                <c:pt idx="6">
                  <c:v>90.174809922102213</c:v>
                </c:pt>
                <c:pt idx="7">
                  <c:v>133.00325082820564</c:v>
                </c:pt>
                <c:pt idx="8">
                  <c:v>122.77937388184874</c:v>
                </c:pt>
                <c:pt idx="9">
                  <c:v>113.3413999804427</c:v>
                </c:pt>
                <c:pt idx="10">
                  <c:v>143.61765780542709</c:v>
                </c:pt>
                <c:pt idx="11">
                  <c:v>132.577858014193</c:v>
                </c:pt>
                <c:pt idx="12">
                  <c:v>171.69160456343815</c:v>
                </c:pt>
                <c:pt idx="13">
                  <c:v>158.49377799266907</c:v>
                </c:pt>
                <c:pt idx="14">
                  <c:v>190.54387897669164</c:v>
                </c:pt>
                <c:pt idx="15">
                  <c:v>175.89688982861821</c:v>
                </c:pt>
                <c:pt idx="16">
                  <c:v>162.37580560205646</c:v>
                </c:pt>
                <c:pt idx="17">
                  <c:v>197.02196622828026</c:v>
                </c:pt>
                <c:pt idx="18">
                  <c:v>181.87701055310629</c:v>
                </c:pt>
                <c:pt idx="19">
                  <c:v>213.90097291085209</c:v>
                </c:pt>
                <c:pt idx="20">
                  <c:v>197.45853851824248</c:v>
                </c:pt>
                <c:pt idx="21">
                  <c:v>235.18695309158252</c:v>
                </c:pt>
                <c:pt idx="22">
                  <c:v>217.10827867705439</c:v>
                </c:pt>
                <c:pt idx="23">
                  <c:v>200.41930069036866</c:v>
                </c:pt>
                <c:pt idx="24">
                  <c:v>226.80734270087237</c:v>
                </c:pt>
                <c:pt idx="25">
                  <c:v>209.37280371130231</c:v>
                </c:pt>
                <c:pt idx="26">
                  <c:v>229.17480634734508</c:v>
                </c:pt>
                <c:pt idx="27">
                  <c:v>211.55828190369184</c:v>
                </c:pt>
                <c:pt idx="28">
                  <c:v>195.29592870783043</c:v>
                </c:pt>
                <c:pt idx="29">
                  <c:v>180.28365246044476</c:v>
                </c:pt>
                <c:pt idx="30">
                  <c:v>166.42536052609094</c:v>
                </c:pt>
                <c:pt idx="31">
                  <c:v>197.89050475571926</c:v>
                </c:pt>
                <c:pt idx="32">
                  <c:v>182.67878506558768</c:v>
                </c:pt>
                <c:pt idx="33">
                  <c:v>205.54704125942175</c:v>
                </c:pt>
                <c:pt idx="34">
                  <c:v>189.7467683830958</c:v>
                </c:pt>
                <c:pt idx="35">
                  <c:v>224.91127931892456</c:v>
                </c:pt>
                <c:pt idx="36">
                  <c:v>207.62248953908295</c:v>
                </c:pt>
                <c:pt idx="37">
                  <c:v>191.66267824781113</c:v>
                </c:pt>
                <c:pt idx="38">
                  <c:v>218.19442072502048</c:v>
                </c:pt>
                <c:pt idx="39">
                  <c:v>201.42195167645829</c:v>
                </c:pt>
                <c:pt idx="40">
                  <c:v>226.01603055965481</c:v>
                </c:pt>
                <c:pt idx="41">
                  <c:v>208.64231924089421</c:v>
                </c:pt>
                <c:pt idx="42">
                  <c:v>240.44943422563509</c:v>
                </c:pt>
                <c:pt idx="43">
                  <c:v>221.96623616817303</c:v>
                </c:pt>
                <c:pt idx="44">
                  <c:v>204.90383001871268</c:v>
                </c:pt>
                <c:pt idx="45">
                  <c:v>233.86635678859713</c:v>
                </c:pt>
                <c:pt idx="46">
                  <c:v>215.8891957883161</c:v>
                </c:pt>
                <c:pt idx="47">
                  <c:v>236.85769930335022</c:v>
                </c:pt>
                <c:pt idx="48">
                  <c:v>218.65059566945084</c:v>
                </c:pt>
                <c:pt idx="49">
                  <c:v>245.56685519355108</c:v>
                </c:pt>
                <c:pt idx="50">
                  <c:v>226.69028417766216</c:v>
                </c:pt>
                <c:pt idx="51">
                  <c:v>209.2647434037701</c:v>
                </c:pt>
                <c:pt idx="52">
                  <c:v>232.48904127198028</c:v>
                </c:pt>
                <c:pt idx="53">
                  <c:v>214.61775365652642</c:v>
                </c:pt>
                <c:pt idx="54">
                  <c:v>238.63288672577892</c:v>
                </c:pt>
                <c:pt idx="55">
                  <c:v>220.28932554177743</c:v>
                </c:pt>
                <c:pt idx="56">
                  <c:v>250.13736332675168</c:v>
                </c:pt>
                <c:pt idx="57">
                  <c:v>230.90946020096931</c:v>
                </c:pt>
                <c:pt idx="58">
                  <c:v>213.15959399737002</c:v>
                </c:pt>
                <c:pt idx="59">
                  <c:v>196.7741489394937</c:v>
                </c:pt>
                <c:pt idx="60">
                  <c:v>181.64824282476246</c:v>
                </c:pt>
                <c:pt idx="61">
                  <c:v>167.68505568010292</c:v>
                </c:pt>
                <c:pt idx="62">
                  <c:v>154.79521002339203</c:v>
                </c:pt>
                <c:pt idx="63">
                  <c:v>142.89619876381903</c:v>
                </c:pt>
                <c:pt idx="64">
                  <c:v>131.9118570791899</c:v>
                </c:pt>
                <c:pt idx="65">
                  <c:v>121.77187488969405</c:v>
                </c:pt>
                <c:pt idx="66">
                  <c:v>112.41134680750841</c:v>
                </c:pt>
                <c:pt idx="67">
                  <c:v>103.77035668149495</c:v>
                </c:pt>
                <c:pt idx="68">
                  <c:v>95.793594077688127</c:v>
                </c:pt>
                <c:pt idx="69">
                  <c:v>88.430000240688074</c:v>
                </c:pt>
                <c:pt idx="70">
                  <c:v>81.632441269780756</c:v>
                </c:pt>
                <c:pt idx="71">
                  <c:v>75.35740641780589</c:v>
                </c:pt>
                <c:pt idx="72">
                  <c:v>69.564729581602819</c:v>
                </c:pt>
                <c:pt idx="73">
                  <c:v>64.217332201312075</c:v>
                </c:pt>
                <c:pt idx="74">
                  <c:v>59.280985922847243</c:v>
                </c:pt>
                <c:pt idx="75">
                  <c:v>54.724093504354748</c:v>
                </c:pt>
                <c:pt idx="76">
                  <c:v>50.517486564257304</c:v>
                </c:pt>
                <c:pt idx="77">
                  <c:v>46.63423887627917</c:v>
                </c:pt>
                <c:pt idx="78">
                  <c:v>43.049494016366459</c:v>
                </c:pt>
                <c:pt idx="79">
                  <c:v>39.74030625828108</c:v>
                </c:pt>
                <c:pt idx="80">
                  <c:v>36.6854936994512</c:v>
                </c:pt>
                <c:pt idx="81">
                  <c:v>33.865502676946051</c:v>
                </c:pt>
                <c:pt idx="82">
                  <c:v>31.262282605710087</c:v>
                </c:pt>
                <c:pt idx="83">
                  <c:v>28.859170437904094</c:v>
                </c:pt>
                <c:pt idx="84">
                  <c:v>26.640784003784685</c:v>
                </c:pt>
                <c:pt idx="85">
                  <c:v>24.592923551403874</c:v>
                </c:pt>
                <c:pt idx="86">
                  <c:v>22.702480854890517</c:v>
                </c:pt>
                <c:pt idx="87">
                  <c:v>20.957355309521503</c:v>
                </c:pt>
                <c:pt idx="88">
                  <c:v>19.346376476512493</c:v>
                </c:pt>
                <c:pt idx="89">
                  <c:v>17.85923258174228</c:v>
                </c:pt>
                <c:pt idx="90">
                  <c:v>16.486404510735618</c:v>
                </c:pt>
                <c:pt idx="91">
                  <c:v>15.219104877410571</c:v>
                </c:pt>
                <c:pt idx="92">
                  <c:v>14.049221776573244</c:v>
                </c:pt>
                <c:pt idx="93">
                  <c:v>12.969266860123174</c:v>
                </c:pt>
                <c:pt idx="94">
                  <c:v>11.972327404608418</c:v>
                </c:pt>
                <c:pt idx="95">
                  <c:v>11.052022063317805</c:v>
                </c:pt>
                <c:pt idx="96">
                  <c:v>10.202460019682249</c:v>
                </c:pt>
                <c:pt idx="97">
                  <c:v>9.4182032805286475</c:v>
                </c:pt>
                <c:pt idx="98">
                  <c:v>8.6942318678278099</c:v>
                </c:pt>
                <c:pt idx="99">
                  <c:v>8.0259116861310495</c:v>
                </c:pt>
                <c:pt idx="100">
                  <c:v>7.4089648600168552</c:v>
                </c:pt>
                <c:pt idx="101">
                  <c:v>6.8394423516795557</c:v>
                </c:pt>
                <c:pt idx="102">
                  <c:v>6.3136986833868658</c:v>
                </c:pt>
                <c:pt idx="103">
                  <c:v>5.8283686030063508</c:v>
                </c:pt>
                <c:pt idx="104">
                  <c:v>5.3803455432383247</c:v>
                </c:pt>
                <c:pt idx="105">
                  <c:v>4.9667617366740791</c:v>
                </c:pt>
                <c:pt idx="106">
                  <c:v>4.5849698593971899</c:v>
                </c:pt>
                <c:pt idx="107">
                  <c:v>4.2325260856297344</c:v>
                </c:pt>
                <c:pt idx="108">
                  <c:v>3.9071744449573003</c:v>
                </c:pt>
                <c:pt idx="109">
                  <c:v>3.6068323820043364</c:v>
                </c:pt>
                <c:pt idx="110">
                  <c:v>3.3295774261282691</c:v>
                </c:pt>
                <c:pt idx="111">
                  <c:v>3.0736348858059079</c:v>
                </c:pt>
                <c:pt idx="112">
                  <c:v>2.8373664889446997</c:v>
                </c:pt>
                <c:pt idx="113">
                  <c:v>2.6192598964061697</c:v>
                </c:pt>
                <c:pt idx="114">
                  <c:v>2.4179190216182791</c:v>
                </c:pt>
                <c:pt idx="115">
                  <c:v>2.232055094313139</c:v>
                </c:pt>
                <c:pt idx="116">
                  <c:v>2.0604784111896377</c:v>
                </c:pt>
                <c:pt idx="117">
                  <c:v>1.9020907206974864</c:v>
                </c:pt>
                <c:pt idx="118">
                  <c:v>1.7558781931981631</c:v>
                </c:pt>
                <c:pt idx="119">
                  <c:v>1.6209049315052053</c:v>
                </c:pt>
                <c:pt idx="120">
                  <c:v>1.4963069802652202</c:v>
                </c:pt>
                <c:pt idx="121">
                  <c:v>1.381286795834042</c:v>
                </c:pt>
                <c:pt idx="122">
                  <c:v>1.2751081412500593</c:v>
                </c:pt>
                <c:pt idx="123">
                  <c:v>1.1770913736277611</c:v>
                </c:pt>
                <c:pt idx="124">
                  <c:v>1.0866090938063995</c:v>
                </c:pt>
                <c:pt idx="125">
                  <c:v>1.0030821304074486</c:v>
                </c:pt>
                <c:pt idx="126">
                  <c:v>0.92597583259506133</c:v>
                </c:pt>
                <c:pt idx="127">
                  <c:v>0.85479664780971754</c:v>
                </c:pt>
                <c:pt idx="128">
                  <c:v>0.78908896256935357</c:v>
                </c:pt>
                <c:pt idx="129">
                  <c:v>0.72843218611613747</c:v>
                </c:pt>
                <c:pt idx="130">
                  <c:v>0.67243805824149927</c:v>
                </c:pt>
                <c:pt idx="131">
                  <c:v>0.62074816405697064</c:v>
                </c:pt>
                <c:pt idx="132">
                  <c:v>0.57303163980304206</c:v>
                </c:pt>
                <c:pt idx="133">
                  <c:v>0.52898305501106047</c:v>
                </c:pt>
                <c:pt idx="134">
                  <c:v>0.48832045746202291</c:v>
                </c:pt>
                <c:pt idx="135">
                  <c:v>0.45078356842816719</c:v>
                </c:pt>
                <c:pt idx="136">
                  <c:v>0.41613211664521671</c:v>
                </c:pt>
                <c:pt idx="137">
                  <c:v>0.38414430035113939</c:v>
                </c:pt>
                <c:pt idx="138">
                  <c:v>0.35461536754702833</c:v>
                </c:pt>
                <c:pt idx="139">
                  <c:v>0.32735630539244309</c:v>
                </c:pt>
                <c:pt idx="140">
                  <c:v>0.30219263034611404</c:v>
                </c:pt>
                <c:pt idx="141">
                  <c:v>0.27896327130777548</c:v>
                </c:pt>
                <c:pt idx="142">
                  <c:v>0.25751953861219062</c:v>
                </c:pt>
                <c:pt idx="143">
                  <c:v>0.23772417227596199</c:v>
                </c:pt>
                <c:pt idx="144">
                  <c:v>0.21945046340501639</c:v>
                </c:pt>
                <c:pt idx="145">
                  <c:v>0.20258144313894871</c:v>
                </c:pt>
                <c:pt idx="146">
                  <c:v>0.18700913394070781</c:v>
                </c:pt>
                <c:pt idx="147">
                  <c:v>0.1726338584391777</c:v>
                </c:pt>
                <c:pt idx="148">
                  <c:v>0.15936360140059821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>
      <c:oddHeader>&amp;CAxel Moens&amp;RLucia</c:oddHeader>
    </c:headerFooter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401.29431788648651</c:v>
                </c:pt>
                <c:pt idx="4">
                  <c:v>406.23711756218233</c:v>
                </c:pt>
                <c:pt idx="5">
                  <c:v>395.26867735507699</c:v>
                </c:pt>
                <c:pt idx="6">
                  <c:v>403.39767347285067</c:v>
                </c:pt>
                <c:pt idx="7">
                  <c:v>410.10645621390375</c:v>
                </c:pt>
                <c:pt idx="8">
                  <c:v>407.69277891399179</c:v>
                </c:pt>
                <c:pt idx="9">
                  <c:v>415.16194782330217</c:v>
                </c:pt>
                <c:pt idx="10">
                  <c:v>411.16928314963241</c:v>
                </c:pt>
                <c:pt idx="11">
                  <c:v>419.18397295629427</c:v>
                </c:pt>
                <c:pt idx="12">
                  <c:v>413.9166384521609</c:v>
                </c:pt>
                <c:pt idx="13">
                  <c:v>422.73690988542614</c:v>
                </c:pt>
                <c:pt idx="14">
                  <c:v>429.80808788475485</c:v>
                </c:pt>
                <c:pt idx="15">
                  <c:v>426.36509609754353</c:v>
                </c:pt>
                <c:pt idx="16">
                  <c:v>434.1363182892743</c:v>
                </c:pt>
                <c:pt idx="17">
                  <c:v>430.19514527959439</c:v>
                </c:pt>
                <c:pt idx="18">
                  <c:v>438.05827488700845</c:v>
                </c:pt>
                <c:pt idx="19">
                  <c:v>434.15156870635042</c:v>
                </c:pt>
                <c:pt idx="20">
                  <c:v>442.0023859356329</c:v>
                </c:pt>
                <c:pt idx="21">
                  <c:v>434.88221396699146</c:v>
                </c:pt>
                <c:pt idx="22">
                  <c:v>443.64866534884345</c:v>
                </c:pt>
                <c:pt idx="23">
                  <c:v>450.46401105508278</c:v>
                </c:pt>
                <c:pt idx="24">
                  <c:v>447.25919449517562</c:v>
                </c:pt>
                <c:pt idx="25">
                  <c:v>453.68046658684898</c:v>
                </c:pt>
                <c:pt idx="26">
                  <c:v>450.12446160436639</c:v>
                </c:pt>
                <c:pt idx="27">
                  <c:v>456.23277521364957</c:v>
                </c:pt>
                <c:pt idx="28">
                  <c:v>460.77177331948678</c:v>
                </c:pt>
                <c:pt idx="29">
                  <c:v>463.99620603808557</c:v>
                </c:pt>
                <c:pt idx="30">
                  <c:v>466.12533553779076</c:v>
                </c:pt>
                <c:pt idx="31">
                  <c:v>455.62407706671092</c:v>
                </c:pt>
                <c:pt idx="32">
                  <c:v>459.79028555087154</c:v>
                </c:pt>
                <c:pt idx="33">
                  <c:v>452.67469875570714</c:v>
                </c:pt>
                <c:pt idx="34">
                  <c:v>457.74370035152822</c:v>
                </c:pt>
                <c:pt idx="35">
                  <c:v>461.42728089465606</c:v>
                </c:pt>
                <c:pt idx="36">
                  <c:v>457.2204459208732</c:v>
                </c:pt>
                <c:pt idx="37">
                  <c:v>461.35351581763064</c:v>
                </c:pt>
                <c:pt idx="38">
                  <c:v>455.87004721074811</c:v>
                </c:pt>
                <c:pt idx="39">
                  <c:v>460.36205298748371</c:v>
                </c:pt>
                <c:pt idx="40">
                  <c:v>455.17877928267467</c:v>
                </c:pt>
                <c:pt idx="41">
                  <c:v>459.92045155202163</c:v>
                </c:pt>
                <c:pt idx="42">
                  <c:v>463.31734984064883</c:v>
                </c:pt>
                <c:pt idx="43">
                  <c:v>457.71189777591712</c:v>
                </c:pt>
                <c:pt idx="44">
                  <c:v>462.06319743214783</c:v>
                </c:pt>
                <c:pt idx="45">
                  <c:v>455.0741416613306</c:v>
                </c:pt>
                <c:pt idx="46">
                  <c:v>460.22105535008029</c:v>
                </c:pt>
                <c:pt idx="47">
                  <c:v>455.56857555664237</c:v>
                </c:pt>
                <c:pt idx="48">
                  <c:v>460.7353308830551</c:v>
                </c:pt>
                <c:pt idx="49">
                  <c:v>464.4675499889787</c:v>
                </c:pt>
                <c:pt idx="50">
                  <c:v>459.12145918165641</c:v>
                </c:pt>
                <c:pt idx="51">
                  <c:v>463.66808850877101</c:v>
                </c:pt>
                <c:pt idx="52">
                  <c:v>458.49539888664901</c:v>
                </c:pt>
                <c:pt idx="53">
                  <c:v>463.21195065612005</c:v>
                </c:pt>
                <c:pt idx="54">
                  <c:v>456.50646431044299</c:v>
                </c:pt>
                <c:pt idx="55">
                  <c:v>461.86804403144367</c:v>
                </c:pt>
                <c:pt idx="56">
                  <c:v>465.74623864655609</c:v>
                </c:pt>
                <c:pt idx="57">
                  <c:v>459.35745586815358</c:v>
                </c:pt>
                <c:pt idx="58">
                  <c:v>464.41260313358953</c:v>
                </c:pt>
                <c:pt idx="59">
                  <c:v>468.01727186871244</c:v>
                </c:pt>
                <c:pt idx="60">
                  <c:v>470.41291798409463</c:v>
                </c:pt>
                <c:pt idx="61">
                  <c:v>471.80698629866419</c:v>
                </c:pt>
                <c:pt idx="62">
                  <c:v>472.37732414391672</c:v>
                </c:pt>
                <c:pt idx="63">
                  <c:v>472.27604940258101</c:v>
                </c:pt>
                <c:pt idx="64">
                  <c:v>470.66376878335279</c:v>
                </c:pt>
                <c:pt idx="65">
                  <c:v>469.95882494798246</c:v>
                </c:pt>
                <c:pt idx="66">
                  <c:v>468.85129607457833</c:v>
                </c:pt>
                <c:pt idx="67">
                  <c:v>467.42960298536002</c:v>
                </c:pt>
                <c:pt idx="68">
                  <c:v>465.76840615637695</c:v>
                </c:pt>
                <c:pt idx="69">
                  <c:v>463.93048549904324</c:v>
                </c:pt>
                <c:pt idx="70">
                  <c:v>461.96838041862259</c:v>
                </c:pt>
                <c:pt idx="71">
                  <c:v>458.95664994338574</c:v>
                </c:pt>
                <c:pt idx="72">
                  <c:v>457.23939969573371</c:v>
                </c:pt>
                <c:pt idx="73">
                  <c:v>455.44277113239627</c:v>
                </c:pt>
                <c:pt idx="74">
                  <c:v>453.60022329225166</c:v>
                </c:pt>
                <c:pt idx="75">
                  <c:v>451.73926737311575</c:v>
                </c:pt>
                <c:pt idx="76">
                  <c:v>449.88232759333698</c:v>
                </c:pt>
                <c:pt idx="77">
                  <c:v>448.04748867763925</c:v>
                </c:pt>
                <c:pt idx="78">
                  <c:v>445.27997460302225</c:v>
                </c:pt>
                <c:pt idx="79">
                  <c:v>443.89899199489452</c:v>
                </c:pt>
                <c:pt idx="80">
                  <c:v>442.50962179147825</c:v>
                </c:pt>
                <c:pt idx="81">
                  <c:v>441.12757899656026</c:v>
                </c:pt>
                <c:pt idx="82">
                  <c:v>439.7654916532623</c:v>
                </c:pt>
                <c:pt idx="83">
                  <c:v>438.43336439334144</c:v>
                </c:pt>
                <c:pt idx="84">
                  <c:v>437.13897976130102</c:v>
                </c:pt>
                <c:pt idx="85">
                  <c:v>435.88824516697792</c:v>
                </c:pt>
                <c:pt idx="86">
                  <c:v>434.68549236679218</c:v>
                </c:pt>
                <c:pt idx="87">
                  <c:v>433.53373553308739</c:v>
                </c:pt>
                <c:pt idx="88">
                  <c:v>432.43489322988006</c:v>
                </c:pt>
                <c:pt idx="89">
                  <c:v>431.38997896029457</c:v>
                </c:pt>
                <c:pt idx="90">
                  <c:v>430.39926437574002</c:v>
                </c:pt>
                <c:pt idx="91">
                  <c:v>429.46241873040395</c:v>
                </c:pt>
                <c:pt idx="92">
                  <c:v>428.57862771886357</c:v>
                </c:pt>
                <c:pt idx="93">
                  <c:v>427.74669444243432</c:v>
                </c:pt>
                <c:pt idx="94">
                  <c:v>426.96512490500032</c:v>
                </c:pt>
                <c:pt idx="95">
                  <c:v>426.23220013592891</c:v>
                </c:pt>
                <c:pt idx="96">
                  <c:v>425.54603677134668</c:v>
                </c:pt>
                <c:pt idx="97">
                  <c:v>424.9046376911873</c:v>
                </c:pt>
                <c:pt idx="98">
                  <c:v>424.30593410416805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286.23150376221605</c:v>
                </c:pt>
                <c:pt idx="4">
                  <c:v>258.9771305651725</c:v>
                </c:pt>
                <c:pt idx="5">
                  <c:v>509.01871331613216</c:v>
                </c:pt>
                <c:pt idx="6">
                  <c:v>460.55100170978983</c:v>
                </c:pt>
                <c:pt idx="7">
                  <c:v>626.96313433280318</c:v>
                </c:pt>
                <c:pt idx="8">
                  <c:v>567.2649983159879</c:v>
                </c:pt>
                <c:pt idx="9">
                  <c:v>513.25119563349972</c:v>
                </c:pt>
                <c:pt idx="10">
                  <c:v>647.51437630529267</c:v>
                </c:pt>
                <c:pt idx="11">
                  <c:v>585.85939343193331</c:v>
                </c:pt>
                <c:pt idx="12">
                  <c:v>743.73128807621811</c:v>
                </c:pt>
                <c:pt idx="13">
                  <c:v>672.91472939165692</c:v>
                </c:pt>
                <c:pt idx="14">
                  <c:v>848.95006908840082</c:v>
                </c:pt>
                <c:pt idx="15">
                  <c:v>768.11479517734836</c:v>
                </c:pt>
                <c:pt idx="16">
                  <c:v>694.97648925793692</c:v>
                </c:pt>
                <c:pt idx="17">
                  <c:v>811.93616243078873</c:v>
                </c:pt>
                <c:pt idx="18">
                  <c:v>734.62527633962191</c:v>
                </c:pt>
                <c:pt idx="19">
                  <c:v>847.80967381524624</c:v>
                </c:pt>
                <c:pt idx="20">
                  <c:v>767.08298598908709</c:v>
                </c:pt>
                <c:pt idx="21">
                  <c:v>934.83009229878735</c:v>
                </c:pt>
                <c:pt idx="22">
                  <c:v>845.81749977681397</c:v>
                </c:pt>
                <c:pt idx="23">
                  <c:v>765.28050265207412</c:v>
                </c:pt>
                <c:pt idx="24">
                  <c:v>845.02365597830249</c:v>
                </c:pt>
                <c:pt idx="25">
                  <c:v>764.56224702209204</c:v>
                </c:pt>
                <c:pt idx="26">
                  <c:v>844.37379116740613</c:v>
                </c:pt>
                <c:pt idx="27">
                  <c:v>763.97426099760094</c:v>
                </c:pt>
                <c:pt idx="28">
                  <c:v>691.2302081994801</c:v>
                </c:pt>
                <c:pt idx="29">
                  <c:v>625.41269401351872</c:v>
                </c:pt>
                <c:pt idx="30">
                  <c:v>565.86218772482937</c:v>
                </c:pt>
                <c:pt idx="31">
                  <c:v>725.63817503562996</c:v>
                </c:pt>
                <c:pt idx="32">
                  <c:v>656.54440524265829</c:v>
                </c:pt>
                <c:pt idx="33">
                  <c:v>777.16350215721923</c:v>
                </c:pt>
                <c:pt idx="34">
                  <c:v>703.1635970296893</c:v>
                </c:pt>
                <c:pt idx="35">
                  <c:v>815.27406845966664</c:v>
                </c:pt>
                <c:pt idx="36">
                  <c:v>737.64535384364501</c:v>
                </c:pt>
                <c:pt idx="37">
                  <c:v>667.40828525939446</c:v>
                </c:pt>
                <c:pt idx="38">
                  <c:v>756.47062918267966</c:v>
                </c:pt>
                <c:pt idx="39">
                  <c:v>684.441056723477</c:v>
                </c:pt>
                <c:pt idx="40">
                  <c:v>771.88157529224884</c:v>
                </c:pt>
                <c:pt idx="41">
                  <c:v>698.38460434242211</c:v>
                </c:pt>
                <c:pt idx="42">
                  <c:v>841.47243834731808</c:v>
                </c:pt>
                <c:pt idx="43">
                  <c:v>761.34916900658175</c:v>
                </c:pt>
                <c:pt idx="44">
                  <c:v>688.85507205140425</c:v>
                </c:pt>
                <c:pt idx="45">
                  <c:v>806.39761394013385</c:v>
                </c:pt>
                <c:pt idx="46">
                  <c:v>729.6140970083718</c:v>
                </c:pt>
                <c:pt idx="47">
                  <c:v>812.75333188828608</c:v>
                </c:pt>
                <c:pt idx="48">
                  <c:v>735.36463660746972</c:v>
                </c:pt>
                <c:pt idx="49">
                  <c:v>874.9313082422459</c:v>
                </c:pt>
                <c:pt idx="50">
                  <c:v>791.6221543469386</c:v>
                </c:pt>
                <c:pt idx="51">
                  <c:v>716.24552619093231</c:v>
                </c:pt>
                <c:pt idx="52">
                  <c:v>800.65768880025644</c:v>
                </c:pt>
                <c:pt idx="53">
                  <c:v>724.42071569693076</c:v>
                </c:pt>
                <c:pt idx="54">
                  <c:v>838.5767703815352</c:v>
                </c:pt>
                <c:pt idx="55">
                  <c:v>758.72922056977052</c:v>
                </c:pt>
                <c:pt idx="56">
                  <c:v>926.59348148049207</c:v>
                </c:pt>
                <c:pt idx="57">
                  <c:v>838.36516204575764</c:v>
                </c:pt>
                <c:pt idx="58">
                  <c:v>758.5377611431071</c:v>
                </c:pt>
                <c:pt idx="59">
                  <c:v>686.31136064381622</c:v>
                </c:pt>
                <c:pt idx="60">
                  <c:v>620.96220897287958</c:v>
                </c:pt>
                <c:pt idx="61">
                  <c:v>561.83546868692281</c:v>
                </c:pt>
                <c:pt idx="62">
                  <c:v>508.33865461278111</c:v>
                </c:pt>
                <c:pt idx="63">
                  <c:v>485.71009760569501</c:v>
                </c:pt>
                <c:pt idx="64">
                  <c:v>439.46178429384105</c:v>
                </c:pt>
                <c:pt idx="65">
                  <c:v>397.61713994982443</c:v>
                </c:pt>
                <c:pt idx="66">
                  <c:v>359.75685630076748</c:v>
                </c:pt>
                <c:pt idx="67">
                  <c:v>325.50155074236312</c:v>
                </c:pt>
                <c:pt idx="68">
                  <c:v>294.50796469909324</c:v>
                </c:pt>
                <c:pt idx="69">
                  <c:v>266.46552396874353</c:v>
                </c:pt>
                <c:pt idx="70">
                  <c:v>266.86762739652761</c:v>
                </c:pt>
                <c:pt idx="71">
                  <c:v>241.45704255288038</c:v>
                </c:pt>
                <c:pt idx="72">
                  <c:v>218.46600116752145</c:v>
                </c:pt>
                <c:pt idx="73">
                  <c:v>197.66411930467893</c:v>
                </c:pt>
                <c:pt idx="74">
                  <c:v>178.8429497115861</c:v>
                </c:pt>
                <c:pt idx="75">
                  <c:v>161.81389305278836</c:v>
                </c:pt>
                <c:pt idx="76">
                  <c:v>146.40630803240967</c:v>
                </c:pt>
                <c:pt idx="77">
                  <c:v>158.24020227938877</c:v>
                </c:pt>
                <c:pt idx="78">
                  <c:v>143.17289672073551</c:v>
                </c:pt>
                <c:pt idx="79">
                  <c:v>129.54026890849329</c:v>
                </c:pt>
                <c:pt idx="80">
                  <c:v>117.20571178786827</c:v>
                </c:pt>
                <c:pt idx="81">
                  <c:v>106.04562574595802</c:v>
                </c:pt>
                <c:pt idx="82">
                  <c:v>95.948180069973461</c:v>
                </c:pt>
                <c:pt idx="83">
                  <c:v>86.812192336853116</c:v>
                </c:pt>
                <c:pt idx="84">
                  <c:v>78.546114505086365</c:v>
                </c:pt>
                <c:pt idx="85">
                  <c:v>71.067115548780961</c:v>
                </c:pt>
                <c:pt idx="86">
                  <c:v>64.300251441422105</c:v>
                </c:pt>
                <c:pt idx="87">
                  <c:v>58.177714172065144</c:v>
                </c:pt>
                <c:pt idx="88">
                  <c:v>52.638152268657016</c:v>
                </c:pt>
                <c:pt idx="89">
                  <c:v>47.626056019724963</c:v>
                </c:pt>
                <c:pt idx="90">
                  <c:v>43.091201233987604</c:v>
                </c:pt>
                <c:pt idx="91">
                  <c:v>38.988145964028078</c:v>
                </c:pt>
                <c:pt idx="92">
                  <c:v>35.275775150900635</c:v>
                </c:pt>
                <c:pt idx="93">
                  <c:v>31.916888626738256</c:v>
                </c:pt>
                <c:pt idx="94">
                  <c:v>28.87782834690184</c:v>
                </c:pt>
                <c:pt idx="95">
                  <c:v>26.128141116315028</c:v>
                </c:pt>
                <c:pt idx="96">
                  <c:v>23.640273430301534</c:v>
                </c:pt>
                <c:pt idx="97">
                  <c:v>21.389295372048249</c:v>
                </c:pt>
                <c:pt idx="98">
                  <c:v>19.352650799982275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301.9371858757296</c:v>
                </c:pt>
                <c:pt idx="4">
                  <c:v>269.74001300299017</c:v>
                </c:pt>
                <c:pt idx="5">
                  <c:v>530.75003596105512</c:v>
                </c:pt>
                <c:pt idx="6">
                  <c:v>474.15332823693916</c:v>
                </c:pt>
                <c:pt idx="7">
                  <c:v>645.39402753877891</c:v>
                </c:pt>
                <c:pt idx="8">
                  <c:v>576.57221940199611</c:v>
                </c:pt>
                <c:pt idx="9">
                  <c:v>515.08924781019755</c:v>
                </c:pt>
                <c:pt idx="10">
                  <c:v>653.34509315566027</c:v>
                </c:pt>
                <c:pt idx="11">
                  <c:v>583.67542047563904</c:v>
                </c:pt>
                <c:pt idx="12">
                  <c:v>746.81464962405721</c:v>
                </c:pt>
                <c:pt idx="13">
                  <c:v>667.17781950623078</c:v>
                </c:pt>
                <c:pt idx="14">
                  <c:v>849.31688989602469</c:v>
                </c:pt>
                <c:pt idx="15">
                  <c:v>758.74969907980471</c:v>
                </c:pt>
                <c:pt idx="16">
                  <c:v>677.84017096866262</c:v>
                </c:pt>
                <c:pt idx="17">
                  <c:v>798.74101715119434</c:v>
                </c:pt>
                <c:pt idx="18">
                  <c:v>713.56700145261345</c:v>
                </c:pt>
                <c:pt idx="19">
                  <c:v>830.65810510889582</c:v>
                </c:pt>
                <c:pt idx="20">
                  <c:v>742.08060005345419</c:v>
                </c:pt>
                <c:pt idx="21">
                  <c:v>916.94787833179589</c:v>
                </c:pt>
                <c:pt idx="22">
                  <c:v>819.16883442797052</c:v>
                </c:pt>
                <c:pt idx="23">
                  <c:v>731.81649159699134</c:v>
                </c:pt>
                <c:pt idx="24">
                  <c:v>814.76446148312687</c:v>
                </c:pt>
                <c:pt idx="25">
                  <c:v>727.88178043524294</c:v>
                </c:pt>
                <c:pt idx="26">
                  <c:v>811.24932956303974</c:v>
                </c:pt>
                <c:pt idx="27">
                  <c:v>724.74148578395148</c:v>
                </c:pt>
                <c:pt idx="28">
                  <c:v>647.45843487999332</c:v>
                </c:pt>
                <c:pt idx="29">
                  <c:v>578.41648797543326</c:v>
                </c:pt>
                <c:pt idx="30">
                  <c:v>516.73685218703861</c:v>
                </c:pt>
                <c:pt idx="31">
                  <c:v>687.01409796891903</c:v>
                </c:pt>
                <c:pt idx="32">
                  <c:v>613.75411969178674</c:v>
                </c:pt>
                <c:pt idx="33">
                  <c:v>741.48880340151209</c:v>
                </c:pt>
                <c:pt idx="34">
                  <c:v>662.41989667816108</c:v>
                </c:pt>
                <c:pt idx="35">
                  <c:v>780.67214320000471</c:v>
                </c:pt>
                <c:pt idx="36">
                  <c:v>697.42490792277169</c:v>
                </c:pt>
                <c:pt idx="37">
                  <c:v>623.05476944176382</c:v>
                </c:pt>
                <c:pt idx="38">
                  <c:v>717.60058197193155</c:v>
                </c:pt>
                <c:pt idx="39">
                  <c:v>641.0790037359933</c:v>
                </c:pt>
                <c:pt idx="40">
                  <c:v>733.70279600957406</c:v>
                </c:pt>
                <c:pt idx="41">
                  <c:v>655.46415279040048</c:v>
                </c:pt>
                <c:pt idx="42">
                  <c:v>806.6552206703559</c:v>
                </c:pt>
                <c:pt idx="43">
                  <c:v>720.63727123066451</c:v>
                </c:pt>
                <c:pt idx="44">
                  <c:v>643.79187461925642</c:v>
                </c:pt>
                <c:pt idx="45">
                  <c:v>768.32347227880325</c:v>
                </c:pt>
                <c:pt idx="46">
                  <c:v>686.39304165829151</c:v>
                </c:pt>
                <c:pt idx="47">
                  <c:v>774.18475633164371</c:v>
                </c:pt>
                <c:pt idx="48">
                  <c:v>691.62930572441462</c:v>
                </c:pt>
                <c:pt idx="49">
                  <c:v>838.96389041695375</c:v>
                </c:pt>
                <c:pt idx="50">
                  <c:v>749.50069516528231</c:v>
                </c:pt>
                <c:pt idx="51">
                  <c:v>669.57743768216119</c:v>
                </c:pt>
                <c:pt idx="52">
                  <c:v>759.16228991360742</c:v>
                </c:pt>
                <c:pt idx="53">
                  <c:v>678.2087650408107</c:v>
                </c:pt>
                <c:pt idx="54">
                  <c:v>799.0703060710922</c:v>
                </c:pt>
                <c:pt idx="55">
                  <c:v>713.86117653832673</c:v>
                </c:pt>
                <c:pt idx="56">
                  <c:v>891.02215152631459</c:v>
                </c:pt>
                <c:pt idx="57">
                  <c:v>796.00770617760406</c:v>
                </c:pt>
                <c:pt idx="58">
                  <c:v>711.12515800951769</c:v>
                </c:pt>
                <c:pt idx="59">
                  <c:v>635.29408877510377</c:v>
                </c:pt>
                <c:pt idx="60">
                  <c:v>567.54929098878495</c:v>
                </c:pt>
                <c:pt idx="61">
                  <c:v>507.02848238825862</c:v>
                </c:pt>
                <c:pt idx="62">
                  <c:v>452.96133046886433</c:v>
                </c:pt>
                <c:pt idx="63">
                  <c:v>431.84830393845414</c:v>
                </c:pt>
                <c:pt idx="64">
                  <c:v>385.7980155104882</c:v>
                </c:pt>
                <c:pt idx="65">
                  <c:v>344.65831500184191</c:v>
                </c:pt>
                <c:pt idx="66">
                  <c:v>307.90556022618915</c:v>
                </c:pt>
                <c:pt idx="67">
                  <c:v>275.07194775700316</c:v>
                </c:pt>
                <c:pt idx="68">
                  <c:v>245.73955854271631</c:v>
                </c:pt>
                <c:pt idx="69">
                  <c:v>219.53503846970037</c:v>
                </c:pt>
                <c:pt idx="70">
                  <c:v>223.31350271324507</c:v>
                </c:pt>
                <c:pt idx="71">
                  <c:v>199.50039260949464</c:v>
                </c:pt>
                <c:pt idx="72">
                  <c:v>178.22660147178769</c:v>
                </c:pt>
                <c:pt idx="73">
                  <c:v>159.22134817228263</c:v>
                </c:pt>
                <c:pt idx="74">
                  <c:v>142.24272641933447</c:v>
                </c:pt>
                <c:pt idx="75">
                  <c:v>127.07462567967258</c:v>
                </c:pt>
                <c:pt idx="76">
                  <c:v>113.52398043907273</c:v>
                </c:pt>
                <c:pt idx="77">
                  <c:v>128.60696933708957</c:v>
                </c:pt>
                <c:pt idx="78">
                  <c:v>114.89292211771323</c:v>
                </c:pt>
                <c:pt idx="79">
                  <c:v>102.64127691359879</c:v>
                </c:pt>
                <c:pt idx="80">
                  <c:v>91.696089996390043</c:v>
                </c:pt>
                <c:pt idx="81">
                  <c:v>81.918046749397732</c:v>
                </c:pt>
                <c:pt idx="82">
                  <c:v>73.182688416711102</c:v>
                </c:pt>
                <c:pt idx="83">
                  <c:v>65.378827943511695</c:v>
                </c:pt>
                <c:pt idx="84">
                  <c:v>58.407134743785356</c:v>
                </c:pt>
                <c:pt idx="85">
                  <c:v>52.178870381803037</c:v>
                </c:pt>
                <c:pt idx="86">
                  <c:v>46.614759074629937</c:v>
                </c:pt>
                <c:pt idx="87">
                  <c:v>41.643978638977735</c:v>
                </c:pt>
                <c:pt idx="88">
                  <c:v>37.203259038776913</c:v>
                </c:pt>
                <c:pt idx="89">
                  <c:v>33.236077059430357</c:v>
                </c:pt>
                <c:pt idx="90">
                  <c:v>29.691936858247594</c:v>
                </c:pt>
                <c:pt idx="91">
                  <c:v>26.525727233624124</c:v>
                </c:pt>
                <c:pt idx="92">
                  <c:v>23.69714743203706</c:v>
                </c:pt>
                <c:pt idx="93">
                  <c:v>21.170194184303888</c:v>
                </c:pt>
                <c:pt idx="94">
                  <c:v>18.912703441901481</c:v>
                </c:pt>
                <c:pt idx="95">
                  <c:v>16.895940980386126</c:v>
                </c:pt>
                <c:pt idx="96">
                  <c:v>15.094236658954872</c:v>
                </c:pt>
                <c:pt idx="97">
                  <c:v>13.484657680860954</c:v>
                </c:pt>
                <c:pt idx="98">
                  <c:v>12.046716695814192</c:v>
                </c:pt>
                <c:pt idx="99">
                  <c:v>10.762111028979621</c:v>
                </c:pt>
                <c:pt idx="100">
                  <c:v>9.6144897173791115</c:v>
                </c:pt>
                <c:pt idx="101">
                  <c:v>8.5892453884442901</c:v>
                </c:pt>
                <c:pt idx="102">
                  <c:v>7.6733283316696346</c:v>
                </c:pt>
                <c:pt idx="103">
                  <c:v>6.8550803967970468</c:v>
                </c:pt>
                <c:pt idx="104">
                  <c:v>6.1240866043231312</c:v>
                </c:pt>
                <c:pt idx="105">
                  <c:v>5.4710425795696729</c:v>
                </c:pt>
                <c:pt idx="106">
                  <c:v>4.8876361229664012</c:v>
                </c:pt>
                <c:pt idx="107">
                  <c:v>4.3664414091262715</c:v>
                </c:pt>
                <c:pt idx="108">
                  <c:v>3.9008244680377739</c:v>
                </c:pt>
                <c:pt idx="109">
                  <c:v>3.4848587453019326</c:v>
                </c:pt>
                <c:pt idx="110">
                  <c:v>3.1132496666316953</c:v>
                </c:pt>
                <c:pt idx="111">
                  <c:v>2.7812672464411774</c:v>
                </c:pt>
                <c:pt idx="112">
                  <c:v>2.4846858827405476</c:v>
                </c:pt>
                <c:pt idx="113">
                  <c:v>2.2197305720224483</c:v>
                </c:pt>
                <c:pt idx="114">
                  <c:v>1.9830288595420036</c:v>
                </c:pt>
                <c:pt idx="115">
                  <c:v>1.7715679133948021</c:v>
                </c:pt>
                <c:pt idx="116">
                  <c:v>1.5826561760149396</c:v>
                </c:pt>
                <c:pt idx="117">
                  <c:v>1.4138891049784013</c:v>
                </c:pt>
                <c:pt idx="118">
                  <c:v>1.2631185670473475</c:v>
                </c:pt>
                <c:pt idx="119">
                  <c:v>1.1284254958907241</c:v>
                </c:pt>
                <c:pt idx="120">
                  <c:v>1.008095465457991</c:v>
                </c:pt>
                <c:pt idx="121">
                  <c:v>0.90059686809431772</c:v>
                </c:pt>
                <c:pt idx="122">
                  <c:v>0.80456141963976802</c:v>
                </c:pt>
                <c:pt idx="123">
                  <c:v>0.71876674337375823</c:v>
                </c:pt>
                <c:pt idx="124">
                  <c:v>0.64212081112642772</c:v>
                </c:pt>
                <c:pt idx="125">
                  <c:v>0.57364804351730536</c:v>
                </c:pt>
                <c:pt idx="126">
                  <c:v>0.51247689239967797</c:v>
                </c:pt>
                <c:pt idx="127">
                  <c:v>0.45782874745516011</c:v>
                </c:pt>
                <c:pt idx="128">
                  <c:v>0.40900802573726441</c:v>
                </c:pt>
                <c:pt idx="129">
                  <c:v>0.36539331801981034</c:v>
                </c:pt>
                <c:pt idx="130">
                  <c:v>0.32642947925743371</c:v>
                </c:pt>
                <c:pt idx="131">
                  <c:v>0.29162056248248697</c:v>
                </c:pt>
                <c:pt idx="132">
                  <c:v>0.26052350619820874</c:v>
                </c:pt>
                <c:pt idx="133">
                  <c:v>0.23274249491883528</c:v>
                </c:pt>
                <c:pt idx="134">
                  <c:v>0.20792392107540475</c:v>
                </c:pt>
                <c:pt idx="135">
                  <c:v>0.18575188416042218</c:v>
                </c:pt>
                <c:pt idx="136">
                  <c:v>0.16594416982273974</c:v>
                </c:pt>
                <c:pt idx="137">
                  <c:v>0.14824865773299997</c:v>
                </c:pt>
                <c:pt idx="138">
                  <c:v>0.13244011249754989</c:v>
                </c:pt>
                <c:pt idx="139">
                  <c:v>0.11831731677432383</c:v>
                </c:pt>
                <c:pt idx="140">
                  <c:v>0.10570051009987377</c:v>
                </c:pt>
                <c:pt idx="141">
                  <c:v>9.4429100827936416E-2</c:v>
                </c:pt>
                <c:pt idx="142">
                  <c:v>8.4359622056196973E-2</c:v>
                </c:pt>
                <c:pt idx="143">
                  <c:v>7.5363905523486638E-2</c:v>
                </c:pt>
                <c:pt idx="144">
                  <c:v>6.7327450234063654E-2</c:v>
                </c:pt>
                <c:pt idx="145">
                  <c:v>6.014796504419008E-2</c:v>
                </c:pt>
                <c:pt idx="146">
                  <c:v>5.3734066660476809E-2</c:v>
                </c:pt>
                <c:pt idx="147">
                  <c:v>4.8004116477610839E-2</c:v>
                </c:pt>
                <c:pt idx="148">
                  <c:v>4.2885181450280731E-2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415.08457528235778</c:v>
                </c:pt>
                <c:pt idx="4">
                  <c:v>415.75943669037304</c:v>
                </c:pt>
                <c:pt idx="5">
                  <c:v>414.24407450549842</c:v>
                </c:pt>
                <c:pt idx="6">
                  <c:v>415.52206149047959</c:v>
                </c:pt>
                <c:pt idx="7">
                  <c:v>416.65604081463346</c:v>
                </c:pt>
                <c:pt idx="8">
                  <c:v>415.97849609377693</c:v>
                </c:pt>
                <c:pt idx="9">
                  <c:v>417.67545908406163</c:v>
                </c:pt>
                <c:pt idx="10">
                  <c:v>417.05646602049467</c:v>
                </c:pt>
                <c:pt idx="11">
                  <c:v>419.11669815247592</c:v>
                </c:pt>
                <c:pt idx="12">
                  <c:v>418.81369603985047</c:v>
                </c:pt>
                <c:pt idx="13">
                  <c:v>421.14707776976923</c:v>
                </c:pt>
                <c:pt idx="14">
                  <c:v>423.19419552704034</c:v>
                </c:pt>
                <c:pt idx="15">
                  <c:v>423.27516628019248</c:v>
                </c:pt>
                <c:pt idx="16">
                  <c:v>425.65256533205883</c:v>
                </c:pt>
                <c:pt idx="17">
                  <c:v>425.60746501826998</c:v>
                </c:pt>
                <c:pt idx="18">
                  <c:v>428.14551621564749</c:v>
                </c:pt>
                <c:pt idx="19">
                  <c:v>428.23383553449844</c:v>
                </c:pt>
                <c:pt idx="20">
                  <c:v>430.88079511134617</c:v>
                </c:pt>
                <c:pt idx="21">
                  <c:v>430.53723812880594</c:v>
                </c:pt>
                <c:pt idx="22">
                  <c:v>433.43410580931248</c:v>
                </c:pt>
                <c:pt idx="23">
                  <c:v>435.93711633333447</c:v>
                </c:pt>
                <c:pt idx="24">
                  <c:v>435.96792613980921</c:v>
                </c:pt>
                <c:pt idx="25">
                  <c:v>438.53772379064276</c:v>
                </c:pt>
                <c:pt idx="26">
                  <c:v>438.61866826986318</c:v>
                </c:pt>
                <c:pt idx="27">
                  <c:v>441.22371935637784</c:v>
                </c:pt>
                <c:pt idx="28">
                  <c:v>443.4423976214556</c:v>
                </c:pt>
                <c:pt idx="29">
                  <c:v>445.31220193076007</c:v>
                </c:pt>
                <c:pt idx="30">
                  <c:v>446.86744689496652</c:v>
                </c:pt>
                <c:pt idx="31">
                  <c:v>446.02377106148401</c:v>
                </c:pt>
                <c:pt idx="32">
                  <c:v>447.78679718152455</c:v>
                </c:pt>
                <c:pt idx="33">
                  <c:v>447.1235367549624</c:v>
                </c:pt>
                <c:pt idx="34">
                  <c:v>449.04218915963321</c:v>
                </c:pt>
                <c:pt idx="35">
                  <c:v>450.62787272985315</c:v>
                </c:pt>
                <c:pt idx="36">
                  <c:v>450.18187897038723</c:v>
                </c:pt>
                <c:pt idx="37">
                  <c:v>452.03731752470679</c:v>
                </c:pt>
                <c:pt idx="38">
                  <c:v>451.4412052784574</c:v>
                </c:pt>
                <c:pt idx="39">
                  <c:v>453.40445918899178</c:v>
                </c:pt>
                <c:pt idx="40">
                  <c:v>452.89892885791028</c:v>
                </c:pt>
                <c:pt idx="41">
                  <c:v>454.93723236409085</c:v>
                </c:pt>
                <c:pt idx="42">
                  <c:v>456.6085211947871</c:v>
                </c:pt>
                <c:pt idx="43">
                  <c:v>456.21776567816164</c:v>
                </c:pt>
                <c:pt idx="44">
                  <c:v>458.10142873688329</c:v>
                </c:pt>
                <c:pt idx="45">
                  <c:v>457.50958152938108</c:v>
                </c:pt>
                <c:pt idx="46">
                  <c:v>459.45592074128001</c:v>
                </c:pt>
                <c:pt idx="47">
                  <c:v>458.91482370268949</c:v>
                </c:pt>
                <c:pt idx="48">
                  <c:v>460.90120499557884</c:v>
                </c:pt>
                <c:pt idx="49">
                  <c:v>462.50630052448378</c:v>
                </c:pt>
                <c:pt idx="50">
                  <c:v>462.0628156482835</c:v>
                </c:pt>
                <c:pt idx="51">
                  <c:v>463.84472689419022</c:v>
                </c:pt>
                <c:pt idx="52">
                  <c:v>463.14342025124608</c:v>
                </c:pt>
                <c:pt idx="53">
                  <c:v>464.9738643651624</c:v>
                </c:pt>
                <c:pt idx="54">
                  <c:v>464.31158211834668</c:v>
                </c:pt>
                <c:pt idx="55">
                  <c:v>466.17251807525469</c:v>
                </c:pt>
                <c:pt idx="56">
                  <c:v>467.64883252098548</c:v>
                </c:pt>
                <c:pt idx="57">
                  <c:v>467.04821368940776</c:v>
                </c:pt>
                <c:pt idx="58">
                  <c:v>468.70957617874819</c:v>
                </c:pt>
                <c:pt idx="59">
                  <c:v>470.00094550536971</c:v>
                </c:pt>
                <c:pt idx="60">
                  <c:v>470.96107073076143</c:v>
                </c:pt>
                <c:pt idx="61">
                  <c:v>471.62531077143797</c:v>
                </c:pt>
                <c:pt idx="62">
                  <c:v>472.02590926265435</c:v>
                </c:pt>
                <c:pt idx="63">
                  <c:v>472.19224798378144</c:v>
                </c:pt>
                <c:pt idx="64">
                  <c:v>471.78924951654642</c:v>
                </c:pt>
                <c:pt idx="65">
                  <c:v>471.74002845118434</c:v>
                </c:pt>
                <c:pt idx="66">
                  <c:v>471.50998200993718</c:v>
                </c:pt>
                <c:pt idx="67">
                  <c:v>471.12098293770663</c:v>
                </c:pt>
                <c:pt idx="68">
                  <c:v>470.59289482272715</c:v>
                </c:pt>
                <c:pt idx="69">
                  <c:v>469.94373871439865</c:v>
                </c:pt>
                <c:pt idx="70">
                  <c:v>469.18984658914025</c:v>
                </c:pt>
                <c:pt idx="71">
                  <c:v>467.95832664080638</c:v>
                </c:pt>
                <c:pt idx="72">
                  <c:v>467.22551754628853</c:v>
                </c:pt>
                <c:pt idx="73">
                  <c:v>466.40699271672435</c:v>
                </c:pt>
                <c:pt idx="74">
                  <c:v>465.5155384285232</c:v>
                </c:pt>
                <c:pt idx="75">
                  <c:v>464.5626983222549</c:v>
                </c:pt>
                <c:pt idx="76">
                  <c:v>463.55887898142214</c:v>
                </c:pt>
                <c:pt idx="77">
                  <c:v>462.51344707347937</c:v>
                </c:pt>
                <c:pt idx="78">
                  <c:v>461.07298774076378</c:v>
                </c:pt>
                <c:pt idx="79">
                  <c:v>460.1438226465948</c:v>
                </c:pt>
                <c:pt idx="80">
                  <c:v>459.17597770443649</c:v>
                </c:pt>
                <c:pt idx="81">
                  <c:v>458.17726256154361</c:v>
                </c:pt>
                <c:pt idx="82">
                  <c:v>457.15468128001612</c:v>
                </c:pt>
                <c:pt idx="83">
                  <c:v>456.11450241654376</c:v>
                </c:pt>
                <c:pt idx="84">
                  <c:v>455.06232343588511</c:v>
                </c:pt>
                <c:pt idx="85">
                  <c:v>454.00312989937203</c:v>
                </c:pt>
                <c:pt idx="86">
                  <c:v>452.94134983607273</c:v>
                </c:pt>
                <c:pt idx="87">
                  <c:v>451.88090367312731</c:v>
                </c:pt>
                <c:pt idx="88">
                  <c:v>450.82525007299034</c:v>
                </c:pt>
                <c:pt idx="89">
                  <c:v>449.77742799871527</c:v>
                </c:pt>
                <c:pt idx="90">
                  <c:v>448.74009530381352</c:v>
                </c:pt>
                <c:pt idx="91">
                  <c:v>447.71556412048892</c:v>
                </c:pt>
                <c:pt idx="92">
                  <c:v>446.7058332990236</c:v>
                </c:pt>
                <c:pt idx="93">
                  <c:v>445.71261813166325</c:v>
                </c:pt>
                <c:pt idx="94">
                  <c:v>444.73737757639151</c:v>
                </c:pt>
                <c:pt idx="95">
                  <c:v>443.78133917938339</c:v>
                </c:pt>
                <c:pt idx="96">
                  <c:v>442.84552187958684</c:v>
                </c:pt>
                <c:pt idx="97">
                  <c:v>441.93075686470615</c:v>
                </c:pt>
                <c:pt idx="98">
                  <c:v>441.03770663476013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19.154240084556818</c:v>
                </c:pt>
                <c:pt idx="4">
                  <c:v>18.2712920329759</c:v>
                </c:pt>
                <c:pt idx="5">
                  <c:v>38.586499369450749</c:v>
                </c:pt>
                <c:pt idx="6">
                  <c:v>36.807787487111241</c:v>
                </c:pt>
                <c:pt idx="7">
                  <c:v>61.057082807614151</c:v>
                </c:pt>
                <c:pt idx="8">
                  <c:v>58.24255025178266</c:v>
                </c:pt>
                <c:pt idx="9">
                  <c:v>55.557758475293596</c:v>
                </c:pt>
                <c:pt idx="10">
                  <c:v>74.154181211061413</c:v>
                </c:pt>
                <c:pt idx="11">
                  <c:v>70.73591509724811</c:v>
                </c:pt>
                <c:pt idx="12">
                  <c:v>88.632674272530963</c:v>
                </c:pt>
                <c:pt idx="13">
                  <c:v>84.546996808436035</c:v>
                </c:pt>
                <c:pt idx="14">
                  <c:v>106.99471681141527</c:v>
                </c:pt>
                <c:pt idx="15">
                  <c:v>102.06260902112719</c:v>
                </c:pt>
                <c:pt idx="16">
                  <c:v>97.357855328124984</c:v>
                </c:pt>
                <c:pt idx="17">
                  <c:v>114.02742980945028</c:v>
                </c:pt>
                <c:pt idx="18">
                  <c:v>108.77113686686531</c:v>
                </c:pt>
                <c:pt idx="19">
                  <c:v>124.91459626075883</c:v>
                </c:pt>
                <c:pt idx="20">
                  <c:v>119.15644042186557</c:v>
                </c:pt>
                <c:pt idx="21">
                  <c:v>140.00877785315956</c:v>
                </c:pt>
                <c:pt idx="22">
                  <c:v>133.55482942900139</c:v>
                </c:pt>
                <c:pt idx="23">
                  <c:v>127.39838699625598</c:v>
                </c:pt>
                <c:pt idx="24">
                  <c:v>142.68319085824376</c:v>
                </c:pt>
                <c:pt idx="25">
                  <c:v>136.10596070943674</c:v>
                </c:pt>
                <c:pt idx="26">
                  <c:v>150.98937379788771</c:v>
                </c:pt>
                <c:pt idx="27">
                  <c:v>144.02925568222545</c:v>
                </c:pt>
                <c:pt idx="28">
                  <c:v>137.38997633134153</c:v>
                </c:pt>
                <c:pt idx="29">
                  <c:v>131.05674612367008</c:v>
                </c:pt>
                <c:pt idx="30">
                  <c:v>125.01545719100571</c:v>
                </c:pt>
                <c:pt idx="31">
                  <c:v>140.41010635196182</c:v>
                </c:pt>
                <c:pt idx="32">
                  <c:v>133.93765799178442</c:v>
                </c:pt>
                <c:pt idx="33">
                  <c:v>148.92102276985275</c:v>
                </c:pt>
                <c:pt idx="34">
                  <c:v>142.05624889662073</c:v>
                </c:pt>
                <c:pt idx="35">
                  <c:v>162.25202644734375</c:v>
                </c:pt>
                <c:pt idx="36">
                  <c:v>154.77273674520401</c:v>
                </c:pt>
                <c:pt idx="37">
                  <c:v>147.63821792619831</c:v>
                </c:pt>
                <c:pt idx="38">
                  <c:v>161.99003153615681</c:v>
                </c:pt>
                <c:pt idx="39">
                  <c:v>154.52281894568191</c:v>
                </c:pt>
                <c:pt idx="40">
                  <c:v>168.55727488291467</c:v>
                </c:pt>
                <c:pt idx="41">
                  <c:v>160.78733377427986</c:v>
                </c:pt>
                <c:pt idx="42">
                  <c:v>180.11966934955953</c:v>
                </c:pt>
                <c:pt idx="43">
                  <c:v>171.81673953341837</c:v>
                </c:pt>
                <c:pt idx="44">
                  <c:v>163.89654772573965</c:v>
                </c:pt>
                <c:pt idx="45">
                  <c:v>177.49890531159627</c:v>
                </c:pt>
                <c:pt idx="46">
                  <c:v>169.31678417754105</c:v>
                </c:pt>
                <c:pt idx="47">
                  <c:v>182.66928652543999</c:v>
                </c:pt>
                <c:pt idx="48">
                  <c:v>174.24882766571457</c:v>
                </c:pt>
                <c:pt idx="49">
                  <c:v>192.56158557001302</c:v>
                </c:pt>
                <c:pt idx="50">
                  <c:v>183.68512395953877</c:v>
                </c:pt>
                <c:pt idx="51">
                  <c:v>175.21783830432574</c:v>
                </c:pt>
                <c:pt idx="52">
                  <c:v>188.29832128625048</c:v>
                </c:pt>
                <c:pt idx="53">
                  <c:v>179.6183822669156</c:v>
                </c:pt>
                <c:pt idx="54">
                  <c:v>192.49601451184881</c:v>
                </c:pt>
                <c:pt idx="55">
                  <c:v>183.62257551348503</c:v>
                </c:pt>
                <c:pt idx="56">
                  <c:v>201.90228085587614</c:v>
                </c:pt>
                <c:pt idx="57">
                  <c:v>192.59524363046467</c:v>
                </c:pt>
                <c:pt idx="58">
                  <c:v>183.7172304930823</c:v>
                </c:pt>
                <c:pt idx="59">
                  <c:v>175.24846483129579</c:v>
                </c:pt>
                <c:pt idx="60">
                  <c:v>167.1700816700606</c:v>
                </c:pt>
                <c:pt idx="61">
                  <c:v>159.46408564820806</c:v>
                </c:pt>
                <c:pt idx="62">
                  <c:v>152.11331093207943</c:v>
                </c:pt>
                <c:pt idx="63">
                  <c:v>150.68803633500642</c:v>
                </c:pt>
                <c:pt idx="64">
                  <c:v>143.74180889443986</c:v>
                </c:pt>
                <c:pt idx="65">
                  <c:v>137.11577990379411</c:v>
                </c:pt>
                <c:pt idx="66">
                  <c:v>130.79518925793167</c:v>
                </c:pt>
                <c:pt idx="67">
                  <c:v>124.76595724446437</c:v>
                </c:pt>
                <c:pt idx="68">
                  <c:v>119.01465317986477</c:v>
                </c:pt>
                <c:pt idx="69">
                  <c:v>113.5284654913506</c:v>
                </c:pt>
                <c:pt idx="70">
                  <c:v>114.28087320432081</c:v>
                </c:pt>
                <c:pt idx="71">
                  <c:v>109.01289734710709</c:v>
                </c:pt>
                <c:pt idx="72">
                  <c:v>103.98775801059938</c:v>
                </c:pt>
                <c:pt idx="73">
                  <c:v>99.19426122250421</c:v>
                </c:pt>
                <c:pt idx="74">
                  <c:v>94.621729016173902</c:v>
                </c:pt>
                <c:pt idx="75">
                  <c:v>90.259975644427882</c:v>
                </c:pt>
                <c:pt idx="76">
                  <c:v>86.09928488983914</c:v>
                </c:pt>
                <c:pt idx="77">
                  <c:v>87.717041778938338</c:v>
                </c:pt>
                <c:pt idx="78">
                  <c:v>83.673571989103152</c:v>
                </c:pt>
                <c:pt idx="79">
                  <c:v>79.816492980463181</c:v>
                </c:pt>
                <c:pt idx="80">
                  <c:v>76.137212745381348</c:v>
                </c:pt>
                <c:pt idx="81">
                  <c:v>72.627535339774582</c:v>
                </c:pt>
                <c:pt idx="82">
                  <c:v>69.279642625874629</c:v>
                </c:pt>
                <c:pt idx="83">
                  <c:v>66.086076856588008</c:v>
                </c:pt>
                <c:pt idx="84">
                  <c:v>63.039724062660319</c:v>
                </c:pt>
                <c:pt idx="85">
                  <c:v>60.133798205638129</c:v>
                </c:pt>
                <c:pt idx="86">
                  <c:v>57.361826061327562</c:v>
                </c:pt>
                <c:pt idx="87">
                  <c:v>54.717632800076366</c:v>
                </c:pt>
                <c:pt idx="88">
                  <c:v>52.195328231757827</c:v>
                </c:pt>
                <c:pt idx="89">
                  <c:v>49.789293684816229</c:v>
                </c:pt>
                <c:pt idx="90">
                  <c:v>47.494169490145481</c:v>
                </c:pt>
                <c:pt idx="91">
                  <c:v>45.304843041920158</c:v>
                </c:pt>
                <c:pt idx="92">
                  <c:v>43.216437408783378</c:v>
                </c:pt>
                <c:pt idx="93">
                  <c:v>41.22430047002176</c:v>
                </c:pt>
                <c:pt idx="94">
                  <c:v>39.323994552527346</c:v>
                </c:pt>
                <c:pt idx="95">
                  <c:v>37.511286545461758</c:v>
                </c:pt>
                <c:pt idx="96">
                  <c:v>35.782138470602213</c:v>
                </c:pt>
                <c:pt idx="97">
                  <c:v>34.132698487363747</c:v>
                </c:pt>
                <c:pt idx="98">
                  <c:v>32.55929231246072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21.069664802199053</c:v>
                </c:pt>
                <c:pt idx="4">
                  <c:v>19.511855342602885</c:v>
                </c:pt>
                <c:pt idx="5">
                  <c:v>41.342424863952324</c:v>
                </c:pt>
                <c:pt idx="6">
                  <c:v>38.285725996631619</c:v>
                </c:pt>
                <c:pt idx="7">
                  <c:v>63.995644391753586</c:v>
                </c:pt>
                <c:pt idx="8">
                  <c:v>59.26405415800572</c:v>
                </c:pt>
                <c:pt idx="9">
                  <c:v>54.88229939123196</c:v>
                </c:pt>
                <c:pt idx="10">
                  <c:v>74.097715190566788</c:v>
                </c:pt>
                <c:pt idx="11">
                  <c:v>68.619216944772177</c:v>
                </c:pt>
                <c:pt idx="12">
                  <c:v>86.818978232680493</c:v>
                </c:pt>
                <c:pt idx="13">
                  <c:v>80.399919038666752</c:v>
                </c:pt>
                <c:pt idx="14">
                  <c:v>103.4350283647654</c:v>
                </c:pt>
                <c:pt idx="15">
                  <c:v>95.787442740934679</c:v>
                </c:pt>
                <c:pt idx="16">
                  <c:v>88.705289996066128</c:v>
                </c:pt>
                <c:pt idx="17">
                  <c:v>105.41996479118032</c:v>
                </c:pt>
                <c:pt idx="18">
                  <c:v>97.625620651217758</c:v>
                </c:pt>
                <c:pt idx="19">
                  <c:v>113.68076072626035</c:v>
                </c:pt>
                <c:pt idx="20">
                  <c:v>105.27564531051942</c:v>
                </c:pt>
                <c:pt idx="21">
                  <c:v>126.47153972435368</c:v>
                </c:pt>
                <c:pt idx="22">
                  <c:v>117.12072361968892</c:v>
                </c:pt>
                <c:pt idx="23">
                  <c:v>108.46127066292155</c:v>
                </c:pt>
                <c:pt idx="24">
                  <c:v>123.71526471843451</c:v>
                </c:pt>
                <c:pt idx="25">
                  <c:v>114.56823691879401</c:v>
                </c:pt>
                <c:pt idx="26">
                  <c:v>129.37070552802459</c:v>
                </c:pt>
                <c:pt idx="27">
                  <c:v>119.8055363258476</c:v>
                </c:pt>
                <c:pt idx="28">
                  <c:v>110.94757870988596</c:v>
                </c:pt>
                <c:pt idx="29">
                  <c:v>102.74454419291006</c:v>
                </c:pt>
                <c:pt idx="30">
                  <c:v>95.148010296039189</c:v>
                </c:pt>
                <c:pt idx="31">
                  <c:v>111.38633529047775</c:v>
                </c:pt>
                <c:pt idx="32">
                  <c:v>103.15086081025979</c:v>
                </c:pt>
                <c:pt idx="33">
                  <c:v>118.7974860148903</c:v>
                </c:pt>
                <c:pt idx="34">
                  <c:v>110.01405973698746</c:v>
                </c:pt>
                <c:pt idx="35">
                  <c:v>131.29856547949859</c:v>
                </c:pt>
                <c:pt idx="36">
                  <c:v>121.59085777481681</c:v>
                </c:pt>
                <c:pt idx="37">
                  <c:v>112.6009004014915</c:v>
                </c:pt>
                <c:pt idx="38">
                  <c:v>127.54882625769942</c:v>
                </c:pt>
                <c:pt idx="39">
                  <c:v>118.11835975669014</c:v>
                </c:pt>
                <c:pt idx="40">
                  <c:v>132.65834602500445</c:v>
                </c:pt>
                <c:pt idx="41">
                  <c:v>122.85010141018905</c:v>
                </c:pt>
                <c:pt idx="42">
                  <c:v>143.18555991678033</c:v>
                </c:pt>
                <c:pt idx="43">
                  <c:v>132.59897385525676</c:v>
                </c:pt>
                <c:pt idx="44">
                  <c:v>122.79511898885637</c:v>
                </c:pt>
                <c:pt idx="45">
                  <c:v>136.98932378221517</c:v>
                </c:pt>
                <c:pt idx="46">
                  <c:v>126.86086343626107</c:v>
                </c:pt>
                <c:pt idx="47">
                  <c:v>140.75446282275044</c:v>
                </c:pt>
                <c:pt idx="48">
                  <c:v>130.34762267013573</c:v>
                </c:pt>
                <c:pt idx="49">
                  <c:v>149.68979212591961</c:v>
                </c:pt>
                <c:pt idx="50">
                  <c:v>138.62230831125524</c:v>
                </c:pt>
                <c:pt idx="51">
                  <c:v>128.37311141013549</c:v>
                </c:pt>
                <c:pt idx="52">
                  <c:v>142.1549010350044</c:v>
                </c:pt>
                <c:pt idx="53">
                  <c:v>131.64451790175329</c:v>
                </c:pt>
                <c:pt idx="54">
                  <c:v>145.18443239350214</c:v>
                </c:pt>
                <c:pt idx="55">
                  <c:v>134.45005743823032</c:v>
                </c:pt>
                <c:pt idx="56">
                  <c:v>153.92786009689866</c:v>
                </c:pt>
                <c:pt idx="57">
                  <c:v>142.54702994105691</c:v>
                </c:pt>
                <c:pt idx="58">
                  <c:v>132.00765431433408</c:v>
                </c:pt>
                <c:pt idx="59">
                  <c:v>122.24751932592609</c:v>
                </c:pt>
                <c:pt idx="60">
                  <c:v>113.20901093929923</c:v>
                </c:pt>
                <c:pt idx="61">
                  <c:v>104.83877487677013</c:v>
                </c:pt>
                <c:pt idx="62">
                  <c:v>97.08740166942512</c:v>
                </c:pt>
                <c:pt idx="63">
                  <c:v>96.054453893870601</c:v>
                </c:pt>
                <c:pt idx="64">
                  <c:v>88.95255937789338</c:v>
                </c:pt>
                <c:pt idx="65">
                  <c:v>82.375751452609762</c:v>
                </c:pt>
                <c:pt idx="66">
                  <c:v>76.285207247994563</c:v>
                </c:pt>
                <c:pt idx="67">
                  <c:v>70.644974306757774</c:v>
                </c:pt>
                <c:pt idx="68">
                  <c:v>65.421758357137662</c:v>
                </c:pt>
                <c:pt idx="69">
                  <c:v>60.58472677695196</c:v>
                </c:pt>
                <c:pt idx="70">
                  <c:v>62.689596839443738</c:v>
                </c:pt>
                <c:pt idx="71">
                  <c:v>58.054570706300751</c:v>
                </c:pt>
                <c:pt idx="72">
                  <c:v>53.762240464310807</c:v>
                </c:pt>
                <c:pt idx="73">
                  <c:v>49.787268505779878</c:v>
                </c:pt>
                <c:pt idx="74">
                  <c:v>46.106190587650715</c:v>
                </c:pt>
                <c:pt idx="75">
                  <c:v>42.697277322172958</c:v>
                </c:pt>
                <c:pt idx="76">
                  <c:v>39.540405908417007</c:v>
                </c:pt>
                <c:pt idx="77">
                  <c:v>42.76226024810461</c:v>
                </c:pt>
                <c:pt idx="78">
                  <c:v>39.600584248339395</c:v>
                </c:pt>
                <c:pt idx="79">
                  <c:v>36.67267033386841</c:v>
                </c:pt>
                <c:pt idx="80">
                  <c:v>33.961235040944842</c:v>
                </c:pt>
                <c:pt idx="81">
                  <c:v>31.450272778230961</c:v>
                </c:pt>
                <c:pt idx="82">
                  <c:v>29.124961345858548</c:v>
                </c:pt>
                <c:pt idx="83">
                  <c:v>26.971574440044279</c:v>
                </c:pt>
                <c:pt idx="84">
                  <c:v>24.977400626775168</c:v>
                </c:pt>
                <c:pt idx="85">
                  <c:v>23.130668306266084</c:v>
                </c:pt>
                <c:pt idx="86">
                  <c:v>21.42047622525482</c:v>
                </c:pt>
                <c:pt idx="87">
                  <c:v>19.836729126949106</c:v>
                </c:pt>
                <c:pt idx="88">
                  <c:v>18.370078158767452</c:v>
                </c:pt>
                <c:pt idx="89">
                  <c:v>17.011865686100958</c:v>
                </c:pt>
                <c:pt idx="90">
                  <c:v>15.754074186331984</c:v>
                </c:pt>
                <c:pt idx="91">
                  <c:v>14.589278921431218</c:v>
                </c:pt>
                <c:pt idx="92">
                  <c:v>13.510604109759774</c:v>
                </c:pt>
                <c:pt idx="93">
                  <c:v>12.51168233835855</c:v>
                </c:pt>
                <c:pt idx="94">
                  <c:v>11.586616976135844</c:v>
                </c:pt>
                <c:pt idx="95">
                  <c:v>10.729947366078349</c:v>
                </c:pt>
                <c:pt idx="96">
                  <c:v>9.9366165910153654</c:v>
                </c:pt>
                <c:pt idx="97">
                  <c:v>9.2019416226576158</c:v>
                </c:pt>
                <c:pt idx="98">
                  <c:v>8.5215856777005978</c:v>
                </c:pt>
                <c:pt idx="99">
                  <c:v>7.8915326178106415</c:v>
                </c:pt>
                <c:pt idx="100">
                  <c:v>7.3080632423769112</c:v>
                </c:pt>
                <c:pt idx="101">
                  <c:v>6.7677333340855554</c:v>
                </c:pt>
                <c:pt idx="102">
                  <c:v>6.2673533277191309</c:v>
                </c:pt>
                <c:pt idx="103">
                  <c:v>5.8039694821662868</c:v>
                </c:pt>
                <c:pt idx="104">
                  <c:v>5.3748464445001893</c:v>
                </c:pt>
                <c:pt idx="105">
                  <c:v>4.9774511032014832</c:v>
                </c:pt>
                <c:pt idx="106">
                  <c:v>4.6094376352114566</c:v>
                </c:pt>
                <c:pt idx="107">
                  <c:v>4.2686336585482136</c:v>
                </c:pt>
                <c:pt idx="108">
                  <c:v>3.9530274087448007</c:v>
                </c:pt>
                <c:pt idx="109">
                  <c:v>3.6607558634118695</c:v>
                </c:pt>
                <c:pt idx="110">
                  <c:v>3.3900937448242043</c:v>
                </c:pt>
                <c:pt idx="111">
                  <c:v>3.1394433356134348</c:v>
                </c:pt>
                <c:pt idx="112">
                  <c:v>2.9073250474490058</c:v>
                </c:pt>
                <c:pt idx="113">
                  <c:v>2.6923686870343762</c:v>
                </c:pt>
                <c:pt idx="114">
                  <c:v>2.4933053678616419</c:v>
                </c:pt>
                <c:pt idx="115">
                  <c:v>2.3089600199797249</c:v>
                </c:pt>
                <c:pt idx="116">
                  <c:v>2.1382444535612994</c:v>
                </c:pt>
                <c:pt idx="117">
                  <c:v>1.9801509353227376</c:v>
                </c:pt>
                <c:pt idx="118">
                  <c:v>1.8337462398786977</c:v>
                </c:pt>
                <c:pt idx="119">
                  <c:v>1.6981661409165256</c:v>
                </c:pt>
                <c:pt idx="120">
                  <c:v>1.5726103096719024</c:v>
                </c:pt>
                <c:pt idx="121">
                  <c:v>1.4563375905914515</c:v>
                </c:pt>
                <c:pt idx="122">
                  <c:v>1.3486616262945694</c:v>
                </c:pt>
                <c:pt idx="123">
                  <c:v>1.2489468060086408</c:v>
                </c:pt>
                <c:pt idx="124">
                  <c:v>1.1566045135612728</c:v>
                </c:pt>
                <c:pt idx="125">
                  <c:v>1.07108965278146</c:v>
                </c:pt>
                <c:pt idx="126">
                  <c:v>0.99189742979913753</c:v>
                </c:pt>
                <c:pt idx="127">
                  <c:v>0.91856037324905193</c:v>
                </c:pt>
                <c:pt idx="128">
                  <c:v>0.85064557478922009</c:v>
                </c:pt>
                <c:pt idx="129">
                  <c:v>0.78775213364477614</c:v>
                </c:pt>
                <c:pt idx="130">
                  <c:v>0.72950879009235203</c:v>
                </c:pt>
                <c:pt idx="131">
                  <c:v>0.67557173391546343</c:v>
                </c:pt>
                <c:pt idx="132">
                  <c:v>0.62562257489422191</c:v>
                </c:pt>
                <c:pt idx="133">
                  <c:v>0.57936646334918152</c:v>
                </c:pt>
                <c:pt idx="134">
                  <c:v>0.53653034964489832</c:v>
                </c:pt>
                <c:pt idx="135">
                  <c:v>0.4968613723790602</c:v>
                </c:pt>
                <c:pt idx="136">
                  <c:v>0.46012536574267315</c:v>
                </c:pt>
                <c:pt idx="137">
                  <c:v>0.42610547724025744</c:v>
                </c:pt>
                <c:pt idx="138">
                  <c:v>0.39460088761046264</c:v>
                </c:pt>
                <c:pt idx="139">
                  <c:v>0.36542562539079665</c:v>
                </c:pt>
                <c:pt idx="140">
                  <c:v>0.33840746912885106</c:v>
                </c:pt>
                <c:pt idx="141">
                  <c:v>0.31338693075977836</c:v>
                </c:pt>
                <c:pt idx="142">
                  <c:v>0.29021631414890375</c:v>
                </c:pt>
                <c:pt idx="143">
                  <c:v>0.2687588432420524</c:v>
                </c:pt>
                <c:pt idx="144">
                  <c:v>0.24888785467706606</c:v>
                </c:pt>
                <c:pt idx="145">
                  <c:v>0.23048605009049933</c:v>
                </c:pt>
                <c:pt idx="146">
                  <c:v>0.2134448037058648</c:v>
                </c:pt>
                <c:pt idx="147">
                  <c:v>0.19766352111612279</c:v>
                </c:pt>
                <c:pt idx="148">
                  <c:v>0.18304904547531217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TSSxRPE!$K$2:$K$100</c:f>
              <c:numCache>
                <c:formatCode>General</c:formatCode>
                <c:ptCount val="99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398.27567179182995</c:v>
                </c:pt>
                <c:pt idx="4">
                  <c:v>405.51333734106686</c:v>
                </c:pt>
                <c:pt idx="5">
                  <c:v>392.58071686291891</c:v>
                </c:pt>
                <c:pt idx="6">
                  <c:v>404.18335358431511</c:v>
                </c:pt>
                <c:pt idx="7">
                  <c:v>413.19972133145745</c:v>
                </c:pt>
                <c:pt idx="8">
                  <c:v>409.62071077748345</c:v>
                </c:pt>
                <c:pt idx="9">
                  <c:v>419.99662658776811</c:v>
                </c:pt>
                <c:pt idx="10">
                  <c:v>415.41274372450471</c:v>
                </c:pt>
                <c:pt idx="11">
                  <c:v>425.97113481409383</c:v>
                </c:pt>
                <c:pt idx="12">
                  <c:v>419.35937588127058</c:v>
                </c:pt>
                <c:pt idx="13">
                  <c:v>430.64910366177332</c:v>
                </c:pt>
                <c:pt idx="14">
                  <c:v>438.99338635978029</c:v>
                </c:pt>
                <c:pt idx="15">
                  <c:v>432.97262492239196</c:v>
                </c:pt>
                <c:pt idx="16">
                  <c:v>442.97766987867868</c:v>
                </c:pt>
                <c:pt idx="17">
                  <c:v>437.73493459669959</c:v>
                </c:pt>
                <c:pt idx="18">
                  <c:v>447.4267268195548</c:v>
                </c:pt>
                <c:pt idx="19">
                  <c:v>441.87318711833001</c:v>
                </c:pt>
                <c:pt idx="20">
                  <c:v>451.26113688324659</c:v>
                </c:pt>
                <c:pt idx="21">
                  <c:v>438.274597715705</c:v>
                </c:pt>
                <c:pt idx="22">
                  <c:v>450.14125764967793</c:v>
                </c:pt>
                <c:pt idx="23">
                  <c:v>458.60332157475432</c:v>
                </c:pt>
                <c:pt idx="24">
                  <c:v>454.00119543082036</c:v>
                </c:pt>
                <c:pt idx="25">
                  <c:v>461.57685409926586</c:v>
                </c:pt>
                <c:pt idx="26">
                  <c:v>456.25315536361433</c:v>
                </c:pt>
                <c:pt idx="27">
                  <c:v>463.24419146793332</c:v>
                </c:pt>
                <c:pt idx="28">
                  <c:v>467.79070001588383</c:v>
                </c:pt>
                <c:pt idx="29">
                  <c:v>470.40725790831925</c:v>
                </c:pt>
                <c:pt idx="30">
                  <c:v>471.51609908565399</c:v>
                </c:pt>
                <c:pt idx="31">
                  <c:v>456.98463293708318</c:v>
                </c:pt>
                <c:pt idx="32">
                  <c:v>461.64578980246489</c:v>
                </c:pt>
                <c:pt idx="33">
                  <c:v>452.04071940643536</c:v>
                </c:pt>
                <c:pt idx="34">
                  <c:v>458.18676800606295</c:v>
                </c:pt>
                <c:pt idx="35">
                  <c:v>462.1750165663147</c:v>
                </c:pt>
                <c:pt idx="36">
                  <c:v>454.76583098088224</c:v>
                </c:pt>
                <c:pt idx="37">
                  <c:v>460.51587382172801</c:v>
                </c:pt>
                <c:pt idx="38">
                  <c:v>453.8240337818587</c:v>
                </c:pt>
                <c:pt idx="39">
                  <c:v>459.81659866285025</c:v>
                </c:pt>
                <c:pt idx="40">
                  <c:v>453.32030539457531</c:v>
                </c:pt>
                <c:pt idx="41">
                  <c:v>459.46955371615365</c:v>
                </c:pt>
                <c:pt idx="42">
                  <c:v>463.43916578694888</c:v>
                </c:pt>
                <c:pt idx="43">
                  <c:v>454.72627938794659</c:v>
                </c:pt>
                <c:pt idx="44">
                  <c:v>461.05723781444868</c:v>
                </c:pt>
                <c:pt idx="45">
                  <c:v>452.72913976998188</c:v>
                </c:pt>
                <c:pt idx="46">
                  <c:v>459.83305076201759</c:v>
                </c:pt>
                <c:pt idx="47">
                  <c:v>454.17995124724013</c:v>
                </c:pt>
                <c:pt idx="48">
                  <c:v>460.95503091898092</c:v>
                </c:pt>
                <c:pt idx="49">
                  <c:v>465.37522868989504</c:v>
                </c:pt>
                <c:pt idx="50">
                  <c:v>457.21183037011036</c:v>
                </c:pt>
                <c:pt idx="51">
                  <c:v>463.62294910952244</c:v>
                </c:pt>
                <c:pt idx="52">
                  <c:v>457.38181520421352</c:v>
                </c:pt>
                <c:pt idx="53">
                  <c:v>463.65802345673529</c:v>
                </c:pt>
                <c:pt idx="54">
                  <c:v>455.24566424099237</c:v>
                </c:pt>
                <c:pt idx="55">
                  <c:v>462.24430015708572</c:v>
                </c:pt>
                <c:pt idx="56">
                  <c:v>466.81299609750567</c:v>
                </c:pt>
                <c:pt idx="57">
                  <c:v>457.23058848540393</c:v>
                </c:pt>
                <c:pt idx="58">
                  <c:v>464.43021278291832</c:v>
                </c:pt>
                <c:pt idx="59">
                  <c:v>469.11555485271327</c:v>
                </c:pt>
                <c:pt idx="60">
                  <c:v>471.81572565090585</c:v>
                </c:pt>
                <c:pt idx="61">
                  <c:v>472.96489663235383</c:v>
                </c:pt>
                <c:pt idx="62">
                  <c:v>472.91805461560119</c:v>
                </c:pt>
                <c:pt idx="63">
                  <c:v>471.96425935847549</c:v>
                </c:pt>
                <c:pt idx="64">
                  <c:v>466.98751148365989</c:v>
                </c:pt>
                <c:pt idx="65">
                  <c:v>466.53437990534974</c:v>
                </c:pt>
                <c:pt idx="66">
                  <c:v>465.37705623733177</c:v>
                </c:pt>
                <c:pt idx="67">
                  <c:v>463.70428574668097</c:v>
                </c:pt>
                <c:pt idx="68">
                  <c:v>461.66778225579441</c:v>
                </c:pt>
                <c:pt idx="69">
                  <c:v>459.3886629825422</c:v>
                </c:pt>
                <c:pt idx="70">
                  <c:v>456.96283474167996</c:v>
                </c:pt>
                <c:pt idx="71">
                  <c:v>450.87591374548606</c:v>
                </c:pt>
                <c:pt idx="72">
                  <c:v>450.14084269103319</c:v>
                </c:pt>
                <c:pt idx="73">
                  <c:v>449.03874140418242</c:v>
                </c:pt>
                <c:pt idx="74">
                  <c:v>447.6761778282297</c:v>
                </c:pt>
                <c:pt idx="75">
                  <c:v>446.13830956594848</c:v>
                </c:pt>
                <c:pt idx="76">
                  <c:v>444.49264629814428</c:v>
                </c:pt>
                <c:pt idx="77">
                  <c:v>442.79219509846109</c:v>
                </c:pt>
                <c:pt idx="78">
                  <c:v>437.72780913412856</c:v>
                </c:pt>
                <c:pt idx="79">
                  <c:v>437.68864480989464</c:v>
                </c:pt>
                <c:pt idx="80">
                  <c:v>437.3191874274238</c:v>
                </c:pt>
                <c:pt idx="81">
                  <c:v>436.70511876514041</c:v>
                </c:pt>
                <c:pt idx="82">
                  <c:v>435.91548443131524</c:v>
                </c:pt>
                <c:pt idx="83">
                  <c:v>435.00557008134189</c:v>
                </c:pt>
                <c:pt idx="84">
                  <c:v>434.01931029857406</c:v>
                </c:pt>
                <c:pt idx="85">
                  <c:v>432.99130323007057</c:v>
                </c:pt>
                <c:pt idx="86">
                  <c:v>431.94849292443524</c:v>
                </c:pt>
                <c:pt idx="87">
                  <c:v>430.91157184374748</c:v>
                </c:pt>
                <c:pt idx="88">
                  <c:v>429.89614796866476</c:v>
                </c:pt>
                <c:pt idx="89">
                  <c:v>428.91371407454164</c:v>
                </c:pt>
                <c:pt idx="90">
                  <c:v>427.97245094713412</c:v>
                </c:pt>
                <c:pt idx="91">
                  <c:v>427.07789137578436</c:v>
                </c:pt>
                <c:pt idx="92">
                  <c:v>426.23346757910389</c:v>
                </c:pt>
                <c:pt idx="93">
                  <c:v>425.44096117152168</c:v>
                </c:pt>
                <c:pt idx="94">
                  <c:v>424.70087177352696</c:v>
                </c:pt>
                <c:pt idx="95">
                  <c:v>424.01271782293497</c:v>
                </c:pt>
                <c:pt idx="96">
                  <c:v>423.37528098994784</c:v>
                </c:pt>
                <c:pt idx="97">
                  <c:v>422.7868037763194</c:v>
                </c:pt>
                <c:pt idx="98">
                  <c:v>422.24514833844535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0-4691-A7B5-CC25F53C68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TSSxRPE!$D$2:$D$100</c:f>
              <c:numCache>
                <c:formatCode>General</c:formatCode>
                <c:ptCount val="99"/>
                <c:pt idx="7">
                  <c:v>423</c:v>
                </c:pt>
                <c:pt idx="14">
                  <c:v>449</c:v>
                </c:pt>
                <c:pt idx="35">
                  <c:v>461</c:v>
                </c:pt>
                <c:pt idx="42">
                  <c:v>457</c:v>
                </c:pt>
                <c:pt idx="49">
                  <c:v>442</c:v>
                </c:pt>
                <c:pt idx="56">
                  <c:v>467</c:v>
                </c:pt>
                <c:pt idx="63">
                  <c:v>470</c:v>
                </c:pt>
                <c:pt idx="70">
                  <c:v>475</c:v>
                </c:pt>
                <c:pt idx="7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0-4691-A7B5-CC25F53C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187.24321793590224</c:v>
                </c:pt>
                <c:pt idx="4">
                  <c:v>165.43768862978476</c:v>
                </c:pt>
                <c:pt idx="5">
                  <c:v>332.31470028630326</c:v>
                </c:pt>
                <c:pt idx="6">
                  <c:v>293.61477824999639</c:v>
                </c:pt>
                <c:pt idx="7">
                  <c:v>430.32792768203228</c:v>
                </c:pt>
                <c:pt idx="8">
                  <c:v>380.21381224569342</c:v>
                </c:pt>
                <c:pt idx="9">
                  <c:v>335.9357683362353</c:v>
                </c:pt>
                <c:pt idx="10">
                  <c:v>420.90959517954218</c:v>
                </c:pt>
                <c:pt idx="11">
                  <c:v>371.89229770895793</c:v>
                </c:pt>
                <c:pt idx="12">
                  <c:v>473.36135759219849</c:v>
                </c:pt>
                <c:pt idx="13">
                  <c:v>418.23575641344888</c:v>
                </c:pt>
                <c:pt idx="14">
                  <c:v>565.01956388096369</c:v>
                </c:pt>
                <c:pt idx="15">
                  <c:v>499.21984737025042</c:v>
                </c:pt>
                <c:pt idx="16">
                  <c:v>441.08287914236013</c:v>
                </c:pt>
                <c:pt idx="17">
                  <c:v>513.81173160736193</c:v>
                </c:pt>
                <c:pt idx="18">
                  <c:v>453.97545612086248</c:v>
                </c:pt>
                <c:pt idx="19">
                  <c:v>525.2028952463844</c:v>
                </c:pt>
                <c:pt idx="20">
                  <c:v>464.04005447597422</c:v>
                </c:pt>
                <c:pt idx="21">
                  <c:v>605.48969296925975</c:v>
                </c:pt>
                <c:pt idx="22">
                  <c:v>534.97700156105634</c:v>
                </c:pt>
                <c:pt idx="23">
                  <c:v>472.67591095689977</c:v>
                </c:pt>
                <c:pt idx="24">
                  <c:v>521.0430028125237</c:v>
                </c:pt>
                <c:pt idx="25">
                  <c:v>460.36460498950998</c:v>
                </c:pt>
                <c:pt idx="26">
                  <c:v>510.1654178953691</c:v>
                </c:pt>
                <c:pt idx="27">
                  <c:v>450.75377621607851</c:v>
                </c:pt>
                <c:pt idx="28">
                  <c:v>398.26095545881356</c:v>
                </c:pt>
                <c:pt idx="29">
                  <c:v>351.88121988562801</c:v>
                </c:pt>
                <c:pt idx="30">
                  <c:v>310.90266623187131</c:v>
                </c:pt>
                <c:pt idx="31">
                  <c:v>419.47431285338388</c:v>
                </c:pt>
                <c:pt idx="32">
                  <c:v>370.62416210870305</c:v>
                </c:pt>
                <c:pt idx="33">
                  <c:v>451.55832975726878</c:v>
                </c:pt>
                <c:pt idx="34">
                  <c:v>398.97181420019126</c:v>
                </c:pt>
                <c:pt idx="35">
                  <c:v>510.53476925248725</c:v>
                </c:pt>
                <c:pt idx="36">
                  <c:v>451.08011452348148</c:v>
                </c:pt>
                <c:pt idx="37">
                  <c:v>398.54928982885514</c:v>
                </c:pt>
                <c:pt idx="38">
                  <c:v>455.54884499711216</c:v>
                </c:pt>
                <c:pt idx="39">
                  <c:v>402.49761142264452</c:v>
                </c:pt>
                <c:pt idx="40">
                  <c:v>459.03736226168508</c:v>
                </c:pt>
                <c:pt idx="41">
                  <c:v>405.5798711667257</c:v>
                </c:pt>
                <c:pt idx="42">
                  <c:v>537.05585447844351</c:v>
                </c:pt>
                <c:pt idx="43">
                  <c:v>474.51266972148994</c:v>
                </c:pt>
                <c:pt idx="44">
                  <c:v>419.25299174865137</c:v>
                </c:pt>
                <c:pt idx="45">
                  <c:v>494.52405778250824</c:v>
                </c:pt>
                <c:pt idx="46">
                  <c:v>436.93394074954847</c:v>
                </c:pt>
                <c:pt idx="47">
                  <c:v>489.46338672088501</c:v>
                </c:pt>
                <c:pt idx="48">
                  <c:v>432.4626133894451</c:v>
                </c:pt>
                <c:pt idx="49">
                  <c:v>556.90704930151639</c:v>
                </c:pt>
                <c:pt idx="50">
                  <c:v>492.05208089093998</c:v>
                </c:pt>
                <c:pt idx="51">
                  <c:v>434.74983951589365</c:v>
                </c:pt>
                <c:pt idx="52">
                  <c:v>487.53363640035263</c:v>
                </c:pt>
                <c:pt idx="53">
                  <c:v>430.75759338294876</c:v>
                </c:pt>
                <c:pt idx="54">
                  <c:v>504.6888836382364</c:v>
                </c:pt>
                <c:pt idx="55">
                  <c:v>445.91501527621887</c:v>
                </c:pt>
                <c:pt idx="56">
                  <c:v>593.3763172340922</c:v>
                </c:pt>
                <c:pt idx="57">
                  <c:v>524.27429678369947</c:v>
                </c:pt>
                <c:pt idx="58">
                  <c:v>463.21959654417162</c:v>
                </c:pt>
                <c:pt idx="59">
                  <c:v>409.27506066747264</c:v>
                </c:pt>
                <c:pt idx="60">
                  <c:v>361.6126703922605</c:v>
                </c:pt>
                <c:pt idx="61">
                  <c:v>319.50083441430206</c:v>
                </c:pt>
                <c:pt idx="62">
                  <c:v>282.29315936497142</c:v>
                </c:pt>
                <c:pt idx="63">
                  <c:v>304.03113326219733</c:v>
                </c:pt>
                <c:pt idx="64">
                  <c:v>268.62499220457886</c:v>
                </c:pt>
                <c:pt idx="65">
                  <c:v>237.3420960631673</c:v>
                </c:pt>
                <c:pt idx="66">
                  <c:v>209.70226970079196</c:v>
                </c:pt>
                <c:pt idx="67">
                  <c:v>185.28125708454169</c:v>
                </c:pt>
                <c:pt idx="68">
                  <c:v>163.70420919053305</c:v>
                </c:pt>
                <c:pt idx="69">
                  <c:v>144.63993027891482</c:v>
                </c:pt>
                <c:pt idx="70">
                  <c:v>186.30929982758485</c:v>
                </c:pt>
                <c:pt idx="71">
                  <c:v>164.61253055510127</c:v>
                </c:pt>
                <c:pt idx="72">
                  <c:v>145.44247249509624</c:v>
                </c:pt>
                <c:pt idx="73">
                  <c:v>128.50487586913104</c:v>
                </c:pt>
                <c:pt idx="74">
                  <c:v>113.53975794586103</c:v>
                </c:pt>
                <c:pt idx="75">
                  <c:v>100.31741245003923</c:v>
                </c:pt>
                <c:pt idx="76">
                  <c:v>88.634883698359545</c:v>
                </c:pt>
                <c:pt idx="77">
                  <c:v>132.92545657338158</c:v>
                </c:pt>
                <c:pt idx="78">
                  <c:v>117.44553708261451</c:v>
                </c:pt>
                <c:pt idx="79">
                  <c:v>103.76834156675697</c:v>
                </c:pt>
                <c:pt idx="80">
                  <c:v>91.683932646505937</c:v>
                </c:pt>
                <c:pt idx="81">
                  <c:v>81.006821335014465</c:v>
                </c:pt>
                <c:pt idx="82">
                  <c:v>71.573119884632646</c:v>
                </c:pt>
                <c:pt idx="83">
                  <c:v>63.23802620071146</c:v>
                </c:pt>
                <c:pt idx="84">
                  <c:v>55.873601209614158</c:v>
                </c:pt>
                <c:pt idx="85">
                  <c:v>49.366805064764556</c:v>
                </c:pt>
                <c:pt idx="86">
                  <c:v>43.617762047582424</c:v>
                </c:pt>
                <c:pt idx="87">
                  <c:v>38.538227530495647</c:v>
                </c:pt>
                <c:pt idx="88">
                  <c:v>34.050233470760375</c:v>
                </c:pt>
                <c:pt idx="89">
                  <c:v>30.084891644168945</c:v>
                </c:pt>
                <c:pt idx="90">
                  <c:v>26.581336248945689</c:v>
                </c:pt>
                <c:pt idx="91">
                  <c:v>23.485789649385723</c:v>
                </c:pt>
                <c:pt idx="92">
                  <c:v>20.750736918918861</c:v>
                </c:pt>
                <c:pt idx="93">
                  <c:v>18.334196512291616</c:v>
                </c:pt>
                <c:pt idx="94">
                  <c:v>16.19907587208905</c:v>
                </c:pt>
                <c:pt idx="95">
                  <c:v>14.312602078513377</c:v>
                </c:pt>
                <c:pt idx="96">
                  <c:v>12.645818803208536</c:v>
                </c:pt>
                <c:pt idx="97">
                  <c:v>11.17314184565053</c:v>
                </c:pt>
                <c:pt idx="98">
                  <c:v>9.8719664298331047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80-4691-A7B5-CC25F53C68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TSSxRPE!$A$2:$A$100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TSSxRPE!$H$2:$H$150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205.96754614407237</c:v>
                </c:pt>
                <c:pt idx="4">
                  <c:v>176.92435128871793</c:v>
                </c:pt>
                <c:pt idx="5">
                  <c:v>356.73398342338436</c:v>
                </c:pt>
                <c:pt idx="6">
                  <c:v>306.43142466568122</c:v>
                </c:pt>
                <c:pt idx="7">
                  <c:v>451.21883692258211</c:v>
                </c:pt>
                <c:pt idx="8">
                  <c:v>387.59310146820991</c:v>
                </c:pt>
                <c:pt idx="9">
                  <c:v>332.93914174846714</c:v>
                </c:pt>
                <c:pt idx="10">
                  <c:v>422.49685145503747</c:v>
                </c:pt>
                <c:pt idx="11">
                  <c:v>362.9211628948641</c:v>
                </c:pt>
                <c:pt idx="12">
                  <c:v>471.00198171092791</c:v>
                </c:pt>
                <c:pt idx="13">
                  <c:v>404.5866527516755</c:v>
                </c:pt>
                <c:pt idx="14">
                  <c:v>562.57515635085497</c:v>
                </c:pt>
                <c:pt idx="15">
                  <c:v>483.24722244785841</c:v>
                </c:pt>
                <c:pt idx="16">
                  <c:v>415.10520926368139</c:v>
                </c:pt>
                <c:pt idx="17">
                  <c:v>493.07679701066235</c:v>
                </c:pt>
                <c:pt idx="18">
                  <c:v>423.54872930130762</c:v>
                </c:pt>
                <c:pt idx="19">
                  <c:v>500.32970812805439</c:v>
                </c:pt>
                <c:pt idx="20">
                  <c:v>429.77891759272762</c:v>
                </c:pt>
                <c:pt idx="21">
                  <c:v>584.21509525355475</c:v>
                </c:pt>
                <c:pt idx="22">
                  <c:v>501.83574391137842</c:v>
                </c:pt>
                <c:pt idx="23">
                  <c:v>431.07258938214545</c:v>
                </c:pt>
                <c:pt idx="24">
                  <c:v>484.04180738170334</c:v>
                </c:pt>
                <c:pt idx="25">
                  <c:v>415.78775089024413</c:v>
                </c:pt>
                <c:pt idx="26">
                  <c:v>470.91226253175472</c:v>
                </c:pt>
                <c:pt idx="27">
                  <c:v>404.50958474814513</c:v>
                </c:pt>
                <c:pt idx="28">
                  <c:v>347.47025544292973</c:v>
                </c:pt>
                <c:pt idx="29">
                  <c:v>298.47396197730882</c:v>
                </c:pt>
                <c:pt idx="30">
                  <c:v>256.38656714621732</c:v>
                </c:pt>
                <c:pt idx="31">
                  <c:v>379.48967991630076</c:v>
                </c:pt>
                <c:pt idx="32">
                  <c:v>325.97837230623821</c:v>
                </c:pt>
                <c:pt idx="33">
                  <c:v>416.51761035083342</c:v>
                </c:pt>
                <c:pt idx="34">
                  <c:v>357.78504619412831</c:v>
                </c:pt>
                <c:pt idx="35">
                  <c:v>481.16230551352612</c:v>
                </c:pt>
                <c:pt idx="36">
                  <c:v>413.31428354259924</c:v>
                </c:pt>
                <c:pt idx="37">
                  <c:v>355.03341600712707</c:v>
                </c:pt>
                <c:pt idx="38">
                  <c:v>418.72481121525345</c:v>
                </c:pt>
                <c:pt idx="39">
                  <c:v>359.68101275979421</c:v>
                </c:pt>
                <c:pt idx="40">
                  <c:v>422.71705686710976</c:v>
                </c:pt>
                <c:pt idx="41">
                  <c:v>363.1103174505721</c:v>
                </c:pt>
                <c:pt idx="42">
                  <c:v>508.48749960550902</c:v>
                </c:pt>
                <c:pt idx="43">
                  <c:v>436.78639033354335</c:v>
                </c:pt>
                <c:pt idx="44">
                  <c:v>375.19575393420263</c:v>
                </c:pt>
                <c:pt idx="45">
                  <c:v>458.7949180125263</c:v>
                </c:pt>
                <c:pt idx="46">
                  <c:v>394.10088998753088</c:v>
                </c:pt>
                <c:pt idx="47">
                  <c:v>452.28343547364483</c:v>
                </c:pt>
                <c:pt idx="48">
                  <c:v>388.50758247046417</c:v>
                </c:pt>
                <c:pt idx="49">
                  <c:v>526.01254135463216</c:v>
                </c:pt>
                <c:pt idx="50">
                  <c:v>451.84025052082967</c:v>
                </c:pt>
                <c:pt idx="51">
                  <c:v>388.12689040637122</c:v>
                </c:pt>
                <c:pt idx="52">
                  <c:v>447.15182119613911</c:v>
                </c:pt>
                <c:pt idx="53">
                  <c:v>384.09956992621341</c:v>
                </c:pt>
                <c:pt idx="54">
                  <c:v>466.44321939724398</c:v>
                </c:pt>
                <c:pt idx="55">
                  <c:v>400.67071511913309</c:v>
                </c:pt>
                <c:pt idx="56">
                  <c:v>563.50239013726184</c:v>
                </c:pt>
                <c:pt idx="57">
                  <c:v>484.04370829829554</c:v>
                </c:pt>
                <c:pt idx="58">
                  <c:v>415.7893837612533</c:v>
                </c:pt>
                <c:pt idx="59">
                  <c:v>357.15950581475937</c:v>
                </c:pt>
                <c:pt idx="60">
                  <c:v>306.79694474135465</c:v>
                </c:pt>
                <c:pt idx="61">
                  <c:v>263.53593778194823</c:v>
                </c:pt>
                <c:pt idx="62">
                  <c:v>226.37510474937022</c:v>
                </c:pt>
                <c:pt idx="63">
                  <c:v>254.52813629777145</c:v>
                </c:pt>
                <c:pt idx="64">
                  <c:v>218.63748072091889</c:v>
                </c:pt>
                <c:pt idx="65">
                  <c:v>187.80771615781762</c:v>
                </c:pt>
                <c:pt idx="66">
                  <c:v>161.32521346346013</c:v>
                </c:pt>
                <c:pt idx="67">
                  <c:v>138.57697133786075</c:v>
                </c:pt>
                <c:pt idx="68">
                  <c:v>119.0364269347386</c:v>
                </c:pt>
                <c:pt idx="69">
                  <c:v>102.25126729637257</c:v>
                </c:pt>
                <c:pt idx="70">
                  <c:v>152.19781765095811</c:v>
                </c:pt>
                <c:pt idx="71">
                  <c:v>130.7366168096153</c:v>
                </c:pt>
                <c:pt idx="72">
                  <c:v>112.30162980406303</c:v>
                </c:pt>
                <c:pt idx="73">
                  <c:v>96.466134464948652</c:v>
                </c:pt>
                <c:pt idx="74">
                  <c:v>82.863580117631358</c:v>
                </c:pt>
                <c:pt idx="75">
                  <c:v>71.179102884090739</c:v>
                </c:pt>
                <c:pt idx="76">
                  <c:v>61.142237400215265</c:v>
                </c:pt>
                <c:pt idx="77">
                  <c:v>112.59452386897011</c:v>
                </c:pt>
                <c:pt idx="78">
                  <c:v>96.717727948485887</c:v>
                </c:pt>
                <c:pt idx="79">
                  <c:v>83.079696756862262</c:v>
                </c:pt>
                <c:pt idx="80">
                  <c:v>71.364745219082096</c:v>
                </c:pt>
                <c:pt idx="81">
                  <c:v>61.301702569874053</c:v>
                </c:pt>
                <c:pt idx="82">
                  <c:v>52.65763545331744</c:v>
                </c:pt>
                <c:pt idx="83">
                  <c:v>45.23245611936958</c:v>
                </c:pt>
                <c:pt idx="84">
                  <c:v>38.854290911040096</c:v>
                </c:pt>
                <c:pt idx="85">
                  <c:v>33.375501834693949</c:v>
                </c:pt>
                <c:pt idx="86">
                  <c:v>28.669269123147156</c:v>
                </c:pt>
                <c:pt idx="87">
                  <c:v>24.626655686748151</c:v>
                </c:pt>
                <c:pt idx="88">
                  <c:v>21.154085502095626</c:v>
                </c:pt>
                <c:pt idx="89">
                  <c:v>18.171177569627286</c:v>
                </c:pt>
                <c:pt idx="90">
                  <c:v>15.608885301811583</c:v>
                </c:pt>
                <c:pt idx="91">
                  <c:v>13.407898273601369</c:v>
                </c:pt>
                <c:pt idx="92">
                  <c:v>11.517269339814939</c:v>
                </c:pt>
                <c:pt idx="93">
                  <c:v>9.8932353407699338</c:v>
                </c:pt>
                <c:pt idx="94">
                  <c:v>8.4982040985621214</c:v>
                </c:pt>
                <c:pt idx="95">
                  <c:v>7.2998842555783785</c:v>
                </c:pt>
                <c:pt idx="96">
                  <c:v>6.2705378132607308</c:v>
                </c:pt>
                <c:pt idx="97">
                  <c:v>5.386338069331118</c:v>
                </c:pt>
                <c:pt idx="98">
                  <c:v>4.6268180913877419</c:v>
                </c:pt>
                <c:pt idx="99">
                  <c:v>3.9743969604661862</c:v>
                </c:pt>
                <c:pt idx="100">
                  <c:v>3.4139728183316471</c:v>
                </c:pt>
                <c:pt idx="101">
                  <c:v>2.9325732986018096</c:v>
                </c:pt>
                <c:pt idx="102">
                  <c:v>2.5190552500868977</c:v>
                </c:pt>
                <c:pt idx="103">
                  <c:v>2.163846801720466</c:v>
                </c:pt>
                <c:pt idx="104">
                  <c:v>1.8587257985526005</c:v>
                </c:pt>
                <c:pt idx="105">
                  <c:v>1.5966294801730212</c:v>
                </c:pt>
                <c:pt idx="106">
                  <c:v>1.3714909961128572</c:v>
                </c:pt>
                <c:pt idx="107">
                  <c:v>1.1780989739803636</c:v>
                </c:pt>
                <c:pt idx="108">
                  <c:v>1.0119768896968948</c:v>
                </c:pt>
                <c:pt idx="109">
                  <c:v>0.86927944756674624</c:v>
                </c:pt>
                <c:pt idx="110">
                  <c:v>0.74670357164804169</c:v>
                </c:pt>
                <c:pt idx="111">
                  <c:v>0.64141194810559499</c:v>
                </c:pt>
                <c:pt idx="112">
                  <c:v>0.55096734874938036</c:v>
                </c:pt>
                <c:pt idx="113">
                  <c:v>0.47327621551874438</c:v>
                </c:pt>
                <c:pt idx="114">
                  <c:v>0.40654020003938918</c:v>
                </c:pt>
                <c:pt idx="115">
                  <c:v>0.34921453651946888</c:v>
                </c:pt>
                <c:pt idx="116">
                  <c:v>0.29997228442523471</c:v>
                </c:pt>
                <c:pt idx="117">
                  <c:v>0.25767361324684512</c:v>
                </c:pt>
                <c:pt idx="118">
                  <c:v>0.22133941837627746</c:v>
                </c:pt>
                <c:pt idx="119">
                  <c:v>0.19012865737329676</c:v>
                </c:pt>
                <c:pt idx="120">
                  <c:v>0.16331888201277939</c:v>
                </c:pt>
                <c:pt idx="121">
                  <c:v>0.14028951548074381</c:v>
                </c:pt>
                <c:pt idx="122">
                  <c:v>0.12050748762951881</c:v>
                </c:pt>
                <c:pt idx="123">
                  <c:v>0.10351489578543691</c:v>
                </c:pt>
                <c:pt idx="124">
                  <c:v>8.8918405488731617E-2</c:v>
                </c:pt>
                <c:pt idx="125">
                  <c:v>7.6380145820238818E-2</c:v>
                </c:pt>
                <c:pt idx="126">
                  <c:v>6.5609888565312427E-2</c:v>
                </c:pt>
                <c:pt idx="127">
                  <c:v>5.6358330182869183E-2</c:v>
                </c:pt>
                <c:pt idx="128">
                  <c:v>4.8411321074557874E-2</c:v>
                </c:pt>
                <c:pt idx="129">
                  <c:v>4.1584908576590772E-2</c:v>
                </c:pt>
                <c:pt idx="130">
                  <c:v>3.5721078932345704E-2</c:v>
                </c:pt>
                <c:pt idx="131">
                  <c:v>3.0684099683440519E-2</c:v>
                </c:pt>
                <c:pt idx="132">
                  <c:v>2.6357377815113162E-2</c:v>
                </c:pt>
                <c:pt idx="133">
                  <c:v>2.2640760930115824E-2</c:v>
                </c:pt>
                <c:pt idx="134">
                  <c:v>1.9448218980293825E-2</c:v>
                </c:pt>
                <c:pt idx="135">
                  <c:v>1.6705852893943614E-2</c:v>
                </c:pt>
                <c:pt idx="136">
                  <c:v>1.4350184003834563E-2</c:v>
                </c:pt>
                <c:pt idx="137">
                  <c:v>1.232668468058668E-2</c:v>
                </c:pt>
                <c:pt idx="138">
                  <c:v>1.058851615937524E-2</c:v>
                </c:pt>
                <c:pt idx="139">
                  <c:v>9.0954443439218765E-3</c:v>
                </c:pt>
                <c:pt idx="140">
                  <c:v>7.812908491444533E-3</c:v>
                </c:pt>
                <c:pt idx="141">
                  <c:v>6.7112212210366307E-3</c:v>
                </c:pt>
                <c:pt idx="142">
                  <c:v>5.7648813277428818E-3</c:v>
                </c:pt>
                <c:pt idx="143">
                  <c:v>4.9519834957586391E-3</c:v>
                </c:pt>
                <c:pt idx="144">
                  <c:v>4.2537112471432402E-3</c:v>
                </c:pt>
                <c:pt idx="145">
                  <c:v>3.6539013891242599E-3</c:v>
                </c:pt>
                <c:pt idx="146">
                  <c:v>3.1386698780766142E-3</c:v>
                </c:pt>
                <c:pt idx="147">
                  <c:v>2.6960904398973234E-3</c:v>
                </c:pt>
                <c:pt idx="148">
                  <c:v>2.3159185076705642E-3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80-4691-A7B5-CC25F53C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171450</xdr:rowOff>
    </xdr:from>
    <xdr:to>
      <xdr:col>21</xdr:col>
      <xdr:colOff>581025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EA71886-5FC9-4F53-8C5F-504D5B50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0.44277</cdr:y>
    </cdr:from>
    <cdr:to>
      <cdr:x>0.94737</cdr:x>
      <cdr:y>0.44578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001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0.4488</cdr:y>
    </cdr:from>
    <cdr:to>
      <cdr:x>0.94737</cdr:x>
      <cdr:y>0.45181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14192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0.06192</cdr:x>
      <cdr:y>0.4488</cdr:y>
    </cdr:from>
    <cdr:to>
      <cdr:x>0.95047</cdr:x>
      <cdr:y>0.45181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14192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6</xdr:row>
      <xdr:rowOff>171450</xdr:rowOff>
    </xdr:from>
    <xdr:to>
      <xdr:col>21</xdr:col>
      <xdr:colOff>619125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0.05727</cdr:x>
      <cdr:y>0.43976</cdr:y>
    </cdr:from>
    <cdr:to>
      <cdr:x>0.94582</cdr:x>
      <cdr:y>0.44277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13906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57EC3F31-CBBA-48D1-A75C-37402FC8E892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5E9DD578-C0DA-4956-8C99-79B043BFD2C1}" name="Dgem (%)" dataDxfId="3"/>
    <tableColumn id="9" xr3:uid="{BA4C4DE0-B522-46BC-A545-B304562AF766}" name="Dmax (%)" dataDxfId="2">
      <calculatedColumnFormula>Edwards!$R$5</calculatedColumnFormula>
    </tableColumn>
    <tableColumn id="11" xr3:uid="{F3A737D7-9C1B-4B70-90B8-62C6B62FE84B}" name="Prikkel" dataDxfId="1"/>
    <tableColumn id="12" xr3:uid="{88B86A6D-A819-4C0C-9C12-01E2B66171D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L17" sqref="L17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44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51</v>
      </c>
      <c r="H3" s="11" t="s">
        <v>31</v>
      </c>
      <c r="I3" s="11" t="s">
        <v>32</v>
      </c>
      <c r="J3" s="10" t="s">
        <v>48</v>
      </c>
      <c r="K3" s="10" t="s">
        <v>43</v>
      </c>
      <c r="L3" s="10" t="s">
        <v>50</v>
      </c>
      <c r="M3" s="10" t="s">
        <v>49</v>
      </c>
    </row>
    <row r="4" spans="1:13" ht="35.1" customHeight="1" thickTop="1">
      <c r="A4" s="7" t="s">
        <v>33</v>
      </c>
      <c r="B4" s="13">
        <f>Edwards!$O$5</f>
        <v>18.878552913886139</v>
      </c>
      <c r="C4" s="13">
        <f>Edwards!$O$6</f>
        <v>12.636791675868624</v>
      </c>
      <c r="D4" s="13">
        <f>Edwards!$O$3</f>
        <v>0.19274664971390126</v>
      </c>
      <c r="E4" s="14">
        <f>Edwards!$O$4</f>
        <v>0.21202136442667194</v>
      </c>
      <c r="F4" s="13">
        <f>Edwards!$R$2</f>
        <v>1311.8168560023041</v>
      </c>
      <c r="G4" s="13">
        <f>Edwards!$S$2</f>
        <v>12.073004118474426</v>
      </c>
      <c r="H4" s="13">
        <f>Edwards!$R$3</f>
        <v>0.62103279971699155</v>
      </c>
      <c r="I4" s="13">
        <f>Edwards!$R$4</f>
        <v>0.14732379936323103</v>
      </c>
      <c r="J4" s="13">
        <f>Edwards!$R$6</f>
        <v>1.9574580808191853</v>
      </c>
      <c r="K4" s="13">
        <f>Edwards!$R$5</f>
        <v>5.573288462869793</v>
      </c>
      <c r="L4" s="13">
        <f>(Tabel1[[#This Row],[t1]]*Tabel1[[#This Row],[t2]]/(Tabel1[[#This Row],[t1]]-Tabel1[[#This Row],[t2]]))*LN((Tabel1[[#This Row],[k2]]*Tabel1[[#This Row],[t1]])/(Tabel1[[#This Row],[k1]]*Tabel1[[#This Row],[t2]]))</f>
        <v>18.985142565741217</v>
      </c>
      <c r="M4" s="13">
        <f>(Tabel1[[#This Row],[t1]]*Tabel1[[#This Row],[t2]]/(Tabel1[[#This Row],[t1]]-Tabel1[[#This Row],[t2]]))*LN(Tabel1[[#This Row],[k2]]/Tabel1[[#This Row],[k1]])</f>
        <v>3.6428285658081361</v>
      </c>
    </row>
    <row r="5" spans="1:13" ht="35.1" customHeight="1">
      <c r="A5" s="7" t="s">
        <v>34</v>
      </c>
      <c r="B5" s="13">
        <f>Banister!$O$5</f>
        <v>19.479171297818628</v>
      </c>
      <c r="C5" s="13">
        <f>Banister!$O$6</f>
        <v>13.618491744043217</v>
      </c>
      <c r="D5" s="13">
        <f>Banister!$O$3</f>
        <v>0.45108005364891107</v>
      </c>
      <c r="E5" s="14">
        <f>Banister!$O$4</f>
        <v>0.49618807028019851</v>
      </c>
      <c r="F5" s="13">
        <f>Banister!$R$2</f>
        <v>1333.1707302888431</v>
      </c>
      <c r="G5" s="13">
        <f>Banister!$S$2</f>
        <v>12.170870188413184</v>
      </c>
      <c r="H5" s="13">
        <f>Banister!$R$3</f>
        <v>0.63313348152767324</v>
      </c>
      <c r="I5" s="13">
        <f>Banister!$R$4</f>
        <v>0.17455033343726478</v>
      </c>
      <c r="J5" s="13">
        <f>Banister!$R$6</f>
        <v>1.9663545294451188</v>
      </c>
      <c r="K5" s="13">
        <f>Banister!$R$5</f>
        <v>5.7744190599139182</v>
      </c>
      <c r="L5" s="13">
        <f>(Tabel1[[#This Row],[t1]]*Tabel1[[#This Row],[t2]]/(Tabel1[[#This Row],[t1]]-Tabel1[[#This Row],[t2]]))*LN((Tabel1[[#This Row],[k2]]*Tabel1[[#This Row],[t1]])/(Tabel1[[#This Row],[k1]]*Tabel1[[#This Row],[t2]]))</f>
        <v>20.514818183906819</v>
      </c>
      <c r="M5" s="13">
        <f>(Tabel1[[#This Row],[t1]]*Tabel1[[#This Row],[t2]]/(Tabel1[[#This Row],[t1]]-Tabel1[[#This Row],[t2]]))*LN(Tabel1[[#This Row],[k2]]/Tabel1[[#This Row],[k1]])</f>
        <v>4.3141069258602851</v>
      </c>
    </row>
    <row r="6" spans="1:13" ht="35.1" customHeight="1">
      <c r="A6" s="7" t="s">
        <v>35</v>
      </c>
      <c r="B6" s="13">
        <f>Lucia!$O$5</f>
        <v>17.255142076455581</v>
      </c>
      <c r="C6" s="13">
        <f>Lucia!$O$6</f>
        <v>12.50241706625731</v>
      </c>
      <c r="D6" s="13">
        <f>Lucia!$O$3</f>
        <v>0.44980087340402486</v>
      </c>
      <c r="E6" s="14">
        <f>Lucia!$O$4</f>
        <v>0.49478097155320205</v>
      </c>
      <c r="F6" s="13">
        <f>Lucia!$R$2</f>
        <v>1418.0408034031755</v>
      </c>
      <c r="G6" s="13">
        <f>Lucia!$S$2</f>
        <v>12.552294183416015</v>
      </c>
      <c r="H6" s="13">
        <f>Lucia!$R$3</f>
        <v>0.61578878398739556</v>
      </c>
      <c r="I6" s="13">
        <f>Lucia!$R$4</f>
        <v>0.13552476397164004</v>
      </c>
      <c r="J6" s="13">
        <f>Lucia!$R$6</f>
        <v>2.0732611079093179</v>
      </c>
      <c r="K6" s="13">
        <f>Lucia!$R$5</f>
        <v>5.8583956079430317</v>
      </c>
      <c r="L6" s="13">
        <f>(Tabel1[[#This Row],[t1]]*Tabel1[[#This Row],[t2]]/(Tabel1[[#This Row],[t1]]-Tabel1[[#This Row],[t2]]))*LN((Tabel1[[#This Row],[k2]]*Tabel1[[#This Row],[t1]])/(Tabel1[[#This Row],[k1]]*Tabel1[[#This Row],[t2]]))</f>
        <v>18.950673603280492</v>
      </c>
      <c r="M6" s="13">
        <f>(Tabel1[[#This Row],[t1]]*Tabel1[[#This Row],[t2]]/(Tabel1[[#This Row],[t1]]-Tabel1[[#This Row],[t2]]))*LN(Tabel1[[#This Row],[k2]]/Tabel1[[#This Row],[k1]])</f>
        <v>4.3262262021308766</v>
      </c>
    </row>
    <row r="7" spans="1:13" ht="35.1" customHeight="1">
      <c r="A7" s="7" t="s">
        <v>36</v>
      </c>
      <c r="B7" s="13">
        <f>sRPE!$O$5</f>
        <v>9.9938859126800512</v>
      </c>
      <c r="C7" s="13">
        <f>sRPE!$O$6</f>
        <v>8.8683598845919409</v>
      </c>
      <c r="D7" s="13">
        <f>sRPE!$O$3</f>
        <v>0.67827370559766842</v>
      </c>
      <c r="E7" s="14">
        <f>sRPE!$O$4</f>
        <v>0.71549096179082838</v>
      </c>
      <c r="F7" s="13">
        <f>sRPE!$R$2</f>
        <v>1654.133377879667</v>
      </c>
      <c r="G7" s="13">
        <f>sRPE!$S$2</f>
        <v>13.557012854688352</v>
      </c>
      <c r="H7" s="13">
        <f>sRPE!$R$3</f>
        <v>0.54785451041861732</v>
      </c>
      <c r="I7" s="13">
        <f>sRPE!$R$4</f>
        <v>-1.7327351558110937E-2</v>
      </c>
      <c r="J7" s="13">
        <f>sRPE!$R$6</f>
        <v>2.4044749192965953</v>
      </c>
      <c r="K7" s="13">
        <f>sRPE!$R$5</f>
        <v>5.0831561061037789</v>
      </c>
      <c r="L7" s="13">
        <f>(Tabel1[[#This Row],[t1]]*Tabel1[[#This Row],[t2]]/(Tabel1[[#This Row],[t1]]-Tabel1[[#This Row],[t2]]))*LN((Tabel1[[#This Row],[k2]]*Tabel1[[#This Row],[t1]])/(Tabel1[[#This Row],[k1]]*Tabel1[[#This Row],[t2]]))</f>
        <v>13.615117345127999</v>
      </c>
      <c r="M7" s="13">
        <f>(Tabel1[[#This Row],[t1]]*Tabel1[[#This Row],[t2]]/(Tabel1[[#This Row],[t1]]-Tabel1[[#This Row],[t2]]))*LN(Tabel1[[#This Row],[k2]]/Tabel1[[#This Row],[k1]])</f>
        <v>4.2063974405480602</v>
      </c>
    </row>
    <row r="8" spans="1:13" ht="35.1" customHeight="1" thickBot="1">
      <c r="A8" s="8" t="s">
        <v>37</v>
      </c>
      <c r="B8" s="15">
        <f>TSS!$O$5</f>
        <v>21.189574787357966</v>
      </c>
      <c r="C8" s="15">
        <f>TSS!$O$6</f>
        <v>13.018786976938934</v>
      </c>
      <c r="D8" s="15">
        <f>TSS!$O$3</f>
        <v>0.39904666842826703</v>
      </c>
      <c r="E8" s="16">
        <f>TSS!$O$4</f>
        <v>0.43895135004581359</v>
      </c>
      <c r="F8" s="15">
        <f>TSS!$R$2</f>
        <v>1303.5150841416396</v>
      </c>
      <c r="G8" s="15">
        <f>TSS!$S$2</f>
        <v>12.03474176495163</v>
      </c>
      <c r="H8" s="15">
        <f>TSS!$R$3</f>
        <v>0.63221622702855262</v>
      </c>
      <c r="I8" s="15">
        <f>TSS!$R$4</f>
        <v>0.17248651081424338</v>
      </c>
      <c r="J8" s="13">
        <f>TSS!$R$6</f>
        <v>1.913674240620328</v>
      </c>
      <c r="K8" s="15">
        <f>TSS!$R$5</f>
        <v>5.747395205558945</v>
      </c>
      <c r="L8" s="15">
        <f>(Tabel1[[#This Row],[t1]]*Tabel1[[#This Row],[t2]]/(Tabel1[[#This Row],[t1]]-Tabel1[[#This Row],[t2]]))*LN((Tabel1[[#This Row],[k2]]*Tabel1[[#This Row],[t1]])/(Tabel1[[#This Row],[k1]]*Tabel1[[#This Row],[t2]]))</f>
        <v>19.663898484295508</v>
      </c>
      <c r="M8" s="15">
        <f>(Tabel1[[#This Row],[t1]]*Tabel1[[#This Row],[t2]]/(Tabel1[[#This Row],[t1]]-Tabel1[[#This Row],[t2]]))*LN(Tabel1[[#This Row],[k2]]/Tabel1[[#This Row],[k1]])</f>
        <v>3.2178683521982494</v>
      </c>
    </row>
    <row r="9" spans="1:13" ht="25.5" customHeight="1">
      <c r="A9" s="7" t="s">
        <v>39</v>
      </c>
      <c r="B9" s="18">
        <f t="shared" ref="B9:M9" si="0">AVERAGE(B4:B8)</f>
        <v>17.359265397639675</v>
      </c>
      <c r="C9" s="18">
        <f t="shared" si="0"/>
        <v>12.128969469540005</v>
      </c>
      <c r="D9" s="18">
        <f t="shared" si="0"/>
        <v>0.43418959015855452</v>
      </c>
      <c r="E9" s="19">
        <f t="shared" si="0"/>
        <v>0.47148654361934283</v>
      </c>
      <c r="F9" s="18">
        <f t="shared" si="0"/>
        <v>1404.1353703431259</v>
      </c>
      <c r="G9" s="18">
        <f t="shared" si="0"/>
        <v>12.477584621988722</v>
      </c>
      <c r="H9" s="18">
        <f t="shared" si="0"/>
        <v>0.61000516053584597</v>
      </c>
      <c r="I9" s="18">
        <f t="shared" si="0"/>
        <v>0.12251161120565365</v>
      </c>
      <c r="J9" s="20">
        <f t="shared" si="0"/>
        <v>2.0630445756181088</v>
      </c>
      <c r="K9" s="18">
        <f t="shared" si="0"/>
        <v>5.6073308884778932</v>
      </c>
      <c r="L9" s="18">
        <f t="shared" si="0"/>
        <v>18.345930036470406</v>
      </c>
      <c r="M9" s="18">
        <f t="shared" si="0"/>
        <v>3.9414854973091211</v>
      </c>
    </row>
    <row r="10" spans="1:13" ht="21" customHeight="1">
      <c r="A10" s="7" t="s">
        <v>40</v>
      </c>
      <c r="B10" s="18">
        <f t="shared" ref="B10:M10" si="1">_xlfn.STDEV.P(B4:B8)</f>
        <v>3.8918674753151086</v>
      </c>
      <c r="C10" s="18">
        <f t="shared" si="1"/>
        <v>1.6756713979121685</v>
      </c>
      <c r="D10" s="18">
        <f t="shared" si="1"/>
        <v>0.15468404815590103</v>
      </c>
      <c r="E10" s="14">
        <f t="shared" si="1"/>
        <v>0.16066839758564835</v>
      </c>
      <c r="F10" s="18">
        <f t="shared" si="1"/>
        <v>131.43477094302517</v>
      </c>
      <c r="G10" s="18">
        <f t="shared" si="1"/>
        <v>0.57002030696001083</v>
      </c>
      <c r="H10" s="18">
        <f t="shared" si="1"/>
        <v>3.1767949706512248E-2</v>
      </c>
      <c r="I10" s="18">
        <f t="shared" si="1"/>
        <v>7.1477886839652519E-2</v>
      </c>
      <c r="J10" s="18">
        <f t="shared" si="1"/>
        <v>0.17859900727981332</v>
      </c>
      <c r="K10" s="18">
        <f t="shared" si="1"/>
        <v>0.27802447825022808</v>
      </c>
      <c r="L10" s="18">
        <f t="shared" si="1"/>
        <v>2.432941133085389</v>
      </c>
      <c r="M10" s="18">
        <f t="shared" si="1"/>
        <v>0.44042438898519193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P28" sqref="P2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4"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IF(L2="","",ABS(L2))</f>
        <v/>
      </c>
      <c r="N2" t="s">
        <v>16</v>
      </c>
      <c r="O2" s="3">
        <v>417</v>
      </c>
      <c r="Q2" t="s">
        <v>19</v>
      </c>
      <c r="R2">
        <f>SUMSQ(L2:L150)</f>
        <v>1311.8168560023041</v>
      </c>
      <c r="S2">
        <f>SQRT(R2/9)</f>
        <v>12.073004118474426</v>
      </c>
    </row>
    <row r="3" spans="1:25">
      <c r="A3">
        <f>A2+1</f>
        <v>1</v>
      </c>
      <c r="B3" s="17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8" si="2">IF(L3="","",ABS(L3))</f>
        <v/>
      </c>
      <c r="N3" t="s">
        <v>12</v>
      </c>
      <c r="O3" s="5">
        <v>0.19274664971390126</v>
      </c>
      <c r="Q3" t="s">
        <v>20</v>
      </c>
      <c r="R3">
        <f>RSQ(D2:D100,I2:I100)</f>
        <v>0.62103279971699155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0.21202136442667194</v>
      </c>
      <c r="Q4" t="s">
        <v>21</v>
      </c>
      <c r="R4">
        <f>1-((1-$R$3)*($Y$3-1))/(Y3-Y4-1)</f>
        <v>0.14732379936323103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v>43178</v>
      </c>
      <c r="C5" s="3">
        <v>178.43</v>
      </c>
      <c r="D5" s="3"/>
      <c r="E5">
        <f t="shared" si="4"/>
        <v>178.43</v>
      </c>
      <c r="F5">
        <f t="shared" si="5"/>
        <v>34.391784708451404</v>
      </c>
      <c r="G5">
        <f t="shared" si="6"/>
        <v>178.43</v>
      </c>
      <c r="H5">
        <f t="shared" si="7"/>
        <v>37.830972054651077</v>
      </c>
      <c r="I5" t="str">
        <f t="shared" si="8"/>
        <v/>
      </c>
      <c r="J5">
        <f t="shared" si="0"/>
        <v>413.56081265380033</v>
      </c>
      <c r="K5">
        <f t="shared" si="9"/>
        <v>413.56081265380033</v>
      </c>
      <c r="L5" t="str">
        <f t="shared" si="1"/>
        <v/>
      </c>
      <c r="M5" t="str">
        <f t="shared" si="2"/>
        <v/>
      </c>
      <c r="N5" s="1" t="s">
        <v>14</v>
      </c>
      <c r="O5" s="5">
        <v>18.878552913886139</v>
      </c>
      <c r="Q5" s="1" t="s">
        <v>22</v>
      </c>
      <c r="R5">
        <f>LARGE(M2:M150,1)</f>
        <v>5.573288462869793</v>
      </c>
    </row>
    <row r="6" spans="1:25">
      <c r="A6">
        <f t="shared" si="3"/>
        <v>4</v>
      </c>
      <c r="B6" s="17">
        <v>43179</v>
      </c>
      <c r="C6" s="3"/>
      <c r="D6" s="3"/>
      <c r="E6">
        <f t="shared" si="4"/>
        <v>169.22449492770829</v>
      </c>
      <c r="F6">
        <f t="shared" si="5"/>
        <v>32.617454446842849</v>
      </c>
      <c r="G6">
        <f t="shared" si="6"/>
        <v>164.85435009187637</v>
      </c>
      <c r="H6">
        <f t="shared" si="7"/>
        <v>34.952644238151876</v>
      </c>
      <c r="I6" t="str">
        <f t="shared" si="8"/>
        <v/>
      </c>
      <c r="J6">
        <f t="shared" si="0"/>
        <v>414.66481020869094</v>
      </c>
      <c r="K6">
        <f t="shared" si="9"/>
        <v>414.66481020869094</v>
      </c>
      <c r="L6" t="str">
        <f t="shared" si="1"/>
        <v/>
      </c>
      <c r="M6" t="str">
        <f t="shared" si="2"/>
        <v/>
      </c>
      <c r="N6" s="1" t="s">
        <v>15</v>
      </c>
      <c r="O6" s="5">
        <v>12.636791675868624</v>
      </c>
      <c r="Q6" s="1" t="s">
        <v>47</v>
      </c>
      <c r="R6">
        <f>AVERAGE(M2:M150)</f>
        <v>1.9574580808191853</v>
      </c>
      <c r="S6">
        <f>_xlfn.STDEV.P(M2:M150)</f>
        <v>1.8463765363739659</v>
      </c>
    </row>
    <row r="7" spans="1:25">
      <c r="A7">
        <f t="shared" si="3"/>
        <v>5</v>
      </c>
      <c r="B7" s="17">
        <v>43180</v>
      </c>
      <c r="C7" s="3">
        <v>167.85500000000002</v>
      </c>
      <c r="D7" s="3"/>
      <c r="E7">
        <f t="shared" si="4"/>
        <v>328.34891741040167</v>
      </c>
      <c r="F7">
        <f t="shared" si="5"/>
        <v>63.288153768041383</v>
      </c>
      <c r="G7">
        <f t="shared" si="6"/>
        <v>320.16658854573188</v>
      </c>
      <c r="H7">
        <f t="shared" si="7"/>
        <v>67.882156947298952</v>
      </c>
      <c r="I7" t="str">
        <f t="shared" si="8"/>
        <v/>
      </c>
      <c r="J7">
        <f t="shared" si="0"/>
        <v>412.40599682074247</v>
      </c>
      <c r="K7">
        <f t="shared" si="9"/>
        <v>412.40599682074247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v>43181</v>
      </c>
      <c r="C8" s="3"/>
      <c r="D8" s="3"/>
      <c r="E8">
        <f t="shared" si="4"/>
        <v>311.40884217247674</v>
      </c>
      <c r="F8">
        <f t="shared" si="5"/>
        <v>60.023011020029941</v>
      </c>
      <c r="G8">
        <f t="shared" si="6"/>
        <v>295.80706650137205</v>
      </c>
      <c r="H8">
        <f t="shared" si="7"/>
        <v>62.717417846672184</v>
      </c>
      <c r="I8" t="str">
        <f t="shared" si="8"/>
        <v/>
      </c>
      <c r="J8">
        <f t="shared" si="0"/>
        <v>414.30559317335775</v>
      </c>
      <c r="K8">
        <f t="shared" si="9"/>
        <v>414.30559317335775</v>
      </c>
      <c r="L8" t="str">
        <f t="shared" si="1"/>
        <v/>
      </c>
      <c r="M8" t="str">
        <f t="shared" si="2"/>
        <v/>
      </c>
      <c r="O8">
        <f>1.1*O3</f>
        <v>0.2120213146852914</v>
      </c>
    </row>
    <row r="9" spans="1:25">
      <c r="A9">
        <f t="shared" si="3"/>
        <v>7</v>
      </c>
      <c r="B9" s="17">
        <v>43182</v>
      </c>
      <c r="C9" s="3">
        <f>157.28+22</f>
        <v>179.28</v>
      </c>
      <c r="D9" s="3">
        <v>423</v>
      </c>
      <c r="E9">
        <f t="shared" si="4"/>
        <v>474.6227340282453</v>
      </c>
      <c r="F9">
        <f t="shared" si="5"/>
        <v>91.481941861996319</v>
      </c>
      <c r="G9">
        <f t="shared" si="6"/>
        <v>452.58091184592354</v>
      </c>
      <c r="H9">
        <f t="shared" si="7"/>
        <v>95.956822443040039</v>
      </c>
      <c r="I9">
        <f t="shared" si="8"/>
        <v>415.98069027266177</v>
      </c>
      <c r="J9">
        <f t="shared" ref="J9:J72" si="10">$O$2+F9-H9</f>
        <v>412.52511941895631</v>
      </c>
      <c r="K9">
        <f t="shared" si="9"/>
        <v>415.98069027266177</v>
      </c>
      <c r="L9">
        <f t="shared" si="1"/>
        <v>-7.019309727338225</v>
      </c>
      <c r="M9">
        <f>IF(L9="","",(ABS(L9)/D9)*100)</f>
        <v>1.659411283058682</v>
      </c>
    </row>
    <row r="10" spans="1:25">
      <c r="A10">
        <f t="shared" si="3"/>
        <v>8</v>
      </c>
      <c r="B10" s="17">
        <v>43183</v>
      </c>
      <c r="C10" s="3"/>
      <c r="D10" s="3"/>
      <c r="E10">
        <f t="shared" si="4"/>
        <v>450.13614553123261</v>
      </c>
      <c r="F10">
        <f t="shared" si="5"/>
        <v>86.762233966274181</v>
      </c>
      <c r="G10">
        <f t="shared" si="6"/>
        <v>418.14679194277034</v>
      </c>
      <c r="H10">
        <f t="shared" si="7"/>
        <v>88.656053358341879</v>
      </c>
      <c r="I10" t="str">
        <f t="shared" si="8"/>
        <v/>
      </c>
      <c r="J10">
        <f t="shared" si="10"/>
        <v>415.10618060793229</v>
      </c>
      <c r="K10">
        <f t="shared" si="9"/>
        <v>415.10618060793229</v>
      </c>
      <c r="L10" t="str">
        <f t="shared" si="1"/>
        <v/>
      </c>
      <c r="M10" t="str">
        <f t="shared" ref="M10:M73" si="11">IF(L10="","",(ABS(L10)/D10)*100)</f>
        <v/>
      </c>
    </row>
    <row r="11" spans="1:25">
      <c r="A11">
        <f t="shared" si="3"/>
        <v>9</v>
      </c>
      <c r="B11" s="17">
        <v>43184</v>
      </c>
      <c r="C11" s="3"/>
      <c r="D11" s="3"/>
      <c r="E11">
        <f t="shared" si="4"/>
        <v>426.91286149318074</v>
      </c>
      <c r="F11">
        <f t="shared" si="5"/>
        <v>82.286023772585352</v>
      </c>
      <c r="G11">
        <f t="shared" si="6"/>
        <v>386.33255410372948</v>
      </c>
      <c r="H11">
        <f t="shared" si="7"/>
        <v>81.910755243513776</v>
      </c>
      <c r="I11" t="str">
        <f t="shared" si="8"/>
        <v/>
      </c>
      <c r="J11">
        <f t="shared" si="10"/>
        <v>417.37526852907155</v>
      </c>
      <c r="K11">
        <f t="shared" si="9"/>
        <v>417.37526852907155</v>
      </c>
      <c r="L11" t="str">
        <f t="shared" si="1"/>
        <v/>
      </c>
      <c r="M11" t="str">
        <f t="shared" si="11"/>
        <v/>
      </c>
    </row>
    <row r="12" spans="1:25">
      <c r="A12">
        <f t="shared" si="3"/>
        <v>10</v>
      </c>
      <c r="B12" s="17">
        <v>43185</v>
      </c>
      <c r="C12" s="3">
        <v>132.33000000000001</v>
      </c>
      <c r="D12" s="3"/>
      <c r="E12">
        <f t="shared" si="4"/>
        <v>537.21770590330209</v>
      </c>
      <c r="F12">
        <f t="shared" si="5"/>
        <v>103.5469129798494</v>
      </c>
      <c r="G12">
        <f t="shared" si="6"/>
        <v>489.26886748923937</v>
      </c>
      <c r="H12">
        <f t="shared" si="7"/>
        <v>103.73545285656108</v>
      </c>
      <c r="I12" t="str">
        <f t="shared" si="8"/>
        <v/>
      </c>
      <c r="J12">
        <f t="shared" si="10"/>
        <v>416.81146012328827</v>
      </c>
      <c r="K12">
        <f t="shared" si="9"/>
        <v>416.81146012328827</v>
      </c>
      <c r="L12" t="str">
        <f t="shared" si="1"/>
        <v/>
      </c>
      <c r="M12" t="str">
        <f t="shared" si="11"/>
        <v/>
      </c>
    </row>
    <row r="13" spans="1:25">
      <c r="A13">
        <f t="shared" si="3"/>
        <v>11</v>
      </c>
      <c r="B13" s="17">
        <v>43186</v>
      </c>
      <c r="C13" s="3"/>
      <c r="D13" s="3"/>
      <c r="E13">
        <f t="shared" si="4"/>
        <v>509.50173708293687</v>
      </c>
      <c r="F13">
        <f t="shared" si="5"/>
        <v>98.204752846149049</v>
      </c>
      <c r="G13">
        <f t="shared" si="6"/>
        <v>452.04338491356236</v>
      </c>
      <c r="H13">
        <f t="shared" si="7"/>
        <v>95.842855249424744</v>
      </c>
      <c r="I13" t="str">
        <f t="shared" si="8"/>
        <v/>
      </c>
      <c r="J13">
        <f t="shared" si="10"/>
        <v>419.3618975967243</v>
      </c>
      <c r="K13">
        <f t="shared" si="9"/>
        <v>419.3618975967243</v>
      </c>
      <c r="L13" t="str">
        <f t="shared" si="1"/>
        <v/>
      </c>
      <c r="M13" t="str">
        <f t="shared" si="11"/>
        <v/>
      </c>
    </row>
    <row r="14" spans="1:25">
      <c r="A14">
        <f t="shared" si="3"/>
        <v>12</v>
      </c>
      <c r="B14" s="17">
        <v>43187</v>
      </c>
      <c r="C14" s="3">
        <v>159.05000000000001</v>
      </c>
      <c r="D14" s="3"/>
      <c r="E14">
        <f t="shared" si="4"/>
        <v>642.26568190691034</v>
      </c>
      <c r="F14">
        <f t="shared" si="5"/>
        <v>123.79455841377118</v>
      </c>
      <c r="G14">
        <f t="shared" si="6"/>
        <v>576.70016215466694</v>
      </c>
      <c r="H14">
        <f t="shared" si="7"/>
        <v>122.27275524511543</v>
      </c>
      <c r="I14" t="str">
        <f t="shared" si="8"/>
        <v/>
      </c>
      <c r="J14">
        <f t="shared" si="10"/>
        <v>418.52180316865571</v>
      </c>
      <c r="K14">
        <f t="shared" si="9"/>
        <v>418.52180316865571</v>
      </c>
      <c r="L14" t="str">
        <f t="shared" si="1"/>
        <v/>
      </c>
      <c r="M14" t="str">
        <f t="shared" si="11"/>
        <v/>
      </c>
    </row>
    <row r="15" spans="1:25">
      <c r="A15">
        <f t="shared" si="3"/>
        <v>13</v>
      </c>
      <c r="B15" s="17">
        <v>43188</v>
      </c>
      <c r="C15" s="3"/>
      <c r="D15" s="3"/>
      <c r="E15">
        <f t="shared" si="4"/>
        <v>609.13011057611982</v>
      </c>
      <c r="F15">
        <f t="shared" si="5"/>
        <v>117.40778805340531</v>
      </c>
      <c r="G15">
        <f t="shared" si="6"/>
        <v>532.82256587954566</v>
      </c>
      <c r="H15">
        <f t="shared" si="7"/>
        <v>112.96976741510157</v>
      </c>
      <c r="I15" t="str">
        <f t="shared" si="8"/>
        <v/>
      </c>
      <c r="J15">
        <f t="shared" si="10"/>
        <v>421.43802063830373</v>
      </c>
      <c r="K15">
        <f t="shared" si="9"/>
        <v>421.43802063830373</v>
      </c>
      <c r="L15" t="str">
        <f t="shared" si="1"/>
        <v/>
      </c>
      <c r="M15" t="str">
        <f t="shared" si="11"/>
        <v/>
      </c>
    </row>
    <row r="16" spans="1:25">
      <c r="A16">
        <f t="shared" si="3"/>
        <v>14</v>
      </c>
      <c r="B16" s="17">
        <v>43189</v>
      </c>
      <c r="C16" s="3">
        <f>148.6+21</f>
        <v>169.6</v>
      </c>
      <c r="D16" s="3">
        <v>449</v>
      </c>
      <c r="E16">
        <f t="shared" si="4"/>
        <v>747.30405933701161</v>
      </c>
      <c r="F16">
        <f t="shared" si="5"/>
        <v>144.04035375480746</v>
      </c>
      <c r="G16">
        <f t="shared" si="6"/>
        <v>661.88334816095096</v>
      </c>
      <c r="H16">
        <f t="shared" si="7"/>
        <v>140.33341056837875</v>
      </c>
      <c r="I16">
        <f t="shared" si="8"/>
        <v>423.97593480171463</v>
      </c>
      <c r="J16">
        <f t="shared" si="10"/>
        <v>420.7069431864287</v>
      </c>
      <c r="K16">
        <f t="shared" si="9"/>
        <v>423.97593480171463</v>
      </c>
      <c r="L16">
        <f t="shared" si="1"/>
        <v>-25.024065198285371</v>
      </c>
      <c r="M16">
        <f t="shared" si="11"/>
        <v>5.573288462869793</v>
      </c>
    </row>
    <row r="17" spans="1:13">
      <c r="A17">
        <f t="shared" si="3"/>
        <v>15</v>
      </c>
      <c r="B17" s="17">
        <v>43190</v>
      </c>
      <c r="C17" s="3"/>
      <c r="D17" s="3"/>
      <c r="E17">
        <f t="shared" si="4"/>
        <v>708.74938070241512</v>
      </c>
      <c r="F17">
        <f t="shared" si="5"/>
        <v>136.60906861719286</v>
      </c>
      <c r="G17">
        <f t="shared" si="6"/>
        <v>611.52468305614923</v>
      </c>
      <c r="H17">
        <f t="shared" si="7"/>
        <v>129.65629768215288</v>
      </c>
      <c r="I17" t="str">
        <f t="shared" si="8"/>
        <v/>
      </c>
      <c r="J17">
        <f t="shared" si="10"/>
        <v>423.95277093504001</v>
      </c>
      <c r="K17">
        <f t="shared" si="9"/>
        <v>423.95277093504001</v>
      </c>
      <c r="L17" t="str">
        <f t="shared" si="1"/>
        <v/>
      </c>
      <c r="M17" t="str">
        <f t="shared" si="11"/>
        <v/>
      </c>
    </row>
    <row r="18" spans="1:13">
      <c r="A18">
        <f t="shared" si="3"/>
        <v>16</v>
      </c>
      <c r="B18" s="17">
        <v>43191</v>
      </c>
      <c r="C18" s="3"/>
      <c r="D18" s="3"/>
      <c r="E18">
        <f t="shared" si="4"/>
        <v>672.18380305829874</v>
      </c>
      <c r="F18">
        <f t="shared" si="5"/>
        <v>129.56117603143591</v>
      </c>
      <c r="G18">
        <f t="shared" si="6"/>
        <v>564.99750148720591</v>
      </c>
      <c r="H18">
        <f t="shared" si="7"/>
        <v>119.79154116297801</v>
      </c>
      <c r="I18" t="str">
        <f t="shared" si="8"/>
        <v/>
      </c>
      <c r="J18">
        <f t="shared" si="10"/>
        <v>426.76963486845796</v>
      </c>
      <c r="K18">
        <f t="shared" si="9"/>
        <v>426.76963486845796</v>
      </c>
      <c r="L18" t="str">
        <f t="shared" si="1"/>
        <v/>
      </c>
      <c r="M18" t="str">
        <f t="shared" si="11"/>
        <v/>
      </c>
    </row>
    <row r="19" spans="1:13">
      <c r="A19">
        <f t="shared" si="3"/>
        <v>17</v>
      </c>
      <c r="B19" s="17">
        <v>43192</v>
      </c>
      <c r="C19" s="3">
        <v>151.75</v>
      </c>
      <c r="D19" s="3"/>
      <c r="E19">
        <f t="shared" si="4"/>
        <v>789.25470532492716</v>
      </c>
      <c r="F19">
        <f t="shared" si="5"/>
        <v>152.12620022231209</v>
      </c>
      <c r="G19">
        <f t="shared" si="6"/>
        <v>673.76028925184823</v>
      </c>
      <c r="H19">
        <f t="shared" si="7"/>
        <v>142.85157582368601</v>
      </c>
      <c r="I19" t="str">
        <f t="shared" si="8"/>
        <v/>
      </c>
      <c r="J19">
        <f t="shared" si="10"/>
        <v>426.27462439862603</v>
      </c>
      <c r="K19">
        <f t="shared" si="9"/>
        <v>426.27462439862603</v>
      </c>
      <c r="L19" t="str">
        <f t="shared" si="1"/>
        <v/>
      </c>
      <c r="M19" t="str">
        <f t="shared" si="11"/>
        <v/>
      </c>
    </row>
    <row r="20" spans="1:13">
      <c r="A20">
        <f t="shared" si="3"/>
        <v>18</v>
      </c>
      <c r="B20" s="17">
        <v>43193</v>
      </c>
      <c r="C20" s="3"/>
      <c r="D20" s="3"/>
      <c r="E20">
        <f t="shared" si="4"/>
        <v>748.53572200822748</v>
      </c>
      <c r="F20">
        <f t="shared" si="5"/>
        <v>144.27775260826201</v>
      </c>
      <c r="G20">
        <f t="shared" si="6"/>
        <v>622.49798017333444</v>
      </c>
      <c r="H20">
        <f t="shared" si="7"/>
        <v>131.98287110919773</v>
      </c>
      <c r="I20" t="str">
        <f t="shared" si="8"/>
        <v/>
      </c>
      <c r="J20">
        <f t="shared" si="10"/>
        <v>429.29488149906433</v>
      </c>
      <c r="K20">
        <f t="shared" si="9"/>
        <v>429.29488149906433</v>
      </c>
      <c r="L20" t="str">
        <f t="shared" si="1"/>
        <v/>
      </c>
      <c r="M20" t="str">
        <f t="shared" si="11"/>
        <v/>
      </c>
    </row>
    <row r="21" spans="1:13">
      <c r="A21">
        <f t="shared" si="3"/>
        <v>19</v>
      </c>
      <c r="B21" s="17">
        <v>43194</v>
      </c>
      <c r="C21" s="3">
        <v>144.33000000000001</v>
      </c>
      <c r="D21" s="3"/>
      <c r="E21">
        <f t="shared" si="4"/>
        <v>854.24749981611706</v>
      </c>
      <c r="F21">
        <f t="shared" si="5"/>
        <v>164.65334361603306</v>
      </c>
      <c r="G21">
        <f t="shared" si="6"/>
        <v>719.46590738654254</v>
      </c>
      <c r="H21">
        <f t="shared" si="7"/>
        <v>152.54214334256832</v>
      </c>
      <c r="I21" t="str">
        <f t="shared" si="8"/>
        <v/>
      </c>
      <c r="J21">
        <f t="shared" si="10"/>
        <v>429.11120027346465</v>
      </c>
      <c r="K21">
        <f t="shared" si="9"/>
        <v>429.11120027346465</v>
      </c>
      <c r="L21" t="str">
        <f t="shared" si="1"/>
        <v/>
      </c>
      <c r="M21" t="str">
        <f t="shared" si="11"/>
        <v/>
      </c>
    </row>
    <row r="22" spans="1:13">
      <c r="A22">
        <f t="shared" si="3"/>
        <v>20</v>
      </c>
      <c r="B22" s="17">
        <v>43195</v>
      </c>
      <c r="C22" s="3"/>
      <c r="D22" s="3"/>
      <c r="E22">
        <f t="shared" si="4"/>
        <v>810.17542845732214</v>
      </c>
      <c r="F22">
        <f t="shared" si="5"/>
        <v>156.15859951567333</v>
      </c>
      <c r="G22">
        <f t="shared" si="6"/>
        <v>664.72613672291982</v>
      </c>
      <c r="H22">
        <f t="shared" si="7"/>
        <v>140.93614247806394</v>
      </c>
      <c r="I22" t="str">
        <f t="shared" si="8"/>
        <v/>
      </c>
      <c r="J22">
        <f t="shared" si="10"/>
        <v>432.22245703760939</v>
      </c>
      <c r="K22">
        <f t="shared" si="9"/>
        <v>432.22245703760939</v>
      </c>
      <c r="L22" t="str">
        <f t="shared" si="1"/>
        <v/>
      </c>
      <c r="M22" t="str">
        <f t="shared" si="11"/>
        <v/>
      </c>
    </row>
    <row r="23" spans="1:13">
      <c r="A23">
        <f t="shared" si="3"/>
        <v>21</v>
      </c>
      <c r="B23" s="17">
        <v>43196</v>
      </c>
      <c r="C23" s="3">
        <f>165.47+29</f>
        <v>194.47</v>
      </c>
      <c r="D23" s="3"/>
      <c r="E23">
        <f t="shared" si="4"/>
        <v>962.84710969864943</v>
      </c>
      <c r="F23">
        <f t="shared" si="5"/>
        <v>185.58555458112784</v>
      </c>
      <c r="G23">
        <f t="shared" si="6"/>
        <v>808.62118118332512</v>
      </c>
      <c r="H23">
        <f t="shared" si="7"/>
        <v>171.44496613879571</v>
      </c>
      <c r="I23" t="str">
        <f t="shared" si="8"/>
        <v/>
      </c>
      <c r="J23">
        <f t="shared" si="10"/>
        <v>431.14058844233205</v>
      </c>
      <c r="K23">
        <f t="shared" si="9"/>
        <v>431.14058844233205</v>
      </c>
      <c r="L23" t="str">
        <f t="shared" si="1"/>
        <v/>
      </c>
      <c r="M23" t="str">
        <f t="shared" si="11"/>
        <v/>
      </c>
    </row>
    <row r="24" spans="1:13">
      <c r="A24">
        <f t="shared" si="3"/>
        <v>22</v>
      </c>
      <c r="B24" s="17">
        <v>43197</v>
      </c>
      <c r="C24" s="3"/>
      <c r="D24" s="3"/>
      <c r="E24">
        <f t="shared" si="4"/>
        <v>913.17220103882585</v>
      </c>
      <c r="F24">
        <f t="shared" si="5"/>
        <v>176.01088236210279</v>
      </c>
      <c r="G24">
        <f t="shared" si="6"/>
        <v>747.09812976799003</v>
      </c>
      <c r="H24">
        <f t="shared" si="7"/>
        <v>158.40076483402405</v>
      </c>
      <c r="I24" t="str">
        <f t="shared" si="8"/>
        <v/>
      </c>
      <c r="J24">
        <f t="shared" si="10"/>
        <v>434.61011752807883</v>
      </c>
      <c r="K24">
        <f t="shared" si="9"/>
        <v>434.61011752807883</v>
      </c>
      <c r="L24" t="str">
        <f t="shared" si="1"/>
        <v/>
      </c>
      <c r="M24" t="str">
        <f t="shared" si="11"/>
        <v/>
      </c>
    </row>
    <row r="25" spans="1:13">
      <c r="A25">
        <f t="shared" si="3"/>
        <v>23</v>
      </c>
      <c r="B25" s="17">
        <v>43198</v>
      </c>
      <c r="C25" s="3"/>
      <c r="D25" s="3"/>
      <c r="E25">
        <f t="shared" si="4"/>
        <v>866.06010481880287</v>
      </c>
      <c r="F25">
        <f t="shared" si="5"/>
        <v>166.93018365469442</v>
      </c>
      <c r="G25">
        <f t="shared" si="6"/>
        <v>690.25599191704487</v>
      </c>
      <c r="H25">
        <f t="shared" si="7"/>
        <v>146.3490172099377</v>
      </c>
      <c r="I25" t="str">
        <f t="shared" si="8"/>
        <v/>
      </c>
      <c r="J25">
        <f t="shared" si="10"/>
        <v>437.58116644475678</v>
      </c>
      <c r="K25">
        <f t="shared" si="9"/>
        <v>437.58116644475678</v>
      </c>
      <c r="L25" t="str">
        <f t="shared" si="1"/>
        <v/>
      </c>
      <c r="M25" t="str">
        <f t="shared" si="11"/>
        <v/>
      </c>
    </row>
    <row r="26" spans="1:13">
      <c r="A26">
        <f t="shared" si="3"/>
        <v>24</v>
      </c>
      <c r="B26" s="17">
        <v>43199</v>
      </c>
      <c r="C26" s="3">
        <v>140.72</v>
      </c>
      <c r="D26" s="3"/>
      <c r="E26">
        <f t="shared" si="4"/>
        <v>962.09860121616339</v>
      </c>
      <c r="F26">
        <f t="shared" si="5"/>
        <v>185.44128207884623</v>
      </c>
      <c r="G26">
        <f t="shared" si="6"/>
        <v>778.45862548062496</v>
      </c>
      <c r="H26">
        <f t="shared" si="7"/>
        <v>165.04985992411372</v>
      </c>
      <c r="I26" t="str">
        <f t="shared" si="8"/>
        <v/>
      </c>
      <c r="J26">
        <f t="shared" si="10"/>
        <v>437.39142215473254</v>
      </c>
      <c r="K26">
        <f t="shared" si="9"/>
        <v>437.39142215473254</v>
      </c>
      <c r="L26" t="str">
        <f t="shared" si="1"/>
        <v/>
      </c>
      <c r="M26" t="str">
        <f t="shared" si="11"/>
        <v/>
      </c>
    </row>
    <row r="27" spans="1:13">
      <c r="A27">
        <f t="shared" si="3"/>
        <v>25</v>
      </c>
      <c r="B27" s="17">
        <v>43200</v>
      </c>
      <c r="C27" s="3"/>
      <c r="D27" s="3"/>
      <c r="E27">
        <f t="shared" si="4"/>
        <v>912.46230937319888</v>
      </c>
      <c r="F27">
        <f t="shared" si="5"/>
        <v>175.87405312189338</v>
      </c>
      <c r="G27">
        <f t="shared" si="6"/>
        <v>719.23045887476212</v>
      </c>
      <c r="H27">
        <f t="shared" si="7"/>
        <v>152.49222322784843</v>
      </c>
      <c r="I27" t="str">
        <f t="shared" si="8"/>
        <v/>
      </c>
      <c r="J27">
        <f t="shared" si="10"/>
        <v>440.38182989404504</v>
      </c>
      <c r="K27">
        <f t="shared" si="9"/>
        <v>440.38182989404504</v>
      </c>
      <c r="L27" t="str">
        <f t="shared" si="1"/>
        <v/>
      </c>
      <c r="M27" t="str">
        <f t="shared" si="11"/>
        <v/>
      </c>
    </row>
    <row r="28" spans="1:13">
      <c r="A28">
        <f t="shared" si="3"/>
        <v>26</v>
      </c>
      <c r="B28" s="17">
        <v>43201</v>
      </c>
      <c r="C28" s="3">
        <v>122.6</v>
      </c>
      <c r="D28" s="3"/>
      <c r="E28">
        <f t="shared" si="4"/>
        <v>987.9868376632287</v>
      </c>
      <c r="F28">
        <f t="shared" si="5"/>
        <v>190.43115292101936</v>
      </c>
      <c r="G28">
        <f t="shared" si="6"/>
        <v>787.10860205167808</v>
      </c>
      <c r="H28">
        <f t="shared" si="7"/>
        <v>166.88383975896713</v>
      </c>
      <c r="I28" t="str">
        <f t="shared" si="8"/>
        <v/>
      </c>
      <c r="J28">
        <f t="shared" si="10"/>
        <v>440.54731316205221</v>
      </c>
      <c r="K28">
        <f t="shared" si="9"/>
        <v>440.54731316205221</v>
      </c>
      <c r="L28" t="str">
        <f t="shared" si="1"/>
        <v/>
      </c>
      <c r="M28" t="str">
        <f t="shared" si="11"/>
        <v/>
      </c>
    </row>
    <row r="29" spans="1:13">
      <c r="A29">
        <f t="shared" si="3"/>
        <v>27</v>
      </c>
      <c r="B29" s="17">
        <v>43202</v>
      </c>
      <c r="C29" s="3"/>
      <c r="D29" s="3"/>
      <c r="E29">
        <f t="shared" si="4"/>
        <v>937.01492797614526</v>
      </c>
      <c r="F29">
        <f t="shared" si="5"/>
        <v>180.6064880993145</v>
      </c>
      <c r="G29">
        <f t="shared" si="6"/>
        <v>727.22231151126346</v>
      </c>
      <c r="H29">
        <f t="shared" si="7"/>
        <v>154.18666672813634</v>
      </c>
      <c r="I29" t="str">
        <f t="shared" si="8"/>
        <v/>
      </c>
      <c r="J29">
        <f t="shared" si="10"/>
        <v>443.4198213711781</v>
      </c>
      <c r="K29">
        <f t="shared" si="9"/>
        <v>443.4198213711781</v>
      </c>
      <c r="L29" t="str">
        <f t="shared" si="1"/>
        <v/>
      </c>
      <c r="M29" t="str">
        <f t="shared" si="11"/>
        <v/>
      </c>
    </row>
    <row r="30" spans="1:13">
      <c r="A30">
        <f t="shared" si="3"/>
        <v>28</v>
      </c>
      <c r="B30" s="17">
        <v>43203</v>
      </c>
      <c r="C30" s="3"/>
      <c r="D30" s="3"/>
      <c r="E30">
        <f t="shared" si="4"/>
        <v>888.67274520252283</v>
      </c>
      <c r="F30">
        <f t="shared" si="5"/>
        <v>171.28869432984169</v>
      </c>
      <c r="G30">
        <f t="shared" si="6"/>
        <v>671.89240338789102</v>
      </c>
      <c r="H30">
        <f t="shared" si="7"/>
        <v>142.45554411421651</v>
      </c>
      <c r="I30" t="str">
        <f t="shared" si="8"/>
        <v/>
      </c>
      <c r="J30">
        <f t="shared" si="10"/>
        <v>445.83315021562521</v>
      </c>
      <c r="K30">
        <f t="shared" si="9"/>
        <v>445.83315021562521</v>
      </c>
      <c r="L30" t="str">
        <f t="shared" si="1"/>
        <v/>
      </c>
      <c r="M30" t="str">
        <f t="shared" si="11"/>
        <v/>
      </c>
    </row>
    <row r="31" spans="1:13">
      <c r="A31">
        <f t="shared" si="3"/>
        <v>29</v>
      </c>
      <c r="B31" s="17">
        <v>43204</v>
      </c>
      <c r="C31" s="3"/>
      <c r="D31" s="3"/>
      <c r="E31">
        <f t="shared" si="4"/>
        <v>842.82461728922783</v>
      </c>
      <c r="F31">
        <f t="shared" si="5"/>
        <v>162.45162127889969</v>
      </c>
      <c r="G31">
        <f t="shared" si="6"/>
        <v>620.77221034680042</v>
      </c>
      <c r="H31">
        <f t="shared" si="7"/>
        <v>131.61697103588963</v>
      </c>
      <c r="I31" t="str">
        <f t="shared" si="8"/>
        <v/>
      </c>
      <c r="J31">
        <f t="shared" si="10"/>
        <v>447.83465024301006</v>
      </c>
      <c r="K31">
        <f t="shared" si="9"/>
        <v>447.83465024301006</v>
      </c>
      <c r="L31" t="str">
        <f t="shared" si="1"/>
        <v/>
      </c>
      <c r="M31" t="str">
        <f t="shared" si="11"/>
        <v/>
      </c>
    </row>
    <row r="32" spans="1:13">
      <c r="A32">
        <f t="shared" si="3"/>
        <v>30</v>
      </c>
      <c r="B32" s="17">
        <v>43205</v>
      </c>
      <c r="C32" s="3"/>
      <c r="D32" s="3"/>
      <c r="E32">
        <f t="shared" si="4"/>
        <v>799.34187173350119</v>
      </c>
      <c r="F32">
        <f t="shared" si="5"/>
        <v>154.07046775267136</v>
      </c>
      <c r="G32">
        <f t="shared" si="6"/>
        <v>573.54144085534585</v>
      </c>
      <c r="H32">
        <f t="shared" si="7"/>
        <v>121.60303884538979</v>
      </c>
      <c r="I32" t="str">
        <f t="shared" si="8"/>
        <v/>
      </c>
      <c r="J32">
        <f t="shared" si="10"/>
        <v>449.46742890728154</v>
      </c>
      <c r="K32">
        <f t="shared" si="9"/>
        <v>449.46742890728154</v>
      </c>
      <c r="L32" t="str">
        <f t="shared" si="1"/>
        <v/>
      </c>
      <c r="M32" t="str">
        <f t="shared" si="11"/>
        <v/>
      </c>
    </row>
    <row r="33" spans="1:13">
      <c r="A33">
        <f t="shared" si="3"/>
        <v>31</v>
      </c>
      <c r="B33" s="17">
        <v>43206</v>
      </c>
      <c r="C33" s="3">
        <v>141.65</v>
      </c>
      <c r="D33" s="3"/>
      <c r="E33">
        <f t="shared" si="4"/>
        <v>899.75247446433184</v>
      </c>
      <c r="F33">
        <f t="shared" si="5"/>
        <v>173.42427502479245</v>
      </c>
      <c r="G33">
        <f t="shared" si="6"/>
        <v>671.55417240915983</v>
      </c>
      <c r="H33">
        <f t="shared" si="7"/>
        <v>142.38383192061454</v>
      </c>
      <c r="I33" t="str">
        <f t="shared" si="8"/>
        <v/>
      </c>
      <c r="J33">
        <f t="shared" si="10"/>
        <v>448.04044310417794</v>
      </c>
      <c r="K33">
        <f t="shared" si="9"/>
        <v>448.04044310417794</v>
      </c>
      <c r="L33" t="str">
        <f t="shared" si="1"/>
        <v/>
      </c>
      <c r="M33" t="str">
        <f t="shared" si="11"/>
        <v/>
      </c>
    </row>
    <row r="34" spans="1:13">
      <c r="A34">
        <f t="shared" si="3"/>
        <v>32</v>
      </c>
      <c r="B34" s="17">
        <v>43207</v>
      </c>
      <c r="C34" s="3"/>
      <c r="D34" s="3"/>
      <c r="E34">
        <f t="shared" si="4"/>
        <v>853.33272460450769</v>
      </c>
      <c r="F34">
        <f t="shared" si="5"/>
        <v>164.47702375875403</v>
      </c>
      <c r="G34">
        <f t="shared" si="6"/>
        <v>620.45971329933275</v>
      </c>
      <c r="H34">
        <f t="shared" si="7"/>
        <v>131.5507149855062</v>
      </c>
      <c r="I34" t="str">
        <f t="shared" si="8"/>
        <v/>
      </c>
      <c r="J34">
        <f t="shared" si="10"/>
        <v>449.92630877324785</v>
      </c>
      <c r="K34">
        <f t="shared" si="9"/>
        <v>449.92630877324785</v>
      </c>
      <c r="L34" t="str">
        <f t="shared" si="1"/>
        <v/>
      </c>
      <c r="M34" t="str">
        <f t="shared" si="11"/>
        <v/>
      </c>
    </row>
    <row r="35" spans="1:13">
      <c r="A35">
        <f t="shared" si="3"/>
        <v>33</v>
      </c>
      <c r="B35" s="17">
        <v>43208</v>
      </c>
      <c r="C35" s="3">
        <v>126.42</v>
      </c>
      <c r="D35" s="3"/>
      <c r="E35">
        <f t="shared" si="4"/>
        <v>935.72784804395565</v>
      </c>
      <c r="F35">
        <f t="shared" si="5"/>
        <v>180.35840775447096</v>
      </c>
      <c r="G35">
        <f t="shared" si="6"/>
        <v>699.67271980134183</v>
      </c>
      <c r="H35">
        <f t="shared" si="7"/>
        <v>148.34556470440103</v>
      </c>
      <c r="I35" t="str">
        <f t="shared" si="8"/>
        <v/>
      </c>
      <c r="J35">
        <f t="shared" si="10"/>
        <v>449.01284305006993</v>
      </c>
      <c r="K35">
        <f t="shared" si="9"/>
        <v>449.01284305006993</v>
      </c>
      <c r="L35" t="str">
        <f t="shared" si="1"/>
        <v/>
      </c>
      <c r="M35" t="str">
        <f t="shared" si="11"/>
        <v/>
      </c>
    </row>
    <row r="36" spans="1:13">
      <c r="A36">
        <f t="shared" si="3"/>
        <v>34</v>
      </c>
      <c r="B36" s="17">
        <v>43209</v>
      </c>
      <c r="C36" s="3"/>
      <c r="D36" s="3"/>
      <c r="E36">
        <f t="shared" si="4"/>
        <v>887.4520678979419</v>
      </c>
      <c r="F36">
        <f t="shared" si="5"/>
        <v>171.05341286900193</v>
      </c>
      <c r="G36">
        <f t="shared" si="6"/>
        <v>646.43889200171338</v>
      </c>
      <c r="H36">
        <f t="shared" si="7"/>
        <v>137.0588559006693</v>
      </c>
      <c r="I36" t="str">
        <f t="shared" si="8"/>
        <v/>
      </c>
      <c r="J36">
        <f t="shared" si="10"/>
        <v>450.99455696833263</v>
      </c>
      <c r="K36">
        <f t="shared" si="9"/>
        <v>450.99455696833263</v>
      </c>
      <c r="L36" t="str">
        <f t="shared" si="1"/>
        <v/>
      </c>
      <c r="M36" t="str">
        <f t="shared" si="11"/>
        <v/>
      </c>
    </row>
    <row r="37" spans="1:13">
      <c r="A37">
        <f t="shared" si="3"/>
        <v>35</v>
      </c>
      <c r="B37" s="17">
        <v>43210</v>
      </c>
      <c r="C37" s="3">
        <f>153.85+25</f>
        <v>178.85</v>
      </c>
      <c r="D37" s="3">
        <v>461</v>
      </c>
      <c r="E37">
        <f t="shared" si="4"/>
        <v>1020.5169167885417</v>
      </c>
      <c r="F37">
        <f t="shared" si="5"/>
        <v>196.70121668735158</v>
      </c>
      <c r="G37">
        <f t="shared" si="6"/>
        <v>776.10530132295639</v>
      </c>
      <c r="H37">
        <f t="shared" si="7"/>
        <v>164.55090492526656</v>
      </c>
      <c r="I37">
        <f t="shared" si="8"/>
        <v>452.5975944884641</v>
      </c>
      <c r="J37">
        <f t="shared" si="10"/>
        <v>449.15031176208504</v>
      </c>
      <c r="K37">
        <f t="shared" si="9"/>
        <v>452.5975944884641</v>
      </c>
      <c r="L37">
        <f t="shared" si="1"/>
        <v>-8.4024055115359033</v>
      </c>
      <c r="M37">
        <f t="shared" si="11"/>
        <v>1.8226476163852285</v>
      </c>
    </row>
    <row r="38" spans="1:13">
      <c r="A38">
        <f t="shared" si="3"/>
        <v>36</v>
      </c>
      <c r="B38" s="17">
        <v>43211</v>
      </c>
      <c r="C38" s="3"/>
      <c r="D38" s="3"/>
      <c r="E38">
        <f t="shared" si="4"/>
        <v>967.8667253753465</v>
      </c>
      <c r="F38">
        <f t="shared" si="5"/>
        <v>186.55306868566259</v>
      </c>
      <c r="G38">
        <f t="shared" si="6"/>
        <v>717.05618479210807</v>
      </c>
      <c r="H38">
        <f t="shared" si="7"/>
        <v>152.03123067020655</v>
      </c>
      <c r="I38" t="str">
        <f t="shared" si="8"/>
        <v/>
      </c>
      <c r="J38">
        <f t="shared" si="10"/>
        <v>451.52183801545596</v>
      </c>
      <c r="K38">
        <f t="shared" si="9"/>
        <v>451.52183801545596</v>
      </c>
      <c r="L38" t="str">
        <f t="shared" si="1"/>
        <v/>
      </c>
      <c r="M38" t="str">
        <f t="shared" si="11"/>
        <v/>
      </c>
    </row>
    <row r="39" spans="1:13">
      <c r="A39">
        <f t="shared" si="3"/>
        <v>37</v>
      </c>
      <c r="B39" s="17">
        <v>43212</v>
      </c>
      <c r="C39" s="3"/>
      <c r="D39" s="3"/>
      <c r="E39">
        <f t="shared" si="4"/>
        <v>917.93284626451805</v>
      </c>
      <c r="F39">
        <f t="shared" si="5"/>
        <v>176.92848077983143</v>
      </c>
      <c r="G39">
        <f t="shared" si="6"/>
        <v>662.49975521640636</v>
      </c>
      <c r="H39">
        <f t="shared" si="7"/>
        <v>140.46410203331865</v>
      </c>
      <c r="I39" t="str">
        <f t="shared" si="8"/>
        <v/>
      </c>
      <c r="J39">
        <f t="shared" si="10"/>
        <v>453.46437874651281</v>
      </c>
      <c r="K39">
        <f t="shared" si="9"/>
        <v>453.46437874651281</v>
      </c>
      <c r="L39" t="str">
        <f t="shared" si="1"/>
        <v/>
      </c>
      <c r="M39" t="str">
        <f t="shared" si="11"/>
        <v/>
      </c>
    </row>
    <row r="40" spans="1:13">
      <c r="A40">
        <f t="shared" si="3"/>
        <v>38</v>
      </c>
      <c r="B40" s="17">
        <v>43213</v>
      </c>
      <c r="C40" s="3">
        <v>137.68</v>
      </c>
      <c r="D40" s="3"/>
      <c r="E40">
        <f t="shared" si="4"/>
        <v>1008.2551403164646</v>
      </c>
      <c r="F40">
        <f t="shared" si="5"/>
        <v>194.33780035281796</v>
      </c>
      <c r="G40">
        <f t="shared" si="6"/>
        <v>749.77419146011243</v>
      </c>
      <c r="H40">
        <f t="shared" si="7"/>
        <v>158.96814708527779</v>
      </c>
      <c r="I40" t="str">
        <f t="shared" si="8"/>
        <v/>
      </c>
      <c r="J40">
        <f t="shared" si="10"/>
        <v>452.36965326754023</v>
      </c>
      <c r="K40">
        <f t="shared" si="9"/>
        <v>452.36965326754023</v>
      </c>
      <c r="L40" t="str">
        <f t="shared" si="1"/>
        <v/>
      </c>
      <c r="M40" t="str">
        <f t="shared" si="11"/>
        <v/>
      </c>
    </row>
    <row r="41" spans="1:13">
      <c r="A41">
        <f t="shared" si="3"/>
        <v>39</v>
      </c>
      <c r="B41" s="17">
        <v>43214</v>
      </c>
      <c r="C41" s="3"/>
      <c r="D41" s="3"/>
      <c r="E41">
        <f t="shared" si="4"/>
        <v>956.23755466188072</v>
      </c>
      <c r="F41">
        <f t="shared" si="5"/>
        <v>184.31158499169103</v>
      </c>
      <c r="G41">
        <f t="shared" si="6"/>
        <v>692.72844840452228</v>
      </c>
      <c r="H41">
        <f t="shared" si="7"/>
        <v>146.87323080789824</v>
      </c>
      <c r="I41" t="str">
        <f t="shared" si="8"/>
        <v/>
      </c>
      <c r="J41">
        <f t="shared" si="10"/>
        <v>454.43835418379274</v>
      </c>
      <c r="K41">
        <f t="shared" si="9"/>
        <v>454.43835418379274</v>
      </c>
      <c r="L41" t="str">
        <f t="shared" si="1"/>
        <v/>
      </c>
      <c r="M41" t="str">
        <f t="shared" si="11"/>
        <v/>
      </c>
    </row>
    <row r="42" spans="1:13">
      <c r="A42">
        <f t="shared" si="3"/>
        <v>40</v>
      </c>
      <c r="B42" s="17">
        <v>43215</v>
      </c>
      <c r="C42" s="3">
        <v>144.315</v>
      </c>
      <c r="D42" s="3"/>
      <c r="E42">
        <f t="shared" si="4"/>
        <v>1051.2186441100914</v>
      </c>
      <c r="F42">
        <f t="shared" si="5"/>
        <v>202.61887176901001</v>
      </c>
      <c r="G42">
        <f t="shared" si="6"/>
        <v>784.33796784106607</v>
      </c>
      <c r="H42">
        <f t="shared" si="7"/>
        <v>166.29640611330598</v>
      </c>
      <c r="I42" t="str">
        <f t="shared" si="8"/>
        <v/>
      </c>
      <c r="J42">
        <f t="shared" si="10"/>
        <v>453.32246565570398</v>
      </c>
      <c r="K42">
        <f t="shared" si="9"/>
        <v>453.32246565570398</v>
      </c>
      <c r="L42" t="str">
        <f t="shared" si="1"/>
        <v/>
      </c>
      <c r="M42" t="str">
        <f t="shared" si="11"/>
        <v/>
      </c>
    </row>
    <row r="43" spans="1:13">
      <c r="A43">
        <f t="shared" si="3"/>
        <v>41</v>
      </c>
      <c r="B43" s="17">
        <v>43216</v>
      </c>
      <c r="C43" s="3"/>
      <c r="D43" s="3"/>
      <c r="E43">
        <f t="shared" si="4"/>
        <v>996.984498728468</v>
      </c>
      <c r="F43">
        <f t="shared" si="5"/>
        <v>192.16542194660545</v>
      </c>
      <c r="G43">
        <f t="shared" si="6"/>
        <v>724.66247795114032</v>
      </c>
      <c r="H43">
        <f t="shared" si="7"/>
        <v>153.64392732401384</v>
      </c>
      <c r="I43" t="str">
        <f t="shared" si="8"/>
        <v/>
      </c>
      <c r="J43">
        <f t="shared" si="10"/>
        <v>455.5214946225916</v>
      </c>
      <c r="K43">
        <f t="shared" si="9"/>
        <v>455.5214946225916</v>
      </c>
      <c r="L43" t="str">
        <f t="shared" si="1"/>
        <v/>
      </c>
      <c r="M43" t="str">
        <f t="shared" si="11"/>
        <v/>
      </c>
    </row>
    <row r="44" spans="1:13">
      <c r="A44">
        <f t="shared" si="3"/>
        <v>42</v>
      </c>
      <c r="B44" s="17">
        <v>43217</v>
      </c>
      <c r="C44" s="3">
        <f>150.95+22</f>
        <v>172.95</v>
      </c>
      <c r="D44" s="3">
        <v>457</v>
      </c>
      <c r="E44">
        <f t="shared" si="4"/>
        <v>1118.4983845097765</v>
      </c>
      <c r="F44">
        <f t="shared" si="5"/>
        <v>215.58681632467034</v>
      </c>
      <c r="G44">
        <f t="shared" si="6"/>
        <v>842.4773319430808</v>
      </c>
      <c r="H44">
        <f t="shared" si="7"/>
        <v>178.62319341711421</v>
      </c>
      <c r="I44">
        <f t="shared" si="8"/>
        <v>457.29718481712973</v>
      </c>
      <c r="J44">
        <f t="shared" si="10"/>
        <v>453.9636229075561</v>
      </c>
      <c r="K44">
        <f t="shared" si="9"/>
        <v>457.29718481712973</v>
      </c>
      <c r="L44">
        <f t="shared" si="1"/>
        <v>0.29718481712973244</v>
      </c>
      <c r="M44">
        <f t="shared" si="11"/>
        <v>6.5029500466024598E-2</v>
      </c>
    </row>
    <row r="45" spans="1:13">
      <c r="A45">
        <f t="shared" si="3"/>
        <v>43</v>
      </c>
      <c r="B45" s="17">
        <v>43218</v>
      </c>
      <c r="C45" s="3"/>
      <c r="D45" s="3"/>
      <c r="E45">
        <f t="shared" si="4"/>
        <v>1060.7931636839355</v>
      </c>
      <c r="F45">
        <f t="shared" si="5"/>
        <v>204.46432833948865</v>
      </c>
      <c r="G45">
        <f t="shared" si="6"/>
        <v>778.37837260894787</v>
      </c>
      <c r="H45">
        <f t="shared" si="7"/>
        <v>165.03284460076156</v>
      </c>
      <c r="I45" t="str">
        <f t="shared" si="8"/>
        <v/>
      </c>
      <c r="J45">
        <f t="shared" si="10"/>
        <v>456.43148373872714</v>
      </c>
      <c r="K45">
        <f t="shared" si="9"/>
        <v>456.43148373872714</v>
      </c>
      <c r="L45" t="str">
        <f t="shared" si="1"/>
        <v/>
      </c>
      <c r="M45" t="str">
        <f t="shared" si="11"/>
        <v/>
      </c>
    </row>
    <row r="46" spans="1:13">
      <c r="A46">
        <f t="shared" si="3"/>
        <v>44</v>
      </c>
      <c r="B46" s="17">
        <v>43219</v>
      </c>
      <c r="C46" s="3"/>
      <c r="D46" s="3"/>
      <c r="E46">
        <f t="shared" si="4"/>
        <v>1006.0650526659182</v>
      </c>
      <c r="F46">
        <f t="shared" si="5"/>
        <v>193.91566829559537</v>
      </c>
      <c r="G46">
        <f t="shared" si="6"/>
        <v>719.15631195438255</v>
      </c>
      <c r="H46">
        <f t="shared" si="7"/>
        <v>152.47650249662152</v>
      </c>
      <c r="I46" t="str">
        <f t="shared" si="8"/>
        <v/>
      </c>
      <c r="J46">
        <f t="shared" si="10"/>
        <v>458.43916579897393</v>
      </c>
      <c r="K46">
        <f t="shared" si="9"/>
        <v>458.43916579897393</v>
      </c>
      <c r="L46" t="str">
        <f t="shared" si="1"/>
        <v/>
      </c>
      <c r="M46" t="str">
        <f t="shared" si="11"/>
        <v/>
      </c>
    </row>
    <row r="47" spans="1:13">
      <c r="A47">
        <f t="shared" si="3"/>
        <v>45</v>
      </c>
      <c r="B47" s="17">
        <v>43220</v>
      </c>
      <c r="C47" s="3">
        <v>145.4</v>
      </c>
      <c r="D47" s="3"/>
      <c r="E47">
        <f t="shared" si="4"/>
        <v>1099.5604573323335</v>
      </c>
      <c r="F47">
        <f t="shared" si="5"/>
        <v>211.93659430869235</v>
      </c>
      <c r="G47">
        <f t="shared" si="6"/>
        <v>809.84009651802069</v>
      </c>
      <c r="H47">
        <f t="shared" si="7"/>
        <v>171.70340223117844</v>
      </c>
      <c r="I47" t="str">
        <f t="shared" si="8"/>
        <v/>
      </c>
      <c r="J47">
        <f t="shared" si="10"/>
        <v>457.23319207751388</v>
      </c>
      <c r="K47">
        <f t="shared" si="9"/>
        <v>457.23319207751388</v>
      </c>
      <c r="L47" t="str">
        <f t="shared" si="1"/>
        <v/>
      </c>
      <c r="M47" t="str">
        <f t="shared" si="11"/>
        <v/>
      </c>
    </row>
    <row r="48" spans="1:13">
      <c r="A48">
        <f t="shared" si="3"/>
        <v>46</v>
      </c>
      <c r="B48" s="17">
        <v>43221</v>
      </c>
      <c r="C48" s="3"/>
      <c r="D48" s="3"/>
      <c r="E48">
        <f t="shared" si="4"/>
        <v>1042.8322761561626</v>
      </c>
      <c r="F48">
        <f t="shared" si="5"/>
        <v>201.00242744262223</v>
      </c>
      <c r="G48">
        <f t="shared" si="6"/>
        <v>748.22430527277209</v>
      </c>
      <c r="H48">
        <f t="shared" si="7"/>
        <v>158.63953810113185</v>
      </c>
      <c r="I48" t="str">
        <f t="shared" si="8"/>
        <v/>
      </c>
      <c r="J48">
        <f t="shared" si="10"/>
        <v>459.36288934149036</v>
      </c>
      <c r="K48">
        <f t="shared" si="9"/>
        <v>459.36288934149036</v>
      </c>
      <c r="L48" t="str">
        <f t="shared" si="1"/>
        <v/>
      </c>
      <c r="M48" t="str">
        <f t="shared" si="11"/>
        <v/>
      </c>
    </row>
    <row r="49" spans="1:13">
      <c r="A49">
        <f t="shared" si="3"/>
        <v>47</v>
      </c>
      <c r="B49" s="17">
        <v>43222</v>
      </c>
      <c r="C49" s="3">
        <v>130.15</v>
      </c>
      <c r="D49" s="3"/>
      <c r="E49">
        <f t="shared" si="4"/>
        <v>1119.1807976620469</v>
      </c>
      <c r="F49">
        <f t="shared" si="5"/>
        <v>215.71834917349116</v>
      </c>
      <c r="G49">
        <f t="shared" si="6"/>
        <v>821.44648359966675</v>
      </c>
      <c r="H49">
        <f t="shared" si="7"/>
        <v>174.16420425629315</v>
      </c>
      <c r="I49" t="str">
        <f t="shared" si="8"/>
        <v/>
      </c>
      <c r="J49">
        <f t="shared" si="10"/>
        <v>458.55414491719796</v>
      </c>
      <c r="K49">
        <f t="shared" si="9"/>
        <v>458.55414491719796</v>
      </c>
      <c r="L49" t="str">
        <f t="shared" si="1"/>
        <v/>
      </c>
      <c r="M49" t="str">
        <f t="shared" si="11"/>
        <v/>
      </c>
    </row>
    <row r="50" spans="1:13">
      <c r="A50">
        <f t="shared" si="3"/>
        <v>48</v>
      </c>
      <c r="B50" s="17">
        <v>43223</v>
      </c>
      <c r="C50" s="3"/>
      <c r="D50" s="3"/>
      <c r="E50">
        <f t="shared" si="4"/>
        <v>1061.440369989069</v>
      </c>
      <c r="F50">
        <f t="shared" si="5"/>
        <v>204.58907518647683</v>
      </c>
      <c r="G50">
        <f t="shared" si="6"/>
        <v>758.94763318433138</v>
      </c>
      <c r="H50">
        <f t="shared" si="7"/>
        <v>160.91311271613526</v>
      </c>
      <c r="I50" t="str">
        <f t="shared" si="8"/>
        <v/>
      </c>
      <c r="J50">
        <f t="shared" si="10"/>
        <v>460.67596247034157</v>
      </c>
      <c r="K50">
        <f t="shared" si="9"/>
        <v>460.67596247034157</v>
      </c>
      <c r="L50" t="str">
        <f t="shared" si="1"/>
        <v/>
      </c>
      <c r="M50" t="str">
        <f t="shared" si="11"/>
        <v/>
      </c>
    </row>
    <row r="51" spans="1:13">
      <c r="A51">
        <f t="shared" si="3"/>
        <v>49</v>
      </c>
      <c r="B51" s="17">
        <v>43224</v>
      </c>
      <c r="C51" s="3">
        <f>145.7+22</f>
        <v>167.7</v>
      </c>
      <c r="D51" s="3">
        <v>442</v>
      </c>
      <c r="E51">
        <f t="shared" si="4"/>
        <v>1174.3788685046238</v>
      </c>
      <c r="F51">
        <f t="shared" si="5"/>
        <v>226.35759239906844</v>
      </c>
      <c r="G51">
        <f t="shared" si="6"/>
        <v>868.90393892490465</v>
      </c>
      <c r="H51">
        <f t="shared" si="7"/>
        <v>184.2261986865679</v>
      </c>
      <c r="I51">
        <f t="shared" si="8"/>
        <v>462.36376336983216</v>
      </c>
      <c r="J51">
        <f t="shared" si="10"/>
        <v>459.13139371250048</v>
      </c>
      <c r="K51">
        <f t="shared" si="9"/>
        <v>462.36376336983216</v>
      </c>
      <c r="L51">
        <f t="shared" si="1"/>
        <v>20.363763369832157</v>
      </c>
      <c r="M51">
        <f t="shared" si="11"/>
        <v>4.6071862827674561</v>
      </c>
    </row>
    <row r="52" spans="1:13">
      <c r="A52">
        <f t="shared" si="3"/>
        <v>50</v>
      </c>
      <c r="B52" s="17">
        <v>43225</v>
      </c>
      <c r="C52" s="3"/>
      <c r="D52" s="3"/>
      <c r="E52">
        <f t="shared" si="4"/>
        <v>1113.7906791260916</v>
      </c>
      <c r="F52">
        <f t="shared" si="5"/>
        <v>214.67942188412499</v>
      </c>
      <c r="G52">
        <f t="shared" si="6"/>
        <v>802.79434032246024</v>
      </c>
      <c r="H52">
        <f t="shared" si="7"/>
        <v>170.20955138917805</v>
      </c>
      <c r="I52" t="str">
        <f t="shared" si="8"/>
        <v/>
      </c>
      <c r="J52">
        <f t="shared" si="10"/>
        <v>461.46987049494692</v>
      </c>
      <c r="K52">
        <f t="shared" si="9"/>
        <v>461.46987049494692</v>
      </c>
      <c r="L52" t="str">
        <f t="shared" si="1"/>
        <v/>
      </c>
      <c r="M52" t="str">
        <f t="shared" si="11"/>
        <v/>
      </c>
    </row>
    <row r="53" spans="1:13">
      <c r="A53">
        <f t="shared" si="3"/>
        <v>51</v>
      </c>
      <c r="B53" s="17">
        <v>43226</v>
      </c>
      <c r="C53" s="3"/>
      <c r="D53" s="3"/>
      <c r="E53">
        <f t="shared" si="4"/>
        <v>1056.3283367724152</v>
      </c>
      <c r="F53">
        <f t="shared" si="5"/>
        <v>203.60374791074065</v>
      </c>
      <c r="G53">
        <f t="shared" si="6"/>
        <v>741.71461767245307</v>
      </c>
      <c r="H53">
        <f t="shared" si="7"/>
        <v>157.25934525412083</v>
      </c>
      <c r="I53" t="str">
        <f t="shared" si="8"/>
        <v/>
      </c>
      <c r="J53">
        <f t="shared" si="10"/>
        <v>463.34440265661976</v>
      </c>
      <c r="K53">
        <f t="shared" si="9"/>
        <v>463.34440265661976</v>
      </c>
      <c r="L53" t="str">
        <f t="shared" si="1"/>
        <v/>
      </c>
      <c r="M53" t="str">
        <f t="shared" si="11"/>
        <v/>
      </c>
    </row>
    <row r="54" spans="1:13">
      <c r="A54">
        <f t="shared" si="3"/>
        <v>52</v>
      </c>
      <c r="B54" s="17">
        <v>43227</v>
      </c>
      <c r="C54" s="3">
        <v>133.22999999999999</v>
      </c>
      <c r="D54" s="3"/>
      <c r="E54">
        <f t="shared" si="4"/>
        <v>1135.0605737159565</v>
      </c>
      <c r="F54">
        <f t="shared" si="5"/>
        <v>218.77912280608928</v>
      </c>
      <c r="G54">
        <f t="shared" si="6"/>
        <v>818.51207840630389</v>
      </c>
      <c r="H54">
        <f t="shared" si="7"/>
        <v>173.54204766341564</v>
      </c>
      <c r="I54" t="str">
        <f t="shared" si="8"/>
        <v/>
      </c>
      <c r="J54">
        <f t="shared" si="10"/>
        <v>462.23707514267363</v>
      </c>
      <c r="K54">
        <f t="shared" si="9"/>
        <v>462.23707514267363</v>
      </c>
      <c r="L54" t="str">
        <f t="shared" si="1"/>
        <v/>
      </c>
      <c r="M54" t="str">
        <f t="shared" si="11"/>
        <v/>
      </c>
    </row>
    <row r="55" spans="1:13">
      <c r="A55">
        <f t="shared" si="3"/>
        <v>53</v>
      </c>
      <c r="B55" s="17">
        <v>43228</v>
      </c>
      <c r="C55" s="3"/>
      <c r="D55" s="3"/>
      <c r="E55">
        <f t="shared" si="4"/>
        <v>1076.5008815750577</v>
      </c>
      <c r="F55">
        <f t="shared" si="5"/>
        <v>207.49193833765355</v>
      </c>
      <c r="G55">
        <f t="shared" si="6"/>
        <v>756.2364889761933</v>
      </c>
      <c r="H55">
        <f t="shared" si="7"/>
        <v>160.33829222196835</v>
      </c>
      <c r="I55" t="str">
        <f t="shared" si="8"/>
        <v/>
      </c>
      <c r="J55">
        <f t="shared" si="10"/>
        <v>464.15364611568521</v>
      </c>
      <c r="K55">
        <f t="shared" si="9"/>
        <v>464.15364611568521</v>
      </c>
      <c r="L55" t="str">
        <f t="shared" si="1"/>
        <v/>
      </c>
      <c r="M55" t="str">
        <f t="shared" si="11"/>
        <v/>
      </c>
    </row>
    <row r="56" spans="1:13">
      <c r="A56">
        <f t="shared" si="3"/>
        <v>54</v>
      </c>
      <c r="B56" s="17">
        <v>43229</v>
      </c>
      <c r="C56" s="3">
        <v>134.53</v>
      </c>
      <c r="D56" s="3"/>
      <c r="E56">
        <f t="shared" si="4"/>
        <v>1155.4923828603478</v>
      </c>
      <c r="F56">
        <f t="shared" si="5"/>
        <v>222.71728556626454</v>
      </c>
      <c r="G56">
        <f t="shared" si="6"/>
        <v>833.22906913597922</v>
      </c>
      <c r="H56">
        <f t="shared" si="7"/>
        <v>176.66236411817607</v>
      </c>
      <c r="I56" t="str">
        <f t="shared" si="8"/>
        <v/>
      </c>
      <c r="J56">
        <f t="shared" si="10"/>
        <v>463.05492144808846</v>
      </c>
      <c r="K56">
        <f t="shared" si="9"/>
        <v>463.05492144808846</v>
      </c>
      <c r="L56" t="str">
        <f t="shared" si="1"/>
        <v/>
      </c>
      <c r="M56" t="str">
        <f t="shared" si="11"/>
        <v/>
      </c>
    </row>
    <row r="57" spans="1:13">
      <c r="A57">
        <f t="shared" si="3"/>
        <v>55</v>
      </c>
      <c r="B57" s="17">
        <v>43230</v>
      </c>
      <c r="C57" s="3"/>
      <c r="D57" s="3"/>
      <c r="E57">
        <f t="shared" si="4"/>
        <v>1095.8785791759037</v>
      </c>
      <c r="F57">
        <f t="shared" si="5"/>
        <v>211.22692462938573</v>
      </c>
      <c r="G57">
        <f t="shared" si="6"/>
        <v>769.8337536853162</v>
      </c>
      <c r="H57">
        <f t="shared" si="7"/>
        <v>163.22120283806723</v>
      </c>
      <c r="I57" t="str">
        <f t="shared" si="8"/>
        <v/>
      </c>
      <c r="J57">
        <f t="shared" si="10"/>
        <v>465.00572179131848</v>
      </c>
      <c r="K57">
        <f t="shared" si="9"/>
        <v>465.00572179131848</v>
      </c>
      <c r="L57" t="str">
        <f t="shared" si="1"/>
        <v/>
      </c>
      <c r="M57" t="str">
        <f t="shared" si="11"/>
        <v/>
      </c>
    </row>
    <row r="58" spans="1:13">
      <c r="A58">
        <f t="shared" si="3"/>
        <v>56</v>
      </c>
      <c r="B58" s="17">
        <v>43231</v>
      </c>
      <c r="C58" s="3">
        <f>150.17+21</f>
        <v>171.17</v>
      </c>
      <c r="D58" s="3">
        <v>467</v>
      </c>
      <c r="E58">
        <f t="shared" si="4"/>
        <v>1210.5103523125983</v>
      </c>
      <c r="F58">
        <f t="shared" si="5"/>
        <v>233.3218148522476</v>
      </c>
      <c r="G58">
        <f t="shared" si="6"/>
        <v>882.43180094480988</v>
      </c>
      <c r="H58">
        <f t="shared" si="7"/>
        <v>187.09439444980396</v>
      </c>
      <c r="I58">
        <f t="shared" si="8"/>
        <v>466.52667331982855</v>
      </c>
      <c r="J58">
        <f t="shared" si="10"/>
        <v>463.22742040244361</v>
      </c>
      <c r="K58">
        <f t="shared" si="9"/>
        <v>466.52667331982855</v>
      </c>
      <c r="L58">
        <f t="shared" si="1"/>
        <v>-0.47332668017145352</v>
      </c>
      <c r="M58">
        <f t="shared" si="11"/>
        <v>0.1013547495013819</v>
      </c>
    </row>
    <row r="59" spans="1:13">
      <c r="A59">
        <f t="shared" si="3"/>
        <v>57</v>
      </c>
      <c r="B59" s="17">
        <v>43232</v>
      </c>
      <c r="C59" s="3"/>
      <c r="D59" s="3"/>
      <c r="E59">
        <f t="shared" si="4"/>
        <v>1148.0580786575222</v>
      </c>
      <c r="F59">
        <f t="shared" si="5"/>
        <v>221.28434833821592</v>
      </c>
      <c r="G59">
        <f t="shared" si="6"/>
        <v>815.29294986919604</v>
      </c>
      <c r="H59">
        <f t="shared" si="7"/>
        <v>172.8595236387132</v>
      </c>
      <c r="I59" t="str">
        <f t="shared" si="8"/>
        <v/>
      </c>
      <c r="J59">
        <f t="shared" si="10"/>
        <v>465.42482469950278</v>
      </c>
      <c r="K59">
        <f t="shared" si="9"/>
        <v>465.42482469950278</v>
      </c>
      <c r="L59" t="str">
        <f t="shared" si="1"/>
        <v/>
      </c>
      <c r="M59" t="str">
        <f t="shared" si="11"/>
        <v/>
      </c>
    </row>
    <row r="60" spans="1:13">
      <c r="A60">
        <f t="shared" si="3"/>
        <v>58</v>
      </c>
      <c r="B60" s="17">
        <v>43233</v>
      </c>
      <c r="C60" s="3"/>
      <c r="D60" s="3"/>
      <c r="E60">
        <f t="shared" si="4"/>
        <v>1088.8278232836092</v>
      </c>
      <c r="F60">
        <f t="shared" si="5"/>
        <v>209.86791505319542</v>
      </c>
      <c r="G60">
        <f t="shared" si="6"/>
        <v>753.2622842861349</v>
      </c>
      <c r="H60">
        <f t="shared" si="7"/>
        <v>159.70769728549797</v>
      </c>
      <c r="I60" t="str">
        <f t="shared" si="8"/>
        <v/>
      </c>
      <c r="J60">
        <f t="shared" si="10"/>
        <v>467.16021776769753</v>
      </c>
      <c r="K60">
        <f t="shared" si="9"/>
        <v>467.16021776769753</v>
      </c>
      <c r="L60" t="str">
        <f t="shared" si="1"/>
        <v/>
      </c>
      <c r="M60" t="str">
        <f t="shared" si="11"/>
        <v/>
      </c>
    </row>
    <row r="61" spans="1:13">
      <c r="A61">
        <f t="shared" si="3"/>
        <v>59</v>
      </c>
      <c r="B61" s="17">
        <v>43234</v>
      </c>
      <c r="C61" s="3"/>
      <c r="D61" s="3"/>
      <c r="E61">
        <f t="shared" si="4"/>
        <v>1032.6533568256727</v>
      </c>
      <c r="F61">
        <f t="shared" si="5"/>
        <v>199.04047484396224</v>
      </c>
      <c r="G61">
        <f t="shared" si="6"/>
        <v>695.95115353199003</v>
      </c>
      <c r="H61">
        <f t="shared" si="7"/>
        <v>147.55651314616878</v>
      </c>
      <c r="I61" t="str">
        <f t="shared" si="8"/>
        <v/>
      </c>
      <c r="J61">
        <f t="shared" si="10"/>
        <v>468.48396169779346</v>
      </c>
      <c r="K61">
        <f t="shared" si="9"/>
        <v>468.48396169779346</v>
      </c>
      <c r="L61" t="str">
        <f t="shared" si="1"/>
        <v/>
      </c>
      <c r="M61" t="str">
        <f t="shared" si="11"/>
        <v/>
      </c>
    </row>
    <row r="62" spans="1:13">
      <c r="A62">
        <f t="shared" si="3"/>
        <v>60</v>
      </c>
      <c r="B62" s="17">
        <v>43235</v>
      </c>
      <c r="C62" s="3"/>
      <c r="D62" s="3"/>
      <c r="E62">
        <f t="shared" si="4"/>
        <v>979.3770259722412</v>
      </c>
      <c r="F62">
        <f t="shared" si="5"/>
        <v>188.77164056291394</v>
      </c>
      <c r="G62">
        <f t="shared" si="6"/>
        <v>643.00047700054859</v>
      </c>
      <c r="H62">
        <f t="shared" si="7"/>
        <v>136.32983846065719</v>
      </c>
      <c r="I62" t="str">
        <f t="shared" si="8"/>
        <v/>
      </c>
      <c r="J62">
        <f t="shared" si="10"/>
        <v>469.44180210225676</v>
      </c>
      <c r="K62">
        <f t="shared" si="9"/>
        <v>469.44180210225676</v>
      </c>
      <c r="L62" t="str">
        <f t="shared" si="1"/>
        <v/>
      </c>
      <c r="M62" t="str">
        <f t="shared" si="11"/>
        <v/>
      </c>
    </row>
    <row r="63" spans="1:13">
      <c r="A63">
        <f t="shared" si="3"/>
        <v>61</v>
      </c>
      <c r="B63" s="17">
        <v>43236</v>
      </c>
      <c r="C63" s="3"/>
      <c r="D63" s="3"/>
      <c r="E63">
        <f t="shared" si="4"/>
        <v>928.84931101246184</v>
      </c>
      <c r="F63">
        <f t="shared" si="5"/>
        <v>179.03259278671752</v>
      </c>
      <c r="G63">
        <f t="shared" si="6"/>
        <v>594.0784943377904</v>
      </c>
      <c r="H63">
        <f t="shared" si="7"/>
        <v>125.95733294604122</v>
      </c>
      <c r="I63" t="str">
        <f t="shared" si="8"/>
        <v/>
      </c>
      <c r="J63">
        <f t="shared" si="10"/>
        <v>470.07525984067627</v>
      </c>
      <c r="K63">
        <f t="shared" si="9"/>
        <v>470.07525984067627</v>
      </c>
      <c r="L63" t="str">
        <f t="shared" si="1"/>
        <v/>
      </c>
      <c r="M63" t="str">
        <f t="shared" si="11"/>
        <v/>
      </c>
    </row>
    <row r="64" spans="1:13">
      <c r="A64">
        <f t="shared" si="3"/>
        <v>62</v>
      </c>
      <c r="B64" s="17">
        <v>43237</v>
      </c>
      <c r="C64" s="3"/>
      <c r="D64" s="3"/>
      <c r="E64">
        <f t="shared" si="4"/>
        <v>880.92840620990694</v>
      </c>
      <c r="F64">
        <f t="shared" si="5"/>
        <v>169.79599893476626</v>
      </c>
      <c r="G64">
        <f t="shared" si="6"/>
        <v>548.87868681060854</v>
      </c>
      <c r="H64">
        <f t="shared" si="7"/>
        <v>116.37400808230517</v>
      </c>
      <c r="I64" t="str">
        <f t="shared" si="8"/>
        <v/>
      </c>
      <c r="J64">
        <f t="shared" si="10"/>
        <v>470.42199085246102</v>
      </c>
      <c r="K64">
        <f t="shared" si="9"/>
        <v>470.42199085246102</v>
      </c>
      <c r="L64" t="str">
        <f t="shared" si="1"/>
        <v/>
      </c>
      <c r="M64" t="str">
        <f t="shared" si="11"/>
        <v/>
      </c>
    </row>
    <row r="65" spans="1:13">
      <c r="A65">
        <f t="shared" si="3"/>
        <v>63</v>
      </c>
      <c r="B65" s="17">
        <v>43238</v>
      </c>
      <c r="C65" s="3">
        <v>24</v>
      </c>
      <c r="D65" s="3">
        <v>470</v>
      </c>
      <c r="E65">
        <f t="shared" si="4"/>
        <v>859.47982182560418</v>
      </c>
      <c r="F65">
        <f t="shared" si="5"/>
        <v>165.661856153586</v>
      </c>
      <c r="G65">
        <f t="shared" si="6"/>
        <v>531.1178568259005</v>
      </c>
      <c r="H65">
        <f t="shared" si="7"/>
        <v>112.60833267559723</v>
      </c>
      <c r="I65">
        <f t="shared" si="8"/>
        <v>470.51611663109526</v>
      </c>
      <c r="J65">
        <f t="shared" si="10"/>
        <v>470.05352347798873</v>
      </c>
      <c r="K65">
        <f t="shared" si="9"/>
        <v>470.51611663109526</v>
      </c>
      <c r="L65">
        <f t="shared" si="1"/>
        <v>0.51611663109525807</v>
      </c>
      <c r="M65">
        <f t="shared" si="11"/>
        <v>0.10981204916920384</v>
      </c>
    </row>
    <row r="66" spans="1:13">
      <c r="A66">
        <f t="shared" si="3"/>
        <v>64</v>
      </c>
      <c r="B66" s="17">
        <v>43239</v>
      </c>
      <c r="C66" s="3"/>
      <c r="D66" s="3"/>
      <c r="E66">
        <f t="shared" si="4"/>
        <v>815.13780613683002</v>
      </c>
      <c r="F66">
        <f t="shared" si="5"/>
        <v>157.11508118801353</v>
      </c>
      <c r="G66">
        <f t="shared" si="6"/>
        <v>490.70834001694823</v>
      </c>
      <c r="H66">
        <f t="shared" si="7"/>
        <v>104.04065178594063</v>
      </c>
      <c r="I66" t="str">
        <f t="shared" si="8"/>
        <v/>
      </c>
      <c r="J66">
        <f t="shared" si="10"/>
        <v>470.07442940207289</v>
      </c>
      <c r="K66">
        <f t="shared" si="9"/>
        <v>470.07442940207289</v>
      </c>
      <c r="L66" t="str">
        <f t="shared" si="1"/>
        <v/>
      </c>
      <c r="M66" t="str">
        <f t="shared" si="11"/>
        <v/>
      </c>
    </row>
    <row r="67" spans="1:13">
      <c r="A67">
        <f t="shared" si="3"/>
        <v>65</v>
      </c>
      <c r="B67" s="17">
        <v>43240</v>
      </c>
      <c r="C67" s="3"/>
      <c r="D67" s="3"/>
      <c r="E67">
        <f t="shared" si="4"/>
        <v>773.08346993210364</v>
      </c>
      <c r="F67">
        <f t="shared" si="5"/>
        <v>149.0092487786105</v>
      </c>
      <c r="G67">
        <f t="shared" si="6"/>
        <v>453.37333676039617</v>
      </c>
      <c r="H67">
        <f t="shared" si="7"/>
        <v>96.124833454612215</v>
      </c>
      <c r="I67" t="str">
        <f t="shared" si="8"/>
        <v/>
      </c>
      <c r="J67">
        <f t="shared" si="10"/>
        <v>469.88441532399833</v>
      </c>
      <c r="K67">
        <f t="shared" si="9"/>
        <v>469.88441532399833</v>
      </c>
      <c r="L67" t="str">
        <f t="shared" ref="L67:L120" si="12">IF(ISBLANK(D67),"",(K67-D67))</f>
        <v/>
      </c>
      <c r="M67" t="str">
        <f t="shared" si="11"/>
        <v/>
      </c>
    </row>
    <row r="68" spans="1:13">
      <c r="A68">
        <f t="shared" ref="A68:A120" si="13">A67+1</f>
        <v>66</v>
      </c>
      <c r="B68" s="17">
        <v>43241</v>
      </c>
      <c r="C68" s="3"/>
      <c r="D68" s="3"/>
      <c r="E68">
        <f t="shared" ref="E68:E120" si="14">(E67*EXP(-1/$O$5)+C68)</f>
        <v>733.19878796290084</v>
      </c>
      <c r="F68">
        <f t="shared" ref="F68:F131" si="15">E68*$O$3</f>
        <v>141.32160995414222</v>
      </c>
      <c r="G68">
        <f t="shared" ref="G68:G120" si="16">(G67*EXP(-1/$O$6)+C68)</f>
        <v>418.87892608093097</v>
      </c>
      <c r="H68">
        <f t="shared" ref="H68:H131" si="17">G68*$O$4</f>
        <v>88.811281437258046</v>
      </c>
      <c r="I68" t="str">
        <f t="shared" ref="I68:I120" si="18">IF(ISBLANK(D68),"",($O$2+((E67*EXP(-1/$O$5))*$O$3)-((G67*EXP(-1/$O$6))*$O$4)))</f>
        <v/>
      </c>
      <c r="J68">
        <f t="shared" si="10"/>
        <v>469.51032851688416</v>
      </c>
      <c r="K68">
        <f t="shared" ref="K68:K120" si="19">IF(I68="",J68,I68)</f>
        <v>469.51032851688416</v>
      </c>
      <c r="L68" t="str">
        <f t="shared" si="12"/>
        <v/>
      </c>
      <c r="M68" t="str">
        <f t="shared" si="11"/>
        <v/>
      </c>
    </row>
    <row r="69" spans="1:13">
      <c r="A69">
        <f t="shared" si="13"/>
        <v>67</v>
      </c>
      <c r="B69" s="17">
        <v>43242</v>
      </c>
      <c r="C69" s="3"/>
      <c r="D69" s="3"/>
      <c r="E69">
        <f t="shared" si="14"/>
        <v>695.37182410261607</v>
      </c>
      <c r="F69">
        <f t="shared" si="15"/>
        <v>134.03058940122349</v>
      </c>
      <c r="G69">
        <f t="shared" si="16"/>
        <v>387.00898462284925</v>
      </c>
      <c r="H69">
        <f t="shared" si="17"/>
        <v>82.054172965117402</v>
      </c>
      <c r="I69" t="str">
        <f t="shared" si="18"/>
        <v/>
      </c>
      <c r="J69">
        <f t="shared" si="10"/>
        <v>468.97641643610615</v>
      </c>
      <c r="K69">
        <f t="shared" si="19"/>
        <v>468.97641643610615</v>
      </c>
      <c r="L69" t="str">
        <f t="shared" si="12"/>
        <v/>
      </c>
      <c r="M69" t="str">
        <f t="shared" si="11"/>
        <v/>
      </c>
    </row>
    <row r="70" spans="1:13">
      <c r="A70">
        <f t="shared" si="13"/>
        <v>68</v>
      </c>
      <c r="B70" s="17">
        <v>43243</v>
      </c>
      <c r="C70" s="3"/>
      <c r="D70" s="3"/>
      <c r="E70">
        <f t="shared" si="14"/>
        <v>659.49641719847796</v>
      </c>
      <c r="F70">
        <f t="shared" si="15"/>
        <v>127.11572491332792</v>
      </c>
      <c r="G70">
        <f t="shared" si="16"/>
        <v>357.56383253778392</v>
      </c>
      <c r="H70">
        <f t="shared" si="17"/>
        <v>75.81117164429098</v>
      </c>
      <c r="I70" t="str">
        <f t="shared" si="18"/>
        <v/>
      </c>
      <c r="J70">
        <f t="shared" si="10"/>
        <v>468.30455326903689</v>
      </c>
      <c r="K70">
        <f t="shared" si="19"/>
        <v>468.30455326903689</v>
      </c>
      <c r="L70" t="str">
        <f t="shared" si="12"/>
        <v/>
      </c>
      <c r="M70" t="str">
        <f t="shared" si="11"/>
        <v/>
      </c>
    </row>
    <row r="71" spans="1:13">
      <c r="A71">
        <f t="shared" si="13"/>
        <v>69</v>
      </c>
      <c r="B71" s="17">
        <v>43244</v>
      </c>
      <c r="C71" s="3"/>
      <c r="D71" s="3"/>
      <c r="E71">
        <f t="shared" si="14"/>
        <v>625.47188313089521</v>
      </c>
      <c r="F71">
        <f t="shared" si="15"/>
        <v>120.55760996372484</v>
      </c>
      <c r="G71">
        <f t="shared" si="16"/>
        <v>330.35898239857022</v>
      </c>
      <c r="H71">
        <f t="shared" si="17"/>
        <v>70.043162198751759</v>
      </c>
      <c r="I71" t="str">
        <f t="shared" si="18"/>
        <v/>
      </c>
      <c r="J71">
        <f t="shared" si="10"/>
        <v>467.51444776497311</v>
      </c>
      <c r="K71">
        <f t="shared" si="19"/>
        <v>467.51444776497311</v>
      </c>
      <c r="L71" t="str">
        <f t="shared" si="12"/>
        <v/>
      </c>
      <c r="M71" t="str">
        <f t="shared" si="11"/>
        <v/>
      </c>
    </row>
    <row r="72" spans="1:13">
      <c r="A72">
        <f t="shared" si="13"/>
        <v>70</v>
      </c>
      <c r="B72" s="17">
        <v>43245</v>
      </c>
      <c r="C72" s="3">
        <v>28</v>
      </c>
      <c r="D72" s="3">
        <v>475</v>
      </c>
      <c r="E72">
        <f t="shared" si="14"/>
        <v>621.2027322440639</v>
      </c>
      <c r="F72">
        <f t="shared" si="15"/>
        <v>119.73474543316499</v>
      </c>
      <c r="G72">
        <f t="shared" si="16"/>
        <v>333.22398330062163</v>
      </c>
      <c r="H72">
        <f t="shared" si="17"/>
        <v>70.650603599088342</v>
      </c>
      <c r="I72">
        <f t="shared" si="18"/>
        <v>466.62383384603424</v>
      </c>
      <c r="J72">
        <f t="shared" si="10"/>
        <v>466.08414183407666</v>
      </c>
      <c r="K72">
        <f t="shared" si="19"/>
        <v>466.62383384603424</v>
      </c>
      <c r="L72">
        <f t="shared" si="12"/>
        <v>-8.3761661539657553</v>
      </c>
      <c r="M72">
        <f t="shared" si="11"/>
        <v>1.7634034008348958</v>
      </c>
    </row>
    <row r="73" spans="1:13">
      <c r="A73">
        <f t="shared" si="13"/>
        <v>71</v>
      </c>
      <c r="B73" s="17">
        <v>43246</v>
      </c>
      <c r="C73" s="3"/>
      <c r="D73" s="3"/>
      <c r="E73">
        <f t="shared" si="14"/>
        <v>589.15383406217632</v>
      </c>
      <c r="F73">
        <f t="shared" si="15"/>
        <v>113.55742768158422</v>
      </c>
      <c r="G73">
        <f t="shared" si="16"/>
        <v>307.87100376646441</v>
      </c>
      <c r="H73">
        <f t="shared" si="17"/>
        <v>65.275230285974843</v>
      </c>
      <c r="I73" t="str">
        <f t="shared" si="18"/>
        <v/>
      </c>
      <c r="J73">
        <f t="shared" ref="J73:J120" si="20">$O$2+F73-H73</f>
        <v>465.28219739560933</v>
      </c>
      <c r="K73">
        <f t="shared" si="19"/>
        <v>465.28219739560933</v>
      </c>
      <c r="L73" t="str">
        <f t="shared" si="12"/>
        <v/>
      </c>
      <c r="M73" t="str">
        <f t="shared" si="11"/>
        <v/>
      </c>
    </row>
    <row r="74" spans="1:13">
      <c r="A74">
        <f t="shared" si="13"/>
        <v>72</v>
      </c>
      <c r="B74" s="17">
        <v>43247</v>
      </c>
      <c r="C74" s="3"/>
      <c r="D74" s="3"/>
      <c r="E74">
        <f t="shared" si="14"/>
        <v>558.75839266880371</v>
      </c>
      <c r="F74">
        <f t="shared" si="15"/>
        <v>107.69880818643641</v>
      </c>
      <c r="G74">
        <f t="shared" si="16"/>
        <v>284.44697773947269</v>
      </c>
      <c r="H74">
        <f t="shared" si="17"/>
        <v>60.30883632736618</v>
      </c>
      <c r="I74" t="str">
        <f t="shared" si="18"/>
        <v/>
      </c>
      <c r="J74">
        <f t="shared" si="20"/>
        <v>464.38997185907022</v>
      </c>
      <c r="K74">
        <f t="shared" si="19"/>
        <v>464.38997185907022</v>
      </c>
      <c r="L74" t="str">
        <f t="shared" si="12"/>
        <v/>
      </c>
      <c r="M74" t="str">
        <f t="shared" ref="M74:M137" si="21">IF(L74="","",(ABS(L74)/D74)*100)</f>
        <v/>
      </c>
    </row>
    <row r="75" spans="1:13">
      <c r="A75">
        <f t="shared" si="13"/>
        <v>73</v>
      </c>
      <c r="B75" s="17">
        <v>43248</v>
      </c>
      <c r="C75" s="3"/>
      <c r="D75" s="3"/>
      <c r="E75">
        <f t="shared" si="14"/>
        <v>529.93110343550086</v>
      </c>
      <c r="F75">
        <f t="shared" si="15"/>
        <v>102.14244476638366</v>
      </c>
      <c r="G75">
        <f t="shared" si="16"/>
        <v>262.80514291789046</v>
      </c>
      <c r="H75">
        <f t="shared" si="17"/>
        <v>55.720304979797653</v>
      </c>
      <c r="I75" t="str">
        <f t="shared" si="18"/>
        <v/>
      </c>
      <c r="J75">
        <f t="shared" si="20"/>
        <v>463.42213978658594</v>
      </c>
      <c r="K75">
        <f t="shared" si="19"/>
        <v>463.42213978658594</v>
      </c>
      <c r="L75" t="str">
        <f t="shared" si="12"/>
        <v/>
      </c>
      <c r="M75" t="str">
        <f t="shared" si="21"/>
        <v/>
      </c>
    </row>
    <row r="76" spans="1:13">
      <c r="A76">
        <f t="shared" si="13"/>
        <v>74</v>
      </c>
      <c r="B76" s="17">
        <v>43249</v>
      </c>
      <c r="C76" s="3"/>
      <c r="D76" s="3"/>
      <c r="E76">
        <f t="shared" si="14"/>
        <v>502.59106274368531</v>
      </c>
      <c r="F76">
        <f t="shared" si="15"/>
        <v>96.872743519994486</v>
      </c>
      <c r="G76">
        <f t="shared" si="16"/>
        <v>242.80990324794888</v>
      </c>
      <c r="H76">
        <f t="shared" si="17"/>
        <v>51.480886982938323</v>
      </c>
      <c r="I76" t="str">
        <f t="shared" si="18"/>
        <v/>
      </c>
      <c r="J76">
        <f t="shared" si="20"/>
        <v>462.39185653705619</v>
      </c>
      <c r="K76">
        <f t="shared" si="19"/>
        <v>462.39185653705619</v>
      </c>
      <c r="L76" t="str">
        <f t="shared" si="12"/>
        <v/>
      </c>
      <c r="M76" t="str">
        <f t="shared" si="21"/>
        <v/>
      </c>
    </row>
    <row r="77" spans="1:13">
      <c r="A77">
        <f t="shared" si="13"/>
        <v>75</v>
      </c>
      <c r="B77" s="17">
        <v>43250</v>
      </c>
      <c r="C77" s="3"/>
      <c r="D77" s="3"/>
      <c r="E77">
        <f t="shared" si="14"/>
        <v>476.66154092910551</v>
      </c>
      <c r="F77">
        <f t="shared" si="15"/>
        <v>91.874915061550709</v>
      </c>
      <c r="G77">
        <f t="shared" si="16"/>
        <v>224.3359793521941</v>
      </c>
      <c r="H77">
        <f t="shared" si="17"/>
        <v>47.564020432245897</v>
      </c>
      <c r="I77" t="str">
        <f t="shared" si="18"/>
        <v/>
      </c>
      <c r="J77">
        <f t="shared" si="20"/>
        <v>461.31089462930481</v>
      </c>
      <c r="K77">
        <f t="shared" si="19"/>
        <v>461.31089462930481</v>
      </c>
      <c r="L77" t="str">
        <f t="shared" si="12"/>
        <v/>
      </c>
      <c r="M77" t="str">
        <f t="shared" si="21"/>
        <v/>
      </c>
    </row>
    <row r="78" spans="1:13">
      <c r="A78">
        <f t="shared" si="13"/>
        <v>76</v>
      </c>
      <c r="B78" s="17">
        <v>43251</v>
      </c>
      <c r="C78" s="3"/>
      <c r="D78" s="3"/>
      <c r="E78">
        <f t="shared" si="14"/>
        <v>452.06976694048666</v>
      </c>
      <c r="F78">
        <f t="shared" si="15"/>
        <v>87.134933014722961</v>
      </c>
      <c r="G78">
        <f t="shared" si="16"/>
        <v>207.26762359653955</v>
      </c>
      <c r="H78">
        <f t="shared" si="17"/>
        <v>43.945164356412178</v>
      </c>
      <c r="I78" t="str">
        <f t="shared" si="18"/>
        <v/>
      </c>
      <c r="J78">
        <f t="shared" si="20"/>
        <v>460.18976865831075</v>
      </c>
      <c r="K78">
        <f t="shared" si="19"/>
        <v>460.18976865831075</v>
      </c>
      <c r="L78" t="str">
        <f t="shared" si="12"/>
        <v/>
      </c>
      <c r="M78" t="str">
        <f t="shared" si="21"/>
        <v/>
      </c>
    </row>
    <row r="79" spans="1:13">
      <c r="A79">
        <f t="shared" si="13"/>
        <v>77</v>
      </c>
      <c r="B79" s="17">
        <v>43252</v>
      </c>
      <c r="C79" s="3">
        <v>27</v>
      </c>
      <c r="D79" s="3">
        <v>468</v>
      </c>
      <c r="E79">
        <f t="shared" si="14"/>
        <v>455.74672410800122</v>
      </c>
      <c r="F79">
        <f t="shared" si="15"/>
        <v>87.843654189902907</v>
      </c>
      <c r="G79">
        <f t="shared" si="16"/>
        <v>218.49789487807647</v>
      </c>
      <c r="H79">
        <f t="shared" si="17"/>
        <v>46.326221796405306</v>
      </c>
      <c r="I79">
        <f t="shared" si="18"/>
        <v>459.03784969074241</v>
      </c>
      <c r="J79">
        <f t="shared" si="20"/>
        <v>458.51743239349759</v>
      </c>
      <c r="K79">
        <f t="shared" si="19"/>
        <v>459.03784969074241</v>
      </c>
      <c r="L79">
        <f t="shared" si="12"/>
        <v>-8.9621503092575949</v>
      </c>
      <c r="M79">
        <f t="shared" si="21"/>
        <v>1.9149893823199988</v>
      </c>
    </row>
    <row r="80" spans="1:13">
      <c r="A80">
        <f t="shared" si="13"/>
        <v>78</v>
      </c>
      <c r="B80" s="17">
        <v>43253</v>
      </c>
      <c r="C80" s="3"/>
      <c r="D80" s="3"/>
      <c r="E80">
        <f t="shared" si="14"/>
        <v>432.23398084478015</v>
      </c>
      <c r="F80">
        <f t="shared" si="15"/>
        <v>83.311651700333954</v>
      </c>
      <c r="G80">
        <f t="shared" si="16"/>
        <v>201.87372334567291</v>
      </c>
      <c r="H80">
        <f t="shared" si="17"/>
        <v>42.80154226564207</v>
      </c>
      <c r="I80" t="str">
        <f t="shared" si="18"/>
        <v/>
      </c>
      <c r="J80">
        <f t="shared" si="20"/>
        <v>457.51010943469191</v>
      </c>
      <c r="K80">
        <f t="shared" si="19"/>
        <v>457.51010943469191</v>
      </c>
      <c r="L80" t="str">
        <f t="shared" si="12"/>
        <v/>
      </c>
      <c r="M80" t="str">
        <f t="shared" si="21"/>
        <v/>
      </c>
    </row>
    <row r="81" spans="1:13">
      <c r="A81">
        <f t="shared" si="13"/>
        <v>79</v>
      </c>
      <c r="B81" s="17">
        <v>43254</v>
      </c>
      <c r="C81" s="3"/>
      <c r="D81" s="3"/>
      <c r="E81">
        <f t="shared" si="14"/>
        <v>409.93429972006197</v>
      </c>
      <c r="F81">
        <f t="shared" si="15"/>
        <v>79.013462873856199</v>
      </c>
      <c r="G81">
        <f t="shared" si="16"/>
        <v>186.51438358335571</v>
      </c>
      <c r="H81">
        <f t="shared" si="17"/>
        <v>39.545034092542735</v>
      </c>
      <c r="I81" t="str">
        <f t="shared" si="18"/>
        <v/>
      </c>
      <c r="J81">
        <f t="shared" si="20"/>
        <v>456.46842878131349</v>
      </c>
      <c r="K81">
        <f t="shared" si="19"/>
        <v>456.46842878131349</v>
      </c>
      <c r="L81" t="str">
        <f t="shared" si="12"/>
        <v/>
      </c>
      <c r="M81" t="str">
        <f t="shared" si="21"/>
        <v/>
      </c>
    </row>
    <row r="82" spans="1:13">
      <c r="A82">
        <f t="shared" si="13"/>
        <v>80</v>
      </c>
      <c r="B82" s="17">
        <v>43255</v>
      </c>
      <c r="C82" s="3"/>
      <c r="D82" s="3"/>
      <c r="E82">
        <f t="shared" si="14"/>
        <v>388.78509680923207</v>
      </c>
      <c r="F82">
        <f t="shared" si="15"/>
        <v>74.937024868674243</v>
      </c>
      <c r="G82">
        <f t="shared" si="16"/>
        <v>172.32364225982761</v>
      </c>
      <c r="H82">
        <f t="shared" si="17"/>
        <v>36.536293754902353</v>
      </c>
      <c r="I82" t="str">
        <f t="shared" si="18"/>
        <v/>
      </c>
      <c r="J82">
        <f t="shared" si="20"/>
        <v>455.40073111377188</v>
      </c>
      <c r="K82">
        <f t="shared" si="19"/>
        <v>455.40073111377188</v>
      </c>
      <c r="L82" t="str">
        <f t="shared" si="12"/>
        <v/>
      </c>
      <c r="M82" t="str">
        <f t="shared" si="21"/>
        <v/>
      </c>
    </row>
    <row r="83" spans="1:13">
      <c r="A83">
        <f t="shared" si="13"/>
        <v>81</v>
      </c>
      <c r="B83" s="17">
        <v>43256</v>
      </c>
      <c r="C83" s="3"/>
      <c r="D83" s="3"/>
      <c r="E83">
        <f t="shared" si="14"/>
        <v>368.72701699805231</v>
      </c>
      <c r="F83">
        <f t="shared" si="15"/>
        <v>71.070897185375301</v>
      </c>
      <c r="G83">
        <f t="shared" si="16"/>
        <v>159.21258785074752</v>
      </c>
      <c r="H83">
        <f t="shared" si="17"/>
        <v>33.756470110016863</v>
      </c>
      <c r="I83" t="str">
        <f t="shared" si="18"/>
        <v/>
      </c>
      <c r="J83">
        <f t="shared" si="20"/>
        <v>454.31442707535848</v>
      </c>
      <c r="K83">
        <f t="shared" si="19"/>
        <v>454.31442707535848</v>
      </c>
      <c r="L83" t="str">
        <f t="shared" si="12"/>
        <v/>
      </c>
      <c r="M83" t="str">
        <f t="shared" si="21"/>
        <v/>
      </c>
    </row>
    <row r="84" spans="1:13">
      <c r="A84">
        <f t="shared" si="13"/>
        <v>82</v>
      </c>
      <c r="B84" s="17">
        <v>43257</v>
      </c>
      <c r="C84" s="3"/>
      <c r="D84" s="3"/>
      <c r="E84">
        <f t="shared" si="14"/>
        <v>349.7037674028802</v>
      </c>
      <c r="F84">
        <f t="shared" si="15"/>
        <v>67.404229559234551</v>
      </c>
      <c r="G84">
        <f t="shared" si="16"/>
        <v>147.09907356711739</v>
      </c>
      <c r="H84">
        <f t="shared" si="17"/>
        <v>31.188146283599622</v>
      </c>
      <c r="I84" t="str">
        <f t="shared" si="18"/>
        <v/>
      </c>
      <c r="J84">
        <f t="shared" si="20"/>
        <v>453.2160832756349</v>
      </c>
      <c r="K84">
        <f t="shared" si="19"/>
        <v>453.2160832756349</v>
      </c>
      <c r="L84" t="str">
        <f t="shared" si="12"/>
        <v/>
      </c>
      <c r="M84" t="str">
        <f t="shared" si="21"/>
        <v/>
      </c>
    </row>
    <row r="85" spans="1:13">
      <c r="A85">
        <f t="shared" si="13"/>
        <v>83</v>
      </c>
      <c r="B85" s="17">
        <v>43258</v>
      </c>
      <c r="C85" s="3"/>
      <c r="D85" s="3"/>
      <c r="E85">
        <f t="shared" si="14"/>
        <v>331.66195938502034</v>
      </c>
      <c r="F85">
        <f t="shared" si="15"/>
        <v>63.926731509010665</v>
      </c>
      <c r="G85">
        <f t="shared" si="16"/>
        <v>135.90720266784871</v>
      </c>
      <c r="H85">
        <f t="shared" si="17"/>
        <v>28.815230545049513</v>
      </c>
      <c r="I85" t="str">
        <f t="shared" si="18"/>
        <v/>
      </c>
      <c r="J85">
        <f t="shared" si="20"/>
        <v>452.11150096396113</v>
      </c>
      <c r="K85">
        <f t="shared" si="19"/>
        <v>452.11150096396113</v>
      </c>
      <c r="L85" t="str">
        <f t="shared" si="12"/>
        <v/>
      </c>
      <c r="M85" t="str">
        <f t="shared" si="21"/>
        <v/>
      </c>
    </row>
    <row r="86" spans="1:13">
      <c r="A86">
        <f t="shared" si="13"/>
        <v>84</v>
      </c>
      <c r="B86" s="17">
        <v>43259</v>
      </c>
      <c r="C86" s="3"/>
      <c r="D86" s="3"/>
      <c r="E86">
        <f t="shared" si="14"/>
        <v>314.55095871582228</v>
      </c>
      <c r="F86">
        <f t="shared" si="15"/>
        <v>60.628643456770412</v>
      </c>
      <c r="G86">
        <f t="shared" si="16"/>
        <v>125.56685293175545</v>
      </c>
      <c r="H86">
        <f t="shared" si="17"/>
        <v>26.622855485354041</v>
      </c>
      <c r="I86" t="str">
        <f t="shared" si="18"/>
        <v/>
      </c>
      <c r="J86">
        <f t="shared" si="20"/>
        <v>451.0057879714164</v>
      </c>
      <c r="K86">
        <f t="shared" si="19"/>
        <v>451.0057879714164</v>
      </c>
      <c r="L86" t="str">
        <f t="shared" si="12"/>
        <v/>
      </c>
      <c r="M86" t="str">
        <f t="shared" si="21"/>
        <v/>
      </c>
    </row>
    <row r="87" spans="1:13">
      <c r="A87">
        <f t="shared" si="13"/>
        <v>85</v>
      </c>
      <c r="B87" s="17">
        <v>43260</v>
      </c>
      <c r="C87" s="3"/>
      <c r="D87" s="3"/>
      <c r="E87">
        <f t="shared" si="14"/>
        <v>298.32274347201394</v>
      </c>
      <c r="F87">
        <f t="shared" si="15"/>
        <v>57.500709337690296</v>
      </c>
      <c r="G87">
        <f t="shared" si="16"/>
        <v>116.01323730957107</v>
      </c>
      <c r="H87">
        <f t="shared" si="17"/>
        <v>24.59728486593054</v>
      </c>
      <c r="I87" t="str">
        <f t="shared" si="18"/>
        <v/>
      </c>
      <c r="J87">
        <f t="shared" si="20"/>
        <v>449.90342447175976</v>
      </c>
      <c r="K87">
        <f t="shared" si="19"/>
        <v>449.90342447175976</v>
      </c>
      <c r="L87" t="str">
        <f t="shared" si="12"/>
        <v/>
      </c>
      <c r="M87" t="str">
        <f t="shared" si="21"/>
        <v/>
      </c>
    </row>
    <row r="88" spans="1:13">
      <c r="A88">
        <f t="shared" si="13"/>
        <v>86</v>
      </c>
      <c r="B88" s="17">
        <v>43261</v>
      </c>
      <c r="C88" s="3"/>
      <c r="D88" s="3"/>
      <c r="E88">
        <f t="shared" si="14"/>
        <v>282.93176926245502</v>
      </c>
      <c r="F88">
        <f t="shared" si="15"/>
        <v>54.534150622964752</v>
      </c>
      <c r="G88">
        <f t="shared" si="16"/>
        <v>107.18649800327277</v>
      </c>
      <c r="H88">
        <f t="shared" si="17"/>
        <v>22.725827554770643</v>
      </c>
      <c r="I88" t="str">
        <f t="shared" si="18"/>
        <v/>
      </c>
      <c r="J88">
        <f t="shared" si="20"/>
        <v>448.80832306819411</v>
      </c>
      <c r="K88">
        <f t="shared" si="19"/>
        <v>448.80832306819411</v>
      </c>
      <c r="L88" t="str">
        <f t="shared" si="12"/>
        <v/>
      </c>
      <c r="M88" t="str">
        <f t="shared" si="21"/>
        <v/>
      </c>
    </row>
    <row r="89" spans="1:13">
      <c r="A89">
        <f t="shared" si="13"/>
        <v>87</v>
      </c>
      <c r="B89" s="17">
        <v>43262</v>
      </c>
      <c r="C89" s="3"/>
      <c r="D89" s="3"/>
      <c r="E89">
        <f t="shared" si="14"/>
        <v>268.33484140806956</v>
      </c>
      <c r="F89">
        <f t="shared" si="15"/>
        <v>51.72064168291643</v>
      </c>
      <c r="G89">
        <f t="shared" si="16"/>
        <v>99.031331429433038</v>
      </c>
      <c r="H89">
        <f t="shared" si="17"/>
        <v>20.996758010658354</v>
      </c>
      <c r="I89" t="str">
        <f t="shared" si="18"/>
        <v/>
      </c>
      <c r="J89">
        <f t="shared" si="20"/>
        <v>447.72388367225807</v>
      </c>
      <c r="K89">
        <f t="shared" si="19"/>
        <v>447.72388367225807</v>
      </c>
      <c r="L89" t="str">
        <f t="shared" si="12"/>
        <v/>
      </c>
      <c r="M89" t="str">
        <f t="shared" si="21"/>
        <v/>
      </c>
    </row>
    <row r="90" spans="1:13">
      <c r="A90">
        <f t="shared" si="13"/>
        <v>88</v>
      </c>
      <c r="B90" s="17">
        <v>43263</v>
      </c>
      <c r="C90" s="3"/>
      <c r="D90" s="3"/>
      <c r="E90">
        <f t="shared" si="14"/>
        <v>254.490993716232</v>
      </c>
      <c r="F90">
        <f t="shared" si="15"/>
        <v>49.052286421165213</v>
      </c>
      <c r="G90">
        <f t="shared" si="16"/>
        <v>91.496641716821131</v>
      </c>
      <c r="H90">
        <f t="shared" si="17"/>
        <v>19.399242817258767</v>
      </c>
      <c r="I90" t="str">
        <f t="shared" si="18"/>
        <v/>
      </c>
      <c r="J90">
        <f t="shared" si="20"/>
        <v>446.65304360390644</v>
      </c>
      <c r="K90">
        <f t="shared" si="19"/>
        <v>446.65304360390644</v>
      </c>
      <c r="L90" t="str">
        <f t="shared" si="12"/>
        <v/>
      </c>
      <c r="M90" t="str">
        <f t="shared" si="21"/>
        <v/>
      </c>
    </row>
    <row r="91" spans="1:13">
      <c r="A91">
        <f t="shared" si="13"/>
        <v>89</v>
      </c>
      <c r="B91" s="17">
        <v>43264</v>
      </c>
      <c r="C91" s="3"/>
      <c r="D91" s="3"/>
      <c r="E91">
        <f t="shared" si="14"/>
        <v>241.36137350938714</v>
      </c>
      <c r="F91">
        <f t="shared" si="15"/>
        <v>46.52159611427993</v>
      </c>
      <c r="G91">
        <f t="shared" si="16"/>
        <v>84.535220567257809</v>
      </c>
      <c r="H91">
        <f t="shared" si="17"/>
        <v>17.923272806779661</v>
      </c>
      <c r="I91" t="str">
        <f t="shared" si="18"/>
        <v/>
      </c>
      <c r="J91">
        <f t="shared" si="20"/>
        <v>445.59832330750027</v>
      </c>
      <c r="K91">
        <f t="shared" si="19"/>
        <v>445.59832330750027</v>
      </c>
      <c r="L91" t="str">
        <f t="shared" si="12"/>
        <v/>
      </c>
      <c r="M91" t="str">
        <f t="shared" si="21"/>
        <v/>
      </c>
    </row>
    <row r="92" spans="1:13">
      <c r="A92">
        <f t="shared" si="13"/>
        <v>90</v>
      </c>
      <c r="B92" s="17">
        <v>43265</v>
      </c>
      <c r="C92" s="3"/>
      <c r="D92" s="3"/>
      <c r="E92">
        <f t="shared" si="14"/>
        <v>228.90913258523784</v>
      </c>
      <c r="F92">
        <f t="shared" si="15"/>
        <v>44.12146839471982</v>
      </c>
      <c r="G92">
        <f t="shared" si="16"/>
        <v>78.103451473904087</v>
      </c>
      <c r="H92">
        <f t="shared" si="17"/>
        <v>16.559600347929507</v>
      </c>
      <c r="I92" t="str">
        <f t="shared" si="18"/>
        <v/>
      </c>
      <c r="J92">
        <f t="shared" si="20"/>
        <v>444.56186804679032</v>
      </c>
      <c r="K92">
        <f t="shared" si="19"/>
        <v>444.56186804679032</v>
      </c>
      <c r="L92" t="str">
        <f t="shared" si="12"/>
        <v/>
      </c>
      <c r="M92" t="str">
        <f t="shared" si="21"/>
        <v/>
      </c>
    </row>
    <row r="93" spans="1:13">
      <c r="A93">
        <f t="shared" si="13"/>
        <v>91</v>
      </c>
      <c r="B93" s="17">
        <v>43266</v>
      </c>
      <c r="C93" s="3"/>
      <c r="D93" s="3"/>
      <c r="E93">
        <f t="shared" si="14"/>
        <v>217.099323802481</v>
      </c>
      <c r="F93">
        <f t="shared" si="15"/>
        <v>41.845167318081629</v>
      </c>
      <c r="G93">
        <f t="shared" si="16"/>
        <v>72.161036443775501</v>
      </c>
      <c r="H93">
        <f t="shared" si="17"/>
        <v>15.29968140525208</v>
      </c>
      <c r="I93" t="str">
        <f t="shared" si="18"/>
        <v/>
      </c>
      <c r="J93">
        <f t="shared" si="20"/>
        <v>443.54548591282952</v>
      </c>
      <c r="K93">
        <f t="shared" si="19"/>
        <v>443.54548591282952</v>
      </c>
      <c r="L93" t="str">
        <f t="shared" si="12"/>
        <v/>
      </c>
      <c r="M93" t="str">
        <f t="shared" si="21"/>
        <v/>
      </c>
    </row>
    <row r="94" spans="1:13">
      <c r="A94">
        <f t="shared" si="13"/>
        <v>92</v>
      </c>
      <c r="B94" s="17">
        <v>43267</v>
      </c>
      <c r="C94" s="3"/>
      <c r="D94" s="3"/>
      <c r="E94">
        <f t="shared" si="14"/>
        <v>205.89880300185982</v>
      </c>
      <c r="F94">
        <f t="shared" si="15"/>
        <v>39.686304458711035</v>
      </c>
      <c r="G94">
        <f t="shared" si="16"/>
        <v>66.670743512272693</v>
      </c>
      <c r="H94">
        <f t="shared" si="17"/>
        <v>14.135622006812742</v>
      </c>
      <c r="I94" t="str">
        <f t="shared" si="18"/>
        <v/>
      </c>
      <c r="J94">
        <f t="shared" si="20"/>
        <v>442.5506824518983</v>
      </c>
      <c r="K94">
        <f t="shared" si="19"/>
        <v>442.5506824518983</v>
      </c>
      <c r="L94" t="str">
        <f t="shared" si="12"/>
        <v/>
      </c>
      <c r="M94" t="str">
        <f t="shared" si="21"/>
        <v/>
      </c>
    </row>
    <row r="95" spans="1:13">
      <c r="A95">
        <f t="shared" si="13"/>
        <v>93</v>
      </c>
      <c r="B95" s="17">
        <v>43268</v>
      </c>
      <c r="C95" s="3"/>
      <c r="D95" s="3"/>
      <c r="E95">
        <f t="shared" si="14"/>
        <v>195.27613598727476</v>
      </c>
      <c r="F95">
        <f t="shared" si="15"/>
        <v>37.638820980623393</v>
      </c>
      <c r="G95">
        <f t="shared" si="16"/>
        <v>61.598173467790716</v>
      </c>
      <c r="H95">
        <f t="shared" si="17"/>
        <v>13.060128784831809</v>
      </c>
      <c r="I95" t="str">
        <f t="shared" si="18"/>
        <v/>
      </c>
      <c r="J95">
        <f t="shared" si="20"/>
        <v>441.57869219579158</v>
      </c>
      <c r="K95">
        <f t="shared" si="19"/>
        <v>441.57869219579158</v>
      </c>
      <c r="L95" t="str">
        <f t="shared" si="12"/>
        <v/>
      </c>
      <c r="M95" t="str">
        <f t="shared" si="21"/>
        <v/>
      </c>
    </row>
    <row r="96" spans="1:13">
      <c r="A96">
        <f t="shared" si="13"/>
        <v>94</v>
      </c>
      <c r="B96" s="17">
        <v>43269</v>
      </c>
      <c r="C96" s="3"/>
      <c r="D96" s="3"/>
      <c r="E96">
        <f t="shared" si="14"/>
        <v>185.20151030589616</v>
      </c>
      <c r="F96">
        <f t="shared" si="15"/>
        <v>35.696970633416043</v>
      </c>
      <c r="G96">
        <f t="shared" si="16"/>
        <v>56.91154432482935</v>
      </c>
      <c r="H96">
        <f t="shared" si="17"/>
        <v>12.066463279379336</v>
      </c>
      <c r="I96" t="str">
        <f t="shared" si="18"/>
        <v/>
      </c>
      <c r="J96">
        <f t="shared" si="20"/>
        <v>440.63050735403675</v>
      </c>
      <c r="K96">
        <f t="shared" si="19"/>
        <v>440.63050735403675</v>
      </c>
      <c r="L96" t="str">
        <f t="shared" si="12"/>
        <v/>
      </c>
      <c r="M96" t="str">
        <f t="shared" si="21"/>
        <v/>
      </c>
    </row>
    <row r="97" spans="1:13">
      <c r="A97">
        <f t="shared" si="13"/>
        <v>95</v>
      </c>
      <c r="B97" s="17">
        <v>43270</v>
      </c>
      <c r="C97" s="3"/>
      <c r="D97" s="3"/>
      <c r="E97">
        <f t="shared" si="14"/>
        <v>175.64665157968975</v>
      </c>
      <c r="F97">
        <f t="shared" si="15"/>
        <v>33.855303625450119</v>
      </c>
      <c r="G97">
        <f t="shared" si="16"/>
        <v>52.581492195229259</v>
      </c>
      <c r="H97">
        <f t="shared" si="17"/>
        <v>11.148399718822908</v>
      </c>
      <c r="I97" t="str">
        <f t="shared" si="18"/>
        <v/>
      </c>
      <c r="J97">
        <f t="shared" si="20"/>
        <v>439.70690390662719</v>
      </c>
      <c r="K97">
        <f t="shared" si="19"/>
        <v>439.70690390662719</v>
      </c>
      <c r="L97" t="str">
        <f t="shared" si="12"/>
        <v/>
      </c>
      <c r="M97" t="str">
        <f t="shared" si="21"/>
        <v/>
      </c>
    </row>
    <row r="98" spans="1:13">
      <c r="A98">
        <f t="shared" si="13"/>
        <v>96</v>
      </c>
      <c r="B98" s="17">
        <v>43271</v>
      </c>
      <c r="C98" s="3"/>
      <c r="D98" s="3"/>
      <c r="E98">
        <f t="shared" si="14"/>
        <v>166.58474415354007</v>
      </c>
      <c r="F98">
        <f t="shared" si="15"/>
        <v>32.108651329042253</v>
      </c>
      <c r="G98">
        <f t="shared" si="16"/>
        <v>48.580887309900739</v>
      </c>
      <c r="H98">
        <f t="shared" si="17"/>
        <v>10.300186012503547</v>
      </c>
      <c r="I98" t="str">
        <f t="shared" si="18"/>
        <v/>
      </c>
      <c r="J98">
        <f t="shared" si="20"/>
        <v>438.80846531653867</v>
      </c>
      <c r="K98">
        <f t="shared" si="19"/>
        <v>438.80846531653867</v>
      </c>
      <c r="L98" t="str">
        <f t="shared" si="12"/>
        <v/>
      </c>
      <c r="M98" t="str">
        <f t="shared" si="21"/>
        <v/>
      </c>
    </row>
    <row r="99" spans="1:13">
      <c r="A99">
        <f t="shared" si="13"/>
        <v>97</v>
      </c>
      <c r="B99" s="17">
        <v>43272</v>
      </c>
      <c r="C99" s="3"/>
      <c r="D99" s="3"/>
      <c r="E99">
        <f t="shared" si="14"/>
        <v>157.99035583727135</v>
      </c>
      <c r="F99">
        <f t="shared" si="15"/>
        <v>30.452111774741159</v>
      </c>
      <c r="G99">
        <f t="shared" si="16"/>
        <v>44.884664038336432</v>
      </c>
      <c r="H99">
        <f t="shared" si="17"/>
        <v>9.5165077112408643</v>
      </c>
      <c r="I99" t="str">
        <f t="shared" si="18"/>
        <v/>
      </c>
      <c r="J99">
        <f t="shared" si="20"/>
        <v>437.93560406350031</v>
      </c>
      <c r="K99">
        <f t="shared" si="19"/>
        <v>437.93560406350031</v>
      </c>
      <c r="L99" t="str">
        <f t="shared" si="12"/>
        <v/>
      </c>
      <c r="M99" t="str">
        <f t="shared" si="21"/>
        <v/>
      </c>
    </row>
    <row r="100" spans="1:13">
      <c r="A100">
        <f t="shared" si="13"/>
        <v>98</v>
      </c>
      <c r="B100" s="17">
        <v>43273</v>
      </c>
      <c r="C100" s="3"/>
      <c r="D100" s="3"/>
      <c r="E100">
        <f t="shared" si="14"/>
        <v>149.83936653035451</v>
      </c>
      <c r="F100">
        <f t="shared" si="15"/>
        <v>28.881035893979103</v>
      </c>
      <c r="G100">
        <f t="shared" si="16"/>
        <v>41.469663840902129</v>
      </c>
      <c r="H100">
        <f t="shared" si="17"/>
        <v>8.79245470986349</v>
      </c>
      <c r="I100" t="str">
        <f t="shared" si="18"/>
        <v/>
      </c>
      <c r="J100">
        <f t="shared" si="20"/>
        <v>437.08858118411564</v>
      </c>
      <c r="K100">
        <f t="shared" si="19"/>
        <v>437.08858118411564</v>
      </c>
      <c r="L100" t="str">
        <f t="shared" si="12"/>
        <v/>
      </c>
      <c r="M100" t="str">
        <f t="shared" si="21"/>
        <v/>
      </c>
    </row>
    <row r="101" spans="1:13">
      <c r="A101">
        <f t="shared" si="13"/>
        <v>99</v>
      </c>
      <c r="B101" s="17">
        <v>43274</v>
      </c>
      <c r="C101" s="3"/>
      <c r="D101" s="3"/>
      <c r="E101">
        <f t="shared" si="14"/>
        <v>142.10890052898617</v>
      </c>
      <c r="F101">
        <f t="shared" si="15"/>
        <v>27.391014471488134</v>
      </c>
      <c r="G101">
        <f t="shared" si="16"/>
        <v>38.314490169929414</v>
      </c>
      <c r="H101">
        <f t="shared" si="17"/>
        <v>8.1234904831407437</v>
      </c>
      <c r="I101" t="str">
        <f t="shared" si="18"/>
        <v/>
      </c>
      <c r="J101">
        <f t="shared" si="20"/>
        <v>436.26752398834736</v>
      </c>
      <c r="K101">
        <f t="shared" si="19"/>
        <v>436.26752398834736</v>
      </c>
      <c r="L101" t="str">
        <f t="shared" si="12"/>
        <v/>
      </c>
      <c r="M101" t="str">
        <f t="shared" si="21"/>
        <v/>
      </c>
    </row>
    <row r="102" spans="1:13">
      <c r="A102">
        <f t="shared" si="13"/>
        <v>100</v>
      </c>
      <c r="B102" s="17">
        <v>43275</v>
      </c>
      <c r="C102" s="3"/>
      <c r="D102" s="3"/>
      <c r="E102">
        <f t="shared" si="14"/>
        <v>134.77726232555972</v>
      </c>
      <c r="F102">
        <f t="shared" si="15"/>
        <v>25.977865770863239</v>
      </c>
      <c r="G102">
        <f t="shared" si="16"/>
        <v>35.399374410498787</v>
      </c>
      <c r="H102">
        <f t="shared" si="17"/>
        <v>7.505423662364568</v>
      </c>
      <c r="I102" t="str">
        <f t="shared" si="18"/>
        <v/>
      </c>
      <c r="J102">
        <f t="shared" si="20"/>
        <v>435.47244210849863</v>
      </c>
      <c r="K102">
        <f t="shared" si="19"/>
        <v>435.47244210849863</v>
      </c>
      <c r="L102" t="str">
        <f t="shared" si="12"/>
        <v/>
      </c>
      <c r="M102" t="str">
        <f t="shared" si="21"/>
        <v/>
      </c>
    </row>
    <row r="103" spans="1:13">
      <c r="A103">
        <f t="shared" si="13"/>
        <v>101</v>
      </c>
      <c r="B103" s="17">
        <v>43276</v>
      </c>
      <c r="C103" s="3"/>
      <c r="D103" s="3"/>
      <c r="E103">
        <f t="shared" si="14"/>
        <v>127.82387572035023</v>
      </c>
      <c r="F103">
        <f t="shared" si="15"/>
        <v>24.637623798543594</v>
      </c>
      <c r="G103">
        <f t="shared" si="16"/>
        <v>32.70605202097056</v>
      </c>
      <c r="H103">
        <f t="shared" si="17"/>
        <v>6.9343817744958898</v>
      </c>
      <c r="I103" t="str">
        <f t="shared" si="18"/>
        <v/>
      </c>
      <c r="J103">
        <f t="shared" si="20"/>
        <v>434.70324202404771</v>
      </c>
      <c r="K103">
        <f t="shared" si="19"/>
        <v>434.70324202404771</v>
      </c>
      <c r="L103" t="str">
        <f t="shared" si="12"/>
        <v/>
      </c>
      <c r="M103" t="str">
        <f t="shared" si="21"/>
        <v/>
      </c>
    </row>
    <row r="104" spans="1:13">
      <c r="A104">
        <f t="shared" si="13"/>
        <v>102</v>
      </c>
      <c r="B104" s="17">
        <v>43277</v>
      </c>
      <c r="C104" s="3"/>
      <c r="D104" s="3"/>
      <c r="E104">
        <f t="shared" si="14"/>
        <v>121.22922607453019</v>
      </c>
      <c r="F104">
        <f t="shared" si="15"/>
        <v>23.366527173274815</v>
      </c>
      <c r="G104">
        <f t="shared" si="16"/>
        <v>30.217648097226931</v>
      </c>
      <c r="H104">
        <f t="shared" si="17"/>
        <v>6.4067869793390813</v>
      </c>
      <c r="I104" t="str">
        <f t="shared" si="18"/>
        <v/>
      </c>
      <c r="J104">
        <f t="shared" si="20"/>
        <v>433.95974019393572</v>
      </c>
      <c r="K104">
        <f t="shared" si="19"/>
        <v>433.95974019393572</v>
      </c>
      <c r="L104" t="str">
        <f t="shared" si="12"/>
        <v/>
      </c>
      <c r="M104" t="str">
        <f t="shared" si="21"/>
        <v/>
      </c>
    </row>
    <row r="105" spans="1:13">
      <c r="A105">
        <f t="shared" si="13"/>
        <v>103</v>
      </c>
      <c r="B105" s="17">
        <v>43278</v>
      </c>
      <c r="C105" s="3"/>
      <c r="D105" s="3"/>
      <c r="E105">
        <f t="shared" si="14"/>
        <v>114.9748055424499</v>
      </c>
      <c r="F105">
        <f t="shared" si="15"/>
        <v>22.161008569814506</v>
      </c>
      <c r="G105">
        <f t="shared" si="16"/>
        <v>27.918571643632632</v>
      </c>
      <c r="H105">
        <f t="shared" si="17"/>
        <v>5.9193336527267837</v>
      </c>
      <c r="I105" t="str">
        <f t="shared" si="18"/>
        <v/>
      </c>
      <c r="J105">
        <f t="shared" si="20"/>
        <v>433.24167491708772</v>
      </c>
      <c r="K105">
        <f t="shared" si="19"/>
        <v>433.24167491708772</v>
      </c>
      <c r="L105" t="str">
        <f t="shared" si="12"/>
        <v/>
      </c>
      <c r="M105" t="str">
        <f t="shared" si="21"/>
        <v/>
      </c>
    </row>
    <row r="106" spans="1:13">
      <c r="A106">
        <f t="shared" si="13"/>
        <v>104</v>
      </c>
      <c r="B106" s="17">
        <v>43279</v>
      </c>
      <c r="C106" s="3"/>
      <c r="D106" s="3"/>
      <c r="E106">
        <f t="shared" si="14"/>
        <v>109.04306112947688</v>
      </c>
      <c r="F106">
        <f t="shared" si="15"/>
        <v>21.017684707254805</v>
      </c>
      <c r="G106">
        <f t="shared" si="16"/>
        <v>25.794417888272971</v>
      </c>
      <c r="H106">
        <f t="shared" si="17"/>
        <v>5.4689676752633893</v>
      </c>
      <c r="I106" t="str">
        <f t="shared" si="18"/>
        <v/>
      </c>
      <c r="J106">
        <f t="shared" si="20"/>
        <v>432.54871703199143</v>
      </c>
      <c r="K106">
        <f t="shared" si="19"/>
        <v>432.54871703199143</v>
      </c>
      <c r="L106" t="str">
        <f t="shared" si="12"/>
        <v/>
      </c>
      <c r="M106" t="str">
        <f t="shared" si="21"/>
        <v/>
      </c>
    </row>
    <row r="107" spans="1:13">
      <c r="A107">
        <f t="shared" si="13"/>
        <v>105</v>
      </c>
      <c r="B107" s="17">
        <v>43280</v>
      </c>
      <c r="C107" s="3"/>
      <c r="D107" s="3"/>
      <c r="E107">
        <f t="shared" si="14"/>
        <v>103.41734542961916</v>
      </c>
      <c r="F107">
        <f t="shared" si="15"/>
        <v>19.933346853864332</v>
      </c>
      <c r="G107">
        <f t="shared" si="16"/>
        <v>23.831878030429358</v>
      </c>
      <c r="H107">
        <f t="shared" si="17"/>
        <v>5.0528672968616597</v>
      </c>
      <c r="I107" t="str">
        <f t="shared" si="18"/>
        <v/>
      </c>
      <c r="J107">
        <f t="shared" si="20"/>
        <v>431.88047955700267</v>
      </c>
      <c r="K107">
        <f t="shared" si="19"/>
        <v>431.88047955700267</v>
      </c>
      <c r="L107" t="str">
        <f t="shared" si="12"/>
        <v/>
      </c>
      <c r="M107" t="str">
        <f t="shared" si="21"/>
        <v/>
      </c>
    </row>
    <row r="108" spans="1:13">
      <c r="A108">
        <f t="shared" si="13"/>
        <v>106</v>
      </c>
      <c r="B108" s="17">
        <v>43281</v>
      </c>
      <c r="C108" s="3"/>
      <c r="D108" s="3"/>
      <c r="E108">
        <f t="shared" si="14"/>
        <v>98.081869904677717</v>
      </c>
      <c r="F108">
        <f t="shared" si="15"/>
        <v>18.904951821801351</v>
      </c>
      <c r="G108">
        <f t="shared" si="16"/>
        <v>22.018655854818686</v>
      </c>
      <c r="H108">
        <f t="shared" si="17"/>
        <v>4.6684254571799864</v>
      </c>
      <c r="I108" t="str">
        <f t="shared" si="18"/>
        <v/>
      </c>
      <c r="J108">
        <f t="shared" si="20"/>
        <v>431.2365263646214</v>
      </c>
      <c r="K108">
        <f t="shared" si="19"/>
        <v>431.2365263646214</v>
      </c>
      <c r="L108" t="str">
        <f t="shared" si="12"/>
        <v/>
      </c>
      <c r="M108" t="str">
        <f t="shared" si="21"/>
        <v/>
      </c>
    </row>
    <row r="109" spans="1:13">
      <c r="A109">
        <f t="shared" si="13"/>
        <v>107</v>
      </c>
      <c r="B109" s="17">
        <v>43282</v>
      </c>
      <c r="C109" s="3"/>
      <c r="D109" s="3"/>
      <c r="E109">
        <f t="shared" si="14"/>
        <v>93.021660573806415</v>
      </c>
      <c r="F109">
        <f t="shared" si="15"/>
        <v>17.929613426424886</v>
      </c>
      <c r="G109">
        <f t="shared" si="16"/>
        <v>20.343390690146403</v>
      </c>
      <c r="H109">
        <f t="shared" si="17"/>
        <v>4.3132334511896957</v>
      </c>
      <c r="I109" t="str">
        <f t="shared" si="18"/>
        <v/>
      </c>
      <c r="J109">
        <f t="shared" si="20"/>
        <v>430.61637997523519</v>
      </c>
      <c r="K109">
        <f t="shared" si="19"/>
        <v>430.61637997523519</v>
      </c>
      <c r="L109" t="str">
        <f t="shared" si="12"/>
        <v/>
      </c>
      <c r="M109" t="str">
        <f t="shared" si="21"/>
        <v/>
      </c>
    </row>
    <row r="110" spans="1:13">
      <c r="A110">
        <f t="shared" si="13"/>
        <v>108</v>
      </c>
      <c r="B110" s="17">
        <v>43283</v>
      </c>
      <c r="C110" s="3"/>
      <c r="D110" s="3"/>
      <c r="E110">
        <f t="shared" si="14"/>
        <v>88.222515989122385</v>
      </c>
      <c r="F110">
        <f t="shared" si="15"/>
        <v>17.004594386234427</v>
      </c>
      <c r="G110">
        <f t="shared" si="16"/>
        <v>18.79558622927318</v>
      </c>
      <c r="H110">
        <f t="shared" si="17"/>
        <v>3.9850658375296657</v>
      </c>
      <c r="I110" t="str">
        <f t="shared" si="18"/>
        <v/>
      </c>
      <c r="J110">
        <f t="shared" si="20"/>
        <v>430.01952854870478</v>
      </c>
      <c r="K110">
        <f t="shared" si="19"/>
        <v>430.01952854870478</v>
      </c>
      <c r="L110" t="str">
        <f t="shared" si="12"/>
        <v/>
      </c>
      <c r="M110" t="str">
        <f t="shared" si="21"/>
        <v/>
      </c>
    </row>
    <row r="111" spans="1:13">
      <c r="A111">
        <f t="shared" si="13"/>
        <v>109</v>
      </c>
      <c r="B111" s="17">
        <v>43284</v>
      </c>
      <c r="C111" s="3"/>
      <c r="D111" s="3"/>
      <c r="E111">
        <f t="shared" si="14"/>
        <v>83.670967379425576</v>
      </c>
      <c r="F111">
        <f t="shared" si="15"/>
        <v>16.127298640705401</v>
      </c>
      <c r="G111">
        <f t="shared" si="16"/>
        <v>17.365544765020744</v>
      </c>
      <c r="H111">
        <f t="shared" si="17"/>
        <v>3.681866495092148</v>
      </c>
      <c r="I111" t="str">
        <f t="shared" si="18"/>
        <v/>
      </c>
      <c r="J111">
        <f t="shared" si="20"/>
        <v>429.44543214561327</v>
      </c>
      <c r="K111">
        <f t="shared" si="19"/>
        <v>429.44543214561327</v>
      </c>
      <c r="L111" t="str">
        <f t="shared" si="12"/>
        <v/>
      </c>
      <c r="M111" t="str">
        <f t="shared" si="21"/>
        <v/>
      </c>
    </row>
    <row r="112" spans="1:13">
      <c r="A112">
        <f t="shared" si="13"/>
        <v>110</v>
      </c>
      <c r="B112" s="17">
        <v>43285</v>
      </c>
      <c r="C112" s="3"/>
      <c r="D112" s="3"/>
      <c r="E112">
        <f t="shared" si="14"/>
        <v>79.354240850171209</v>
      </c>
      <c r="F112">
        <f t="shared" si="15"/>
        <v>15.295264064460504</v>
      </c>
      <c r="G112">
        <f t="shared" si="16"/>
        <v>16.044306429573954</v>
      </c>
      <c r="H112">
        <f t="shared" si="17"/>
        <v>3.401735740477895</v>
      </c>
      <c r="I112" t="str">
        <f t="shared" si="18"/>
        <v/>
      </c>
      <c r="J112">
        <f t="shared" si="20"/>
        <v>428.89352832398265</v>
      </c>
      <c r="K112">
        <f t="shared" si="19"/>
        <v>428.89352832398265</v>
      </c>
      <c r="L112" t="str">
        <f t="shared" si="12"/>
        <v/>
      </c>
      <c r="M112" t="str">
        <f t="shared" si="21"/>
        <v/>
      </c>
    </row>
    <row r="113" spans="1:13">
      <c r="A113">
        <f t="shared" si="13"/>
        <v>111</v>
      </c>
      <c r="B113" s="17">
        <v>43286</v>
      </c>
      <c r="C113" s="3"/>
      <c r="D113" s="3"/>
      <c r="E113">
        <f t="shared" si="14"/>
        <v>75.260221533609482</v>
      </c>
      <c r="F113">
        <f t="shared" si="15"/>
        <v>14.506155557329235</v>
      </c>
      <c r="G113">
        <f t="shared" si="16"/>
        <v>14.823593056786008</v>
      </c>
      <c r="H113">
        <f t="shared" si="17"/>
        <v>3.1429184256055098</v>
      </c>
      <c r="I113" t="str">
        <f t="shared" si="18"/>
        <v/>
      </c>
      <c r="J113">
        <f t="shared" si="20"/>
        <v>428.36323713172374</v>
      </c>
      <c r="K113">
        <f t="shared" si="19"/>
        <v>428.36323713172374</v>
      </c>
      <c r="L113" t="str">
        <f t="shared" si="12"/>
        <v/>
      </c>
      <c r="M113" t="str">
        <f t="shared" si="21"/>
        <v/>
      </c>
    </row>
    <row r="114" spans="1:13">
      <c r="A114">
        <f t="shared" si="13"/>
        <v>112</v>
      </c>
      <c r="B114" s="17">
        <v>43287</v>
      </c>
      <c r="C114" s="3"/>
      <c r="D114" s="3"/>
      <c r="E114">
        <f t="shared" si="14"/>
        <v>71.37741958848008</v>
      </c>
      <c r="F114">
        <f t="shared" si="15"/>
        <v>13.757758490902924</v>
      </c>
      <c r="G114">
        <f t="shared" si="16"/>
        <v>13.695756315658288</v>
      </c>
      <c r="H114">
        <f t="shared" si="17"/>
        <v>2.9037929409010799</v>
      </c>
      <c r="I114" t="str">
        <f t="shared" si="18"/>
        <v/>
      </c>
      <c r="J114">
        <f t="shared" si="20"/>
        <v>427.85396555000182</v>
      </c>
      <c r="K114">
        <f t="shared" si="19"/>
        <v>427.85396555000182</v>
      </c>
      <c r="L114" t="str">
        <f t="shared" si="12"/>
        <v/>
      </c>
      <c r="M114" t="str">
        <f t="shared" si="21"/>
        <v/>
      </c>
    </row>
    <row r="115" spans="1:13">
      <c r="A115">
        <f t="shared" si="13"/>
        <v>113</v>
      </c>
      <c r="B115" s="17">
        <v>43288</v>
      </c>
      <c r="C115" s="3"/>
      <c r="D115" s="3"/>
      <c r="E115">
        <f t="shared" si="14"/>
        <v>67.694937953839897</v>
      </c>
      <c r="F115">
        <f t="shared" si="15"/>
        <v>13.047972493193059</v>
      </c>
      <c r="G115">
        <f t="shared" si="16"/>
        <v>12.653729790027228</v>
      </c>
      <c r="H115">
        <f t="shared" si="17"/>
        <v>2.6828610551679977</v>
      </c>
      <c r="I115" t="str">
        <f t="shared" si="18"/>
        <v/>
      </c>
      <c r="J115">
        <f t="shared" si="20"/>
        <v>427.36511143802505</v>
      </c>
      <c r="K115">
        <f t="shared" si="19"/>
        <v>427.36511143802505</v>
      </c>
      <c r="L115" t="str">
        <f t="shared" si="12"/>
        <v/>
      </c>
      <c r="M115" t="str">
        <f t="shared" si="21"/>
        <v/>
      </c>
    </row>
    <row r="116" spans="1:13">
      <c r="A116">
        <f t="shared" si="13"/>
        <v>114</v>
      </c>
      <c r="B116" s="17">
        <v>43289</v>
      </c>
      <c r="C116" s="3"/>
      <c r="D116" s="3"/>
      <c r="E116">
        <f t="shared" si="14"/>
        <v>64.202441766525283</v>
      </c>
      <c r="F116">
        <f t="shared" si="15"/>
        <v>12.374805553949592</v>
      </c>
      <c r="G116">
        <f t="shared" si="16"/>
        <v>11.690984704215399</v>
      </c>
      <c r="H116">
        <f t="shared" si="17"/>
        <v>2.4787385284791004</v>
      </c>
      <c r="I116" t="str">
        <f t="shared" si="18"/>
        <v/>
      </c>
      <c r="J116">
        <f t="shared" si="20"/>
        <v>426.89606702547053</v>
      </c>
      <c r="K116">
        <f t="shared" si="19"/>
        <v>426.89606702547053</v>
      </c>
      <c r="L116" t="str">
        <f t="shared" si="12"/>
        <v/>
      </c>
      <c r="M116" t="str">
        <f t="shared" si="21"/>
        <v/>
      </c>
    </row>
    <row r="117" spans="1:13">
      <c r="A117">
        <f t="shared" si="13"/>
        <v>115</v>
      </c>
      <c r="B117" s="17">
        <v>43290</v>
      </c>
      <c r="C117" s="3"/>
      <c r="D117" s="3"/>
      <c r="E117">
        <f t="shared" si="14"/>
        <v>60.890129356419017</v>
      </c>
      <c r="F117">
        <f t="shared" si="15"/>
        <v>11.736368434095832</v>
      </c>
      <c r="G117">
        <f t="shared" si="16"/>
        <v>10.801489017247643</v>
      </c>
      <c r="H117">
        <f t="shared" si="17"/>
        <v>2.2901464392765569</v>
      </c>
      <c r="I117" t="str">
        <f t="shared" si="18"/>
        <v/>
      </c>
      <c r="J117">
        <f t="shared" si="20"/>
        <v>426.44622199481927</v>
      </c>
      <c r="K117">
        <f t="shared" si="19"/>
        <v>426.44622199481927</v>
      </c>
      <c r="L117" t="str">
        <f t="shared" si="12"/>
        <v/>
      </c>
      <c r="M117" t="str">
        <f t="shared" si="21"/>
        <v/>
      </c>
    </row>
    <row r="118" spans="1:13">
      <c r="A118">
        <f t="shared" si="13"/>
        <v>116</v>
      </c>
      <c r="B118" s="17">
        <v>43291</v>
      </c>
      <c r="C118" s="3"/>
      <c r="D118" s="3"/>
      <c r="E118">
        <f t="shared" si="14"/>
        <v>57.748704738120452</v>
      </c>
      <c r="F118">
        <f t="shared" si="15"/>
        <v>11.130869363590014</v>
      </c>
      <c r="G118">
        <f t="shared" si="16"/>
        <v>9.9796696293386802</v>
      </c>
      <c r="H118">
        <f t="shared" si="17"/>
        <v>2.1159031713398062</v>
      </c>
      <c r="I118" t="str">
        <f t="shared" si="18"/>
        <v/>
      </c>
      <c r="J118">
        <f t="shared" si="20"/>
        <v>426.0149661922502</v>
      </c>
      <c r="K118">
        <f t="shared" si="19"/>
        <v>426.0149661922502</v>
      </c>
      <c r="L118" t="str">
        <f t="shared" si="12"/>
        <v/>
      </c>
      <c r="M118" t="str">
        <f t="shared" si="21"/>
        <v/>
      </c>
    </row>
    <row r="119" spans="1:13">
      <c r="A119">
        <f t="shared" si="13"/>
        <v>117</v>
      </c>
      <c r="B119" s="17">
        <v>43292</v>
      </c>
      <c r="C119" s="3"/>
      <c r="D119" s="3"/>
      <c r="E119">
        <f t="shared" si="14"/>
        <v>54.769351521816894</v>
      </c>
      <c r="F119">
        <f t="shared" si="15"/>
        <v>10.556609012833166</v>
      </c>
      <c r="G119">
        <f t="shared" si="16"/>
        <v>9.2203774638584584</v>
      </c>
      <c r="H119">
        <f t="shared" si="17"/>
        <v>1.9549170104162075</v>
      </c>
      <c r="I119" t="str">
        <f t="shared" si="18"/>
        <v/>
      </c>
      <c r="J119">
        <f t="shared" si="20"/>
        <v>425.601692002417</v>
      </c>
      <c r="K119">
        <f t="shared" si="19"/>
        <v>425.601692002417</v>
      </c>
      <c r="L119" t="str">
        <f t="shared" si="12"/>
        <v/>
      </c>
      <c r="M119" t="str">
        <f t="shared" si="21"/>
        <v/>
      </c>
    </row>
    <row r="120" spans="1:13">
      <c r="A120">
        <f t="shared" si="13"/>
        <v>118</v>
      </c>
      <c r="B120" s="17">
        <v>43293</v>
      </c>
      <c r="C120" s="3"/>
      <c r="D120" s="3"/>
      <c r="E120">
        <f t="shared" si="14"/>
        <v>51.943708170137171</v>
      </c>
      <c r="F120">
        <f t="shared" si="15"/>
        <v>10.01197572351054</v>
      </c>
      <c r="G120">
        <f t="shared" si="16"/>
        <v>8.5188552059976992</v>
      </c>
      <c r="H120">
        <f t="shared" si="17"/>
        <v>1.8061793041288896</v>
      </c>
      <c r="I120" t="str">
        <f t="shared" si="18"/>
        <v/>
      </c>
      <c r="J120">
        <f t="shared" si="20"/>
        <v>425.20579641938167</v>
      </c>
      <c r="K120">
        <f t="shared" si="19"/>
        <v>425.20579641938167</v>
      </c>
      <c r="L120" t="str">
        <f t="shared" si="12"/>
        <v/>
      </c>
      <c r="M120" t="str">
        <f t="shared" si="21"/>
        <v/>
      </c>
    </row>
    <row r="121" spans="1:13">
      <c r="A121">
        <f t="shared" ref="A121:A150" si="22">A120+1</f>
        <v>119</v>
      </c>
      <c r="B121" s="17">
        <v>43294</v>
      </c>
      <c r="C121" s="3"/>
      <c r="D121" s="3"/>
      <c r="E121">
        <f t="shared" ref="E121:E150" si="23">(E120*EXP(-1/$O$5)+C121)</f>
        <v>49.263844531545914</v>
      </c>
      <c r="F121">
        <f t="shared" si="15"/>
        <v>9.4954409854819701</v>
      </c>
      <c r="G121">
        <f t="shared" ref="G121:G150" si="24">(G120*EXP(-1/$O$6)+C121)</f>
        <v>7.8707074960015033</v>
      </c>
      <c r="H121">
        <f t="shared" si="17"/>
        <v>1.6687581423054734</v>
      </c>
      <c r="I121" t="str">
        <f t="shared" ref="I121:I150" si="25">IF(ISBLANK(D121),"",($O$2+((E120*EXP(-1/$O$5))*$O$3)-((G120*EXP(-1/$O$6))*$O$4)))</f>
        <v/>
      </c>
      <c r="J121">
        <f t="shared" ref="J121:J150" si="26">$O$2+F121-H121</f>
        <v>424.82668284317651</v>
      </c>
      <c r="K121">
        <f t="shared" ref="K121:K150" si="27">IF(I121="",J121,I121)</f>
        <v>424.82668284317651</v>
      </c>
      <c r="L121" t="str">
        <f t="shared" ref="L121:L150" si="28">IF(ISBLANK(D121),"",(K121-D121))</f>
        <v/>
      </c>
      <c r="M121" t="str">
        <f t="shared" si="21"/>
        <v/>
      </c>
    </row>
    <row r="122" spans="1:13">
      <c r="A122">
        <f t="shared" si="22"/>
        <v>120</v>
      </c>
      <c r="B122" s="17">
        <v>43295</v>
      </c>
      <c r="C122" s="3"/>
      <c r="D122" s="3"/>
      <c r="E122">
        <f t="shared" si="23"/>
        <v>46.722239584419668</v>
      </c>
      <c r="F122">
        <f t="shared" si="15"/>
        <v>9.0055551470271098</v>
      </c>
      <c r="G122">
        <f t="shared" si="24"/>
        <v>7.2718733902179418</v>
      </c>
      <c r="H122">
        <f t="shared" si="17"/>
        <v>1.5417925181320167</v>
      </c>
      <c r="I122" t="str">
        <f t="shared" si="25"/>
        <v/>
      </c>
      <c r="J122">
        <f t="shared" si="26"/>
        <v>424.4637626288951</v>
      </c>
      <c r="K122">
        <f t="shared" si="27"/>
        <v>424.4637626288951</v>
      </c>
      <c r="L122" t="str">
        <f t="shared" si="28"/>
        <v/>
      </c>
      <c r="M122" t="str">
        <f t="shared" si="21"/>
        <v/>
      </c>
    </row>
    <row r="123" spans="1:13">
      <c r="A123">
        <f t="shared" si="22"/>
        <v>121</v>
      </c>
      <c r="B123" s="17">
        <v>43296</v>
      </c>
      <c r="C123" s="3"/>
      <c r="D123" s="3"/>
      <c r="E123">
        <f t="shared" si="23"/>
        <v>44.311760329343706</v>
      </c>
      <c r="F123">
        <f t="shared" si="15"/>
        <v>8.5409433464063582</v>
      </c>
      <c r="G123">
        <f t="shared" si="24"/>
        <v>6.7186009174174099</v>
      </c>
      <c r="H123">
        <f t="shared" si="17"/>
        <v>1.424486933549129</v>
      </c>
      <c r="I123" t="str">
        <f t="shared" si="25"/>
        <v/>
      </c>
      <c r="J123">
        <f t="shared" si="26"/>
        <v>424.11645641285725</v>
      </c>
      <c r="K123">
        <f t="shared" si="27"/>
        <v>424.11645641285725</v>
      </c>
      <c r="L123" t="str">
        <f t="shared" si="28"/>
        <v/>
      </c>
      <c r="M123" t="str">
        <f t="shared" si="21"/>
        <v/>
      </c>
    </row>
    <row r="124" spans="1:13">
      <c r="A124">
        <f t="shared" si="22"/>
        <v>122</v>
      </c>
      <c r="B124" s="17">
        <v>43297</v>
      </c>
      <c r="C124" s="3"/>
      <c r="D124" s="3"/>
      <c r="E124">
        <f t="shared" si="23"/>
        <v>42.025641770390905</v>
      </c>
      <c r="F124">
        <f t="shared" si="15"/>
        <v>8.1003016533194323</v>
      </c>
      <c r="G124">
        <f t="shared" si="24"/>
        <v>6.2074235709663812</v>
      </c>
      <c r="H124">
        <f t="shared" si="17"/>
        <v>1.3161064150905764</v>
      </c>
      <c r="I124" t="str">
        <f t="shared" si="25"/>
        <v/>
      </c>
      <c r="J124">
        <f t="shared" si="26"/>
        <v>423.78419523822885</v>
      </c>
      <c r="K124">
        <f t="shared" si="27"/>
        <v>423.78419523822885</v>
      </c>
      <c r="L124" t="str">
        <f t="shared" si="28"/>
        <v/>
      </c>
      <c r="M124" t="str">
        <f t="shared" si="21"/>
        <v/>
      </c>
    </row>
    <row r="125" spans="1:13">
      <c r="A125">
        <f t="shared" si="22"/>
        <v>123</v>
      </c>
      <c r="B125" s="17">
        <v>43298</v>
      </c>
      <c r="C125" s="3"/>
      <c r="D125" s="3"/>
      <c r="E125">
        <f t="shared" si="23"/>
        <v>39.857467929200254</v>
      </c>
      <c r="F125">
        <f t="shared" si="15"/>
        <v>7.6823934094326152</v>
      </c>
      <c r="G125">
        <f t="shared" si="24"/>
        <v>5.7351385895682183</v>
      </c>
      <c r="H125">
        <f t="shared" si="17"/>
        <v>1.2159719089363126</v>
      </c>
      <c r="I125" t="str">
        <f t="shared" si="25"/>
        <v/>
      </c>
      <c r="J125">
        <f t="shared" si="26"/>
        <v>423.46642150049632</v>
      </c>
      <c r="K125">
        <f t="shared" si="27"/>
        <v>423.46642150049632</v>
      </c>
      <c r="L125" t="str">
        <f t="shared" si="28"/>
        <v/>
      </c>
      <c r="M125" t="str">
        <f t="shared" si="21"/>
        <v/>
      </c>
    </row>
    <row r="126" spans="1:13">
      <c r="A126">
        <f t="shared" si="22"/>
        <v>124</v>
      </c>
      <c r="B126" s="17">
        <v>43299</v>
      </c>
      <c r="C126" s="3"/>
      <c r="D126" s="3"/>
      <c r="E126">
        <f t="shared" si="23"/>
        <v>37.801153838571118</v>
      </c>
      <c r="F126">
        <f t="shared" si="15"/>
        <v>7.2860457577043611</v>
      </c>
      <c r="G126">
        <f t="shared" si="24"/>
        <v>5.2987868904898789</v>
      </c>
      <c r="H126">
        <f t="shared" si="17"/>
        <v>1.1234560263278264</v>
      </c>
      <c r="I126" t="str">
        <f t="shared" si="25"/>
        <v/>
      </c>
      <c r="J126">
        <f t="shared" si="26"/>
        <v>423.16258973137656</v>
      </c>
      <c r="K126">
        <f t="shared" si="27"/>
        <v>423.16258973137656</v>
      </c>
      <c r="L126" t="str">
        <f t="shared" si="28"/>
        <v/>
      </c>
      <c r="M126" t="str">
        <f t="shared" si="21"/>
        <v/>
      </c>
    </row>
    <row r="127" spans="1:13">
      <c r="A127">
        <f t="shared" si="22"/>
        <v>125</v>
      </c>
      <c r="B127" s="17">
        <v>43300</v>
      </c>
      <c r="C127" s="3"/>
      <c r="D127" s="3"/>
      <c r="E127">
        <f t="shared" si="23"/>
        <v>35.850928465038386</v>
      </c>
      <c r="F127">
        <f t="shared" si="15"/>
        <v>6.9101463507688861</v>
      </c>
      <c r="G127">
        <f t="shared" si="24"/>
        <v>4.8956345295469568</v>
      </c>
      <c r="H127">
        <f t="shared" si="17"/>
        <v>1.037979112688874</v>
      </c>
      <c r="I127" t="str">
        <f t="shared" si="25"/>
        <v/>
      </c>
      <c r="J127">
        <f t="shared" si="26"/>
        <v>422.87216723808001</v>
      </c>
      <c r="K127">
        <f t="shared" si="27"/>
        <v>422.87216723808001</v>
      </c>
      <c r="L127" t="str">
        <f t="shared" si="28"/>
        <v/>
      </c>
      <c r="M127" t="str">
        <f t="shared" si="21"/>
        <v/>
      </c>
    </row>
    <row r="128" spans="1:13">
      <c r="A128">
        <f t="shared" si="22"/>
        <v>126</v>
      </c>
      <c r="B128" s="17">
        <v>43301</v>
      </c>
      <c r="C128" s="3"/>
      <c r="D128" s="3"/>
      <c r="E128">
        <f t="shared" si="23"/>
        <v>34.001318512500816</v>
      </c>
      <c r="F128">
        <f t="shared" si="15"/>
        <v>6.5536402291397815</v>
      </c>
      <c r="G128">
        <f t="shared" si="24"/>
        <v>4.5231555716853249</v>
      </c>
      <c r="H128">
        <f t="shared" si="17"/>
        <v>0.95900561582282595</v>
      </c>
      <c r="I128" t="str">
        <f t="shared" si="25"/>
        <v/>
      </c>
      <c r="J128">
        <f t="shared" si="26"/>
        <v>422.59463461331694</v>
      </c>
      <c r="K128">
        <f t="shared" si="27"/>
        <v>422.59463461331694</v>
      </c>
      <c r="L128" t="str">
        <f t="shared" si="28"/>
        <v/>
      </c>
      <c r="M128" t="str">
        <f t="shared" si="21"/>
        <v/>
      </c>
    </row>
    <row r="129" spans="1:13">
      <c r="A129">
        <f t="shared" si="22"/>
        <v>127</v>
      </c>
      <c r="B129" s="17">
        <v>43302</v>
      </c>
      <c r="C129" s="3"/>
      <c r="D129" s="3"/>
      <c r="E129">
        <f t="shared" si="23"/>
        <v>32.247133061447563</v>
      </c>
      <c r="F129">
        <f t="shared" si="15"/>
        <v>6.2155268604723979</v>
      </c>
      <c r="G129">
        <f t="shared" si="24"/>
        <v>4.179016264835699</v>
      </c>
      <c r="H129">
        <f t="shared" si="17"/>
        <v>0.88604073043171905</v>
      </c>
      <c r="I129" t="str">
        <f t="shared" si="25"/>
        <v/>
      </c>
      <c r="J129">
        <f t="shared" si="26"/>
        <v>422.32948613004066</v>
      </c>
      <c r="K129">
        <f t="shared" si="27"/>
        <v>422.32948613004066</v>
      </c>
      <c r="L129" t="str">
        <f t="shared" si="28"/>
        <v/>
      </c>
      <c r="M129" t="str">
        <f t="shared" si="21"/>
        <v/>
      </c>
    </row>
    <row r="130" spans="1:13">
      <c r="A130">
        <f t="shared" si="22"/>
        <v>128</v>
      </c>
      <c r="B130" s="17">
        <v>43303</v>
      </c>
      <c r="C130" s="3"/>
      <c r="D130" s="3"/>
      <c r="E130">
        <f t="shared" si="23"/>
        <v>30.583449000672911</v>
      </c>
      <c r="F130">
        <f t="shared" si="15"/>
        <v>5.8948573315756647</v>
      </c>
      <c r="G130">
        <f t="shared" si="24"/>
        <v>3.8610604178830346</v>
      </c>
      <c r="H130">
        <f t="shared" si="17"/>
        <v>0.81862729793337707</v>
      </c>
      <c r="I130" t="str">
        <f t="shared" si="25"/>
        <v/>
      </c>
      <c r="J130">
        <f t="shared" si="26"/>
        <v>422.07623003364228</v>
      </c>
      <c r="K130">
        <f t="shared" si="27"/>
        <v>422.07623003364228</v>
      </c>
      <c r="L130" t="str">
        <f t="shared" si="28"/>
        <v/>
      </c>
      <c r="M130" t="str">
        <f t="shared" si="21"/>
        <v/>
      </c>
    </row>
    <row r="131" spans="1:13">
      <c r="A131">
        <f t="shared" si="22"/>
        <v>129</v>
      </c>
      <c r="B131" s="17">
        <v>43304</v>
      </c>
      <c r="C131" s="3"/>
      <c r="D131" s="3"/>
      <c r="E131">
        <f t="shared" si="23"/>
        <v>29.0055972105935</v>
      </c>
      <c r="F131">
        <f t="shared" si="15"/>
        <v>5.5907316852927771</v>
      </c>
      <c r="G131">
        <f t="shared" si="24"/>
        <v>3.5672958911370074</v>
      </c>
      <c r="H131">
        <f t="shared" si="17"/>
        <v>0.75634294215252884</v>
      </c>
      <c r="I131" t="str">
        <f t="shared" si="25"/>
        <v/>
      </c>
      <c r="J131">
        <f t="shared" si="26"/>
        <v>421.83438874314027</v>
      </c>
      <c r="K131">
        <f t="shared" si="27"/>
        <v>421.83438874314027</v>
      </c>
      <c r="L131" t="str">
        <f t="shared" si="28"/>
        <v/>
      </c>
      <c r="M131" t="str">
        <f t="shared" si="21"/>
        <v/>
      </c>
    </row>
    <row r="132" spans="1:13">
      <c r="A132">
        <f t="shared" si="22"/>
        <v>130</v>
      </c>
      <c r="B132" s="17">
        <v>43305</v>
      </c>
      <c r="C132" s="3"/>
      <c r="D132" s="3"/>
      <c r="E132">
        <f t="shared" si="23"/>
        <v>27.509149459391523</v>
      </c>
      <c r="F132">
        <f t="shared" ref="F132:F150" si="29">E132*$O$3</f>
        <v>5.3022963947766941</v>
      </c>
      <c r="G132">
        <f t="shared" si="24"/>
        <v>3.2958821146601598</v>
      </c>
      <c r="H132">
        <f t="shared" ref="H132:H150" si="30">G132*$O$4</f>
        <v>0.69879742293971192</v>
      </c>
      <c r="I132" t="str">
        <f t="shared" si="25"/>
        <v/>
      </c>
      <c r="J132">
        <f t="shared" si="26"/>
        <v>421.60349897183698</v>
      </c>
      <c r="K132">
        <f t="shared" si="27"/>
        <v>421.60349897183698</v>
      </c>
      <c r="L132" t="str">
        <f t="shared" si="28"/>
        <v/>
      </c>
      <c r="M132" t="str">
        <f t="shared" si="21"/>
        <v/>
      </c>
    </row>
    <row r="133" spans="1:13">
      <c r="A133">
        <f t="shared" si="22"/>
        <v>131</v>
      </c>
      <c r="B133" s="17">
        <v>43306</v>
      </c>
      <c r="C133" s="3"/>
      <c r="D133" s="3"/>
      <c r="E133">
        <f t="shared" si="23"/>
        <v>26.089905975208037</v>
      </c>
      <c r="F133">
        <f t="shared" si="29"/>
        <v>5.0287419680720431</v>
      </c>
      <c r="G133">
        <f t="shared" si="24"/>
        <v>3.0451185562502929</v>
      </c>
      <c r="H133">
        <f t="shared" si="30"/>
        <v>0.64563019113716447</v>
      </c>
      <c r="I133" t="str">
        <f t="shared" si="25"/>
        <v/>
      </c>
      <c r="J133">
        <f t="shared" si="26"/>
        <v>421.38311177693487</v>
      </c>
      <c r="K133">
        <f t="shared" si="27"/>
        <v>421.38311177693487</v>
      </c>
      <c r="L133" t="str">
        <f t="shared" si="28"/>
        <v/>
      </c>
      <c r="M133" t="str">
        <f t="shared" si="21"/>
        <v/>
      </c>
    </row>
    <row r="134" spans="1:13">
      <c r="A134">
        <f t="shared" si="22"/>
        <v>132</v>
      </c>
      <c r="B134" s="17">
        <v>43307</v>
      </c>
      <c r="C134" s="3"/>
      <c r="D134" s="3"/>
      <c r="E134">
        <f t="shared" si="23"/>
        <v>24.743883659507812</v>
      </c>
      <c r="F134">
        <f t="shared" si="29"/>
        <v>4.769300676280678</v>
      </c>
      <c r="G134">
        <f t="shared" si="24"/>
        <v>2.8134340668237119</v>
      </c>
      <c r="H134">
        <f t="shared" si="30"/>
        <v>0.59650812957244392</v>
      </c>
      <c r="I134" t="str">
        <f t="shared" si="25"/>
        <v/>
      </c>
      <c r="J134">
        <f t="shared" si="26"/>
        <v>421.17279254670825</v>
      </c>
      <c r="K134">
        <f t="shared" si="27"/>
        <v>421.17279254670825</v>
      </c>
      <c r="L134" t="str">
        <f t="shared" si="28"/>
        <v/>
      </c>
      <c r="M134" t="str">
        <f t="shared" si="21"/>
        <v/>
      </c>
    </row>
    <row r="135" spans="1:13">
      <c r="A135">
        <f t="shared" si="22"/>
        <v>133</v>
      </c>
      <c r="B135" s="17">
        <v>43308</v>
      </c>
      <c r="C135" s="3"/>
      <c r="D135" s="3"/>
      <c r="E135">
        <f t="shared" si="23"/>
        <v>23.46730490853659</v>
      </c>
      <c r="F135">
        <f t="shared" si="29"/>
        <v>4.5232443989350175</v>
      </c>
      <c r="G135">
        <f t="shared" si="24"/>
        <v>2.5993770364432423</v>
      </c>
      <c r="H135">
        <f t="shared" si="30"/>
        <v>0.55112346592605521</v>
      </c>
      <c r="I135" t="str">
        <f t="shared" si="25"/>
        <v/>
      </c>
      <c r="J135">
        <f t="shared" si="26"/>
        <v>420.97212093300891</v>
      </c>
      <c r="K135">
        <f t="shared" si="27"/>
        <v>420.97212093300891</v>
      </c>
      <c r="L135" t="str">
        <f t="shared" si="28"/>
        <v/>
      </c>
      <c r="M135" t="str">
        <f t="shared" si="21"/>
        <v/>
      </c>
    </row>
    <row r="136" spans="1:13">
      <c r="A136">
        <f t="shared" si="22"/>
        <v>134</v>
      </c>
      <c r="B136" s="17">
        <v>43309</v>
      </c>
      <c r="C136" s="3"/>
      <c r="D136" s="3"/>
      <c r="E136">
        <f t="shared" si="23"/>
        <v>22.256587011498258</v>
      </c>
      <c r="F136">
        <f t="shared" si="29"/>
        <v>4.2898825805322192</v>
      </c>
      <c r="G136">
        <f t="shared" si="24"/>
        <v>2.4016062993140075</v>
      </c>
      <c r="H136">
        <f t="shared" si="30"/>
        <v>0.5091918443962461</v>
      </c>
      <c r="I136" t="str">
        <f t="shared" si="25"/>
        <v/>
      </c>
      <c r="J136">
        <f t="shared" si="26"/>
        <v>420.78069073613597</v>
      </c>
      <c r="K136">
        <f t="shared" si="27"/>
        <v>420.78069073613597</v>
      </c>
      <c r="L136" t="str">
        <f t="shared" si="28"/>
        <v/>
      </c>
      <c r="M136" t="str">
        <f t="shared" si="21"/>
        <v/>
      </c>
    </row>
    <row r="137" spans="1:13">
      <c r="A137">
        <f t="shared" si="22"/>
        <v>135</v>
      </c>
      <c r="B137" s="17">
        <v>43310</v>
      </c>
      <c r="C137" s="3"/>
      <c r="D137" s="3"/>
      <c r="E137">
        <f t="shared" si="23"/>
        <v>21.10833209569795</v>
      </c>
      <c r="F137">
        <f t="shared" si="29"/>
        <v>4.0685602924941922</v>
      </c>
      <c r="G137">
        <f t="shared" si="24"/>
        <v>2.2188827307625791</v>
      </c>
      <c r="H137">
        <f t="shared" si="30"/>
        <v>0.47045054407906178</v>
      </c>
      <c r="I137" t="str">
        <f t="shared" si="25"/>
        <v/>
      </c>
      <c r="J137">
        <f t="shared" si="26"/>
        <v>420.59810974841508</v>
      </c>
      <c r="K137">
        <f t="shared" si="27"/>
        <v>420.59810974841508</v>
      </c>
      <c r="L137" t="str">
        <f t="shared" si="28"/>
        <v/>
      </c>
      <c r="M137" t="str">
        <f t="shared" si="21"/>
        <v/>
      </c>
    </row>
    <row r="138" spans="1:13">
      <c r="A138">
        <f t="shared" si="22"/>
        <v>136</v>
      </c>
      <c r="B138" s="17">
        <v>43311</v>
      </c>
      <c r="C138" s="3"/>
      <c r="D138" s="3"/>
      <c r="E138">
        <f t="shared" si="23"/>
        <v>20.019317590432212</v>
      </c>
      <c r="F138">
        <f t="shared" si="29"/>
        <v>3.8586563951143797</v>
      </c>
      <c r="G138">
        <f t="shared" si="24"/>
        <v>2.0500614835507083</v>
      </c>
      <c r="H138">
        <f t="shared" si="30"/>
        <v>0.43465683290098844</v>
      </c>
      <c r="I138" t="str">
        <f t="shared" si="25"/>
        <v/>
      </c>
      <c r="J138">
        <f t="shared" si="26"/>
        <v>420.4239995622134</v>
      </c>
      <c r="K138">
        <f t="shared" si="27"/>
        <v>420.4239995622134</v>
      </c>
      <c r="L138" t="str">
        <f t="shared" si="28"/>
        <v/>
      </c>
      <c r="M138" t="str">
        <f t="shared" ref="M138:M150" si="31">IF(L138="","",(ABS(L138)/D138)*100)</f>
        <v/>
      </c>
    </row>
    <row r="139" spans="1:13">
      <c r="A139">
        <f t="shared" si="22"/>
        <v>137</v>
      </c>
      <c r="B139" s="17">
        <v>43312</v>
      </c>
      <c r="C139" s="3"/>
      <c r="D139" s="3"/>
      <c r="E139">
        <f t="shared" si="23"/>
        <v>18.986487182863179</v>
      </c>
      <c r="F139">
        <f t="shared" si="29"/>
        <v>3.6595817943328051</v>
      </c>
      <c r="G139">
        <f t="shared" si="24"/>
        <v>1.8940848148805689</v>
      </c>
      <c r="H139">
        <f t="shared" si="30"/>
        <v>0.40158644679081856</v>
      </c>
      <c r="I139" t="str">
        <f t="shared" si="25"/>
        <v/>
      </c>
      <c r="J139">
        <f t="shared" si="26"/>
        <v>420.25799534754196</v>
      </c>
      <c r="K139">
        <f t="shared" si="27"/>
        <v>420.25799534754196</v>
      </c>
      <c r="L139" t="str">
        <f t="shared" si="28"/>
        <v/>
      </c>
      <c r="M139" t="str">
        <f t="shared" si="31"/>
        <v/>
      </c>
    </row>
    <row r="140" spans="1:13">
      <c r="A140">
        <f t="shared" si="22"/>
        <v>138</v>
      </c>
      <c r="B140" s="17">
        <v>43313</v>
      </c>
      <c r="C140" s="3"/>
      <c r="D140" s="3"/>
      <c r="E140">
        <f t="shared" si="23"/>
        <v>18.006942240494471</v>
      </c>
      <c r="F140">
        <f t="shared" si="29"/>
        <v>3.4707777884470401</v>
      </c>
      <c r="G140">
        <f t="shared" si="24"/>
        <v>1.7499754591494039</v>
      </c>
      <c r="H140">
        <f t="shared" si="30"/>
        <v>0.37103218456204834</v>
      </c>
      <c r="I140" t="str">
        <f t="shared" si="25"/>
        <v/>
      </c>
      <c r="J140">
        <f t="shared" si="26"/>
        <v>420.09974560388497</v>
      </c>
      <c r="K140">
        <f t="shared" si="27"/>
        <v>420.09974560388497</v>
      </c>
      <c r="L140" t="str">
        <f t="shared" si="28"/>
        <v/>
      </c>
      <c r="M140" t="str">
        <f t="shared" si="31"/>
        <v/>
      </c>
    </row>
    <row r="141" spans="1:13">
      <c r="A141">
        <f t="shared" si="22"/>
        <v>139</v>
      </c>
      <c r="B141" s="17">
        <v>43314</v>
      </c>
      <c r="C141" s="3"/>
      <c r="D141" s="3"/>
      <c r="E141">
        <f t="shared" si="23"/>
        <v>17.077933676176052</v>
      </c>
      <c r="F141">
        <f t="shared" si="29"/>
        <v>3.2917145001191437</v>
      </c>
      <c r="G141">
        <f t="shared" si="24"/>
        <v>1.6168305049308296</v>
      </c>
      <c r="H141">
        <f t="shared" si="30"/>
        <v>0.34280260970209941</v>
      </c>
      <c r="I141" t="str">
        <f t="shared" si="25"/>
        <v/>
      </c>
      <c r="J141">
        <f t="shared" si="26"/>
        <v>419.94891189041704</v>
      </c>
      <c r="K141">
        <f t="shared" si="27"/>
        <v>419.94891189041704</v>
      </c>
      <c r="L141" t="str">
        <f t="shared" si="28"/>
        <v/>
      </c>
      <c r="M141" t="str">
        <f t="shared" si="31"/>
        <v/>
      </c>
    </row>
    <row r="142" spans="1:13">
      <c r="A142">
        <f t="shared" si="22"/>
        <v>140</v>
      </c>
      <c r="B142" s="17">
        <v>43315</v>
      </c>
      <c r="C142" s="3"/>
      <c r="D142" s="3"/>
      <c r="E142">
        <f t="shared" si="23"/>
        <v>16.196854232807222</v>
      </c>
      <c r="F142">
        <f t="shared" si="29"/>
        <v>3.1218893892780128</v>
      </c>
      <c r="G142">
        <f t="shared" si="24"/>
        <v>1.4938157378192694</v>
      </c>
      <c r="H142">
        <f t="shared" si="30"/>
        <v>0.31672085093447711</v>
      </c>
      <c r="I142" t="str">
        <f t="shared" si="25"/>
        <v/>
      </c>
      <c r="J142">
        <f t="shared" si="26"/>
        <v>419.80516853834354</v>
      </c>
      <c r="K142">
        <f t="shared" si="27"/>
        <v>419.80516853834354</v>
      </c>
      <c r="L142" t="str">
        <f t="shared" si="28"/>
        <v/>
      </c>
      <c r="M142" t="str">
        <f t="shared" si="31"/>
        <v/>
      </c>
    </row>
    <row r="143" spans="1:13">
      <c r="A143">
        <f t="shared" si="22"/>
        <v>141</v>
      </c>
      <c r="B143" s="17">
        <v>43316</v>
      </c>
      <c r="C143" s="3"/>
      <c r="D143" s="3"/>
      <c r="E143">
        <f t="shared" si="23"/>
        <v>15.361231166084831</v>
      </c>
      <c r="F143">
        <f t="shared" si="29"/>
        <v>2.960825842743616</v>
      </c>
      <c r="G143">
        <f t="shared" si="24"/>
        <v>1.3801604136928343</v>
      </c>
      <c r="H143">
        <f t="shared" si="30"/>
        <v>0.2926234940388347</v>
      </c>
      <c r="I143" t="str">
        <f t="shared" si="25"/>
        <v/>
      </c>
      <c r="J143">
        <f t="shared" si="26"/>
        <v>419.66820234870477</v>
      </c>
      <c r="K143">
        <f t="shared" si="27"/>
        <v>419.66820234870477</v>
      </c>
      <c r="L143" t="str">
        <f t="shared" si="28"/>
        <v/>
      </c>
      <c r="M143" t="str">
        <f t="shared" si="31"/>
        <v/>
      </c>
    </row>
    <row r="144" spans="1:13">
      <c r="A144">
        <f t="shared" si="22"/>
        <v>142</v>
      </c>
      <c r="B144" s="17">
        <v>43317</v>
      </c>
      <c r="C144" s="3"/>
      <c r="D144" s="3"/>
      <c r="E144">
        <f t="shared" si="23"/>
        <v>14.568719304760842</v>
      </c>
      <c r="F144">
        <f t="shared" si="29"/>
        <v>2.8080718366148893</v>
      </c>
      <c r="G144">
        <f t="shared" si="24"/>
        <v>1.2751524296467378</v>
      </c>
      <c r="H144">
        <f t="shared" si="30"/>
        <v>0.27035955798568717</v>
      </c>
      <c r="I144" t="str">
        <f t="shared" si="25"/>
        <v/>
      </c>
      <c r="J144">
        <f t="shared" si="26"/>
        <v>419.53771227862921</v>
      </c>
      <c r="K144">
        <f t="shared" si="27"/>
        <v>419.53771227862921</v>
      </c>
      <c r="L144" t="str">
        <f t="shared" si="28"/>
        <v/>
      </c>
      <c r="M144" t="str">
        <f t="shared" si="31"/>
        <v/>
      </c>
    </row>
    <row r="145" spans="1:13">
      <c r="A145">
        <f t="shared" si="22"/>
        <v>143</v>
      </c>
      <c r="B145" s="17">
        <v>43318</v>
      </c>
      <c r="C145" s="3"/>
      <c r="D145" s="3"/>
      <c r="E145">
        <f t="shared" si="23"/>
        <v>13.817094468932954</v>
      </c>
      <c r="F145">
        <f t="shared" si="29"/>
        <v>2.6631986676673027</v>
      </c>
      <c r="G145">
        <f t="shared" si="24"/>
        <v>1.1781338623409183</v>
      </c>
      <c r="H145">
        <f t="shared" si="30"/>
        <v>0.2497895489707864</v>
      </c>
      <c r="I145" t="str">
        <f t="shared" si="25"/>
        <v/>
      </c>
      <c r="J145">
        <f t="shared" si="26"/>
        <v>419.41340911869651</v>
      </c>
      <c r="K145">
        <f t="shared" si="27"/>
        <v>419.41340911869651</v>
      </c>
      <c r="L145" t="str">
        <f t="shared" si="28"/>
        <v/>
      </c>
      <c r="M145" t="str">
        <f t="shared" si="31"/>
        <v/>
      </c>
    </row>
    <row r="146" spans="1:13">
      <c r="A146">
        <f t="shared" si="22"/>
        <v>144</v>
      </c>
      <c r="B146" s="17">
        <v>43319</v>
      </c>
      <c r="C146" s="3"/>
      <c r="D146" s="3"/>
      <c r="E146">
        <f t="shared" si="23"/>
        <v>13.104247227896716</v>
      </c>
      <c r="F146">
        <f t="shared" si="29"/>
        <v>2.52579975019977</v>
      </c>
      <c r="G146">
        <f t="shared" si="24"/>
        <v>1.0884968458075672</v>
      </c>
      <c r="H146">
        <f t="shared" si="30"/>
        <v>0.23078458642224914</v>
      </c>
      <c r="I146" t="str">
        <f t="shared" si="25"/>
        <v/>
      </c>
      <c r="J146">
        <f t="shared" si="26"/>
        <v>419.29501516377752</v>
      </c>
      <c r="K146">
        <f t="shared" si="27"/>
        <v>419.29501516377752</v>
      </c>
      <c r="L146" t="str">
        <f t="shared" si="28"/>
        <v/>
      </c>
      <c r="M146" t="str">
        <f t="shared" si="31"/>
        <v/>
      </c>
    </row>
    <row r="147" spans="1:13">
      <c r="A147">
        <f t="shared" si="22"/>
        <v>145</v>
      </c>
      <c r="B147" s="17">
        <v>43320</v>
      </c>
      <c r="C147" s="3"/>
      <c r="D147" s="3"/>
      <c r="E147">
        <f t="shared" si="23"/>
        <v>12.428176980040595</v>
      </c>
      <c r="F147">
        <f t="shared" si="29"/>
        <v>2.3954894749542559</v>
      </c>
      <c r="G147">
        <f t="shared" si="24"/>
        <v>1.0056797628911274</v>
      </c>
      <c r="H147">
        <f t="shared" si="30"/>
        <v>0.21322559550446873</v>
      </c>
      <c r="I147" t="str">
        <f t="shared" si="25"/>
        <v/>
      </c>
      <c r="J147">
        <f t="shared" si="26"/>
        <v>419.18226387944981</v>
      </c>
      <c r="K147">
        <f t="shared" si="27"/>
        <v>419.18226387944981</v>
      </c>
      <c r="L147" t="str">
        <f t="shared" si="28"/>
        <v/>
      </c>
      <c r="M147" t="str">
        <f t="shared" si="31"/>
        <v/>
      </c>
    </row>
    <row r="148" spans="1:13">
      <c r="A148">
        <f t="shared" si="22"/>
        <v>146</v>
      </c>
      <c r="B148" s="17">
        <v>43321</v>
      </c>
      <c r="C148" s="3"/>
      <c r="D148" s="3"/>
      <c r="E148">
        <f t="shared" si="23"/>
        <v>11.786986338169257</v>
      </c>
      <c r="F148">
        <f t="shared" si="29"/>
        <v>2.2719021269056494</v>
      </c>
      <c r="G148">
        <f t="shared" si="24"/>
        <v>0.92916372645838219</v>
      </c>
      <c r="H148">
        <f t="shared" si="30"/>
        <v>0.19700256105947717</v>
      </c>
      <c r="I148" t="str">
        <f t="shared" si="25"/>
        <v/>
      </c>
      <c r="J148">
        <f t="shared" si="26"/>
        <v>419.07489956584618</v>
      </c>
      <c r="K148">
        <f t="shared" si="27"/>
        <v>419.07489956584618</v>
      </c>
      <c r="L148" t="str">
        <f t="shared" si="28"/>
        <v/>
      </c>
      <c r="M148" t="str">
        <f t="shared" si="31"/>
        <v/>
      </c>
    </row>
    <row r="149" spans="1:13">
      <c r="A149">
        <f t="shared" si="22"/>
        <v>147</v>
      </c>
      <c r="B149" s="17">
        <v>43322</v>
      </c>
      <c r="C149" s="3"/>
      <c r="D149" s="3"/>
      <c r="E149">
        <f t="shared" si="23"/>
        <v>11.178875804497508</v>
      </c>
      <c r="F149">
        <f t="shared" si="29"/>
        <v>2.1546908588846874</v>
      </c>
      <c r="G149">
        <f t="shared" si="24"/>
        <v>0.85846932833179723</v>
      </c>
      <c r="H149">
        <f t="shared" si="30"/>
        <v>0.18201383831135626</v>
      </c>
      <c r="I149" t="str">
        <f t="shared" si="25"/>
        <v/>
      </c>
      <c r="J149">
        <f t="shared" si="26"/>
        <v>418.97267702057331</v>
      </c>
      <c r="K149">
        <f t="shared" si="27"/>
        <v>418.97267702057331</v>
      </c>
      <c r="L149" t="str">
        <f t="shared" si="28"/>
        <v/>
      </c>
      <c r="M149" t="str">
        <f t="shared" si="31"/>
        <v/>
      </c>
    </row>
    <row r="150" spans="1:13">
      <c r="A150">
        <f t="shared" si="22"/>
        <v>148</v>
      </c>
      <c r="B150" s="17">
        <v>43323</v>
      </c>
      <c r="C150" s="3"/>
      <c r="D150" s="3"/>
      <c r="E150">
        <f t="shared" si="23"/>
        <v>10.602138720370283</v>
      </c>
      <c r="F150">
        <f t="shared" si="29"/>
        <v>2.0435267181534003</v>
      </c>
      <c r="G150">
        <f t="shared" si="24"/>
        <v>0.79315363557668583</v>
      </c>
      <c r="H150">
        <f t="shared" si="30"/>
        <v>0.16816551601494426</v>
      </c>
      <c r="I150" t="str">
        <f t="shared" si="25"/>
        <v/>
      </c>
      <c r="J150">
        <f t="shared" si="26"/>
        <v>418.87536120213844</v>
      </c>
      <c r="K150">
        <f t="shared" si="27"/>
        <v>418.87536120213844</v>
      </c>
      <c r="L150" t="str">
        <f t="shared" si="28"/>
        <v/>
      </c>
      <c r="M150" t="str">
        <f t="shared" si="31"/>
        <v/>
      </c>
    </row>
  </sheetData>
  <pageMargins left="0.7" right="0.7" top="0.75" bottom="0.75" header="0.3" footer="0.3"/>
  <pageSetup paperSize="9" orientation="portrait" r:id="rId1"/>
  <headerFooter>
    <oddHeader xml:space="preserve">&amp;CAxel Moens&amp;REdwards
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1333.1707302888431</v>
      </c>
      <c r="S2">
        <f>SQRT(R2/9)</f>
        <v>12.170870188413184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0.45108005364891107</v>
      </c>
      <c r="Q3" t="s">
        <v>20</v>
      </c>
      <c r="R3">
        <f>RSQ(D2:D100,I2:I100)</f>
        <v>0.63313348152767324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0.49618807028019851</v>
      </c>
      <c r="Q4" t="s">
        <v>21</v>
      </c>
      <c r="R4">
        <f>1-((1-$R$3)*($Y$3-1))/(Y3-Y4-1)</f>
        <v>0.17455033343726478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106.46</v>
      </c>
      <c r="D5" s="3"/>
      <c r="E5">
        <f t="shared" si="4"/>
        <v>106.46</v>
      </c>
      <c r="F5">
        <f t="shared" si="5"/>
        <v>48.021982511463072</v>
      </c>
      <c r="G5">
        <f t="shared" si="6"/>
        <v>106.46</v>
      </c>
      <c r="H5">
        <f t="shared" si="7"/>
        <v>52.824181962029932</v>
      </c>
      <c r="I5" t="str">
        <f t="shared" si="8"/>
        <v/>
      </c>
      <c r="J5">
        <f t="shared" si="0"/>
        <v>412.19780054943317</v>
      </c>
      <c r="K5">
        <f t="shared" si="9"/>
        <v>412.19780054943317</v>
      </c>
      <c r="L5" t="str">
        <f t="shared" si="1"/>
        <v/>
      </c>
      <c r="M5" t="str">
        <f t="shared" si="2"/>
        <v/>
      </c>
      <c r="N5" s="1" t="s">
        <v>14</v>
      </c>
      <c r="O5" s="5">
        <v>19.479171297818628</v>
      </c>
      <c r="Q5" s="1" t="s">
        <v>22</v>
      </c>
      <c r="R5">
        <f>LARGE(M2:M150,1)</f>
        <v>5.7744190599139182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101.13259135192335</v>
      </c>
      <c r="F6">
        <f t="shared" si="5"/>
        <v>45.618894732678989</v>
      </c>
      <c r="G6">
        <f t="shared" si="6"/>
        <v>98.922800916294847</v>
      </c>
      <c r="H6">
        <f t="shared" si="7"/>
        <v>49.084313693368593</v>
      </c>
      <c r="I6" t="str">
        <f t="shared" si="8"/>
        <v/>
      </c>
      <c r="J6">
        <f t="shared" si="0"/>
        <v>413.53458103931041</v>
      </c>
      <c r="K6">
        <f t="shared" si="9"/>
        <v>413.53458103931041</v>
      </c>
      <c r="L6" t="str">
        <f t="shared" si="1"/>
        <v/>
      </c>
      <c r="M6" t="str">
        <f t="shared" si="2"/>
        <v/>
      </c>
      <c r="N6" s="1" t="s">
        <v>15</v>
      </c>
      <c r="O6" s="5">
        <v>13.618491744043217</v>
      </c>
      <c r="Q6" s="1" t="s">
        <v>47</v>
      </c>
      <c r="R6">
        <f>AVERAGE(M2:M150)</f>
        <v>1.9663545294451188</v>
      </c>
      <c r="S6">
        <f>_xlfn.STDEV.P(M2:M150)</f>
        <v>1.8781033360882746</v>
      </c>
    </row>
    <row r="7" spans="1:25">
      <c r="A7">
        <f t="shared" si="3"/>
        <v>5</v>
      </c>
      <c r="B7" s="17">
        <f>Edwards!B7</f>
        <v>43180</v>
      </c>
      <c r="C7" s="3">
        <v>95.294999999999987</v>
      </c>
      <c r="D7" s="3"/>
      <c r="E7">
        <f t="shared" si="4"/>
        <v>191.36677375122224</v>
      </c>
      <c r="F7">
        <f t="shared" si="5"/>
        <v>86.321734570320359</v>
      </c>
      <c r="G7">
        <f t="shared" si="6"/>
        <v>187.21422356871034</v>
      </c>
      <c r="H7">
        <f t="shared" si="7"/>
        <v>92.893464321564039</v>
      </c>
      <c r="I7" t="str">
        <f t="shared" si="8"/>
        <v/>
      </c>
      <c r="J7">
        <f t="shared" si="0"/>
        <v>410.42827024875635</v>
      </c>
      <c r="K7">
        <f t="shared" si="9"/>
        <v>410.42827024875635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181.7905103148444</v>
      </c>
      <c r="F8">
        <f t="shared" si="5"/>
        <v>82.002073145682928</v>
      </c>
      <c r="G8">
        <f t="shared" si="6"/>
        <v>173.95975358619432</v>
      </c>
      <c r="H8">
        <f t="shared" si="7"/>
        <v>86.316754438352604</v>
      </c>
      <c r="I8" t="str">
        <f t="shared" si="8"/>
        <v/>
      </c>
      <c r="J8">
        <f t="shared" si="0"/>
        <v>412.68531870733034</v>
      </c>
      <c r="K8">
        <f t="shared" si="9"/>
        <v>412.68531870733034</v>
      </c>
      <c r="L8" t="str">
        <f t="shared" si="1"/>
        <v/>
      </c>
      <c r="M8" t="str">
        <f t="shared" si="2"/>
        <v/>
      </c>
      <c r="O8">
        <f>1.1*O3</f>
        <v>0.4961880590138022</v>
      </c>
    </row>
    <row r="9" spans="1:25">
      <c r="A9">
        <f t="shared" si="3"/>
        <v>7</v>
      </c>
      <c r="B9" s="17">
        <f>Edwards!B9</f>
        <v>43182</v>
      </c>
      <c r="C9" s="3">
        <f>84.13+4</f>
        <v>88.13</v>
      </c>
      <c r="D9" s="3">
        <v>423</v>
      </c>
      <c r="E9">
        <f t="shared" si="4"/>
        <v>260.82345661590051</v>
      </c>
      <c r="F9">
        <f t="shared" si="5"/>
        <v>117.65225880319483</v>
      </c>
      <c r="G9">
        <f t="shared" si="6"/>
        <v>249.77367904804441</v>
      </c>
      <c r="H9">
        <f t="shared" si="7"/>
        <v>123.93471981363481</v>
      </c>
      <c r="I9">
        <f t="shared" si="8"/>
        <v>414.69290849527533</v>
      </c>
      <c r="J9">
        <f t="shared" si="0"/>
        <v>410.71753898956001</v>
      </c>
      <c r="K9">
        <f t="shared" si="9"/>
        <v>414.69290849527533</v>
      </c>
      <c r="L9">
        <f t="shared" si="1"/>
        <v>-8.3070915047246672</v>
      </c>
      <c r="M9">
        <f t="shared" si="2"/>
        <v>1.963851419556659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247.77148274405391</v>
      </c>
      <c r="F10">
        <f t="shared" si="5"/>
        <v>111.76477372885809</v>
      </c>
      <c r="G10">
        <f t="shared" si="6"/>
        <v>232.09009887845411</v>
      </c>
      <c r="H10">
        <f t="shared" si="7"/>
        <v>115.16033829364061</v>
      </c>
      <c r="I10" t="str">
        <f t="shared" si="8"/>
        <v/>
      </c>
      <c r="J10">
        <f t="shared" si="0"/>
        <v>413.60443543521751</v>
      </c>
      <c r="K10">
        <f t="shared" si="9"/>
        <v>413.60443543521751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235.37264806513747</v>
      </c>
      <c r="F11">
        <f t="shared" si="5"/>
        <v>106.17190671670848</v>
      </c>
      <c r="G11">
        <f t="shared" si="6"/>
        <v>215.65848812696319</v>
      </c>
      <c r="H11">
        <f t="shared" si="7"/>
        <v>107.00716906326296</v>
      </c>
      <c r="I11" t="str">
        <f t="shared" si="8"/>
        <v/>
      </c>
      <c r="J11">
        <f t="shared" si="0"/>
        <v>416.16473765344551</v>
      </c>
      <c r="K11">
        <f t="shared" si="9"/>
        <v>416.16473765344551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61.45</v>
      </c>
      <c r="D12" s="3"/>
      <c r="E12">
        <f t="shared" si="4"/>
        <v>285.04426857215503</v>
      </c>
      <c r="F12">
        <f t="shared" si="5"/>
        <v>128.57778395984232</v>
      </c>
      <c r="G12">
        <f t="shared" si="6"/>
        <v>261.84020934522562</v>
      </c>
      <c r="H12">
        <f t="shared" si="7"/>
        <v>129.92198819677071</v>
      </c>
      <c r="I12" t="str">
        <f t="shared" si="8"/>
        <v/>
      </c>
      <c r="J12">
        <f t="shared" si="0"/>
        <v>415.65579576307164</v>
      </c>
      <c r="K12">
        <f t="shared" si="9"/>
        <v>415.65579576307164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270.78025108694015</v>
      </c>
      <c r="F13">
        <f t="shared" si="5"/>
        <v>122.14357018736257</v>
      </c>
      <c r="G13">
        <f t="shared" si="6"/>
        <v>243.30233797612925</v>
      </c>
      <c r="H13">
        <f t="shared" si="7"/>
        <v>120.72371757503623</v>
      </c>
      <c r="I13" t="str">
        <f t="shared" si="8"/>
        <v/>
      </c>
      <c r="J13">
        <f t="shared" si="0"/>
        <v>418.41985261232634</v>
      </c>
      <c r="K13">
        <f t="shared" si="9"/>
        <v>418.41985261232634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83.42</v>
      </c>
      <c r="D14" s="3"/>
      <c r="E14">
        <f t="shared" si="4"/>
        <v>340.65002516763781</v>
      </c>
      <c r="F14">
        <f t="shared" si="5"/>
        <v>153.66043162812096</v>
      </c>
      <c r="G14">
        <f t="shared" si="6"/>
        <v>309.49691848658387</v>
      </c>
      <c r="H14">
        <f t="shared" si="7"/>
        <v>153.56867874152596</v>
      </c>
      <c r="I14" t="str">
        <f t="shared" si="8"/>
        <v/>
      </c>
      <c r="J14">
        <f t="shared" si="0"/>
        <v>417.09175288659497</v>
      </c>
      <c r="K14">
        <f t="shared" si="9"/>
        <v>417.09175288659497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323.60341714541727</v>
      </c>
      <c r="F15">
        <f t="shared" si="5"/>
        <v>145.97104676692578</v>
      </c>
      <c r="G15">
        <f t="shared" si="6"/>
        <v>287.58502772548439</v>
      </c>
      <c r="H15">
        <f t="shared" si="7"/>
        <v>142.69625994858549</v>
      </c>
      <c r="I15" t="str">
        <f t="shared" si="8"/>
        <v/>
      </c>
      <c r="J15">
        <f t="shared" si="0"/>
        <v>420.27478681834032</v>
      </c>
      <c r="K15">
        <f t="shared" si="9"/>
        <v>420.27478681834032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74.76+4</f>
        <v>78.760000000000005</v>
      </c>
      <c r="D16" s="3">
        <v>449</v>
      </c>
      <c r="E16">
        <f t="shared" si="4"/>
        <v>386.16984544667929</v>
      </c>
      <c r="F16">
        <f t="shared" si="5"/>
        <v>174.19351460167979</v>
      </c>
      <c r="G16">
        <f t="shared" si="6"/>
        <v>345.98446406345317</v>
      </c>
      <c r="H16">
        <f t="shared" si="7"/>
        <v>171.67336357057351</v>
      </c>
      <c r="I16">
        <f t="shared" si="8"/>
        <v>423.07285842098651</v>
      </c>
      <c r="J16">
        <f t="shared" si="0"/>
        <v>419.52015103110625</v>
      </c>
      <c r="K16">
        <f t="shared" si="9"/>
        <v>423.07285842098651</v>
      </c>
      <c r="L16">
        <f t="shared" si="1"/>
        <v>-25.927141579013494</v>
      </c>
      <c r="M16">
        <f t="shared" si="2"/>
        <v>5.7744190599139182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366.84536137511196</v>
      </c>
      <c r="F17">
        <f t="shared" si="5"/>
        <v>165.47662528993968</v>
      </c>
      <c r="G17">
        <f t="shared" si="6"/>
        <v>321.48931296900196</v>
      </c>
      <c r="H17">
        <f t="shared" si="7"/>
        <v>159.51916181779589</v>
      </c>
      <c r="I17" t="str">
        <f t="shared" si="8"/>
        <v/>
      </c>
      <c r="J17">
        <f t="shared" si="0"/>
        <v>422.95746347214379</v>
      </c>
      <c r="K17">
        <f t="shared" si="9"/>
        <v>422.95746347214379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348.48790175932601</v>
      </c>
      <c r="F18">
        <f t="shared" si="5"/>
        <v>157.19594142159323</v>
      </c>
      <c r="G18">
        <f t="shared" si="6"/>
        <v>298.72837970645304</v>
      </c>
      <c r="H18">
        <f t="shared" si="7"/>
        <v>148.22545826447535</v>
      </c>
      <c r="I18" t="str">
        <f t="shared" si="8"/>
        <v/>
      </c>
      <c r="J18">
        <f t="shared" si="0"/>
        <v>425.97048315711788</v>
      </c>
      <c r="K18">
        <f t="shared" si="9"/>
        <v>425.97048315711788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78.069999999999993</v>
      </c>
      <c r="D19" s="3"/>
      <c r="E19">
        <f t="shared" si="4"/>
        <v>409.11907533078272</v>
      </c>
      <c r="F19">
        <f t="shared" si="5"/>
        <v>184.54545444900236</v>
      </c>
      <c r="G19">
        <f t="shared" si="6"/>
        <v>355.64888440492945</v>
      </c>
      <c r="H19">
        <f t="shared" si="7"/>
        <v>176.46873365018732</v>
      </c>
      <c r="I19" t="str">
        <f t="shared" si="8"/>
        <v/>
      </c>
      <c r="J19">
        <f t="shared" si="0"/>
        <v>425.07672079881502</v>
      </c>
      <c r="K19">
        <f t="shared" si="9"/>
        <v>425.07672079881502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388.64617940733422</v>
      </c>
      <c r="F20">
        <f t="shared" si="5"/>
        <v>175.31053945750463</v>
      </c>
      <c r="G20">
        <f t="shared" si="6"/>
        <v>330.46950768449369</v>
      </c>
      <c r="H20">
        <f t="shared" si="7"/>
        <v>163.97502730441616</v>
      </c>
      <c r="I20" t="str">
        <f t="shared" si="8"/>
        <v/>
      </c>
      <c r="J20">
        <f t="shared" si="0"/>
        <v>428.33551215308853</v>
      </c>
      <c r="K20">
        <f t="shared" si="9"/>
        <v>428.33551215308853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71.290000000000006</v>
      </c>
      <c r="D21" s="3"/>
      <c r="E21">
        <f t="shared" si="4"/>
        <v>440.48777608950053</v>
      </c>
      <c r="F21">
        <f t="shared" si="5"/>
        <v>198.69524967014144</v>
      </c>
      <c r="G21">
        <f t="shared" si="6"/>
        <v>378.36279088464346</v>
      </c>
      <c r="H21">
        <f t="shared" si="7"/>
        <v>187.73910307488151</v>
      </c>
      <c r="I21" t="str">
        <f t="shared" si="8"/>
        <v/>
      </c>
      <c r="J21">
        <f t="shared" si="0"/>
        <v>427.95614659525995</v>
      </c>
      <c r="K21">
        <f t="shared" si="9"/>
        <v>427.95614659525995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418.44514610912057</v>
      </c>
      <c r="F22">
        <f t="shared" si="5"/>
        <v>188.75225895602853</v>
      </c>
      <c r="G22">
        <f t="shared" si="6"/>
        <v>351.57530562479133</v>
      </c>
      <c r="H22">
        <f t="shared" si="7"/>
        <v>174.44747245613624</v>
      </c>
      <c r="I22" t="str">
        <f t="shared" si="8"/>
        <v/>
      </c>
      <c r="J22">
        <f t="shared" si="0"/>
        <v>431.30478649989232</v>
      </c>
      <c r="K22">
        <f t="shared" si="9"/>
        <v>431.30478649989232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90.6+6</f>
        <v>96.6</v>
      </c>
      <c r="D23" s="3"/>
      <c r="E23">
        <f t="shared" si="4"/>
        <v>494.10556044194584</v>
      </c>
      <c r="F23">
        <f t="shared" si="5"/>
        <v>222.8811627123782</v>
      </c>
      <c r="G23">
        <f t="shared" si="6"/>
        <v>423.28433181858679</v>
      </c>
      <c r="H23">
        <f t="shared" si="7"/>
        <v>210.02863578490781</v>
      </c>
      <c r="I23" t="str">
        <f t="shared" si="8"/>
        <v/>
      </c>
      <c r="J23">
        <f t="shared" si="0"/>
        <v>429.85252692747042</v>
      </c>
      <c r="K23">
        <f t="shared" si="9"/>
        <v>429.85252692747042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469.3798208612472</v>
      </c>
      <c r="F24">
        <f t="shared" si="5"/>
        <v>211.72787477580766</v>
      </c>
      <c r="G24">
        <f t="shared" si="6"/>
        <v>393.31647273602243</v>
      </c>
      <c r="H24">
        <f t="shared" si="7"/>
        <v>195.15894161630129</v>
      </c>
      <c r="I24" t="str">
        <f t="shared" si="8"/>
        <v/>
      </c>
      <c r="J24">
        <f t="shared" si="0"/>
        <v>433.5689331595064</v>
      </c>
      <c r="K24">
        <f t="shared" si="9"/>
        <v>433.5689331595064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445.89139218485354</v>
      </c>
      <c r="F25">
        <f t="shared" si="5"/>
        <v>201.13271310833139</v>
      </c>
      <c r="G25">
        <f t="shared" si="6"/>
        <v>365.47029052756773</v>
      </c>
      <c r="H25">
        <f t="shared" si="7"/>
        <v>181.34199820161734</v>
      </c>
      <c r="I25" t="str">
        <f t="shared" si="8"/>
        <v/>
      </c>
      <c r="J25">
        <f t="shared" si="0"/>
        <v>436.79071490671402</v>
      </c>
      <c r="K25">
        <f t="shared" si="9"/>
        <v>436.79071490671402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68.11</v>
      </c>
      <c r="D26" s="3"/>
      <c r="E26">
        <f t="shared" si="4"/>
        <v>491.68835762888398</v>
      </c>
      <c r="F26">
        <f t="shared" si="5"/>
        <v>221.79081073778195</v>
      </c>
      <c r="G26">
        <f t="shared" si="6"/>
        <v>407.70557383692488</v>
      </c>
      <c r="H26">
        <f t="shared" si="7"/>
        <v>202.29864192462475</v>
      </c>
      <c r="I26" t="str">
        <f t="shared" si="8"/>
        <v/>
      </c>
      <c r="J26">
        <f t="shared" si="0"/>
        <v>436.49216881315721</v>
      </c>
      <c r="K26">
        <f t="shared" si="9"/>
        <v>436.49216881315721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467.08357828837381</v>
      </c>
      <c r="F27">
        <f t="shared" si="5"/>
        <v>210.69208555284501</v>
      </c>
      <c r="G27">
        <f t="shared" si="6"/>
        <v>378.84066610120112</v>
      </c>
      <c r="H27">
        <f t="shared" si="7"/>
        <v>187.97621905642001</v>
      </c>
      <c r="I27" t="str">
        <f t="shared" si="8"/>
        <v/>
      </c>
      <c r="J27">
        <f t="shared" si="0"/>
        <v>439.71586649642501</v>
      </c>
      <c r="K27">
        <f t="shared" si="9"/>
        <v>439.71586649642501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55.83</v>
      </c>
      <c r="D28" s="3"/>
      <c r="E28">
        <f t="shared" si="4"/>
        <v>499.54005683103713</v>
      </c>
      <c r="F28">
        <f t="shared" si="5"/>
        <v>225.33255563512432</v>
      </c>
      <c r="G28">
        <f t="shared" si="6"/>
        <v>407.84934803424431</v>
      </c>
      <c r="H28">
        <f t="shared" si="7"/>
        <v>202.36998096614877</v>
      </c>
      <c r="I28" t="str">
        <f t="shared" si="8"/>
        <v/>
      </c>
      <c r="J28">
        <f t="shared" si="0"/>
        <v>439.96257466897555</v>
      </c>
      <c r="K28">
        <f t="shared" si="9"/>
        <v>439.96257466897555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474.54236738126855</v>
      </c>
      <c r="F29">
        <f t="shared" si="5"/>
        <v>214.05659653702389</v>
      </c>
      <c r="G29">
        <f t="shared" si="6"/>
        <v>378.97426131347174</v>
      </c>
      <c r="H29">
        <f t="shared" si="7"/>
        <v>188.04250740699524</v>
      </c>
      <c r="I29" t="str">
        <f t="shared" si="8"/>
        <v/>
      </c>
      <c r="J29">
        <f t="shared" si="0"/>
        <v>443.01408913002865</v>
      </c>
      <c r="K29">
        <f t="shared" si="9"/>
        <v>443.01408913002865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450.79559759105882</v>
      </c>
      <c r="F30">
        <f t="shared" si="5"/>
        <v>203.34490234606773</v>
      </c>
      <c r="G30">
        <f t="shared" si="6"/>
        <v>352.14348491745693</v>
      </c>
      <c r="H30">
        <f t="shared" si="7"/>
        <v>174.72939624293716</v>
      </c>
      <c r="I30" t="str">
        <f t="shared" si="8"/>
        <v/>
      </c>
      <c r="J30">
        <f t="shared" si="0"/>
        <v>445.61550610313066</v>
      </c>
      <c r="K30">
        <f t="shared" si="9"/>
        <v>445.61550610313066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428.23714967520795</v>
      </c>
      <c r="F31">
        <f t="shared" si="5"/>
        <v>193.16923644994955</v>
      </c>
      <c r="G31">
        <f t="shared" si="6"/>
        <v>327.21228491884153</v>
      </c>
      <c r="H31">
        <f t="shared" si="7"/>
        <v>162.35883222585448</v>
      </c>
      <c r="I31" t="str">
        <f t="shared" si="8"/>
        <v/>
      </c>
      <c r="J31">
        <f t="shared" si="0"/>
        <v>447.81040422409501</v>
      </c>
      <c r="K31">
        <f t="shared" si="9"/>
        <v>447.81040422409501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406.80755833003235</v>
      </c>
      <c r="F32">
        <f t="shared" si="5"/>
        <v>183.5027752362935</v>
      </c>
      <c r="G32">
        <f t="shared" si="6"/>
        <v>304.04617432267997</v>
      </c>
      <c r="H32">
        <f t="shared" si="7"/>
        <v>150.86408451324741</v>
      </c>
      <c r="I32" t="str">
        <f t="shared" si="8"/>
        <v/>
      </c>
      <c r="J32">
        <f t="shared" si="0"/>
        <v>449.63869072304607</v>
      </c>
      <c r="K32">
        <f t="shared" si="9"/>
        <v>449.63869072304607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68.78</v>
      </c>
      <c r="D33" s="3"/>
      <c r="E33">
        <f t="shared" si="4"/>
        <v>455.23033397956874</v>
      </c>
      <c r="F33">
        <f t="shared" si="5"/>
        <v>205.34532347411556</v>
      </c>
      <c r="G33">
        <f t="shared" si="6"/>
        <v>351.30018759988309</v>
      </c>
      <c r="H33">
        <f t="shared" si="7"/>
        <v>174.31096217425772</v>
      </c>
      <c r="I33" t="str">
        <f t="shared" si="8"/>
        <v/>
      </c>
      <c r="J33">
        <f t="shared" si="0"/>
        <v>448.03436129985778</v>
      </c>
      <c r="K33">
        <f t="shared" si="9"/>
        <v>448.03436129985778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432.44996559604846</v>
      </c>
      <c r="F34">
        <f t="shared" si="5"/>
        <v>195.0695536815353</v>
      </c>
      <c r="G34">
        <f t="shared" si="6"/>
        <v>326.42869171332205</v>
      </c>
      <c r="H34">
        <f t="shared" si="7"/>
        <v>161.97002262532308</v>
      </c>
      <c r="I34" t="str">
        <f t="shared" si="8"/>
        <v/>
      </c>
      <c r="J34">
        <f t="shared" si="0"/>
        <v>450.0995310562123</v>
      </c>
      <c r="K34">
        <f t="shared" si="9"/>
        <v>450.0995310562123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58.39</v>
      </c>
      <c r="D35" s="3"/>
      <c r="E35">
        <f t="shared" si="4"/>
        <v>469.1995589966042</v>
      </c>
      <c r="F35">
        <f t="shared" si="5"/>
        <v>211.64656224423365</v>
      </c>
      <c r="G35">
        <f t="shared" si="6"/>
        <v>361.7080582728118</v>
      </c>
      <c r="H35">
        <f t="shared" si="7"/>
        <v>179.47522343918408</v>
      </c>
      <c r="I35" t="str">
        <f t="shared" si="8"/>
        <v/>
      </c>
      <c r="J35">
        <f t="shared" si="0"/>
        <v>449.17133880504957</v>
      </c>
      <c r="K35">
        <f t="shared" si="9"/>
        <v>449.17133880504957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445.72015087832267</v>
      </c>
      <c r="F36">
        <f t="shared" si="5"/>
        <v>201.05546957059454</v>
      </c>
      <c r="G36">
        <f t="shared" si="6"/>
        <v>336.09970165640556</v>
      </c>
      <c r="H36">
        <f t="shared" si="7"/>
        <v>166.76866238664232</v>
      </c>
      <c r="I36" t="str">
        <f t="shared" si="8"/>
        <v/>
      </c>
      <c r="J36">
        <f t="shared" si="0"/>
        <v>451.28680718395231</v>
      </c>
      <c r="K36">
        <f t="shared" si="9"/>
        <v>451.28680718395231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81.03+4</f>
        <v>85.03</v>
      </c>
      <c r="D37" s="3">
        <v>461</v>
      </c>
      <c r="E37">
        <f t="shared" si="4"/>
        <v>508.44568547900656</v>
      </c>
      <c r="F37">
        <f t="shared" si="5"/>
        <v>229.34970708342763</v>
      </c>
      <c r="G37">
        <f t="shared" si="6"/>
        <v>397.33437605657241</v>
      </c>
      <c r="H37">
        <f t="shared" si="7"/>
        <v>197.15257731149737</v>
      </c>
      <c r="I37">
        <f t="shared" si="8"/>
        <v>453.03266442608862</v>
      </c>
      <c r="J37">
        <f t="shared" si="0"/>
        <v>449.19712977193024</v>
      </c>
      <c r="K37">
        <f t="shared" si="9"/>
        <v>453.03266442608862</v>
      </c>
      <c r="L37">
        <f t="shared" si="1"/>
        <v>-7.9673355739113845</v>
      </c>
      <c r="M37">
        <f t="shared" si="2"/>
        <v>1.7282723587660271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483.00234580308967</v>
      </c>
      <c r="F38">
        <f t="shared" si="5"/>
        <v>217.87272405740759</v>
      </c>
      <c r="G38">
        <f t="shared" si="6"/>
        <v>369.20373266808701</v>
      </c>
      <c r="H38">
        <f t="shared" si="7"/>
        <v>183.19448765282439</v>
      </c>
      <c r="I38" t="str">
        <f t="shared" si="8"/>
        <v/>
      </c>
      <c r="J38">
        <f t="shared" si="0"/>
        <v>451.67823640458323</v>
      </c>
      <c r="K38">
        <f t="shared" si="9"/>
        <v>451.67823640458323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458.83222675299874</v>
      </c>
      <c r="F39">
        <f t="shared" si="5"/>
        <v>206.97006545959201</v>
      </c>
      <c r="G39">
        <f t="shared" si="6"/>
        <v>343.06469419761521</v>
      </c>
      <c r="H39">
        <f t="shared" si="7"/>
        <v>170.22460859518111</v>
      </c>
      <c r="I39" t="str">
        <f t="shared" si="8"/>
        <v/>
      </c>
      <c r="J39">
        <f t="shared" si="0"/>
        <v>453.74545686441087</v>
      </c>
      <c r="K39">
        <f t="shared" si="9"/>
        <v>453.74545686441087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66.47</v>
      </c>
      <c r="D40" s="3"/>
      <c r="E40">
        <f t="shared" si="4"/>
        <v>502.34161457170819</v>
      </c>
      <c r="F40">
        <f t="shared" si="5"/>
        <v>226.59628245108675</v>
      </c>
      <c r="G40">
        <f t="shared" si="6"/>
        <v>385.24625817697029</v>
      </c>
      <c r="H40">
        <f t="shared" si="7"/>
        <v>191.15459742749803</v>
      </c>
      <c r="I40" t="str">
        <f t="shared" si="8"/>
        <v/>
      </c>
      <c r="J40">
        <f t="shared" si="0"/>
        <v>452.44168502358866</v>
      </c>
      <c r="K40">
        <f t="shared" si="9"/>
        <v>452.44168502358866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477.20373121872962</v>
      </c>
      <c r="F41">
        <f t="shared" si="5"/>
        <v>215.2570846796051</v>
      </c>
      <c r="G41">
        <f t="shared" si="6"/>
        <v>357.97143435457411</v>
      </c>
      <c r="H41">
        <f t="shared" si="7"/>
        <v>177.62115522783088</v>
      </c>
      <c r="I41" t="str">
        <f t="shared" si="8"/>
        <v/>
      </c>
      <c r="J41">
        <f t="shared" si="0"/>
        <v>454.63592945177425</v>
      </c>
      <c r="K41">
        <f t="shared" si="9"/>
        <v>454.63592945177425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63</v>
      </c>
      <c r="D42" s="3"/>
      <c r="E42">
        <f t="shared" si="4"/>
        <v>516.32378302608356</v>
      </c>
      <c r="F42">
        <f t="shared" si="5"/>
        <v>232.9033597476145</v>
      </c>
      <c r="G42">
        <f t="shared" si="6"/>
        <v>395.62762478281087</v>
      </c>
      <c r="H42">
        <f t="shared" si="7"/>
        <v>196.30570769052136</v>
      </c>
      <c r="I42" t="str">
        <f t="shared" si="8"/>
        <v/>
      </c>
      <c r="J42">
        <f t="shared" si="0"/>
        <v>453.59765205709323</v>
      </c>
      <c r="K42">
        <f t="shared" si="9"/>
        <v>453.59765205709323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490.48621223047206</v>
      </c>
      <c r="F43">
        <f t="shared" si="5"/>
        <v>221.24854692697252</v>
      </c>
      <c r="G43">
        <f t="shared" si="6"/>
        <v>367.61781667646625</v>
      </c>
      <c r="H43">
        <f t="shared" si="7"/>
        <v>182.40757505731557</v>
      </c>
      <c r="I43" t="str">
        <f t="shared" si="8"/>
        <v/>
      </c>
      <c r="J43">
        <f t="shared" si="0"/>
        <v>455.84097186965693</v>
      </c>
      <c r="K43">
        <f t="shared" si="9"/>
        <v>455.84097186965693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78.77+4</f>
        <v>82.77</v>
      </c>
      <c r="D44" s="3">
        <v>457</v>
      </c>
      <c r="E44">
        <f t="shared" si="4"/>
        <v>548.71158994229836</v>
      </c>
      <c r="F44">
        <f t="shared" si="5"/>
        <v>247.51285342895125</v>
      </c>
      <c r="G44">
        <f t="shared" si="6"/>
        <v>424.36105854188469</v>
      </c>
      <c r="H44">
        <f t="shared" si="7"/>
        <v>210.56289473996011</v>
      </c>
      <c r="I44">
        <f t="shared" si="8"/>
        <v>457.68354922556279</v>
      </c>
      <c r="J44">
        <f t="shared" si="0"/>
        <v>453.94995868899116</v>
      </c>
      <c r="K44">
        <f t="shared" si="9"/>
        <v>457.68354922556279</v>
      </c>
      <c r="L44">
        <f t="shared" si="1"/>
        <v>0.68354922556278552</v>
      </c>
      <c r="M44">
        <f t="shared" si="2"/>
        <v>0.14957313469645198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521.25328757935938</v>
      </c>
      <c r="F45">
        <f t="shared" si="5"/>
        <v>235.12696092596869</v>
      </c>
      <c r="G45">
        <f t="shared" si="6"/>
        <v>394.31696891571482</v>
      </c>
      <c r="H45">
        <f t="shared" si="7"/>
        <v>195.65537588502556</v>
      </c>
      <c r="I45" t="str">
        <f t="shared" si="8"/>
        <v/>
      </c>
      <c r="J45">
        <f t="shared" si="0"/>
        <v>456.47158504094307</v>
      </c>
      <c r="K45">
        <f t="shared" si="9"/>
        <v>456.47158504094307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495.16903741884221</v>
      </c>
      <c r="F46">
        <f t="shared" si="5"/>
        <v>223.36087596417099</v>
      </c>
      <c r="G46">
        <f t="shared" si="6"/>
        <v>366.39995316518957</v>
      </c>
      <c r="H46">
        <f t="shared" si="7"/>
        <v>181.80328571179052</v>
      </c>
      <c r="I46" t="str">
        <f t="shared" si="8"/>
        <v/>
      </c>
      <c r="J46">
        <f t="shared" si="0"/>
        <v>458.55759025238046</v>
      </c>
      <c r="K46">
        <f t="shared" si="9"/>
        <v>458.55759025238046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71.45</v>
      </c>
      <c r="D47" s="3"/>
      <c r="E47">
        <f t="shared" si="4"/>
        <v>541.84007994932392</v>
      </c>
      <c r="F47">
        <f t="shared" si="5"/>
        <v>244.41325233267131</v>
      </c>
      <c r="G47">
        <f t="shared" si="6"/>
        <v>411.90941783486574</v>
      </c>
      <c r="H47">
        <f t="shared" si="7"/>
        <v>204.384539165722</v>
      </c>
      <c r="I47" t="str">
        <f t="shared" si="8"/>
        <v/>
      </c>
      <c r="J47">
        <f t="shared" si="0"/>
        <v>457.02871316694927</v>
      </c>
      <c r="K47">
        <f t="shared" si="9"/>
        <v>457.02871316694927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514.72563764426513</v>
      </c>
      <c r="F48">
        <f t="shared" si="5"/>
        <v>232.18246824304507</v>
      </c>
      <c r="G48">
        <f t="shared" si="6"/>
        <v>382.74688461417747</v>
      </c>
      <c r="H48">
        <f t="shared" si="7"/>
        <v>189.91443808246652</v>
      </c>
      <c r="I48" t="str">
        <f t="shared" si="8"/>
        <v/>
      </c>
      <c r="J48">
        <f t="shared" si="0"/>
        <v>459.26803016057852</v>
      </c>
      <c r="K48">
        <f t="shared" si="9"/>
        <v>459.26803016057852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60.16</v>
      </c>
      <c r="D49" s="3"/>
      <c r="E49">
        <f t="shared" si="4"/>
        <v>549.12804029903862</v>
      </c>
      <c r="F49">
        <f t="shared" si="5"/>
        <v>247.70070587821175</v>
      </c>
      <c r="G49">
        <f t="shared" si="6"/>
        <v>415.80901247435986</v>
      </c>
      <c r="H49">
        <f t="shared" si="7"/>
        <v>206.31947150476762</v>
      </c>
      <c r="I49" t="str">
        <f t="shared" si="8"/>
        <v/>
      </c>
      <c r="J49">
        <f t="shared" si="0"/>
        <v>458.38123437344404</v>
      </c>
      <c r="K49">
        <f t="shared" si="9"/>
        <v>458.38123437344404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521.64889817250776</v>
      </c>
      <c r="F50">
        <f t="shared" si="5"/>
        <v>235.30541297355015</v>
      </c>
      <c r="G50">
        <f t="shared" si="6"/>
        <v>386.37039414054351</v>
      </c>
      <c r="H50">
        <f t="shared" si="7"/>
        <v>191.71238028199599</v>
      </c>
      <c r="I50" t="str">
        <f t="shared" si="8"/>
        <v/>
      </c>
      <c r="J50">
        <f t="shared" si="0"/>
        <v>460.59303269155413</v>
      </c>
      <c r="K50">
        <f t="shared" si="9"/>
        <v>460.59303269155413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71.72+4</f>
        <v>75.72</v>
      </c>
      <c r="D51" s="3">
        <v>442</v>
      </c>
      <c r="E51">
        <f t="shared" si="4"/>
        <v>571.26485109958026</v>
      </c>
      <c r="F51">
        <f t="shared" si="5"/>
        <v>257.68617968173584</v>
      </c>
      <c r="G51">
        <f t="shared" si="6"/>
        <v>434.73598327555283</v>
      </c>
      <c r="H51">
        <f t="shared" si="7"/>
        <v>215.71080862286121</v>
      </c>
      <c r="I51">
        <f t="shared" si="8"/>
        <v>462.39095007819571</v>
      </c>
      <c r="J51">
        <f t="shared" si="0"/>
        <v>458.97537105887466</v>
      </c>
      <c r="K51">
        <f t="shared" si="9"/>
        <v>462.39095007819571</v>
      </c>
      <c r="L51">
        <f t="shared" si="1"/>
        <v>20.390950078195715</v>
      </c>
      <c r="M51">
        <f t="shared" si="2"/>
        <v>4.6133371217637364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542.67795171868488</v>
      </c>
      <c r="F52">
        <f t="shared" si="5"/>
        <v>244.79119957534556</v>
      </c>
      <c r="G52">
        <f t="shared" si="6"/>
        <v>403.95736543976329</v>
      </c>
      <c r="H52">
        <f t="shared" si="7"/>
        <v>200.4388256330291</v>
      </c>
      <c r="I52" t="str">
        <f t="shared" si="8"/>
        <v/>
      </c>
      <c r="J52">
        <f t="shared" si="0"/>
        <v>461.35237394231649</v>
      </c>
      <c r="K52">
        <f t="shared" si="9"/>
        <v>461.35237394231649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515.52158112779034</v>
      </c>
      <c r="F53">
        <f t="shared" si="5"/>
        <v>232.54150247229512</v>
      </c>
      <c r="G53">
        <f t="shared" si="6"/>
        <v>375.35782491140964</v>
      </c>
      <c r="H53">
        <f t="shared" si="7"/>
        <v>186.24807480736499</v>
      </c>
      <c r="I53" t="str">
        <f t="shared" si="8"/>
        <v/>
      </c>
      <c r="J53">
        <f t="shared" si="0"/>
        <v>463.29342766493016</v>
      </c>
      <c r="K53">
        <f t="shared" si="9"/>
        <v>463.29342766493016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62.12</v>
      </c>
      <c r="D54" s="3"/>
      <c r="E54">
        <f t="shared" si="4"/>
        <v>551.84415364732502</v>
      </c>
      <c r="F54">
        <f t="shared" si="5"/>
        <v>248.92589043307331</v>
      </c>
      <c r="G54">
        <f t="shared" si="6"/>
        <v>410.90308647458983</v>
      </c>
      <c r="H54">
        <f t="shared" si="7"/>
        <v>203.88520955000428</v>
      </c>
      <c r="I54" t="str">
        <f t="shared" si="8"/>
        <v/>
      </c>
      <c r="J54">
        <f t="shared" si="0"/>
        <v>462.040680883069</v>
      </c>
      <c r="K54">
        <f t="shared" si="9"/>
        <v>462.040680883069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524.22909337556769</v>
      </c>
      <c r="F55">
        <f t="shared" si="5"/>
        <v>236.46928756417108</v>
      </c>
      <c r="G55">
        <f t="shared" si="6"/>
        <v>381.81179991749894</v>
      </c>
      <c r="H55">
        <f t="shared" si="7"/>
        <v>189.45046021127305</v>
      </c>
      <c r="I55" t="str">
        <f t="shared" si="8"/>
        <v/>
      </c>
      <c r="J55">
        <f t="shared" si="0"/>
        <v>464.01882735289803</v>
      </c>
      <c r="K55">
        <f t="shared" si="9"/>
        <v>464.01882735289803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63.01</v>
      </c>
      <c r="D56" s="3"/>
      <c r="E56">
        <f t="shared" si="4"/>
        <v>561.00592969322338</v>
      </c>
      <c r="F56">
        <f t="shared" si="5"/>
        <v>253.05858486337644</v>
      </c>
      <c r="G56">
        <f t="shared" si="6"/>
        <v>417.79013029054056</v>
      </c>
      <c r="H56">
        <f t="shared" si="7"/>
        <v>207.30247853097603</v>
      </c>
      <c r="I56" t="str">
        <f t="shared" si="8"/>
        <v/>
      </c>
      <c r="J56">
        <f t="shared" si="0"/>
        <v>462.75610633240035</v>
      </c>
      <c r="K56">
        <f t="shared" si="9"/>
        <v>462.75610633240035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532.93240121802194</v>
      </c>
      <c r="F57">
        <f t="shared" si="5"/>
        <v>240.39517613266833</v>
      </c>
      <c r="G57">
        <f t="shared" si="6"/>
        <v>388.21125195870781</v>
      </c>
      <c r="H57">
        <f t="shared" si="7"/>
        <v>192.62579197045116</v>
      </c>
      <c r="I57" t="str">
        <f t="shared" si="8"/>
        <v/>
      </c>
      <c r="J57">
        <f t="shared" si="0"/>
        <v>464.76938416221719</v>
      </c>
      <c r="K57">
        <f t="shared" si="9"/>
        <v>464.76938416221719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75.94+3</f>
        <v>78.94</v>
      </c>
      <c r="D58" s="3">
        <v>467</v>
      </c>
      <c r="E58">
        <f t="shared" si="4"/>
        <v>585.20371172817477</v>
      </c>
      <c r="F58">
        <f t="shared" si="5"/>
        <v>263.97372168188696</v>
      </c>
      <c r="G58">
        <f t="shared" si="6"/>
        <v>439.66651128101478</v>
      </c>
      <c r="H58">
        <f t="shared" si="7"/>
        <v>218.15727779935386</v>
      </c>
      <c r="I58">
        <f t="shared" si="8"/>
        <v>466.37727071540689</v>
      </c>
      <c r="J58">
        <f t="shared" si="0"/>
        <v>462.81644388253301</v>
      </c>
      <c r="K58">
        <f t="shared" si="9"/>
        <v>466.37727071540689</v>
      </c>
      <c r="L58">
        <f t="shared" si="1"/>
        <v>-0.62272928459310606</v>
      </c>
      <c r="M58">
        <f t="shared" si="2"/>
        <v>0.13334674188289208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555.91929208936938</v>
      </c>
      <c r="F59">
        <f t="shared" si="5"/>
        <v>250.76410410013742</v>
      </c>
      <c r="G59">
        <f t="shared" si="6"/>
        <v>408.53881988553189</v>
      </c>
      <c r="H59">
        <f t="shared" si="7"/>
        <v>202.71208867355165</v>
      </c>
      <c r="I59" t="str">
        <f t="shared" si="8"/>
        <v/>
      </c>
      <c r="J59">
        <f t="shared" si="0"/>
        <v>465.05201542658574</v>
      </c>
      <c r="K59">
        <f t="shared" si="9"/>
        <v>465.05201542658574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528.10030613868787</v>
      </c>
      <c r="F60">
        <f t="shared" si="5"/>
        <v>238.21551442504568</v>
      </c>
      <c r="G60">
        <f t="shared" si="6"/>
        <v>379.61491965164862</v>
      </c>
      <c r="H60">
        <f t="shared" si="7"/>
        <v>188.36039443152413</v>
      </c>
      <c r="I60" t="str">
        <f t="shared" si="8"/>
        <v/>
      </c>
      <c r="J60">
        <f t="shared" si="0"/>
        <v>466.85511999352161</v>
      </c>
      <c r="K60">
        <f t="shared" si="9"/>
        <v>466.85511999352161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501.67342150619527</v>
      </c>
      <c r="F61">
        <f t="shared" si="5"/>
        <v>226.29487388724735</v>
      </c>
      <c r="G61">
        <f t="shared" si="6"/>
        <v>352.7387856618007</v>
      </c>
      <c r="H61">
        <f t="shared" si="7"/>
        <v>175.02477737050944</v>
      </c>
      <c r="I61" t="str">
        <f t="shared" si="8"/>
        <v/>
      </c>
      <c r="J61">
        <f t="shared" si="0"/>
        <v>468.27009651673791</v>
      </c>
      <c r="K61">
        <f t="shared" si="9"/>
        <v>468.27009651673791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476.56897547724259</v>
      </c>
      <c r="F62">
        <f t="shared" si="5"/>
        <v>214.97075902568116</v>
      </c>
      <c r="G62">
        <f t="shared" si="6"/>
        <v>327.76543931502829</v>
      </c>
      <c r="H62">
        <f t="shared" si="7"/>
        <v>162.6333008382654</v>
      </c>
      <c r="I62" t="str">
        <f t="shared" si="8"/>
        <v/>
      </c>
      <c r="J62">
        <f t="shared" si="0"/>
        <v>469.33745818741579</v>
      </c>
      <c r="K62">
        <f t="shared" si="9"/>
        <v>469.33745818741579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452.72079135773777</v>
      </c>
      <c r="F63">
        <f t="shared" si="5"/>
        <v>204.21331885362582</v>
      </c>
      <c r="G63">
        <f t="shared" si="6"/>
        <v>304.56016626528708</v>
      </c>
      <c r="H63">
        <f t="shared" si="7"/>
        <v>151.11912118338921</v>
      </c>
      <c r="I63" t="str">
        <f t="shared" si="8"/>
        <v/>
      </c>
      <c r="J63">
        <f t="shared" si="0"/>
        <v>470.09419767023667</v>
      </c>
      <c r="K63">
        <f t="shared" si="9"/>
        <v>470.09419767023667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430.06600402875682</v>
      </c>
      <c r="F64">
        <f t="shared" si="5"/>
        <v>193.99419616986444</v>
      </c>
      <c r="G64">
        <f t="shared" si="6"/>
        <v>282.99778972848628</v>
      </c>
      <c r="H64">
        <f t="shared" si="7"/>
        <v>140.420127178939</v>
      </c>
      <c r="I64" t="str">
        <f t="shared" si="8"/>
        <v/>
      </c>
      <c r="J64">
        <f t="shared" si="0"/>
        <v>470.57406899092541</v>
      </c>
      <c r="K64">
        <f t="shared" si="9"/>
        <v>470.57406899092541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4</v>
      </c>
      <c r="D65" s="3">
        <v>470</v>
      </c>
      <c r="E65">
        <f t="shared" si="4"/>
        <v>412.54489423064899</v>
      </c>
      <c r="F65">
        <f t="shared" si="5"/>
        <v>186.0907730221455</v>
      </c>
      <c r="G65">
        <f t="shared" si="6"/>
        <v>266.9619952382352</v>
      </c>
      <c r="H65">
        <f t="shared" si="7"/>
        <v>132.46335725541147</v>
      </c>
      <c r="I65">
        <f t="shared" si="8"/>
        <v>470.80784783325919</v>
      </c>
      <c r="J65">
        <f t="shared" si="0"/>
        <v>470.62741576673409</v>
      </c>
      <c r="K65">
        <f t="shared" si="9"/>
        <v>470.80784783325919</v>
      </c>
      <c r="L65">
        <f t="shared" si="1"/>
        <v>0.80784783325918852</v>
      </c>
      <c r="M65">
        <f t="shared" si="2"/>
        <v>0.17188251771472096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391.90056549455824</v>
      </c>
      <c r="F66">
        <f t="shared" si="5"/>
        <v>176.77852810832391</v>
      </c>
      <c r="G66">
        <f t="shared" si="6"/>
        <v>248.06150955446924</v>
      </c>
      <c r="H66">
        <f t="shared" si="7"/>
        <v>123.08516173662512</v>
      </c>
      <c r="I66" t="str">
        <f t="shared" si="8"/>
        <v/>
      </c>
      <c r="J66">
        <f t="shared" si="0"/>
        <v>470.6933663716988</v>
      </c>
      <c r="K66">
        <f t="shared" si="9"/>
        <v>470.6933663716988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372.28930810397179</v>
      </c>
      <c r="F67">
        <f t="shared" si="5"/>
        <v>167.93228107245557</v>
      </c>
      <c r="G67">
        <f t="shared" si="6"/>
        <v>230.49914826838562</v>
      </c>
      <c r="H67">
        <f t="shared" si="7"/>
        <v>114.37092758051962</v>
      </c>
      <c r="I67" t="str">
        <f t="shared" si="8"/>
        <v/>
      </c>
      <c r="J67">
        <f t="shared" ref="J67:J130" si="10">$O$2+F67-H67</f>
        <v>470.56135349193596</v>
      </c>
      <c r="K67">
        <f t="shared" si="9"/>
        <v>470.56135349193596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353.65942571077653</v>
      </c>
      <c r="F68">
        <f t="shared" ref="F68:F131" si="15">E68*$O$3</f>
        <v>159.52871272306015</v>
      </c>
      <c r="G68">
        <f t="shared" ref="G68:G131" si="16">(G67*EXP(-1/$O$6)+C68)</f>
        <v>214.18017429578282</v>
      </c>
      <c r="H68">
        <f t="shared" ref="H68:H131" si="17">G68*$O$4</f>
        <v>106.27364737610105</v>
      </c>
      <c r="I68" t="str">
        <f t="shared" ref="I68:I131" si="18">IF(ISBLANK(D68),"",($O$2+((E67*EXP(-1/$O$5))*$O$3)-((G67*EXP(-1/$O$6))*$O$4)))</f>
        <v/>
      </c>
      <c r="J68">
        <f t="shared" si="10"/>
        <v>470.2550653469591</v>
      </c>
      <c r="K68">
        <f t="shared" ref="K68:K131" si="19">IF(I68="",J68,I68)</f>
        <v>470.2550653469591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335.96180892507857</v>
      </c>
      <c r="F69">
        <f t="shared" si="15"/>
        <v>151.54567079390966</v>
      </c>
      <c r="G69">
        <f t="shared" si="16"/>
        <v>199.01655778770481</v>
      </c>
      <c r="H69">
        <f t="shared" si="17"/>
        <v>98.749641762488864</v>
      </c>
      <c r="I69" t="str">
        <f t="shared" si="18"/>
        <v/>
      </c>
      <c r="J69">
        <f t="shared" si="10"/>
        <v>469.79602903142086</v>
      </c>
      <c r="K69">
        <f t="shared" si="19"/>
        <v>469.79602903142086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319.14980586016281</v>
      </c>
      <c r="F70">
        <f t="shared" si="15"/>
        <v>143.9621115494418</v>
      </c>
      <c r="G70">
        <f t="shared" si="16"/>
        <v>184.92650126882785</v>
      </c>
      <c r="H70">
        <f t="shared" si="17"/>
        <v>91.758323808248377</v>
      </c>
      <c r="I70" t="str">
        <f t="shared" si="18"/>
        <v/>
      </c>
      <c r="J70">
        <f t="shared" si="10"/>
        <v>469.20378774119342</v>
      </c>
      <c r="K70">
        <f t="shared" si="19"/>
        <v>469.20378774119342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303.17909915556567</v>
      </c>
      <c r="F71">
        <f t="shared" si="15"/>
        <v>136.75804431232109</v>
      </c>
      <c r="G71">
        <f t="shared" si="16"/>
        <v>171.83399839529594</v>
      </c>
      <c r="H71">
        <f t="shared" si="17"/>
        <v>85.261980072292616</v>
      </c>
      <c r="I71" t="str">
        <f t="shared" si="18"/>
        <v/>
      </c>
      <c r="J71">
        <f t="shared" si="10"/>
        <v>468.49606424002849</v>
      </c>
      <c r="K71">
        <f t="shared" si="19"/>
        <v>468.49606424002849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5</v>
      </c>
      <c r="D72" s="3">
        <v>475</v>
      </c>
      <c r="E72">
        <f t="shared" si="14"/>
        <v>293.00758915408676</v>
      </c>
      <c r="F72">
        <f t="shared" si="15"/>
        <v>132.16987903516355</v>
      </c>
      <c r="G72">
        <f t="shared" si="16"/>
        <v>164.66842395180151</v>
      </c>
      <c r="H72">
        <f t="shared" si="17"/>
        <v>81.70650751672602</v>
      </c>
      <c r="I72">
        <f t="shared" si="18"/>
        <v>467.68891160159404</v>
      </c>
      <c r="J72">
        <f t="shared" si="10"/>
        <v>467.46337151843761</v>
      </c>
      <c r="K72">
        <f t="shared" si="19"/>
        <v>467.68891160159404</v>
      </c>
      <c r="L72">
        <f t="shared" si="11"/>
        <v>-7.3110883984059569</v>
      </c>
      <c r="M72">
        <f t="shared" si="12"/>
        <v>1.5391765049275699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278.34507586823696</v>
      </c>
      <c r="F73">
        <f t="shared" si="15"/>
        <v>125.55591175555455</v>
      </c>
      <c r="G73">
        <f t="shared" si="16"/>
        <v>153.01016080954443</v>
      </c>
      <c r="H73">
        <f t="shared" si="17"/>
        <v>75.921816425350713</v>
      </c>
      <c r="I73" t="str">
        <f t="shared" si="18"/>
        <v/>
      </c>
      <c r="J73">
        <f t="shared" si="10"/>
        <v>466.63409533020388</v>
      </c>
      <c r="K73">
        <f t="shared" si="19"/>
        <v>466.63409533020388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264.41629544056468</v>
      </c>
      <c r="F74">
        <f t="shared" si="15"/>
        <v>119.27291673297624</v>
      </c>
      <c r="G74">
        <f t="shared" si="16"/>
        <v>142.17728420000773</v>
      </c>
      <c r="H74">
        <f t="shared" si="17"/>
        <v>70.546672284881197</v>
      </c>
      <c r="I74" t="str">
        <f t="shared" si="18"/>
        <v/>
      </c>
      <c r="J74">
        <f t="shared" si="10"/>
        <v>465.72624444809503</v>
      </c>
      <c r="K74">
        <f t="shared" si="19"/>
        <v>465.72624444809503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251.18453084332205</v>
      </c>
      <c r="F75">
        <f t="shared" si="15"/>
        <v>113.30433164858226</v>
      </c>
      <c r="G75">
        <f t="shared" si="16"/>
        <v>132.1113580662863</v>
      </c>
      <c r="H75">
        <f t="shared" si="17"/>
        <v>65.552079821006942</v>
      </c>
      <c r="I75" t="str">
        <f t="shared" si="18"/>
        <v/>
      </c>
      <c r="J75">
        <f t="shared" si="10"/>
        <v>464.75225182757538</v>
      </c>
      <c r="K75">
        <f t="shared" si="19"/>
        <v>464.75225182757538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238.61490242064886</v>
      </c>
      <c r="F76">
        <f t="shared" si="15"/>
        <v>107.63442298533597</v>
      </c>
      <c r="G76">
        <f t="shared" si="16"/>
        <v>122.75808353158541</v>
      </c>
      <c r="H76">
        <f t="shared" si="17"/>
        <v>60.911096578832783</v>
      </c>
      <c r="I76" t="str">
        <f t="shared" si="18"/>
        <v/>
      </c>
      <c r="J76">
        <f t="shared" si="10"/>
        <v>463.72332640650319</v>
      </c>
      <c r="K76">
        <f t="shared" si="19"/>
        <v>463.72332640650319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226.67427594389019</v>
      </c>
      <c r="F77">
        <f t="shared" si="15"/>
        <v>102.24824455359806</v>
      </c>
      <c r="G77">
        <f t="shared" si="16"/>
        <v>114.06700599343337</v>
      </c>
      <c r="H77">
        <f t="shared" si="17"/>
        <v>56.598687586521542</v>
      </c>
      <c r="I77" t="str">
        <f t="shared" si="18"/>
        <v/>
      </c>
      <c r="J77">
        <f t="shared" si="10"/>
        <v>462.64955696707653</v>
      </c>
      <c r="K77">
        <f t="shared" si="19"/>
        <v>462.64955696707653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215.33117526795567</v>
      </c>
      <c r="F78">
        <f t="shared" si="15"/>
        <v>97.131598092152515</v>
      </c>
      <c r="G78">
        <f t="shared" si="16"/>
        <v>105.99124295515894</v>
      </c>
      <c r="H78">
        <f t="shared" si="17"/>
        <v>52.591590308519997</v>
      </c>
      <c r="I78" t="str">
        <f t="shared" si="18"/>
        <v/>
      </c>
      <c r="J78">
        <f t="shared" si="10"/>
        <v>461.54000778363257</v>
      </c>
      <c r="K78">
        <f t="shared" si="19"/>
        <v>461.54000778363257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5</v>
      </c>
      <c r="D79" s="3">
        <v>468</v>
      </c>
      <c r="E79">
        <f t="shared" si="14"/>
        <v>209.55569935847782</v>
      </c>
      <c r="F79">
        <f t="shared" si="15"/>
        <v>94.526396109057259</v>
      </c>
      <c r="G79">
        <f t="shared" si="16"/>
        <v>103.4872311264684</v>
      </c>
      <c r="H79">
        <f t="shared" si="17"/>
        <v>51.349129511283252</v>
      </c>
      <c r="I79">
        <f t="shared" si="18"/>
        <v>460.40280668093044</v>
      </c>
      <c r="J79">
        <f t="shared" si="10"/>
        <v>460.17726659777401</v>
      </c>
      <c r="K79">
        <f t="shared" si="19"/>
        <v>460.40280668093044</v>
      </c>
      <c r="L79">
        <f t="shared" si="11"/>
        <v>-7.5971933190695609</v>
      </c>
      <c r="M79">
        <f t="shared" si="12"/>
        <v>1.6233319057840943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199.06923641449791</v>
      </c>
      <c r="F80">
        <f t="shared" si="15"/>
        <v>89.796161841699472</v>
      </c>
      <c r="G80">
        <f t="shared" si="16"/>
        <v>96.160499362222666</v>
      </c>
      <c r="H80">
        <f t="shared" si="17"/>
        <v>47.713692615721527</v>
      </c>
      <c r="I80" t="str">
        <f t="shared" si="18"/>
        <v/>
      </c>
      <c r="J80">
        <f t="shared" si="10"/>
        <v>459.08246922597795</v>
      </c>
      <c r="K80">
        <f t="shared" si="19"/>
        <v>459.08246922597795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189.10753087588614</v>
      </c>
      <c r="F81">
        <f t="shared" si="15"/>
        <v>85.302635172907827</v>
      </c>
      <c r="G81">
        <f t="shared" si="16"/>
        <v>89.352488581820879</v>
      </c>
      <c r="H81">
        <f t="shared" si="17"/>
        <v>44.335638884147173</v>
      </c>
      <c r="I81" t="str">
        <f t="shared" si="18"/>
        <v/>
      </c>
      <c r="J81">
        <f t="shared" si="10"/>
        <v>457.96699628876064</v>
      </c>
      <c r="K81">
        <f t="shared" si="19"/>
        <v>457.96699628876064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179.64432314148246</v>
      </c>
      <c r="F82">
        <f t="shared" si="15"/>
        <v>81.033970920382231</v>
      </c>
      <c r="G82">
        <f t="shared" si="16"/>
        <v>83.026474162643012</v>
      </c>
      <c r="H82">
        <f t="shared" si="17"/>
        <v>41.196745996930595</v>
      </c>
      <c r="I82" t="str">
        <f t="shared" si="18"/>
        <v/>
      </c>
      <c r="J82">
        <f t="shared" si="10"/>
        <v>456.83722492345163</v>
      </c>
      <c r="K82">
        <f t="shared" si="19"/>
        <v>456.83722492345163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170.65466767762931</v>
      </c>
      <c r="F83">
        <f t="shared" si="15"/>
        <v>76.978916651462114</v>
      </c>
      <c r="G83">
        <f t="shared" si="16"/>
        <v>77.148331527080899</v>
      </c>
      <c r="H83">
        <f t="shared" si="17"/>
        <v>38.280081745759269</v>
      </c>
      <c r="I83" t="str">
        <f t="shared" si="18"/>
        <v/>
      </c>
      <c r="J83">
        <f t="shared" si="10"/>
        <v>455.69883490570282</v>
      </c>
      <c r="K83">
        <f t="shared" si="19"/>
        <v>455.69883490570282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162.11486726037919</v>
      </c>
      <c r="F84">
        <f t="shared" si="15"/>
        <v>73.126783021097935</v>
      </c>
      <c r="G84">
        <f t="shared" si="16"/>
        <v>71.686352063476775</v>
      </c>
      <c r="H84">
        <f t="shared" si="17"/>
        <v>35.569912695803467</v>
      </c>
      <c r="I84" t="str">
        <f t="shared" si="18"/>
        <v/>
      </c>
      <c r="J84">
        <f t="shared" si="10"/>
        <v>454.55687032529448</v>
      </c>
      <c r="K84">
        <f t="shared" si="19"/>
        <v>454.55687032529448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154.00241050831514</v>
      </c>
      <c r="F85">
        <f t="shared" si="15"/>
        <v>69.467415594152413</v>
      </c>
      <c r="G85">
        <f t="shared" si="16"/>
        <v>66.611072079567307</v>
      </c>
      <c r="H85">
        <f t="shared" si="17"/>
        <v>33.051619314455714</v>
      </c>
      <c r="I85" t="str">
        <f t="shared" si="18"/>
        <v/>
      </c>
      <c r="J85">
        <f t="shared" si="10"/>
        <v>453.41579627969668</v>
      </c>
      <c r="K85">
        <f t="shared" si="19"/>
        <v>453.41579627969668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146.29591254131677</v>
      </c>
      <c r="F86">
        <f t="shared" si="15"/>
        <v>65.991168077753571</v>
      </c>
      <c r="G86">
        <f t="shared" si="16"/>
        <v>61.895113865752421</v>
      </c>
      <c r="H86">
        <f t="shared" si="17"/>
        <v>30.711617108820853</v>
      </c>
      <c r="I86" t="str">
        <f t="shared" si="18"/>
        <v/>
      </c>
      <c r="J86">
        <f t="shared" si="10"/>
        <v>452.27955096893271</v>
      </c>
      <c r="K86">
        <f t="shared" si="19"/>
        <v>452.27955096893271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138.97505860884567</v>
      </c>
      <c r="F87">
        <f t="shared" si="15"/>
        <v>62.688876893138669</v>
      </c>
      <c r="G87">
        <f t="shared" si="16"/>
        <v>57.513038010832496</v>
      </c>
      <c r="H87">
        <f t="shared" si="17"/>
        <v>28.537283346546683</v>
      </c>
      <c r="I87" t="str">
        <f t="shared" si="18"/>
        <v/>
      </c>
      <c r="J87">
        <f t="shared" si="10"/>
        <v>451.15159354659198</v>
      </c>
      <c r="K87">
        <f t="shared" si="19"/>
        <v>451.15159354659198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132.02055053915075</v>
      </c>
      <c r="F88">
        <f t="shared" si="15"/>
        <v>59.551837019958896</v>
      </c>
      <c r="G88">
        <f t="shared" si="16"/>
        <v>53.441206173557028</v>
      </c>
      <c r="H88">
        <f t="shared" si="17"/>
        <v>26.516888964703494</v>
      </c>
      <c r="I88" t="str">
        <f t="shared" si="18"/>
        <v/>
      </c>
      <c r="J88">
        <f t="shared" si="10"/>
        <v>450.03494805525543</v>
      </c>
      <c r="K88">
        <f t="shared" si="19"/>
        <v>450.03494805525543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125.41405586823106</v>
      </c>
      <c r="F89">
        <f t="shared" si="15"/>
        <v>56.571779049369198</v>
      </c>
      <c r="G89">
        <f t="shared" si="16"/>
        <v>49.657653569729938</v>
      </c>
      <c r="H89">
        <f t="shared" si="17"/>
        <v>24.639535299406909</v>
      </c>
      <c r="I89" t="str">
        <f t="shared" si="18"/>
        <v/>
      </c>
      <c r="J89">
        <f t="shared" si="10"/>
        <v>448.93224374996225</v>
      </c>
      <c r="K89">
        <f t="shared" si="19"/>
        <v>448.93224374996225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119.13815951445706</v>
      </c>
      <c r="F90">
        <f t="shared" si="15"/>
        <v>53.740847385413815</v>
      </c>
      <c r="G90">
        <f t="shared" si="16"/>
        <v>46.141970487025482</v>
      </c>
      <c r="H90">
        <f t="shared" si="17"/>
        <v>22.895095294883046</v>
      </c>
      <c r="I90" t="str">
        <f t="shared" si="18"/>
        <v/>
      </c>
      <c r="J90">
        <f t="shared" si="10"/>
        <v>447.84575209053077</v>
      </c>
      <c r="K90">
        <f t="shared" si="19"/>
        <v>447.84575209053077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113.17631787146202</v>
      </c>
      <c r="F91">
        <f t="shared" si="15"/>
        <v>51.051579537245303</v>
      </c>
      <c r="G91">
        <f t="shared" si="16"/>
        <v>42.875192188367222</v>
      </c>
      <c r="H91">
        <f t="shared" si="17"/>
        <v>21.274158874838573</v>
      </c>
      <c r="I91" t="str">
        <f t="shared" si="18"/>
        <v/>
      </c>
      <c r="J91">
        <f t="shared" si="10"/>
        <v>446.77742066240671</v>
      </c>
      <c r="K91">
        <f t="shared" si="19"/>
        <v>446.77742066240671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107.51281519828996</v>
      </c>
      <c r="F92">
        <f t="shared" si="15"/>
        <v>48.496886447590093</v>
      </c>
      <c r="G92">
        <f t="shared" si="16"/>
        <v>39.839696609973046</v>
      </c>
      <c r="H92">
        <f t="shared" si="17"/>
        <v>19.767982181451092</v>
      </c>
      <c r="I92" t="str">
        <f t="shared" si="18"/>
        <v/>
      </c>
      <c r="J92">
        <f t="shared" si="10"/>
        <v>445.72890426613901</v>
      </c>
      <c r="K92">
        <f t="shared" si="19"/>
        <v>445.72890426613901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102.13272219184213</v>
      </c>
      <c r="F93">
        <f t="shared" si="15"/>
        <v>46.070033805605483</v>
      </c>
      <c r="G93">
        <f t="shared" si="16"/>
        <v>37.019109302216329</v>
      </c>
      <c r="H93">
        <f t="shared" si="17"/>
        <v>18.368440408158467</v>
      </c>
      <c r="I93" t="str">
        <f t="shared" si="18"/>
        <v/>
      </c>
      <c r="J93">
        <f t="shared" si="10"/>
        <v>444.70159339744703</v>
      </c>
      <c r="K93">
        <f t="shared" si="19"/>
        <v>444.70159339744703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97.021856632416728</v>
      </c>
      <c r="F94">
        <f t="shared" si="15"/>
        <v>43.764624294867495</v>
      </c>
      <c r="G94">
        <f t="shared" si="16"/>
        <v>34.398215100523245</v>
      </c>
      <c r="H94">
        <f t="shared" si="17"/>
        <v>17.067983971811813</v>
      </c>
      <c r="I94" t="str">
        <f t="shared" si="18"/>
        <v/>
      </c>
      <c r="J94">
        <f t="shared" si="10"/>
        <v>443.69664032305565</v>
      </c>
      <c r="K94">
        <f t="shared" si="19"/>
        <v>443.69664032305565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92.166745998601314</v>
      </c>
      <c r="F95">
        <f t="shared" si="15"/>
        <v>41.574580729694638</v>
      </c>
      <c r="G95">
        <f t="shared" si="16"/>
        <v>31.962876049830435</v>
      </c>
      <c r="H95">
        <f t="shared" si="17"/>
        <v>15.859597787770538</v>
      </c>
      <c r="I95" t="str">
        <f t="shared" si="18"/>
        <v/>
      </c>
      <c r="J95">
        <f t="shared" si="10"/>
        <v>442.71498294192406</v>
      </c>
      <c r="K95">
        <f t="shared" si="19"/>
        <v>442.71498294192406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87.554591952968863</v>
      </c>
      <c r="F96">
        <f t="shared" si="15"/>
        <v>39.494130035353713</v>
      </c>
      <c r="G96">
        <f t="shared" si="16"/>
        <v>29.699955139860837</v>
      </c>
      <c r="H96">
        <f t="shared" si="17"/>
        <v>14.736763428256012</v>
      </c>
      <c r="I96" t="str">
        <f t="shared" si="18"/>
        <v/>
      </c>
      <c r="J96">
        <f t="shared" si="10"/>
        <v>441.75736660709765</v>
      </c>
      <c r="K96">
        <f t="shared" si="19"/>
        <v>441.75736660709765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83.173236604959584</v>
      </c>
      <c r="F97">
        <f t="shared" si="15"/>
        <v>37.517788029918741</v>
      </c>
      <c r="G97">
        <f t="shared" si="16"/>
        <v>27.597245439820981</v>
      </c>
      <c r="H97">
        <f t="shared" si="17"/>
        <v>13.693423959833781</v>
      </c>
      <c r="I97" t="str">
        <f t="shared" si="18"/>
        <v/>
      </c>
      <c r="J97">
        <f t="shared" si="10"/>
        <v>440.82436407008493</v>
      </c>
      <c r="K97">
        <f t="shared" si="19"/>
        <v>440.82436407008493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79.011130462015885</v>
      </c>
      <c r="F98">
        <f t="shared" si="15"/>
        <v>35.640344967667239</v>
      </c>
      <c r="G98">
        <f t="shared" si="16"/>
        <v>25.643404250249265</v>
      </c>
      <c r="H98">
        <f t="shared" si="17"/>
        <v>12.723951270346223</v>
      </c>
      <c r="I98" t="str">
        <f t="shared" si="18"/>
        <v/>
      </c>
      <c r="J98">
        <f t="shared" si="10"/>
        <v>439.91639369732104</v>
      </c>
      <c r="K98">
        <f t="shared" si="19"/>
        <v>439.91639369732104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75.057301984487665</v>
      </c>
      <c r="F99">
        <f t="shared" si="15"/>
        <v>33.856851805905215</v>
      </c>
      <c r="G99">
        <f t="shared" si="16"/>
        <v>23.827891916808916</v>
      </c>
      <c r="H99">
        <f t="shared" si="17"/>
        <v>11.823115709046556</v>
      </c>
      <c r="I99" t="str">
        <f t="shared" si="18"/>
        <v/>
      </c>
      <c r="J99">
        <f t="shared" si="10"/>
        <v>439.03373609685866</v>
      </c>
      <c r="K99">
        <f t="shared" si="19"/>
        <v>439.03373609685866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71.301328664053145</v>
      </c>
      <c r="F100">
        <f t="shared" si="15"/>
        <v>32.162607159019736</v>
      </c>
      <c r="G100">
        <f t="shared" si="16"/>
        <v>22.140914975967309</v>
      </c>
      <c r="H100">
        <f t="shared" si="17"/>
        <v>10.986057876163168</v>
      </c>
      <c r="I100" t="str">
        <f t="shared" si="18"/>
        <v/>
      </c>
      <c r="J100">
        <f t="shared" si="10"/>
        <v>438.17654928285657</v>
      </c>
      <c r="K100">
        <f t="shared" si="19"/>
        <v>438.17654928285657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67.733309549416362</v>
      </c>
      <c r="F101">
        <f t="shared" si="15"/>
        <v>30.553144905369034</v>
      </c>
      <c r="G101">
        <f t="shared" si="16"/>
        <v>20.573373325870985</v>
      </c>
      <c r="H101">
        <f t="shared" si="17"/>
        <v>10.208262409718033</v>
      </c>
      <c r="I101" t="str">
        <f t="shared" si="18"/>
        <v/>
      </c>
      <c r="J101">
        <f t="shared" si="10"/>
        <v>437.34488249565101</v>
      </c>
      <c r="K101">
        <f t="shared" si="19"/>
        <v>437.34488249565101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64.343839146857533</v>
      </c>
      <c r="F102">
        <f t="shared" si="15"/>
        <v>29.024222414341402</v>
      </c>
      <c r="G102">
        <f t="shared" si="16"/>
        <v>19.116811137438908</v>
      </c>
      <c r="H102">
        <f t="shared" si="17"/>
        <v>9.4855336281968192</v>
      </c>
      <c r="I102" t="str">
        <f t="shared" si="18"/>
        <v/>
      </c>
      <c r="J102">
        <f t="shared" si="10"/>
        <v>436.53868878614458</v>
      </c>
      <c r="K102">
        <f t="shared" si="19"/>
        <v>436.53868878614458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61.123982626836671</v>
      </c>
      <c r="F103">
        <f t="shared" si="15"/>
        <v>27.571809362548596</v>
      </c>
      <c r="G103">
        <f t="shared" si="16"/>
        <v>17.763371240872413</v>
      </c>
      <c r="H103">
        <f t="shared" si="17"/>
        <v>8.8139728976792586</v>
      </c>
      <c r="I103" t="str">
        <f t="shared" si="18"/>
        <v/>
      </c>
      <c r="J103">
        <f t="shared" si="10"/>
        <v>435.75783646486934</v>
      </c>
      <c r="K103">
        <f t="shared" si="19"/>
        <v>435.75783646486934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58.065252271293787</v>
      </c>
      <c r="F104">
        <f t="shared" si="15"/>
        <v>26.192077109672756</v>
      </c>
      <c r="G104">
        <f t="shared" si="16"/>
        <v>16.505752741527889</v>
      </c>
      <c r="H104">
        <f t="shared" si="17"/>
        <v>8.1899576013408186</v>
      </c>
      <c r="I104" t="str">
        <f t="shared" si="18"/>
        <v/>
      </c>
      <c r="J104">
        <f t="shared" si="10"/>
        <v>435.00211950833193</v>
      </c>
      <c r="K104">
        <f t="shared" si="19"/>
        <v>435.00211950833193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55.159585099559408</v>
      </c>
      <c r="F105">
        <f t="shared" si="15"/>
        <v>24.881388605960932</v>
      </c>
      <c r="G105">
        <f t="shared" si="16"/>
        <v>15.337171636518423</v>
      </c>
      <c r="H105">
        <f t="shared" si="17"/>
        <v>7.610121597880271</v>
      </c>
      <c r="I105" t="str">
        <f t="shared" si="18"/>
        <v/>
      </c>
      <c r="J105">
        <f t="shared" si="10"/>
        <v>434.27126700808066</v>
      </c>
      <c r="K105">
        <f t="shared" si="19"/>
        <v>434.27126700808066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52.399321613896134</v>
      </c>
      <c r="F106">
        <f t="shared" si="15"/>
        <v>23.636288804762813</v>
      </c>
      <c r="G106">
        <f t="shared" si="16"/>
        <v>14.251324219597558</v>
      </c>
      <c r="H106">
        <f t="shared" si="17"/>
        <v>7.071337063459568</v>
      </c>
      <c r="I106" t="str">
        <f t="shared" si="18"/>
        <v/>
      </c>
      <c r="J106">
        <f t="shared" si="10"/>
        <v>433.56495174130322</v>
      </c>
      <c r="K106">
        <f t="shared" si="19"/>
        <v>433.56495174130322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49.777185608643279</v>
      </c>
      <c r="F107">
        <f t="shared" si="15"/>
        <v>22.453495554838614</v>
      </c>
      <c r="G107">
        <f t="shared" si="16"/>
        <v>13.242353076919221</v>
      </c>
      <c r="H107">
        <f t="shared" si="17"/>
        <v>6.570697619205597</v>
      </c>
      <c r="I107" t="str">
        <f t="shared" si="18"/>
        <v/>
      </c>
      <c r="J107">
        <f t="shared" si="10"/>
        <v>432.88279793563305</v>
      </c>
      <c r="K107">
        <f t="shared" si="19"/>
        <v>432.88279793563305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47.286264989740388</v>
      </c>
      <c r="F108">
        <f t="shared" si="15"/>
        <v>21.329890948428719</v>
      </c>
      <c r="G108">
        <f t="shared" si="16"/>
        <v>12.304815490243891</v>
      </c>
      <c r="H108">
        <f t="shared" si="17"/>
        <v>6.1055026532580117</v>
      </c>
      <c r="I108" t="str">
        <f t="shared" si="18"/>
        <v/>
      </c>
      <c r="J108">
        <f t="shared" si="10"/>
        <v>432.22438829517074</v>
      </c>
      <c r="K108">
        <f t="shared" si="19"/>
        <v>432.22438829517074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44.919993554068903</v>
      </c>
      <c r="F109">
        <f t="shared" si="15"/>
        <v>20.262513102278142</v>
      </c>
      <c r="G109">
        <f t="shared" si="16"/>
        <v>11.433654077147636</v>
      </c>
      <c r="H109">
        <f t="shared" si="17"/>
        <v>5.6732427527912099</v>
      </c>
      <c r="I109" t="str">
        <f t="shared" si="18"/>
        <v/>
      </c>
      <c r="J109">
        <f t="shared" si="10"/>
        <v>431.58927034948692</v>
      </c>
      <c r="K109">
        <f t="shared" si="19"/>
        <v>431.58927034948692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42.672133680581268</v>
      </c>
      <c r="F110">
        <f t="shared" si="15"/>
        <v>19.248548349950102</v>
      </c>
      <c r="G110">
        <f t="shared" si="16"/>
        <v>10.624169509857774</v>
      </c>
      <c r="H110">
        <f t="shared" si="17"/>
        <v>5.2715861674260509</v>
      </c>
      <c r="I110" t="str">
        <f t="shared" si="18"/>
        <v/>
      </c>
      <c r="J110">
        <f t="shared" si="10"/>
        <v>430.97696218252406</v>
      </c>
      <c r="K110">
        <f t="shared" si="19"/>
        <v>430.97696218252406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40.536759887590371</v>
      </c>
      <c r="F111">
        <f t="shared" si="15"/>
        <v>18.285323824847289</v>
      </c>
      <c r="G111">
        <f t="shared" si="16"/>
        <v>9.8719951655516667</v>
      </c>
      <c r="H111">
        <f t="shared" si="17"/>
        <v>4.89836623101053</v>
      </c>
      <c r="I111" t="str">
        <f t="shared" si="18"/>
        <v/>
      </c>
      <c r="J111">
        <f t="shared" si="10"/>
        <v>430.38695759383677</v>
      </c>
      <c r="K111">
        <f t="shared" si="19"/>
        <v>430.38695759383677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38.508243212875406</v>
      </c>
      <c r="F112">
        <f t="shared" si="15"/>
        <v>17.370300414389153</v>
      </c>
      <c r="G112">
        <f t="shared" si="16"/>
        <v>9.1730735713741574</v>
      </c>
      <c r="H112">
        <f t="shared" si="17"/>
        <v>4.5515696739184319</v>
      </c>
      <c r="I112" t="str">
        <f t="shared" si="18"/>
        <v/>
      </c>
      <c r="J112">
        <f t="shared" si="10"/>
        <v>429.8187307404707</v>
      </c>
      <c r="K112">
        <f t="shared" si="19"/>
        <v>429.8187307404707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36.581236375429313</v>
      </c>
      <c r="F113">
        <f t="shared" si="15"/>
        <v>16.50106606677215</v>
      </c>
      <c r="G113">
        <f t="shared" si="16"/>
        <v>8.5236345171103842</v>
      </c>
      <c r="H113">
        <f t="shared" si="17"/>
        <v>4.2293257628186929</v>
      </c>
      <c r="I113" t="str">
        <f t="shared" si="18"/>
        <v/>
      </c>
      <c r="J113">
        <f t="shared" si="10"/>
        <v>429.27174030395344</v>
      </c>
      <c r="K113">
        <f t="shared" si="19"/>
        <v>429.27174030395344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34.750659679733296</v>
      </c>
      <c r="F114">
        <f t="shared" si="15"/>
        <v>15.675329432669146</v>
      </c>
      <c r="G114">
        <f t="shared" si="16"/>
        <v>7.9201747174466419</v>
      </c>
      <c r="H114">
        <f t="shared" si="17"/>
        <v>3.9298962093318659</v>
      </c>
      <c r="I114" t="str">
        <f t="shared" si="18"/>
        <v/>
      </c>
      <c r="J114">
        <f t="shared" si="10"/>
        <v>428.74543322333733</v>
      </c>
      <c r="K114">
        <f t="shared" si="19"/>
        <v>428.74543322333733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33.01168762540135</v>
      </c>
      <c r="F115">
        <f t="shared" si="15"/>
        <v>14.890913825107136</v>
      </c>
      <c r="G115">
        <f t="shared" si="16"/>
        <v>7.3594389141108962</v>
      </c>
      <c r="H115">
        <f t="shared" si="17"/>
        <v>3.6516657931376852</v>
      </c>
      <c r="I115" t="str">
        <f t="shared" si="18"/>
        <v/>
      </c>
      <c r="J115">
        <f t="shared" si="10"/>
        <v>428.23924803196945</v>
      </c>
      <c r="K115">
        <f t="shared" si="19"/>
        <v>428.23924803196945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31.359736186897052</v>
      </c>
      <c r="F116">
        <f t="shared" si="15"/>
        <v>14.14575148160122</v>
      </c>
      <c r="G116">
        <f t="shared" si="16"/>
        <v>6.8384023159517691</v>
      </c>
      <c r="H116">
        <f t="shared" si="17"/>
        <v>3.3931336489517485</v>
      </c>
      <c r="I116" t="str">
        <f t="shared" si="18"/>
        <v/>
      </c>
      <c r="J116">
        <f t="shared" si="10"/>
        <v>427.75261783264949</v>
      </c>
      <c r="K116">
        <f t="shared" si="19"/>
        <v>427.75261783264949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29.79045072979131</v>
      </c>
      <c r="F117">
        <f t="shared" si="15"/>
        <v>13.437878113419506</v>
      </c>
      <c r="G117">
        <f t="shared" si="16"/>
        <v>6.3542542822320724</v>
      </c>
      <c r="H117">
        <f t="shared" si="17"/>
        <v>3.1529051703704201</v>
      </c>
      <c r="I117" t="str">
        <f t="shared" si="18"/>
        <v/>
      </c>
      <c r="J117">
        <f t="shared" si="10"/>
        <v>427.28497294304907</v>
      </c>
      <c r="K117">
        <f t="shared" si="19"/>
        <v>427.28497294304907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28.299694531707605</v>
      </c>
      <c r="F118">
        <f t="shared" si="15"/>
        <v>12.765427727610462</v>
      </c>
      <c r="G118">
        <f t="shared" si="16"/>
        <v>5.9043831611192683</v>
      </c>
      <c r="H118">
        <f t="shared" si="17"/>
        <v>2.9296844869106682</v>
      </c>
      <c r="I118" t="str">
        <f t="shared" si="18"/>
        <v/>
      </c>
      <c r="J118">
        <f t="shared" si="10"/>
        <v>426.8357432406998</v>
      </c>
      <c r="K118">
        <f t="shared" si="19"/>
        <v>426.8357432406998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26.883537877695336</v>
      </c>
      <c r="F119">
        <f t="shared" si="15"/>
        <v>12.126627708143344</v>
      </c>
      <c r="G119">
        <f t="shared" si="16"/>
        <v>5.4863622015867461</v>
      </c>
      <c r="H119">
        <f t="shared" si="17"/>
        <v>2.7222674736635488</v>
      </c>
      <c r="I119" t="str">
        <f t="shared" si="18"/>
        <v/>
      </c>
      <c r="J119">
        <f t="shared" si="10"/>
        <v>426.40436023447984</v>
      </c>
      <c r="K119">
        <f t="shared" si="19"/>
        <v>426.40436023447984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25.538247701286075</v>
      </c>
      <c r="F120">
        <f t="shared" si="15"/>
        <v>11.519794143195302</v>
      </c>
      <c r="G120">
        <f t="shared" si="16"/>
        <v>5.0979364627301411</v>
      </c>
      <c r="H120">
        <f t="shared" si="17"/>
        <v>2.5295352558531299</v>
      </c>
      <c r="I120" t="str">
        <f t="shared" si="18"/>
        <v/>
      </c>
      <c r="J120">
        <f t="shared" si="10"/>
        <v>425.99025888734218</v>
      </c>
      <c r="K120">
        <f t="shared" si="19"/>
        <v>425.99025888734218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24.26027774392599</v>
      </c>
      <c r="F121">
        <f t="shared" si="15"/>
        <v>10.943327386267619</v>
      </c>
      <c r="G121">
        <f t="shared" si="16"/>
        <v>4.7370106498832811</v>
      </c>
      <c r="H121">
        <f t="shared" si="17"/>
        <v>2.3504481732623344</v>
      </c>
      <c r="I121" t="str">
        <f t="shared" si="18"/>
        <v/>
      </c>
      <c r="J121">
        <f t="shared" si="10"/>
        <v>425.59287921300529</v>
      </c>
      <c r="K121">
        <f t="shared" si="19"/>
        <v>425.59287921300529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23.046259206844152</v>
      </c>
      <c r="F122">
        <f t="shared" si="15"/>
        <v>10.395707839429971</v>
      </c>
      <c r="G122">
        <f t="shared" si="16"/>
        <v>4.4016378119178308</v>
      </c>
      <c r="H122">
        <f t="shared" si="17"/>
        <v>2.1840401719678639</v>
      </c>
      <c r="I122" t="str">
        <f t="shared" si="18"/>
        <v/>
      </c>
      <c r="J122">
        <f t="shared" si="10"/>
        <v>425.21166766746211</v>
      </c>
      <c r="K122">
        <f t="shared" si="19"/>
        <v>425.21166766746211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21.89299187071455</v>
      </c>
      <c r="F123">
        <f t="shared" si="15"/>
        <v>9.8754919475770926</v>
      </c>
      <c r="G123">
        <f t="shared" si="16"/>
        <v>4.0900088387561828</v>
      </c>
      <c r="H123">
        <f t="shared" si="17"/>
        <v>2.0294135931313861</v>
      </c>
      <c r="I123" t="str">
        <f t="shared" si="18"/>
        <v/>
      </c>
      <c r="J123">
        <f t="shared" si="10"/>
        <v>424.84607835444569</v>
      </c>
      <c r="K123">
        <f t="shared" si="19"/>
        <v>424.84607835444569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20.797435659702749</v>
      </c>
      <c r="F124">
        <f t="shared" si="15"/>
        <v>9.3813083931384931</v>
      </c>
      <c r="G124">
        <f t="shared" si="16"/>
        <v>3.8004427024437737</v>
      </c>
      <c r="H124">
        <f t="shared" si="17"/>
        <v>1.8857343307360388</v>
      </c>
      <c r="I124" t="str">
        <f t="shared" si="18"/>
        <v/>
      </c>
      <c r="J124">
        <f t="shared" si="10"/>
        <v>424.49557406240245</v>
      </c>
      <c r="K124">
        <f t="shared" si="19"/>
        <v>424.49557406240245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19.756702627659561</v>
      </c>
      <c r="F125">
        <f t="shared" si="15"/>
        <v>8.9118544812102574</v>
      </c>
      <c r="G125">
        <f t="shared" si="16"/>
        <v>3.5313773891379956</v>
      </c>
      <c r="H125">
        <f t="shared" si="17"/>
        <v>1.7522273321475077</v>
      </c>
      <c r="I125" t="str">
        <f t="shared" si="18"/>
        <v/>
      </c>
      <c r="J125">
        <f t="shared" si="10"/>
        <v>424.15962714906271</v>
      </c>
      <c r="K125">
        <f t="shared" si="19"/>
        <v>424.15962714906271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18.768049345336888</v>
      </c>
      <c r="F126">
        <f t="shared" si="15"/>
        <v>8.4658927055799733</v>
      </c>
      <c r="G126">
        <f t="shared" si="16"/>
        <v>3.2813614730979057</v>
      </c>
      <c r="H126">
        <f t="shared" si="17"/>
        <v>1.6281724172282395</v>
      </c>
      <c r="I126" t="str">
        <f t="shared" si="18"/>
        <v/>
      </c>
      <c r="J126">
        <f t="shared" si="10"/>
        <v>423.8377202883517</v>
      </c>
      <c r="K126">
        <f t="shared" si="19"/>
        <v>423.8377202883517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17.828869668558035</v>
      </c>
      <c r="F127">
        <f t="shared" si="15"/>
        <v>8.0422474865926024</v>
      </c>
      <c r="G127">
        <f t="shared" si="16"/>
        <v>3.0490462872220938</v>
      </c>
      <c r="H127">
        <f t="shared" si="17"/>
        <v>1.5129003934517347</v>
      </c>
      <c r="I127" t="str">
        <f t="shared" si="18"/>
        <v/>
      </c>
      <c r="J127">
        <f t="shared" si="10"/>
        <v>423.52934709314087</v>
      </c>
      <c r="K127">
        <f t="shared" si="19"/>
        <v>423.52934709314087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16.936687868278987</v>
      </c>
      <c r="F128">
        <f t="shared" si="15"/>
        <v>7.6398020722581466</v>
      </c>
      <c r="G128">
        <f t="shared" si="16"/>
        <v>2.8331786479000485</v>
      </c>
      <c r="H128">
        <f t="shared" si="17"/>
        <v>1.4057894460605871</v>
      </c>
      <c r="I128" t="str">
        <f t="shared" si="18"/>
        <v/>
      </c>
      <c r="J128">
        <f t="shared" si="10"/>
        <v>423.23401262619757</v>
      </c>
      <c r="K128">
        <f t="shared" si="19"/>
        <v>423.23401262619757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16.089152104431118</v>
      </c>
      <c r="F129">
        <f t="shared" si="15"/>
        <v>7.257495594432279</v>
      </c>
      <c r="G129">
        <f t="shared" si="16"/>
        <v>2.6325940949324997</v>
      </c>
      <c r="H129">
        <f t="shared" si="17"/>
        <v>1.3062617837956028</v>
      </c>
      <c r="I129" t="str">
        <f t="shared" si="18"/>
        <v/>
      </c>
      <c r="J129">
        <f t="shared" si="10"/>
        <v>422.95123381063667</v>
      </c>
      <c r="K129">
        <f t="shared" si="19"/>
        <v>422.95123381063667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15.284028226342008</v>
      </c>
      <c r="F130">
        <f t="shared" si="15"/>
        <v>6.894320272309824</v>
      </c>
      <c r="G130">
        <f t="shared" si="16"/>
        <v>2.4462106100546785</v>
      </c>
      <c r="H130">
        <f t="shared" si="17"/>
        <v>1.2137805221019782</v>
      </c>
      <c r="I130" t="str">
        <f t="shared" si="18"/>
        <v/>
      </c>
      <c r="J130">
        <f t="shared" si="10"/>
        <v>422.68053975020786</v>
      </c>
      <c r="K130">
        <f t="shared" si="19"/>
        <v>422.68053975020786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14.519193883391962</v>
      </c>
      <c r="F131">
        <f t="shared" si="15"/>
        <v>6.5493187558593879</v>
      </c>
      <c r="G131">
        <f t="shared" si="16"/>
        <v>2.2730227801781622</v>
      </c>
      <c r="H131">
        <f t="shared" si="17"/>
        <v>1.1278467869995341</v>
      </c>
      <c r="I131" t="str">
        <f t="shared" si="18"/>
        <v/>
      </c>
      <c r="J131">
        <f t="shared" ref="J131:J150" si="20">$O$2+F131-H131</f>
        <v>422.42147196885981</v>
      </c>
      <c r="K131">
        <f t="shared" si="19"/>
        <v>422.42147196885981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13.792632930381593</v>
      </c>
      <c r="F132">
        <f t="shared" ref="F132:F150" si="25">E132*$O$3</f>
        <v>6.2215816021962667</v>
      </c>
      <c r="G132">
        <f t="shared" ref="G132:G150" si="26">(G131*EXP(-1/$O$6)+C132)</f>
        <v>2.1120963738659344</v>
      </c>
      <c r="H132">
        <f t="shared" ref="H132:H150" si="27">G132*$O$4</f>
        <v>1.0479970239943428</v>
      </c>
      <c r="I132" t="str">
        <f t="shared" ref="I132:I150" si="28">IF(ISBLANK(D132),"",($O$2+((E131*EXP(-1/$O$5))*$O$3)-((G131*EXP(-1/$O$6))*$O$4)))</f>
        <v/>
      </c>
      <c r="J132">
        <f t="shared" si="20"/>
        <v>422.17358457820188</v>
      </c>
      <c r="K132">
        <f t="shared" ref="K132:K150" si="29">IF(I132="",J132,I132)</f>
        <v>422.17358457820188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13.102430112862699</v>
      </c>
      <c r="F133">
        <f t="shared" si="25"/>
        <v>5.9102448782412145</v>
      </c>
      <c r="G133">
        <f t="shared" si="26"/>
        <v>1.9625633017844082</v>
      </c>
      <c r="H133">
        <f t="shared" si="27"/>
        <v>0.97380049751514042</v>
      </c>
      <c r="I133" t="str">
        <f t="shared" si="28"/>
        <v/>
      </c>
      <c r="J133">
        <f t="shared" si="20"/>
        <v>421.93644438072607</v>
      </c>
      <c r="K133">
        <f t="shared" si="29"/>
        <v>421.93644438072607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12.446766018422679</v>
      </c>
      <c r="F134">
        <f t="shared" si="25"/>
        <v>5.6144878833455456</v>
      </c>
      <c r="G134">
        <f t="shared" si="26"/>
        <v>1.8236169339474479</v>
      </c>
      <c r="H134">
        <f t="shared" si="27"/>
        <v>0.90485696738567645</v>
      </c>
      <c r="I134" t="str">
        <f t="shared" si="28"/>
        <v/>
      </c>
      <c r="J134">
        <f t="shared" si="20"/>
        <v>421.70963091595985</v>
      </c>
      <c r="K134">
        <f t="shared" si="29"/>
        <v>421.70963091595985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11.823912280613817</v>
      </c>
      <c r="F135">
        <f t="shared" si="25"/>
        <v>5.3335309858792987</v>
      </c>
      <c r="G135">
        <f t="shared" si="26"/>
        <v>1.6945077484920854</v>
      </c>
      <c r="H135">
        <f t="shared" si="27"/>
        <v>0.84079452979913183</v>
      </c>
      <c r="I135" t="str">
        <f t="shared" si="28"/>
        <v/>
      </c>
      <c r="J135">
        <f t="shared" si="20"/>
        <v>421.49273645608014</v>
      </c>
      <c r="K135">
        <f t="shared" si="29"/>
        <v>421.49273645608014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11.232227022884702</v>
      </c>
      <c r="F136">
        <f t="shared" si="25"/>
        <v>5.0666335680795802</v>
      </c>
      <c r="G136">
        <f t="shared" si="26"/>
        <v>1.5745392885140108</v>
      </c>
      <c r="H136">
        <f t="shared" si="27"/>
        <v>0.78126761114812371</v>
      </c>
      <c r="I136" t="str">
        <f t="shared" si="28"/>
        <v/>
      </c>
      <c r="J136">
        <f t="shared" si="20"/>
        <v>421.28536595693146</v>
      </c>
      <c r="K136">
        <f t="shared" si="29"/>
        <v>421.28536595693146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10.670150530503751</v>
      </c>
      <c r="F137">
        <f t="shared" si="25"/>
        <v>4.813092073741589</v>
      </c>
      <c r="G137">
        <f t="shared" si="26"/>
        <v>1.4630644051526962</v>
      </c>
      <c r="H137">
        <f t="shared" si="27"/>
        <v>0.72595510388836282</v>
      </c>
      <c r="I137" t="str">
        <f t="shared" si="28"/>
        <v/>
      </c>
      <c r="J137">
        <f t="shared" si="20"/>
        <v>421.08713696985325</v>
      </c>
      <c r="K137">
        <f t="shared" si="29"/>
        <v>421.08713696985325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10.136201139065792</v>
      </c>
      <c r="F138">
        <f t="shared" si="25"/>
        <v>4.5722381536059507</v>
      </c>
      <c r="G138">
        <f t="shared" si="26"/>
        <v>1.3594817666601307</v>
      </c>
      <c r="H138">
        <f t="shared" si="27"/>
        <v>0.67455863438020536</v>
      </c>
      <c r="I138" t="str">
        <f t="shared" si="28"/>
        <v/>
      </c>
      <c r="J138">
        <f t="shared" si="20"/>
        <v>420.89767951922573</v>
      </c>
      <c r="K138">
        <f t="shared" si="29"/>
        <v>420.89767951922573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9.6289713287435728</v>
      </c>
      <c r="F139">
        <f t="shared" si="25"/>
        <v>4.343436903553477</v>
      </c>
      <c r="G139">
        <f t="shared" si="26"/>
        <v>1.263232614621951</v>
      </c>
      <c r="H139">
        <f t="shared" si="27"/>
        <v>0.62680095336427555</v>
      </c>
      <c r="I139" t="str">
        <f t="shared" si="28"/>
        <v/>
      </c>
      <c r="J139">
        <f t="shared" si="20"/>
        <v>420.71663595018919</v>
      </c>
      <c r="K139">
        <f t="shared" si="29"/>
        <v>420.71663595018919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9.1471240139884493</v>
      </c>
      <c r="F140">
        <f t="shared" si="25"/>
        <v>4.1260851909631526</v>
      </c>
      <c r="G140">
        <f t="shared" si="26"/>
        <v>1.173797749832969</v>
      </c>
      <c r="H140">
        <f t="shared" si="27"/>
        <v>0.5824244403888601</v>
      </c>
      <c r="I140" t="str">
        <f t="shared" si="28"/>
        <v/>
      </c>
      <c r="J140">
        <f t="shared" si="20"/>
        <v>420.5436607505743</v>
      </c>
      <c r="K140">
        <f t="shared" si="29"/>
        <v>420.5436607505743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8.6893890188996696</v>
      </c>
      <c r="F141">
        <f t="shared" si="25"/>
        <v>3.9196100648215215</v>
      </c>
      <c r="G141">
        <f t="shared" si="26"/>
        <v>1.0906947315679285</v>
      </c>
      <c r="H141">
        <f t="shared" si="27"/>
        <v>0.54118971412146955</v>
      </c>
      <c r="I141" t="str">
        <f t="shared" si="28"/>
        <v/>
      </c>
      <c r="J141">
        <f t="shared" si="20"/>
        <v>420.37842035070008</v>
      </c>
      <c r="K141">
        <f t="shared" si="29"/>
        <v>420.37842035070008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8.2545597289711683</v>
      </c>
      <c r="F142">
        <f t="shared" si="25"/>
        <v>3.7234672453924555</v>
      </c>
      <c r="G142">
        <f t="shared" si="26"/>
        <v>1.01347527513945</v>
      </c>
      <c r="H142">
        <f t="shared" si="27"/>
        <v>0.502874341048137</v>
      </c>
      <c r="I142" t="str">
        <f t="shared" si="28"/>
        <v/>
      </c>
      <c r="J142">
        <f t="shared" si="20"/>
        <v>420.2205929043443</v>
      </c>
      <c r="K142">
        <f t="shared" si="29"/>
        <v>420.2205929043443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7.8414899103896714</v>
      </c>
      <c r="F143">
        <f t="shared" si="25"/>
        <v>3.5371396894659677</v>
      </c>
      <c r="G143">
        <f t="shared" si="26"/>
        <v>0.94172283370474319</v>
      </c>
      <c r="H143">
        <f t="shared" si="27"/>
        <v>0.46727163559475682</v>
      </c>
      <c r="I143" t="str">
        <f t="shared" si="28"/>
        <v/>
      </c>
      <c r="J143">
        <f t="shared" si="20"/>
        <v>420.06986805387118</v>
      </c>
      <c r="K143">
        <f t="shared" si="29"/>
        <v>420.06986805387118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7.4490906884996129</v>
      </c>
      <c r="F144">
        <f t="shared" si="25"/>
        <v>3.3601362274040092</v>
      </c>
      <c r="G144">
        <f t="shared" si="26"/>
        <v>0.87505035127656727</v>
      </c>
      <c r="H144">
        <f t="shared" si="27"/>
        <v>0.43418954519792974</v>
      </c>
      <c r="I144" t="str">
        <f t="shared" si="28"/>
        <v/>
      </c>
      <c r="J144">
        <f t="shared" si="20"/>
        <v>419.92594668220607</v>
      </c>
      <c r="K144">
        <f t="shared" si="29"/>
        <v>419.92594668220607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7.0763276774699309</v>
      </c>
      <c r="F145">
        <f t="shared" si="25"/>
        <v>3.1919902683904109</v>
      </c>
      <c r="G145">
        <f t="shared" si="26"/>
        <v>0.81309817481745006</v>
      </c>
      <c r="H145">
        <f t="shared" si="27"/>
        <v>0.40344961431102205</v>
      </c>
      <c r="I145" t="str">
        <f t="shared" si="28"/>
        <v/>
      </c>
      <c r="J145">
        <f t="shared" si="20"/>
        <v>419.78854065407938</v>
      </c>
      <c r="K145">
        <f t="shared" si="29"/>
        <v>419.78854065407938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6.7222182535963881</v>
      </c>
      <c r="F146">
        <f t="shared" si="25"/>
        <v>3.032258570471948</v>
      </c>
      <c r="G146">
        <f t="shared" si="26"/>
        <v>0.75553211415432386</v>
      </c>
      <c r="H146">
        <f t="shared" si="27"/>
        <v>0.37488602175695263</v>
      </c>
      <c r="I146" t="str">
        <f t="shared" si="28"/>
        <v/>
      </c>
      <c r="J146">
        <f t="shared" si="20"/>
        <v>419.65737254871499</v>
      </c>
      <c r="K146">
        <f t="shared" si="29"/>
        <v>419.65737254871499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6.3858289650516955</v>
      </c>
      <c r="F147">
        <f t="shared" si="25"/>
        <v>2.8805200721482889</v>
      </c>
      <c r="G147">
        <f t="shared" si="26"/>
        <v>0.70204163924812635</v>
      </c>
      <c r="H147">
        <f t="shared" si="27"/>
        <v>0.34834468623487508</v>
      </c>
      <c r="I147" t="str">
        <f t="shared" si="28"/>
        <v/>
      </c>
      <c r="J147">
        <f t="shared" si="20"/>
        <v>419.53217538591338</v>
      </c>
      <c r="K147">
        <f t="shared" si="29"/>
        <v>419.53217538591338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6.0662730712553898</v>
      </c>
      <c r="F148">
        <f t="shared" si="25"/>
        <v>2.736374782430826</v>
      </c>
      <c r="G148">
        <f t="shared" si="26"/>
        <v>0.65233820509385398</v>
      </c>
      <c r="H148">
        <f t="shared" si="27"/>
        <v>0.32368243515556777</v>
      </c>
      <c r="I148" t="str">
        <f t="shared" si="28"/>
        <v/>
      </c>
      <c r="J148">
        <f t="shared" si="20"/>
        <v>419.41269234727525</v>
      </c>
      <c r="K148">
        <f t="shared" si="29"/>
        <v>419.41269234727525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5.7627082053771224</v>
      </c>
      <c r="F149">
        <f t="shared" si="25"/>
        <v>2.5994427264445323</v>
      </c>
      <c r="G149">
        <f t="shared" si="26"/>
        <v>0.60615369521503326</v>
      </c>
      <c r="H149">
        <f t="shared" si="27"/>
        <v>0.30076623232195893</v>
      </c>
      <c r="I149" t="str">
        <f t="shared" si="28"/>
        <v/>
      </c>
      <c r="J149">
        <f t="shared" si="20"/>
        <v>419.29867649412256</v>
      </c>
      <c r="K149">
        <f t="shared" si="29"/>
        <v>419.29867649412256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5.474334153811574</v>
      </c>
      <c r="F150">
        <f t="shared" si="25"/>
        <v>2.4693629437933908</v>
      </c>
      <c r="G150">
        <f t="shared" si="26"/>
        <v>0.56323897535631406</v>
      </c>
      <c r="H150">
        <f t="shared" si="27"/>
        <v>0.27947246028864575</v>
      </c>
      <c r="I150" t="str">
        <f t="shared" si="28"/>
        <v/>
      </c>
      <c r="J150">
        <f t="shared" si="20"/>
        <v>419.18989048350471</v>
      </c>
      <c r="K150">
        <f t="shared" si="29"/>
        <v>419.18989048350471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f>417</f>
        <v>417</v>
      </c>
      <c r="Q2" t="s">
        <v>19</v>
      </c>
      <c r="R2">
        <f>SUMSQ(L2:L150)</f>
        <v>1418.0408034031755</v>
      </c>
      <c r="S2">
        <f>SQRT(R2/9)</f>
        <v>12.552294183416015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0.44980087340402486</v>
      </c>
      <c r="Q3" t="s">
        <v>20</v>
      </c>
      <c r="R3">
        <f>RSQ(D2:D100,I2:I100)</f>
        <v>0.61578878398739556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0.49478097155320205</v>
      </c>
      <c r="Q4" t="s">
        <v>21</v>
      </c>
      <c r="R4">
        <f>1-((1-$R$3)*($Y$3-1))/(Y3-Y4-1)</f>
        <v>0.13552476397164004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108.82</v>
      </c>
      <c r="D5" s="3"/>
      <c r="E5">
        <f t="shared" si="4"/>
        <v>108.82</v>
      </c>
      <c r="F5">
        <f t="shared" si="5"/>
        <v>48.947331043825983</v>
      </c>
      <c r="G5">
        <f t="shared" si="6"/>
        <v>108.82</v>
      </c>
      <c r="H5">
        <f t="shared" si="7"/>
        <v>53.842065324419444</v>
      </c>
      <c r="I5" t="str">
        <f t="shared" si="8"/>
        <v/>
      </c>
      <c r="J5">
        <f t="shared" si="0"/>
        <v>412.10526571940659</v>
      </c>
      <c r="K5">
        <f t="shared" si="9"/>
        <v>412.10526571940659</v>
      </c>
      <c r="L5" t="str">
        <f t="shared" si="1"/>
        <v/>
      </c>
      <c r="M5" t="str">
        <f t="shared" si="2"/>
        <v/>
      </c>
      <c r="N5" s="1" t="s">
        <v>14</v>
      </c>
      <c r="O5" s="5">
        <v>17.255142076455581</v>
      </c>
      <c r="Q5" s="1" t="s">
        <v>22</v>
      </c>
      <c r="R5">
        <f>LARGE(M2:M150,1)</f>
        <v>5.8583956079430317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102.69273784075997</v>
      </c>
      <c r="F6">
        <f t="shared" si="5"/>
        <v>46.191283173024388</v>
      </c>
      <c r="G6">
        <f t="shared" si="6"/>
        <v>100.45507446340838</v>
      </c>
      <c r="H6">
        <f t="shared" si="7"/>
        <v>49.703259340454458</v>
      </c>
      <c r="I6" t="str">
        <f t="shared" si="8"/>
        <v/>
      </c>
      <c r="J6">
        <f t="shared" si="0"/>
        <v>413.48802383256992</v>
      </c>
      <c r="K6">
        <f t="shared" si="9"/>
        <v>413.48802383256992</v>
      </c>
      <c r="L6" t="str">
        <f t="shared" si="1"/>
        <v/>
      </c>
      <c r="M6" t="str">
        <f t="shared" si="2"/>
        <v/>
      </c>
      <c r="N6" s="1" t="s">
        <v>15</v>
      </c>
      <c r="O6" s="5">
        <v>12.50241706625731</v>
      </c>
      <c r="Q6" s="1" t="s">
        <v>47</v>
      </c>
      <c r="R6">
        <f>AVERAGE(M2:M150)</f>
        <v>2.0732611079093179</v>
      </c>
      <c r="S6">
        <f>_xlfn.STDEV.P(M2:M150)</f>
        <v>1.8785932756888855</v>
      </c>
    </row>
    <row r="7" spans="1:25">
      <c r="A7">
        <f t="shared" si="3"/>
        <v>5</v>
      </c>
      <c r="B7" s="17">
        <f>Edwards!B7</f>
        <v>43180</v>
      </c>
      <c r="C7" s="3">
        <v>104.69499999999999</v>
      </c>
      <c r="D7" s="3"/>
      <c r="E7">
        <f t="shared" si="4"/>
        <v>201.60547973930395</v>
      </c>
      <c r="F7">
        <f t="shared" si="5"/>
        <v>90.682320869776348</v>
      </c>
      <c r="G7">
        <f t="shared" si="6"/>
        <v>197.42815553619667</v>
      </c>
      <c r="H7">
        <f t="shared" si="7"/>
        <v>97.683694608156074</v>
      </c>
      <c r="I7" t="str">
        <f t="shared" si="8"/>
        <v/>
      </c>
      <c r="J7">
        <f t="shared" si="0"/>
        <v>409.99862626162025</v>
      </c>
      <c r="K7">
        <f t="shared" si="9"/>
        <v>409.99862626162025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190.25380148988228</v>
      </c>
      <c r="F8">
        <f t="shared" si="5"/>
        <v>85.576326078585012</v>
      </c>
      <c r="G8">
        <f t="shared" si="6"/>
        <v>182.25197634223497</v>
      </c>
      <c r="H8">
        <f t="shared" si="7"/>
        <v>90.174809922102213</v>
      </c>
      <c r="I8" t="str">
        <f t="shared" si="8"/>
        <v/>
      </c>
      <c r="J8">
        <f t="shared" si="0"/>
        <v>412.40151615648278</v>
      </c>
      <c r="K8">
        <f t="shared" si="9"/>
        <v>412.40151615648278</v>
      </c>
      <c r="L8" t="str">
        <f t="shared" si="1"/>
        <v/>
      </c>
      <c r="M8" t="str">
        <f t="shared" si="2"/>
        <v/>
      </c>
      <c r="O8">
        <f>1.1*O3</f>
        <v>0.4947809607444274</v>
      </c>
    </row>
    <row r="9" spans="1:25">
      <c r="A9">
        <f t="shared" si="3"/>
        <v>7</v>
      </c>
      <c r="B9" s="17">
        <f>Edwards!B9</f>
        <v>43182</v>
      </c>
      <c r="C9" s="3">
        <v>100.57</v>
      </c>
      <c r="D9" s="3">
        <v>423</v>
      </c>
      <c r="E9">
        <f t="shared" si="4"/>
        <v>280.1112953465215</v>
      </c>
      <c r="F9">
        <f t="shared" si="5"/>
        <v>125.99430529719814</v>
      </c>
      <c r="G9">
        <f t="shared" si="6"/>
        <v>268.8123805785936</v>
      </c>
      <c r="H9">
        <f t="shared" si="7"/>
        <v>133.00325082820564</v>
      </c>
      <c r="I9">
        <f t="shared" si="8"/>
        <v>414.51470293985523</v>
      </c>
      <c r="J9">
        <f t="shared" si="0"/>
        <v>409.9910544689925</v>
      </c>
      <c r="K9">
        <f t="shared" si="9"/>
        <v>414.51470293985523</v>
      </c>
      <c r="L9">
        <f t="shared" si="1"/>
        <v>-8.4852970601447737</v>
      </c>
      <c r="M9">
        <f t="shared" si="2"/>
        <v>2.0059803924692137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264.33923744951318</v>
      </c>
      <c r="F10">
        <f t="shared" si="5"/>
        <v>118.90001987974495</v>
      </c>
      <c r="G10">
        <f t="shared" si="6"/>
        <v>248.14894052296171</v>
      </c>
      <c r="H10">
        <f t="shared" si="7"/>
        <v>122.77937388184874</v>
      </c>
      <c r="I10" t="str">
        <f t="shared" si="8"/>
        <v/>
      </c>
      <c r="J10">
        <f t="shared" si="0"/>
        <v>413.12064599789619</v>
      </c>
      <c r="K10">
        <f t="shared" si="9"/>
        <v>413.12064599789619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249.45524731142493</v>
      </c>
      <c r="F11">
        <f t="shared" si="5"/>
        <v>112.20518811589595</v>
      </c>
      <c r="G11">
        <f t="shared" si="6"/>
        <v>229.07388621806669</v>
      </c>
      <c r="H11">
        <f t="shared" si="7"/>
        <v>113.3413999804427</v>
      </c>
      <c r="I11" t="str">
        <f t="shared" si="8"/>
        <v/>
      </c>
      <c r="J11">
        <f t="shared" si="0"/>
        <v>415.86378813545321</v>
      </c>
      <c r="K11">
        <f t="shared" si="9"/>
        <v>415.86378813545321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78.8</v>
      </c>
      <c r="D12" s="3"/>
      <c r="E12">
        <f t="shared" si="4"/>
        <v>314.2093210361524</v>
      </c>
      <c r="F12">
        <f t="shared" si="5"/>
        <v>141.331627033747</v>
      </c>
      <c r="G12">
        <f t="shared" si="6"/>
        <v>290.26511944181425</v>
      </c>
      <c r="H12">
        <f t="shared" si="7"/>
        <v>143.61765780542709</v>
      </c>
      <c r="I12" t="str">
        <f t="shared" si="8"/>
        <v/>
      </c>
      <c r="J12">
        <f t="shared" si="0"/>
        <v>414.71396922831997</v>
      </c>
      <c r="K12">
        <f t="shared" si="9"/>
        <v>414.71396922831997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296.51732615593448</v>
      </c>
      <c r="F13">
        <f t="shared" si="5"/>
        <v>133.37375228436542</v>
      </c>
      <c r="G13">
        <f t="shared" si="6"/>
        <v>267.95262072833651</v>
      </c>
      <c r="H13">
        <f t="shared" si="7"/>
        <v>132.577858014193</v>
      </c>
      <c r="I13" t="str">
        <f t="shared" si="8"/>
        <v/>
      </c>
      <c r="J13">
        <f t="shared" si="0"/>
        <v>417.79589427017243</v>
      </c>
      <c r="K13">
        <f t="shared" si="9"/>
        <v>417.79589427017243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99.65</v>
      </c>
      <c r="D14" s="3"/>
      <c r="E14">
        <f t="shared" si="4"/>
        <v>379.47150376929335</v>
      </c>
      <c r="F14">
        <f t="shared" si="5"/>
        <v>170.68661382736687</v>
      </c>
      <c r="G14">
        <f t="shared" si="6"/>
        <v>347.00526987622192</v>
      </c>
      <c r="H14">
        <f t="shared" si="7"/>
        <v>171.69160456343815</v>
      </c>
      <c r="I14" t="str">
        <f t="shared" si="8"/>
        <v/>
      </c>
      <c r="J14">
        <f t="shared" si="0"/>
        <v>415.99500926392869</v>
      </c>
      <c r="K14">
        <f t="shared" si="9"/>
        <v>415.99500926392869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358.10483049640698</v>
      </c>
      <c r="F15">
        <f t="shared" si="5"/>
        <v>161.07586552748413</v>
      </c>
      <c r="G15">
        <f t="shared" si="6"/>
        <v>320.33119118370701</v>
      </c>
      <c r="H15">
        <f t="shared" si="7"/>
        <v>158.49377799266907</v>
      </c>
      <c r="I15" t="str">
        <f t="shared" si="8"/>
        <v/>
      </c>
      <c r="J15">
        <f t="shared" si="0"/>
        <v>419.58208753481506</v>
      </c>
      <c r="K15">
        <f t="shared" si="9"/>
        <v>419.58208753481506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v>89.4</v>
      </c>
      <c r="D16" s="3">
        <v>449</v>
      </c>
      <c r="E16">
        <f t="shared" si="4"/>
        <v>427.34123761879539</v>
      </c>
      <c r="F16">
        <f t="shared" si="5"/>
        <v>192.21846192249109</v>
      </c>
      <c r="G16">
        <f t="shared" si="6"/>
        <v>385.10753228553199</v>
      </c>
      <c r="H16">
        <f t="shared" si="7"/>
        <v>190.54387897669164</v>
      </c>
      <c r="I16">
        <f t="shared" si="8"/>
        <v>422.69580372033579</v>
      </c>
      <c r="J16">
        <f t="shared" si="0"/>
        <v>418.67458294579944</v>
      </c>
      <c r="K16">
        <f t="shared" si="9"/>
        <v>422.69580372033579</v>
      </c>
      <c r="L16">
        <f t="shared" si="1"/>
        <v>-26.304196279664211</v>
      </c>
      <c r="M16">
        <f t="shared" si="2"/>
        <v>5.8583956079430317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403.27919209091044</v>
      </c>
      <c r="F17">
        <f t="shared" si="5"/>
        <v>181.39533282816103</v>
      </c>
      <c r="G17">
        <f t="shared" si="6"/>
        <v>355.50455644332442</v>
      </c>
      <c r="H17">
        <f t="shared" si="7"/>
        <v>175.89688982861821</v>
      </c>
      <c r="I17" t="str">
        <f t="shared" si="8"/>
        <v/>
      </c>
      <c r="J17">
        <f t="shared" si="0"/>
        <v>422.49844299954282</v>
      </c>
      <c r="K17">
        <f t="shared" si="9"/>
        <v>422.49844299954282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380.57199365948679</v>
      </c>
      <c r="F18">
        <f t="shared" si="5"/>
        <v>171.18161514114817</v>
      </c>
      <c r="G18">
        <f t="shared" si="6"/>
        <v>328.17714289280576</v>
      </c>
      <c r="H18">
        <f t="shared" si="7"/>
        <v>162.37580560205646</v>
      </c>
      <c r="I18" t="str">
        <f t="shared" si="8"/>
        <v/>
      </c>
      <c r="J18">
        <f t="shared" si="0"/>
        <v>425.80580953909174</v>
      </c>
      <c r="K18">
        <f t="shared" si="9"/>
        <v>425.80580953909174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95.25</v>
      </c>
      <c r="D19" s="3"/>
      <c r="E19">
        <f t="shared" si="4"/>
        <v>454.39335576556743</v>
      </c>
      <c r="F19">
        <f t="shared" si="5"/>
        <v>204.38652829233803</v>
      </c>
      <c r="G19">
        <f t="shared" si="6"/>
        <v>398.20037057972263</v>
      </c>
      <c r="H19">
        <f t="shared" si="7"/>
        <v>197.02196622828026</v>
      </c>
      <c r="I19" t="str">
        <f t="shared" si="8"/>
        <v/>
      </c>
      <c r="J19">
        <f t="shared" si="0"/>
        <v>424.36456206405774</v>
      </c>
      <c r="K19">
        <f t="shared" si="9"/>
        <v>424.36456206405774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428.80810292424741</v>
      </c>
      <c r="F20">
        <f t="shared" si="5"/>
        <v>192.87825921804946</v>
      </c>
      <c r="G20">
        <f t="shared" si="6"/>
        <v>367.59095642292641</v>
      </c>
      <c r="H20">
        <f t="shared" si="7"/>
        <v>181.87701055310629</v>
      </c>
      <c r="I20" t="str">
        <f t="shared" si="8"/>
        <v/>
      </c>
      <c r="J20">
        <f t="shared" si="0"/>
        <v>428.0012486649432</v>
      </c>
      <c r="K20">
        <f t="shared" si="9"/>
        <v>428.0012486649432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92.98</v>
      </c>
      <c r="D21" s="3"/>
      <c r="E21">
        <f t="shared" si="4"/>
        <v>497.64346349561998</v>
      </c>
      <c r="F21">
        <f t="shared" si="5"/>
        <v>223.84046452413384</v>
      </c>
      <c r="G21">
        <f t="shared" si="6"/>
        <v>432.31446884341648</v>
      </c>
      <c r="H21">
        <f t="shared" si="7"/>
        <v>213.90097291085209</v>
      </c>
      <c r="I21" t="str">
        <f t="shared" si="8"/>
        <v/>
      </c>
      <c r="J21">
        <f t="shared" si="0"/>
        <v>426.93949161328175</v>
      </c>
      <c r="K21">
        <f t="shared" si="9"/>
        <v>426.93949161328175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469.62295290317508</v>
      </c>
      <c r="F22">
        <f t="shared" si="5"/>
        <v>211.23681438642538</v>
      </c>
      <c r="G22">
        <f t="shared" si="6"/>
        <v>399.08272522766259</v>
      </c>
      <c r="H22">
        <f t="shared" si="7"/>
        <v>197.45853851824248</v>
      </c>
      <c r="I22" t="str">
        <f t="shared" si="8"/>
        <v/>
      </c>
      <c r="J22">
        <f t="shared" si="0"/>
        <v>430.77827586818296</v>
      </c>
      <c r="K22">
        <f t="shared" si="9"/>
        <v>430.77827586818296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v>106.93</v>
      </c>
      <c r="D23" s="3"/>
      <c r="E23">
        <f t="shared" si="4"/>
        <v>550.11017631399864</v>
      </c>
      <c r="F23">
        <f t="shared" si="5"/>
        <v>247.4400377744787</v>
      </c>
      <c r="G23">
        <f t="shared" si="6"/>
        <v>475.33548501934195</v>
      </c>
      <c r="H23">
        <f t="shared" si="7"/>
        <v>235.18695309158252</v>
      </c>
      <c r="I23" t="str">
        <f t="shared" si="8"/>
        <v/>
      </c>
      <c r="J23">
        <f t="shared" si="0"/>
        <v>429.2530846828962</v>
      </c>
      <c r="K23">
        <f t="shared" si="9"/>
        <v>429.2530846828962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519.13545414214036</v>
      </c>
      <c r="F24">
        <f t="shared" si="5"/>
        <v>233.50758068812982</v>
      </c>
      <c r="G24">
        <f t="shared" si="6"/>
        <v>438.79674271933777</v>
      </c>
      <c r="H24">
        <f t="shared" si="7"/>
        <v>217.10827867705439</v>
      </c>
      <c r="I24" t="str">
        <f t="shared" si="8"/>
        <v/>
      </c>
      <c r="J24">
        <f t="shared" si="0"/>
        <v>433.39930201107541</v>
      </c>
      <c r="K24">
        <f t="shared" si="9"/>
        <v>433.39930201107541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489.90480698458646</v>
      </c>
      <c r="F25">
        <f t="shared" si="5"/>
        <v>220.3596100664972</v>
      </c>
      <c r="G25">
        <f t="shared" si="6"/>
        <v>405.06671075328182</v>
      </c>
      <c r="H25">
        <f t="shared" si="7"/>
        <v>200.41930069036866</v>
      </c>
      <c r="I25" t="str">
        <f t="shared" si="8"/>
        <v/>
      </c>
      <c r="J25">
        <f t="shared" si="0"/>
        <v>436.94030937612854</v>
      </c>
      <c r="K25">
        <f t="shared" si="9"/>
        <v>436.94030937612854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84.47</v>
      </c>
      <c r="D26" s="3"/>
      <c r="E26">
        <f t="shared" si="4"/>
        <v>546.79003226057944</v>
      </c>
      <c r="F26">
        <f t="shared" si="5"/>
        <v>245.94663407942355</v>
      </c>
      <c r="G26">
        <f t="shared" si="6"/>
        <v>458.39948530939932</v>
      </c>
      <c r="H26">
        <f t="shared" si="7"/>
        <v>226.80734270087237</v>
      </c>
      <c r="I26" t="str">
        <f t="shared" si="8"/>
        <v/>
      </c>
      <c r="J26">
        <f t="shared" si="0"/>
        <v>436.13929137855121</v>
      </c>
      <c r="K26">
        <f t="shared" si="9"/>
        <v>436.13929137855121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516.00225543904037</v>
      </c>
      <c r="F27">
        <f t="shared" si="5"/>
        <v>232.09826517492709</v>
      </c>
      <c r="G27">
        <f t="shared" si="6"/>
        <v>423.16260274530219</v>
      </c>
      <c r="H27">
        <f t="shared" si="7"/>
        <v>209.37280371130231</v>
      </c>
      <c r="I27" t="str">
        <f t="shared" si="8"/>
        <v/>
      </c>
      <c r="J27">
        <f t="shared" si="0"/>
        <v>439.72546146362475</v>
      </c>
      <c r="K27">
        <f t="shared" si="9"/>
        <v>439.72546146362475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72.55</v>
      </c>
      <c r="D28" s="3"/>
      <c r="E28">
        <f t="shared" si="4"/>
        <v>559.49802741262852</v>
      </c>
      <c r="F28">
        <f t="shared" si="5"/>
        <v>251.66270139802936</v>
      </c>
      <c r="G28">
        <f t="shared" si="6"/>
        <v>463.18435736913284</v>
      </c>
      <c r="H28">
        <f t="shared" si="7"/>
        <v>229.17480634734508</v>
      </c>
      <c r="I28" t="str">
        <f t="shared" si="8"/>
        <v/>
      </c>
      <c r="J28">
        <f t="shared" si="0"/>
        <v>439.4878950506843</v>
      </c>
      <c r="K28">
        <f t="shared" si="9"/>
        <v>439.4878950506843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527.99470916658152</v>
      </c>
      <c r="F29">
        <f t="shared" si="5"/>
        <v>237.49248133583245</v>
      </c>
      <c r="G29">
        <f t="shared" si="6"/>
        <v>427.57966467379339</v>
      </c>
      <c r="H29">
        <f t="shared" si="7"/>
        <v>211.55828190369184</v>
      </c>
      <c r="I29" t="str">
        <f t="shared" si="8"/>
        <v/>
      </c>
      <c r="J29">
        <f t="shared" si="0"/>
        <v>442.93419943214064</v>
      </c>
      <c r="K29">
        <f t="shared" si="9"/>
        <v>442.93419943214064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498.26522927542794</v>
      </c>
      <c r="F30">
        <f t="shared" si="5"/>
        <v>224.12013531494418</v>
      </c>
      <c r="G30">
        <f t="shared" si="6"/>
        <v>394.7118825017929</v>
      </c>
      <c r="H30">
        <f t="shared" si="7"/>
        <v>195.29592870783043</v>
      </c>
      <c r="I30" t="str">
        <f t="shared" si="8"/>
        <v/>
      </c>
      <c r="J30">
        <f t="shared" si="0"/>
        <v>445.82420660711375</v>
      </c>
      <c r="K30">
        <f t="shared" si="9"/>
        <v>445.82420660711375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470.20970929192879</v>
      </c>
      <c r="F31">
        <f t="shared" si="5"/>
        <v>211.50073792256219</v>
      </c>
      <c r="G31">
        <f t="shared" si="6"/>
        <v>364.37062624802155</v>
      </c>
      <c r="H31">
        <f t="shared" si="7"/>
        <v>180.28365246044476</v>
      </c>
      <c r="I31" t="str">
        <f t="shared" si="8"/>
        <v/>
      </c>
      <c r="J31">
        <f t="shared" si="0"/>
        <v>448.21708546211744</v>
      </c>
      <c r="K31">
        <f t="shared" si="9"/>
        <v>448.21708546211744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443.73389456438161</v>
      </c>
      <c r="F32">
        <f t="shared" si="5"/>
        <v>199.59189333402833</v>
      </c>
      <c r="G32">
        <f t="shared" si="6"/>
        <v>336.36168344076225</v>
      </c>
      <c r="H32">
        <f t="shared" si="7"/>
        <v>166.42536052609094</v>
      </c>
      <c r="I32" t="str">
        <f t="shared" si="8"/>
        <v/>
      </c>
      <c r="J32">
        <f t="shared" si="0"/>
        <v>450.16653280793741</v>
      </c>
      <c r="K32">
        <f t="shared" si="9"/>
        <v>450.16653280793741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89.45</v>
      </c>
      <c r="D33" s="3"/>
      <c r="E33">
        <f t="shared" si="4"/>
        <v>508.19883758095455</v>
      </c>
      <c r="F33">
        <f t="shared" si="5"/>
        <v>228.58828100682354</v>
      </c>
      <c r="G33">
        <f t="shared" si="6"/>
        <v>399.9557705998821</v>
      </c>
      <c r="H33">
        <f t="shared" si="7"/>
        <v>197.89050475571926</v>
      </c>
      <c r="I33" t="str">
        <f t="shared" si="8"/>
        <v/>
      </c>
      <c r="J33">
        <f t="shared" si="0"/>
        <v>447.6977762511043</v>
      </c>
      <c r="K33">
        <f t="shared" si="9"/>
        <v>447.6977762511043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479.58399190112044</v>
      </c>
      <c r="F34">
        <f t="shared" si="5"/>
        <v>215.71729842771276</v>
      </c>
      <c r="G34">
        <f t="shared" si="6"/>
        <v>369.2114199382562</v>
      </c>
      <c r="H34">
        <f t="shared" si="7"/>
        <v>182.67878506558768</v>
      </c>
      <c r="I34" t="str">
        <f t="shared" si="8"/>
        <v/>
      </c>
      <c r="J34">
        <f t="shared" si="0"/>
        <v>450.03851336212506</v>
      </c>
      <c r="K34">
        <f t="shared" si="9"/>
        <v>450.03851336212506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74.599999999999994</v>
      </c>
      <c r="D35" s="3"/>
      <c r="E35">
        <f t="shared" si="4"/>
        <v>527.18034509214226</v>
      </c>
      <c r="F35">
        <f t="shared" si="5"/>
        <v>237.12617966388081</v>
      </c>
      <c r="G35">
        <f t="shared" si="6"/>
        <v>415.43036833889232</v>
      </c>
      <c r="H35">
        <f t="shared" si="7"/>
        <v>205.54704125942175</v>
      </c>
      <c r="I35" t="str">
        <f t="shared" si="8"/>
        <v/>
      </c>
      <c r="J35">
        <f t="shared" si="0"/>
        <v>448.579138404459</v>
      </c>
      <c r="K35">
        <f t="shared" si="9"/>
        <v>448.579138404459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497.49671910814874</v>
      </c>
      <c r="F36">
        <f t="shared" si="5"/>
        <v>223.77445877048211</v>
      </c>
      <c r="G36">
        <f t="shared" si="6"/>
        <v>383.49649499949089</v>
      </c>
      <c r="H36">
        <f t="shared" si="7"/>
        <v>189.7467683830958</v>
      </c>
      <c r="I36" t="str">
        <f t="shared" si="8"/>
        <v/>
      </c>
      <c r="J36">
        <f t="shared" si="0"/>
        <v>451.02769038738637</v>
      </c>
      <c r="K36">
        <f t="shared" si="9"/>
        <v>451.02769038738637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v>100.55</v>
      </c>
      <c r="D37" s="3">
        <v>461</v>
      </c>
      <c r="E37">
        <f t="shared" si="4"/>
        <v>570.03447116349309</v>
      </c>
      <c r="F37">
        <f t="shared" si="5"/>
        <v>256.4020029997406</v>
      </c>
      <c r="G37">
        <f t="shared" si="6"/>
        <v>454.56735858877028</v>
      </c>
      <c r="H37">
        <f t="shared" si="7"/>
        <v>224.91127931892456</v>
      </c>
      <c r="I37">
        <f t="shared" si="8"/>
        <v>453.01347254971586</v>
      </c>
      <c r="J37">
        <f t="shared" si="0"/>
        <v>448.49072368081602</v>
      </c>
      <c r="K37">
        <f t="shared" si="9"/>
        <v>453.01347254971586</v>
      </c>
      <c r="L37">
        <f t="shared" si="1"/>
        <v>-7.986527450284143</v>
      </c>
      <c r="M37">
        <f t="shared" si="2"/>
        <v>1.7324354555930894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537.93788372899144</v>
      </c>
      <c r="F38">
        <f t="shared" si="5"/>
        <v>241.96492993841312</v>
      </c>
      <c r="G38">
        <f t="shared" si="6"/>
        <v>419.62504921585901</v>
      </c>
      <c r="H38">
        <f t="shared" si="7"/>
        <v>207.62248953908295</v>
      </c>
      <c r="I38" t="str">
        <f t="shared" si="8"/>
        <v/>
      </c>
      <c r="J38">
        <f t="shared" si="0"/>
        <v>451.34244039933014</v>
      </c>
      <c r="K38">
        <f t="shared" si="9"/>
        <v>451.34244039933014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507.64853950004175</v>
      </c>
      <c r="F39">
        <f t="shared" si="5"/>
        <v>228.34075644939639</v>
      </c>
      <c r="G39">
        <f t="shared" si="6"/>
        <v>387.36873337337369</v>
      </c>
      <c r="H39">
        <f t="shared" si="7"/>
        <v>191.66267824781113</v>
      </c>
      <c r="I39" t="str">
        <f t="shared" si="8"/>
        <v/>
      </c>
      <c r="J39">
        <f t="shared" si="0"/>
        <v>453.67807820158527</v>
      </c>
      <c r="K39">
        <f t="shared" si="9"/>
        <v>453.67807820158527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83.4</v>
      </c>
      <c r="D40" s="3"/>
      <c r="E40">
        <f t="shared" si="4"/>
        <v>562.46467912261051</v>
      </c>
      <c r="F40">
        <f t="shared" si="5"/>
        <v>252.99710392826478</v>
      </c>
      <c r="G40">
        <f t="shared" si="6"/>
        <v>440.9919404136964</v>
      </c>
      <c r="H40">
        <f t="shared" si="7"/>
        <v>218.19442072502048</v>
      </c>
      <c r="I40" t="str">
        <f t="shared" si="8"/>
        <v/>
      </c>
      <c r="J40">
        <f t="shared" si="0"/>
        <v>451.80268320324433</v>
      </c>
      <c r="K40">
        <f t="shared" si="9"/>
        <v>451.80268320324433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530.79431940659276</v>
      </c>
      <c r="F41">
        <f t="shared" si="5"/>
        <v>238.75174846698036</v>
      </c>
      <c r="G41">
        <f t="shared" si="6"/>
        <v>407.09316496986605</v>
      </c>
      <c r="H41">
        <f t="shared" si="7"/>
        <v>201.42195167645829</v>
      </c>
      <c r="I41" t="str">
        <f t="shared" si="8"/>
        <v/>
      </c>
      <c r="J41">
        <f t="shared" si="0"/>
        <v>454.3297967905221</v>
      </c>
      <c r="K41">
        <f t="shared" si="9"/>
        <v>454.3297967905221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81</v>
      </c>
      <c r="D42" s="3"/>
      <c r="E42">
        <f t="shared" si="4"/>
        <v>581.90720354884991</v>
      </c>
      <c r="F42">
        <f t="shared" si="5"/>
        <v>261.74236839636637</v>
      </c>
      <c r="G42">
        <f t="shared" si="6"/>
        <v>456.80016725411218</v>
      </c>
      <c r="H42">
        <f t="shared" si="7"/>
        <v>226.01603055965481</v>
      </c>
      <c r="I42" t="str">
        <f t="shared" si="8"/>
        <v/>
      </c>
      <c r="J42">
        <f t="shared" si="0"/>
        <v>452.72633783671154</v>
      </c>
      <c r="K42">
        <f t="shared" si="9"/>
        <v>452.72633783671154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549.14210532707045</v>
      </c>
      <c r="F43">
        <f t="shared" si="5"/>
        <v>247.00459859904132</v>
      </c>
      <c r="G43">
        <f t="shared" si="6"/>
        <v>421.68622327154236</v>
      </c>
      <c r="H43">
        <f t="shared" si="7"/>
        <v>208.64231924089421</v>
      </c>
      <c r="I43" t="str">
        <f t="shared" si="8"/>
        <v/>
      </c>
      <c r="J43">
        <f t="shared" si="0"/>
        <v>455.36227935814708</v>
      </c>
      <c r="K43">
        <f t="shared" si="9"/>
        <v>455.36227935814708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v>96.7</v>
      </c>
      <c r="D44" s="3">
        <v>457</v>
      </c>
      <c r="E44">
        <f t="shared" si="4"/>
        <v>614.9218917448618</v>
      </c>
      <c r="F44">
        <f t="shared" si="5"/>
        <v>276.59240398209408</v>
      </c>
      <c r="G44">
        <f t="shared" si="6"/>
        <v>485.97146626480645</v>
      </c>
      <c r="H44">
        <f t="shared" si="7"/>
        <v>240.44943422563509</v>
      </c>
      <c r="I44">
        <f t="shared" si="8"/>
        <v>457.49254524748437</v>
      </c>
      <c r="J44">
        <f t="shared" si="0"/>
        <v>453.14296975645902</v>
      </c>
      <c r="K44">
        <f t="shared" si="9"/>
        <v>457.49254524748437</v>
      </c>
      <c r="L44">
        <f t="shared" si="1"/>
        <v>0.49254524748437234</v>
      </c>
      <c r="M44">
        <f t="shared" si="2"/>
        <v>0.10777795349767448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580.29785537124872</v>
      </c>
      <c r="F45">
        <f t="shared" si="5"/>
        <v>261.01848218047019</v>
      </c>
      <c r="G45">
        <f t="shared" si="6"/>
        <v>448.61514271937961</v>
      </c>
      <c r="H45">
        <f t="shared" si="7"/>
        <v>221.96623616817303</v>
      </c>
      <c r="I45" t="str">
        <f t="shared" si="8"/>
        <v/>
      </c>
      <c r="J45">
        <f t="shared" si="0"/>
        <v>456.05224601229713</v>
      </c>
      <c r="K45">
        <f t="shared" si="9"/>
        <v>456.05224601229713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547.62337374742594</v>
      </c>
      <c r="F46">
        <f t="shared" si="5"/>
        <v>246.32147180805092</v>
      </c>
      <c r="G46">
        <f t="shared" si="6"/>
        <v>414.13037646836847</v>
      </c>
      <c r="H46">
        <f t="shared" si="7"/>
        <v>204.90383001871268</v>
      </c>
      <c r="I46" t="str">
        <f t="shared" si="8"/>
        <v/>
      </c>
      <c r="J46">
        <f t="shared" si="0"/>
        <v>458.41764178933818</v>
      </c>
      <c r="K46">
        <f t="shared" si="9"/>
        <v>458.41764178933818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90.37</v>
      </c>
      <c r="D47" s="3"/>
      <c r="E47">
        <f t="shared" si="4"/>
        <v>607.15867446900324</v>
      </c>
      <c r="F47">
        <f t="shared" si="5"/>
        <v>273.10050207098766</v>
      </c>
      <c r="G47">
        <f t="shared" si="6"/>
        <v>472.66643269334037</v>
      </c>
      <c r="H47">
        <f t="shared" si="7"/>
        <v>233.86635678859713</v>
      </c>
      <c r="I47" t="str">
        <f t="shared" si="8"/>
        <v/>
      </c>
      <c r="J47">
        <f t="shared" si="0"/>
        <v>456.2341452823905</v>
      </c>
      <c r="K47">
        <f t="shared" si="9"/>
        <v>456.2341452823905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572.9717568920114</v>
      </c>
      <c r="F48">
        <f t="shared" si="5"/>
        <v>257.72319668586533</v>
      </c>
      <c r="G48">
        <f t="shared" si="6"/>
        <v>436.33285878113503</v>
      </c>
      <c r="H48">
        <f t="shared" si="7"/>
        <v>215.8891957883161</v>
      </c>
      <c r="I48" t="str">
        <f t="shared" si="8"/>
        <v/>
      </c>
      <c r="J48">
        <f t="shared" si="0"/>
        <v>458.83400089754923</v>
      </c>
      <c r="K48">
        <f t="shared" si="9"/>
        <v>458.83400089754923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75.92</v>
      </c>
      <c r="D49" s="3"/>
      <c r="E49">
        <f t="shared" si="4"/>
        <v>616.62978148015975</v>
      </c>
      <c r="F49">
        <f t="shared" si="5"/>
        <v>277.36061427670887</v>
      </c>
      <c r="G49">
        <f t="shared" si="6"/>
        <v>478.71222403685698</v>
      </c>
      <c r="H49">
        <f t="shared" si="7"/>
        <v>236.85769930335022</v>
      </c>
      <c r="I49" t="str">
        <f t="shared" si="8"/>
        <v/>
      </c>
      <c r="J49">
        <f t="shared" si="0"/>
        <v>457.50291497335871</v>
      </c>
      <c r="K49">
        <f t="shared" si="9"/>
        <v>457.50291497335871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581.90957998848705</v>
      </c>
      <c r="F50">
        <f t="shared" si="5"/>
        <v>261.74343732099072</v>
      </c>
      <c r="G50">
        <f t="shared" si="6"/>
        <v>441.91391391441192</v>
      </c>
      <c r="H50">
        <f t="shared" si="7"/>
        <v>218.65059566945084</v>
      </c>
      <c r="I50" t="str">
        <f t="shared" si="8"/>
        <v/>
      </c>
      <c r="J50">
        <f t="shared" si="0"/>
        <v>460.09284165153997</v>
      </c>
      <c r="K50">
        <f t="shared" si="9"/>
        <v>460.09284165153997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v>88.37</v>
      </c>
      <c r="D51" s="3">
        <v>442</v>
      </c>
      <c r="E51">
        <f t="shared" si="4"/>
        <v>637.51434795795308</v>
      </c>
      <c r="F51">
        <f t="shared" si="5"/>
        <v>286.7545105190847</v>
      </c>
      <c r="G51">
        <f t="shared" si="6"/>
        <v>496.31426694255185</v>
      </c>
      <c r="H51">
        <f t="shared" si="7"/>
        <v>245.56685519355108</v>
      </c>
      <c r="I51">
        <f t="shared" si="8"/>
        <v>462.16254659897641</v>
      </c>
      <c r="J51">
        <f t="shared" si="0"/>
        <v>458.18765532553368</v>
      </c>
      <c r="K51">
        <f t="shared" si="9"/>
        <v>462.16254659897641</v>
      </c>
      <c r="L51">
        <f t="shared" si="1"/>
        <v>20.162546598976405</v>
      </c>
      <c r="M51">
        <f t="shared" si="2"/>
        <v>4.5616621264652499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601.61821176777357</v>
      </c>
      <c r="F52">
        <f t="shared" si="5"/>
        <v>270.60839710891213</v>
      </c>
      <c r="G52">
        <f t="shared" si="6"/>
        <v>458.16289875910672</v>
      </c>
      <c r="H52">
        <f t="shared" si="7"/>
        <v>226.69028417766216</v>
      </c>
      <c r="I52" t="str">
        <f t="shared" si="8"/>
        <v/>
      </c>
      <c r="J52">
        <f t="shared" si="0"/>
        <v>460.91811293124999</v>
      </c>
      <c r="K52">
        <f t="shared" si="9"/>
        <v>460.91811293124999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567.74325768512028</v>
      </c>
      <c r="F53">
        <f t="shared" si="5"/>
        <v>255.37141317601345</v>
      </c>
      <c r="G53">
        <f t="shared" si="6"/>
        <v>422.94420245558814</v>
      </c>
      <c r="H53">
        <f t="shared" si="7"/>
        <v>209.2647434037701</v>
      </c>
      <c r="I53" t="str">
        <f t="shared" si="8"/>
        <v/>
      </c>
      <c r="J53">
        <f t="shared" si="0"/>
        <v>463.10666977224332</v>
      </c>
      <c r="K53">
        <f t="shared" si="9"/>
        <v>463.10666977224332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79.45</v>
      </c>
      <c r="D54" s="3"/>
      <c r="E54">
        <f t="shared" si="4"/>
        <v>615.22568022713745</v>
      </c>
      <c r="F54">
        <f t="shared" si="5"/>
        <v>276.72904830675174</v>
      </c>
      <c r="G54">
        <f t="shared" si="6"/>
        <v>469.88274537348809</v>
      </c>
      <c r="H54">
        <f t="shared" si="7"/>
        <v>232.48904127198028</v>
      </c>
      <c r="I54" t="str">
        <f t="shared" si="8"/>
        <v/>
      </c>
      <c r="J54">
        <f t="shared" si="0"/>
        <v>461.24000703477151</v>
      </c>
      <c r="K54">
        <f t="shared" si="9"/>
        <v>461.24000703477151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580.58453861853206</v>
      </c>
      <c r="F55">
        <f t="shared" si="5"/>
        <v>261.14743255548854</v>
      </c>
      <c r="G55">
        <f t="shared" si="6"/>
        <v>433.76315176956905</v>
      </c>
      <c r="H55">
        <f t="shared" si="7"/>
        <v>214.61775365652642</v>
      </c>
      <c r="I55" t="str">
        <f t="shared" si="8"/>
        <v/>
      </c>
      <c r="J55">
        <f t="shared" si="0"/>
        <v>463.52967889896212</v>
      </c>
      <c r="K55">
        <f t="shared" si="9"/>
        <v>463.52967889896212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81.88</v>
      </c>
      <c r="D56" s="3"/>
      <c r="E56">
        <f t="shared" si="4"/>
        <v>629.77391489387526</v>
      </c>
      <c r="F56">
        <f t="shared" si="5"/>
        <v>283.27285696633709</v>
      </c>
      <c r="G56">
        <f t="shared" si="6"/>
        <v>482.30004880072386</v>
      </c>
      <c r="H56">
        <f t="shared" si="7"/>
        <v>238.63288672577892</v>
      </c>
      <c r="I56" t="str">
        <f t="shared" si="8"/>
        <v/>
      </c>
      <c r="J56">
        <f t="shared" si="0"/>
        <v>461.63997024055811</v>
      </c>
      <c r="K56">
        <f t="shared" si="9"/>
        <v>461.63997024055811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594.31361460343521</v>
      </c>
      <c r="F57">
        <f t="shared" si="5"/>
        <v>267.32278292452816</v>
      </c>
      <c r="G57">
        <f t="shared" si="6"/>
        <v>445.22594482615523</v>
      </c>
      <c r="H57">
        <f t="shared" si="7"/>
        <v>220.28932554177743</v>
      </c>
      <c r="I57" t="str">
        <f t="shared" si="8"/>
        <v/>
      </c>
      <c r="J57">
        <f t="shared" si="0"/>
        <v>464.03345738275073</v>
      </c>
      <c r="K57">
        <f t="shared" si="9"/>
        <v>464.03345738275073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v>94.55</v>
      </c>
      <c r="D58" s="3">
        <v>467</v>
      </c>
      <c r="E58">
        <f t="shared" si="4"/>
        <v>655.39995607117282</v>
      </c>
      <c r="F58">
        <f t="shared" si="5"/>
        <v>294.79947266977308</v>
      </c>
      <c r="G58">
        <f t="shared" si="6"/>
        <v>505.55170410359102</v>
      </c>
      <c r="H58">
        <f t="shared" si="7"/>
        <v>250.13736332675168</v>
      </c>
      <c r="I58">
        <f t="shared" si="8"/>
        <v>465.91497762302612</v>
      </c>
      <c r="J58">
        <f t="shared" si="0"/>
        <v>461.66210934302137</v>
      </c>
      <c r="K58">
        <f t="shared" si="9"/>
        <v>465.91497762302612</v>
      </c>
      <c r="L58">
        <f t="shared" si="1"/>
        <v>-1.0850223769738818</v>
      </c>
      <c r="M58">
        <f t="shared" si="2"/>
        <v>0.23233883875243724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618.49674572378751</v>
      </c>
      <c r="F59">
        <f t="shared" si="5"/>
        <v>278.20037642410671</v>
      </c>
      <c r="G59">
        <f t="shared" si="6"/>
        <v>466.69025988631904</v>
      </c>
      <c r="H59">
        <f t="shared" si="7"/>
        <v>230.90946020096931</v>
      </c>
      <c r="I59" t="str">
        <f t="shared" si="8"/>
        <v/>
      </c>
      <c r="J59">
        <f t="shared" si="0"/>
        <v>464.2909162231374</v>
      </c>
      <c r="K59">
        <f t="shared" si="9"/>
        <v>464.2909162231374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583.67142220158155</v>
      </c>
      <c r="F60">
        <f t="shared" si="5"/>
        <v>262.53591548724074</v>
      </c>
      <c r="G60">
        <f t="shared" si="6"/>
        <v>430.81607065086922</v>
      </c>
      <c r="H60">
        <f t="shared" si="7"/>
        <v>213.15959399737002</v>
      </c>
      <c r="I60" t="str">
        <f t="shared" si="8"/>
        <v/>
      </c>
      <c r="J60">
        <f t="shared" si="0"/>
        <v>466.37632148987075</v>
      </c>
      <c r="K60">
        <f t="shared" si="9"/>
        <v>466.37632148987075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550.80698718333531</v>
      </c>
      <c r="F61">
        <f t="shared" si="5"/>
        <v>247.75346391210374</v>
      </c>
      <c r="G61">
        <f t="shared" si="6"/>
        <v>397.69950796973052</v>
      </c>
      <c r="H61">
        <f t="shared" si="7"/>
        <v>196.7741489394937</v>
      </c>
      <c r="I61" t="str">
        <f t="shared" si="8"/>
        <v/>
      </c>
      <c r="J61">
        <f t="shared" si="0"/>
        <v>467.97931497261004</v>
      </c>
      <c r="K61">
        <f t="shared" si="9"/>
        <v>467.97931497261004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519.79303010179285</v>
      </c>
      <c r="F62">
        <f t="shared" si="5"/>
        <v>233.803358929111</v>
      </c>
      <c r="G62">
        <f t="shared" si="6"/>
        <v>367.12859480941148</v>
      </c>
      <c r="H62">
        <f t="shared" si="7"/>
        <v>181.64824282476246</v>
      </c>
      <c r="I62" t="str">
        <f t="shared" si="8"/>
        <v/>
      </c>
      <c r="J62">
        <f t="shared" si="0"/>
        <v>469.15511610434856</v>
      </c>
      <c r="K62">
        <f t="shared" si="9"/>
        <v>469.15511610434856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490.52535721096928</v>
      </c>
      <c r="F63">
        <f t="shared" si="5"/>
        <v>220.63873410031528</v>
      </c>
      <c r="G63">
        <f t="shared" si="6"/>
        <v>338.90764867878988</v>
      </c>
      <c r="H63">
        <f t="shared" si="7"/>
        <v>167.68505568010292</v>
      </c>
      <c r="I63" t="str">
        <f t="shared" si="8"/>
        <v/>
      </c>
      <c r="J63">
        <f t="shared" si="0"/>
        <v>469.95367842021244</v>
      </c>
      <c r="K63">
        <f t="shared" si="9"/>
        <v>469.95367842021244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462.90564153934213</v>
      </c>
      <c r="F64">
        <f t="shared" si="5"/>
        <v>208.21536186804653</v>
      </c>
      <c r="G64">
        <f t="shared" si="6"/>
        <v>312.85602907780265</v>
      </c>
      <c r="H64">
        <f t="shared" si="7"/>
        <v>154.79521002339203</v>
      </c>
      <c r="I64" t="str">
        <f t="shared" si="8"/>
        <v/>
      </c>
      <c r="J64">
        <f t="shared" si="0"/>
        <v>470.42015184465453</v>
      </c>
      <c r="K64">
        <f t="shared" si="9"/>
        <v>470.42015184465453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/>
      <c r="D65" s="3">
        <v>470</v>
      </c>
      <c r="E65">
        <f t="shared" si="4"/>
        <v>436.84109255291742</v>
      </c>
      <c r="F65">
        <f t="shared" si="5"/>
        <v>196.49150496907072</v>
      </c>
      <c r="G65">
        <f t="shared" si="6"/>
        <v>288.80698122897377</v>
      </c>
      <c r="H65">
        <f t="shared" si="7"/>
        <v>142.89619876381903</v>
      </c>
      <c r="I65">
        <f t="shared" si="8"/>
        <v>470.59530620525175</v>
      </c>
      <c r="J65">
        <f t="shared" si="0"/>
        <v>470.59530620525175</v>
      </c>
      <c r="K65">
        <f t="shared" si="9"/>
        <v>470.59530620525175</v>
      </c>
      <c r="L65">
        <f t="shared" si="1"/>
        <v>0.59530620525174527</v>
      </c>
      <c r="M65">
        <f t="shared" si="2"/>
        <v>0.12666089473441389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412.2441444183782</v>
      </c>
      <c r="F66">
        <f t="shared" si="5"/>
        <v>185.42777621508148</v>
      </c>
      <c r="G66">
        <f t="shared" si="6"/>
        <v>266.60656869057846</v>
      </c>
      <c r="H66">
        <f t="shared" si="7"/>
        <v>131.9118570791899</v>
      </c>
      <c r="I66" t="str">
        <f t="shared" si="8"/>
        <v/>
      </c>
      <c r="J66">
        <f t="shared" si="0"/>
        <v>470.51591913589164</v>
      </c>
      <c r="K66">
        <f t="shared" si="9"/>
        <v>470.51591913589164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389.03216181901223</v>
      </c>
      <c r="F67">
        <f t="shared" si="5"/>
        <v>174.98700616844764</v>
      </c>
      <c r="G67">
        <f t="shared" si="6"/>
        <v>246.11268801916799</v>
      </c>
      <c r="H67">
        <f t="shared" si="7"/>
        <v>121.77187488969405</v>
      </c>
      <c r="I67" t="str">
        <f t="shared" si="8"/>
        <v/>
      </c>
      <c r="J67">
        <f t="shared" ref="J67:J130" si="10">$O$2+F67-H67</f>
        <v>470.21513127875352</v>
      </c>
      <c r="K67">
        <f t="shared" si="9"/>
        <v>470.21513127875352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367.1271623350849</v>
      </c>
      <c r="F68">
        <f t="shared" ref="F68:F131" si="15">E68*$O$3</f>
        <v>165.13411826866241</v>
      </c>
      <c r="G68">
        <f t="shared" ref="G68:G131" si="16">(G67*EXP(-1/$O$6)+C68)</f>
        <v>227.19415917437158</v>
      </c>
      <c r="H68">
        <f t="shared" ref="H68:H131" si="17">G68*$O$4</f>
        <v>112.41134680750841</v>
      </c>
      <c r="I68" t="str">
        <f t="shared" ref="I68:I131" si="18">IF(ISBLANK(D68),"",($O$2+((E67*EXP(-1/$O$5))*$O$3)-((G67*EXP(-1/$O$6))*$O$4)))</f>
        <v/>
      </c>
      <c r="J68">
        <f t="shared" si="10"/>
        <v>469.72277146115403</v>
      </c>
      <c r="K68">
        <f t="shared" ref="K68:K131" si="19">IF(I68="",J68,I68)</f>
        <v>469.72277146115403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346.45555445597324</v>
      </c>
      <c r="F69">
        <f t="shared" si="15"/>
        <v>155.83601098997246</v>
      </c>
      <c r="G69">
        <f t="shared" si="16"/>
        <v>209.72988584371396</v>
      </c>
      <c r="H69">
        <f t="shared" si="17"/>
        <v>103.77035668149495</v>
      </c>
      <c r="I69" t="str">
        <f t="shared" si="18"/>
        <v/>
      </c>
      <c r="J69">
        <f t="shared" si="10"/>
        <v>469.06565430847752</v>
      </c>
      <c r="K69">
        <f t="shared" si="19"/>
        <v>469.06565430847752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326.94789034389271</v>
      </c>
      <c r="F70">
        <f t="shared" si="15"/>
        <v>147.06144663428628</v>
      </c>
      <c r="G70">
        <f t="shared" si="16"/>
        <v>193.60808031274053</v>
      </c>
      <c r="H70">
        <f t="shared" si="17"/>
        <v>95.793594077688127</v>
      </c>
      <c r="I70" t="str">
        <f t="shared" si="18"/>
        <v/>
      </c>
      <c r="J70">
        <f t="shared" si="10"/>
        <v>468.2678525565982</v>
      </c>
      <c r="K70">
        <f t="shared" si="19"/>
        <v>468.2678525565982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308.53863251860793</v>
      </c>
      <c r="F71">
        <f t="shared" si="15"/>
        <v>138.78094638575331</v>
      </c>
      <c r="G71">
        <f t="shared" si="16"/>
        <v>178.72554791889266</v>
      </c>
      <c r="H71">
        <f t="shared" si="17"/>
        <v>88.430000240688074</v>
      </c>
      <c r="I71" t="str">
        <f t="shared" si="18"/>
        <v/>
      </c>
      <c r="J71">
        <f t="shared" si="10"/>
        <v>467.35094614506522</v>
      </c>
      <c r="K71">
        <f t="shared" si="19"/>
        <v>467.35094614506522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/>
      <c r="D72" s="3">
        <v>475</v>
      </c>
      <c r="E72">
        <f t="shared" si="14"/>
        <v>291.16593367928675</v>
      </c>
      <c r="F72">
        <f t="shared" si="15"/>
        <v>130.96669127444156</v>
      </c>
      <c r="G72">
        <f t="shared" si="16"/>
        <v>164.98702650896732</v>
      </c>
      <c r="H72">
        <f t="shared" si="17"/>
        <v>81.632441269780756</v>
      </c>
      <c r="I72">
        <f t="shared" si="18"/>
        <v>466.33425000466082</v>
      </c>
      <c r="J72">
        <f t="shared" si="10"/>
        <v>466.33425000466082</v>
      </c>
      <c r="K72">
        <f t="shared" si="19"/>
        <v>466.33425000466082</v>
      </c>
      <c r="L72">
        <f t="shared" si="11"/>
        <v>-8.6657499953391834</v>
      </c>
      <c r="M72">
        <f t="shared" si="12"/>
        <v>1.824368420071407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274.77142892379254</v>
      </c>
      <c r="F73">
        <f t="shared" si="15"/>
        <v>123.59242871639383</v>
      </c>
      <c r="G73">
        <f t="shared" si="16"/>
        <v>152.30457667206989</v>
      </c>
      <c r="H73">
        <f t="shared" si="17"/>
        <v>75.35740641780589</v>
      </c>
      <c r="I73" t="str">
        <f t="shared" si="18"/>
        <v/>
      </c>
      <c r="J73">
        <f t="shared" si="10"/>
        <v>465.23502229858786</v>
      </c>
      <c r="K73">
        <f t="shared" si="19"/>
        <v>465.23502229858786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259.30003966735933</v>
      </c>
      <c r="F74">
        <f t="shared" si="15"/>
        <v>116.63338431607652</v>
      </c>
      <c r="G74">
        <f t="shared" si="16"/>
        <v>140.59701884497952</v>
      </c>
      <c r="H74">
        <f t="shared" si="17"/>
        <v>69.564729581602819</v>
      </c>
      <c r="I74" t="str">
        <f t="shared" si="18"/>
        <v/>
      </c>
      <c r="J74">
        <f t="shared" si="10"/>
        <v>464.06865473447374</v>
      </c>
      <c r="K74">
        <f t="shared" si="19"/>
        <v>464.06865473447374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244.69978860190034</v>
      </c>
      <c r="F75">
        <f t="shared" si="15"/>
        <v>110.06617863491502</v>
      </c>
      <c r="G75">
        <f t="shared" si="16"/>
        <v>129.78941368687418</v>
      </c>
      <c r="H75">
        <f t="shared" si="17"/>
        <v>64.217332201312075</v>
      </c>
      <c r="I75" t="str">
        <f t="shared" si="18"/>
        <v/>
      </c>
      <c r="J75">
        <f t="shared" si="10"/>
        <v>462.84884643360294</v>
      </c>
      <c r="K75">
        <f t="shared" si="19"/>
        <v>462.84884643360294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230.92162507429094</v>
      </c>
      <c r="F76">
        <f t="shared" si="15"/>
        <v>103.86874864629283</v>
      </c>
      <c r="G76">
        <f t="shared" si="16"/>
        <v>119.81258239732642</v>
      </c>
      <c r="H76">
        <f t="shared" si="17"/>
        <v>59.280985922847243</v>
      </c>
      <c r="I76" t="str">
        <f t="shared" si="18"/>
        <v/>
      </c>
      <c r="J76">
        <f t="shared" si="10"/>
        <v>461.58776272344556</v>
      </c>
      <c r="K76">
        <f t="shared" si="19"/>
        <v>461.58776272344556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217.9192602969714</v>
      </c>
      <c r="F77">
        <f t="shared" si="15"/>
        <v>98.02027361313678</v>
      </c>
      <c r="G77">
        <f t="shared" si="16"/>
        <v>110.60266390715566</v>
      </c>
      <c r="H77">
        <f t="shared" si="17"/>
        <v>54.724093504354748</v>
      </c>
      <c r="I77" t="str">
        <f t="shared" si="18"/>
        <v/>
      </c>
      <c r="J77">
        <f t="shared" si="10"/>
        <v>460.29618010878198</v>
      </c>
      <c r="K77">
        <f t="shared" si="19"/>
        <v>460.29618010878198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205.649011837247</v>
      </c>
      <c r="F78">
        <f t="shared" si="15"/>
        <v>92.501105139068343</v>
      </c>
      <c r="G78">
        <f t="shared" si="16"/>
        <v>102.10070610774355</v>
      </c>
      <c r="H78">
        <f t="shared" si="17"/>
        <v>50.517486564257304</v>
      </c>
      <c r="I78" t="str">
        <f t="shared" si="18"/>
        <v/>
      </c>
      <c r="J78">
        <f t="shared" si="10"/>
        <v>458.98361857481103</v>
      </c>
      <c r="K78">
        <f t="shared" si="19"/>
        <v>458.98361857481103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/>
      <c r="D79" s="3">
        <v>468</v>
      </c>
      <c r="E79">
        <f t="shared" si="14"/>
        <v>194.06965686283544</v>
      </c>
      <c r="F79">
        <f t="shared" si="15"/>
        <v>87.292701158122796</v>
      </c>
      <c r="G79">
        <f t="shared" si="16"/>
        <v>94.252288502296935</v>
      </c>
      <c r="H79">
        <f t="shared" si="17"/>
        <v>46.63423887627917</v>
      </c>
      <c r="I79">
        <f t="shared" si="18"/>
        <v>457.65846228184364</v>
      </c>
      <c r="J79">
        <f t="shared" si="10"/>
        <v>457.65846228184364</v>
      </c>
      <c r="K79">
        <f t="shared" si="19"/>
        <v>457.65846228184364</v>
      </c>
      <c r="L79">
        <f t="shared" si="11"/>
        <v>-10.34153771815636</v>
      </c>
      <c r="M79">
        <f t="shared" si="12"/>
        <v>2.2097302816573419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183.14229365062863</v>
      </c>
      <c r="F80">
        <f t="shared" si="15"/>
        <v>82.377563641269148</v>
      </c>
      <c r="G80">
        <f t="shared" si="16"/>
        <v>87.007173863672932</v>
      </c>
      <c r="H80">
        <f t="shared" si="17"/>
        <v>43.049494016366459</v>
      </c>
      <c r="I80" t="str">
        <f t="shared" si="18"/>
        <v/>
      </c>
      <c r="J80">
        <f t="shared" si="10"/>
        <v>456.3280696249027</v>
      </c>
      <c r="K80">
        <f t="shared" si="19"/>
        <v>456.3280696249027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172.83021089339724</v>
      </c>
      <c r="F81">
        <f t="shared" si="15"/>
        <v>77.739179810451887</v>
      </c>
      <c r="G81">
        <f t="shared" si="16"/>
        <v>80.318986669049664</v>
      </c>
      <c r="H81">
        <f t="shared" si="17"/>
        <v>39.74030625828108</v>
      </c>
      <c r="I81" t="str">
        <f t="shared" si="18"/>
        <v/>
      </c>
      <c r="J81">
        <f t="shared" si="10"/>
        <v>454.99887355217083</v>
      </c>
      <c r="K81">
        <f t="shared" si="19"/>
        <v>454.99887355217083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163.09876436536393</v>
      </c>
      <c r="F82">
        <f t="shared" si="15"/>
        <v>73.361966662657949</v>
      </c>
      <c r="G82">
        <f t="shared" si="16"/>
        <v>74.144916253123412</v>
      </c>
      <c r="H82">
        <f t="shared" si="17"/>
        <v>36.6854936994512</v>
      </c>
      <c r="I82" t="str">
        <f t="shared" si="18"/>
        <v/>
      </c>
      <c r="J82">
        <f t="shared" si="10"/>
        <v>453.67647296320672</v>
      </c>
      <c r="K82">
        <f t="shared" si="19"/>
        <v>453.67647296320672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153.91526053229373</v>
      </c>
      <c r="F83">
        <f t="shared" si="15"/>
        <v>69.231218617633758</v>
      </c>
      <c r="G83">
        <f t="shared" si="16"/>
        <v>68.445442779734336</v>
      </c>
      <c r="H83">
        <f t="shared" si="17"/>
        <v>33.865502676946051</v>
      </c>
      <c r="I83" t="str">
        <f t="shared" si="18"/>
        <v/>
      </c>
      <c r="J83">
        <f t="shared" si="10"/>
        <v>452.36571594068772</v>
      </c>
      <c r="K83">
        <f t="shared" si="19"/>
        <v>452.36571594068772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145.24884671508099</v>
      </c>
      <c r="F84">
        <f t="shared" si="15"/>
        <v>65.333058113370754</v>
      </c>
      <c r="G84">
        <f t="shared" si="16"/>
        <v>63.184084277882469</v>
      </c>
      <c r="H84">
        <f t="shared" si="17"/>
        <v>31.262282605710087</v>
      </c>
      <c r="I84" t="str">
        <f t="shared" si="18"/>
        <v/>
      </c>
      <c r="J84">
        <f t="shared" si="10"/>
        <v>451.07077550766064</v>
      </c>
      <c r="K84">
        <f t="shared" si="19"/>
        <v>451.07077550766064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137.07040743782892</v>
      </c>
      <c r="F85">
        <f t="shared" si="15"/>
        <v>61.65438898338099</v>
      </c>
      <c r="G85">
        <f t="shared" si="16"/>
        <v>58.327163122927352</v>
      </c>
      <c r="H85">
        <f t="shared" si="17"/>
        <v>28.859170437904094</v>
      </c>
      <c r="I85" t="str">
        <f t="shared" si="18"/>
        <v/>
      </c>
      <c r="J85">
        <f t="shared" si="10"/>
        <v>449.79521854547693</v>
      </c>
      <c r="K85">
        <f t="shared" si="19"/>
        <v>449.79521854547693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129.35246661219557</v>
      </c>
      <c r="F86">
        <f t="shared" si="15"/>
        <v>58.18285245913053</v>
      </c>
      <c r="G86">
        <f t="shared" si="16"/>
        <v>53.843590468232257</v>
      </c>
      <c r="H86">
        <f t="shared" si="17"/>
        <v>26.640784003784685</v>
      </c>
      <c r="I86" t="str">
        <f t="shared" si="18"/>
        <v/>
      </c>
      <c r="J86">
        <f t="shared" si="10"/>
        <v>448.54206845534583</v>
      </c>
      <c r="K86">
        <f t="shared" si="19"/>
        <v>448.54206845534583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122.06909522938668</v>
      </c>
      <c r="F87">
        <f t="shared" si="15"/>
        <v>54.906785649817209</v>
      </c>
      <c r="G87">
        <f t="shared" si="16"/>
        <v>49.704667247413504</v>
      </c>
      <c r="H87">
        <f t="shared" si="17"/>
        <v>24.592923551403874</v>
      </c>
      <c r="I87" t="str">
        <f t="shared" si="18"/>
        <v/>
      </c>
      <c r="J87">
        <f t="shared" si="10"/>
        <v>447.31386209841332</v>
      </c>
      <c r="K87">
        <f t="shared" si="19"/>
        <v>447.31386209841332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115.19582424967994</v>
      </c>
      <c r="F88">
        <f t="shared" si="15"/>
        <v>51.815182360002588</v>
      </c>
      <c r="G88">
        <f t="shared" si="16"/>
        <v>45.883900473422713</v>
      </c>
      <c r="H88">
        <f t="shared" si="17"/>
        <v>22.702480854890517</v>
      </c>
      <c r="I88" t="str">
        <f t="shared" si="18"/>
        <v/>
      </c>
      <c r="J88">
        <f t="shared" si="10"/>
        <v>446.11270150511211</v>
      </c>
      <c r="K88">
        <f t="shared" si="19"/>
        <v>446.11270150511211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108.70956239682636</v>
      </c>
      <c r="F89">
        <f t="shared" si="15"/>
        <v>48.897656113461835</v>
      </c>
      <c r="G89">
        <f t="shared" si="16"/>
        <v>42.356833658604096</v>
      </c>
      <c r="H89">
        <f t="shared" si="17"/>
        <v>20.957355309521503</v>
      </c>
      <c r="I89" t="str">
        <f t="shared" si="18"/>
        <v/>
      </c>
      <c r="J89">
        <f t="shared" si="10"/>
        <v>444.94030080394032</v>
      </c>
      <c r="K89">
        <f t="shared" si="19"/>
        <v>444.94030080394032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102.58851858115263</v>
      </c>
      <c r="F90">
        <f t="shared" si="15"/>
        <v>46.144405259027486</v>
      </c>
      <c r="G90">
        <f t="shared" si="16"/>
        <v>39.100890270256173</v>
      </c>
      <c r="H90">
        <f t="shared" si="17"/>
        <v>19.346376476512493</v>
      </c>
      <c r="I90" t="str">
        <f t="shared" si="18"/>
        <v/>
      </c>
      <c r="J90">
        <f t="shared" si="10"/>
        <v>443.79802878251502</v>
      </c>
      <c r="K90">
        <f t="shared" si="19"/>
        <v>443.79802878251502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96.812128690739215</v>
      </c>
      <c r="F91">
        <f t="shared" si="15"/>
        <v>43.546180041197353</v>
      </c>
      <c r="G91">
        <f t="shared" si="16"/>
        <v>36.095229219666827</v>
      </c>
      <c r="H91">
        <f t="shared" si="17"/>
        <v>17.85923258174228</v>
      </c>
      <c r="I91" t="str">
        <f t="shared" si="18"/>
        <v/>
      </c>
      <c r="J91">
        <f t="shared" si="10"/>
        <v>442.6869474594551</v>
      </c>
      <c r="K91">
        <f t="shared" si="19"/>
        <v>442.6869474594551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91.3609865047234</v>
      </c>
      <c r="F92">
        <f t="shared" si="15"/>
        <v>41.094251524877912</v>
      </c>
      <c r="G92">
        <f t="shared" si="16"/>
        <v>33.32061145961611</v>
      </c>
      <c r="H92">
        <f t="shared" si="17"/>
        <v>16.486404510735618</v>
      </c>
      <c r="I92" t="str">
        <f t="shared" si="18"/>
        <v/>
      </c>
      <c r="J92">
        <f t="shared" si="10"/>
        <v>441.60784701414229</v>
      </c>
      <c r="K92">
        <f t="shared" si="19"/>
        <v>441.60784701414229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86.216778496625352</v>
      </c>
      <c r="F93">
        <f t="shared" si="15"/>
        <v>38.780382269863431</v>
      </c>
      <c r="G93">
        <f t="shared" si="16"/>
        <v>30.759276836445828</v>
      </c>
      <c r="H93">
        <f t="shared" si="17"/>
        <v>15.219104877410571</v>
      </c>
      <c r="I93" t="str">
        <f t="shared" si="18"/>
        <v/>
      </c>
      <c r="J93">
        <f t="shared" si="10"/>
        <v>440.56127739245284</v>
      </c>
      <c r="K93">
        <f t="shared" si="19"/>
        <v>440.56127739245284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81.36222230866403</v>
      </c>
      <c r="F94">
        <f t="shared" si="15"/>
        <v>36.596798656529515</v>
      </c>
      <c r="G94">
        <f t="shared" si="16"/>
        <v>28.394830408433727</v>
      </c>
      <c r="H94">
        <f t="shared" si="17"/>
        <v>14.049221776573244</v>
      </c>
      <c r="I94" t="str">
        <f t="shared" si="18"/>
        <v/>
      </c>
      <c r="J94">
        <f t="shared" si="10"/>
        <v>439.5475768799563</v>
      </c>
      <c r="K94">
        <f t="shared" si="19"/>
        <v>439.5475768799563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76.781008690362697</v>
      </c>
      <c r="F95">
        <f t="shared" si="15"/>
        <v>34.536164769767161</v>
      </c>
      <c r="G95">
        <f t="shared" si="16"/>
        <v>26.212137502803369</v>
      </c>
      <c r="H95">
        <f t="shared" si="17"/>
        <v>12.969266860123174</v>
      </c>
      <c r="I95" t="str">
        <f t="shared" si="18"/>
        <v/>
      </c>
      <c r="J95">
        <f t="shared" si="10"/>
        <v>438.56689790964396</v>
      </c>
      <c r="K95">
        <f t="shared" si="19"/>
        <v>438.56689790964396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72.45774670638238</v>
      </c>
      <c r="F96">
        <f t="shared" si="15"/>
        <v>32.5915577534184</v>
      </c>
      <c r="G96">
        <f t="shared" si="16"/>
        <v>24.197226839636205</v>
      </c>
      <c r="H96">
        <f t="shared" si="17"/>
        <v>11.972327404608418</v>
      </c>
      <c r="I96" t="str">
        <f t="shared" si="18"/>
        <v/>
      </c>
      <c r="J96">
        <f t="shared" si="10"/>
        <v>437.61923034880999</v>
      </c>
      <c r="K96">
        <f t="shared" si="19"/>
        <v>437.61923034880999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68.377912029504827</v>
      </c>
      <c r="F97">
        <f t="shared" si="15"/>
        <v>30.756444552414848</v>
      </c>
      <c r="G97">
        <f t="shared" si="16"/>
        <v>22.337201102588118</v>
      </c>
      <c r="H97">
        <f t="shared" si="17"/>
        <v>11.052022063317805</v>
      </c>
      <c r="I97" t="str">
        <f t="shared" si="18"/>
        <v/>
      </c>
      <c r="J97">
        <f t="shared" si="10"/>
        <v>436.70442248909706</v>
      </c>
      <c r="K97">
        <f t="shared" si="19"/>
        <v>436.70442248909706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64.527798145051349</v>
      </c>
      <c r="F98">
        <f t="shared" si="15"/>
        <v>29.024659964482712</v>
      </c>
      <c r="G98">
        <f t="shared" si="16"/>
        <v>20.620154383979205</v>
      </c>
      <c r="H98">
        <f t="shared" si="17"/>
        <v>10.202460019682249</v>
      </c>
      <c r="I98" t="str">
        <f t="shared" si="18"/>
        <v/>
      </c>
      <c r="J98">
        <f t="shared" si="10"/>
        <v>435.8221999448005</v>
      </c>
      <c r="K98">
        <f t="shared" si="19"/>
        <v>435.8221999448005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60.894470302804969</v>
      </c>
      <c r="F99">
        <f t="shared" si="15"/>
        <v>27.39038592767713</v>
      </c>
      <c r="G99">
        <f t="shared" si="16"/>
        <v>19.035095975828046</v>
      </c>
      <c r="H99">
        <f t="shared" si="17"/>
        <v>9.4182032805286475</v>
      </c>
      <c r="I99" t="str">
        <f t="shared" si="18"/>
        <v/>
      </c>
      <c r="J99">
        <f t="shared" si="10"/>
        <v>434.97218264714849</v>
      </c>
      <c r="K99">
        <f t="shared" si="19"/>
        <v>434.97218264714849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57.465722061734006</v>
      </c>
      <c r="F100">
        <f t="shared" si="15"/>
        <v>25.848131974160896</v>
      </c>
      <c r="G100">
        <f t="shared" si="16"/>
        <v>17.571880019021609</v>
      </c>
      <c r="H100">
        <f t="shared" si="17"/>
        <v>8.6942318678278099</v>
      </c>
      <c r="I100" t="str">
        <f t="shared" si="18"/>
        <v/>
      </c>
      <c r="J100">
        <f t="shared" si="10"/>
        <v>434.15390010633308</v>
      </c>
      <c r="K100">
        <f t="shared" si="19"/>
        <v>434.15390010633308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54.230034281525711</v>
      </c>
      <c r="F101">
        <f t="shared" si="15"/>
        <v>24.392716784560474</v>
      </c>
      <c r="G101">
        <f t="shared" si="16"/>
        <v>16.221140560309628</v>
      </c>
      <c r="H101">
        <f t="shared" si="17"/>
        <v>8.0259116861310495</v>
      </c>
      <c r="I101" t="str">
        <f t="shared" si="18"/>
        <v/>
      </c>
      <c r="J101">
        <f t="shared" si="10"/>
        <v>433.36680509842944</v>
      </c>
      <c r="K101">
        <f t="shared" si="19"/>
        <v>433.36680509842944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51.176536423158851</v>
      </c>
      <c r="F102">
        <f t="shared" si="15"/>
        <v>23.019250780929742</v>
      </c>
      <c r="G102">
        <f t="shared" si="16"/>
        <v>14.97423160142729</v>
      </c>
      <c r="H102">
        <f t="shared" si="17"/>
        <v>7.4089648600168552</v>
      </c>
      <c r="I102" t="str">
        <f t="shared" si="18"/>
        <v/>
      </c>
      <c r="J102">
        <f t="shared" si="10"/>
        <v>432.61028592091287</v>
      </c>
      <c r="K102">
        <f t="shared" si="19"/>
        <v>432.61028592091287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48.294970028501716</v>
      </c>
      <c r="F103">
        <f t="shared" si="15"/>
        <v>21.723119699841273</v>
      </c>
      <c r="G103">
        <f t="shared" si="16"/>
        <v>13.823171756604497</v>
      </c>
      <c r="H103">
        <f t="shared" si="17"/>
        <v>6.8394423516795557</v>
      </c>
      <c r="I103" t="str">
        <f t="shared" si="18"/>
        <v/>
      </c>
      <c r="J103">
        <f t="shared" si="10"/>
        <v>431.88367734816171</v>
      </c>
      <c r="K103">
        <f t="shared" si="19"/>
        <v>431.88367734816171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45.575654256242302</v>
      </c>
      <c r="F104">
        <f t="shared" si="15"/>
        <v>20.49996909041765</v>
      </c>
      <c r="G104">
        <f t="shared" si="16"/>
        <v>12.760593164217868</v>
      </c>
      <c r="H104">
        <f t="shared" si="17"/>
        <v>6.3136986833868658</v>
      </c>
      <c r="I104" t="str">
        <f t="shared" si="18"/>
        <v/>
      </c>
      <c r="J104">
        <f t="shared" si="10"/>
        <v>431.1862704070308</v>
      </c>
      <c r="K104">
        <f t="shared" si="19"/>
        <v>431.1862704070308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43.00945335836618</v>
      </c>
      <c r="F105">
        <f t="shared" si="15"/>
        <v>19.345689685222776</v>
      </c>
      <c r="G105">
        <f t="shared" si="16"/>
        <v>11.779694325572192</v>
      </c>
      <c r="H105">
        <f t="shared" si="17"/>
        <v>5.8283686030063508</v>
      </c>
      <c r="I105" t="str">
        <f t="shared" si="18"/>
        <v/>
      </c>
      <c r="J105">
        <f t="shared" si="10"/>
        <v>430.51732108221643</v>
      </c>
      <c r="K105">
        <f t="shared" si="19"/>
        <v>430.51732108221643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40.587745987916669</v>
      </c>
      <c r="F106">
        <f t="shared" si="15"/>
        <v>18.256403594865624</v>
      </c>
      <c r="G106">
        <f t="shared" si="16"/>
        <v>10.874196568935341</v>
      </c>
      <c r="H106">
        <f t="shared" si="17"/>
        <v>5.3803455432383247</v>
      </c>
      <c r="I106" t="str">
        <f t="shared" si="18"/>
        <v/>
      </c>
      <c r="J106">
        <f t="shared" si="10"/>
        <v>429.8760580516273</v>
      </c>
      <c r="K106">
        <f t="shared" si="19"/>
        <v>429.8760580516273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38.302396234924501</v>
      </c>
      <c r="F107">
        <f t="shared" si="15"/>
        <v>17.228451279936074</v>
      </c>
      <c r="G107">
        <f t="shared" si="16"/>
        <v>10.038303860155667</v>
      </c>
      <c r="H107">
        <f t="shared" si="17"/>
        <v>4.9667617366740791</v>
      </c>
      <c r="I107" t="str">
        <f t="shared" si="18"/>
        <v/>
      </c>
      <c r="J107">
        <f t="shared" si="10"/>
        <v>429.26168954326198</v>
      </c>
      <c r="K107">
        <f t="shared" si="19"/>
        <v>429.26168954326198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36.145726293199907</v>
      </c>
      <c r="F108">
        <f t="shared" si="15"/>
        <v>16.258379256504146</v>
      </c>
      <c r="G108">
        <f t="shared" si="16"/>
        <v>9.2666657026121797</v>
      </c>
      <c r="H108">
        <f t="shared" si="17"/>
        <v>4.5849698593971899</v>
      </c>
      <c r="I108" t="str">
        <f t="shared" si="18"/>
        <v/>
      </c>
      <c r="J108">
        <f t="shared" si="10"/>
        <v>428.67340939710698</v>
      </c>
      <c r="K108">
        <f t="shared" si="19"/>
        <v>428.67340939710698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34.110490666159194</v>
      </c>
      <c r="F109">
        <f t="shared" si="15"/>
        <v>15.342928493878244</v>
      </c>
      <c r="G109">
        <f t="shared" si="16"/>
        <v>8.5543428890224131</v>
      </c>
      <c r="H109">
        <f t="shared" si="17"/>
        <v>4.2325260856297344</v>
      </c>
      <c r="I109" t="str">
        <f t="shared" si="18"/>
        <v/>
      </c>
      <c r="J109">
        <f t="shared" si="10"/>
        <v>428.11040240824849</v>
      </c>
      <c r="K109">
        <f t="shared" si="19"/>
        <v>428.11040240824849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32.189851825028271</v>
      </c>
      <c r="F110">
        <f t="shared" si="15"/>
        <v>14.479023465643859</v>
      </c>
      <c r="G110">
        <f t="shared" si="16"/>
        <v>7.8967758858874699</v>
      </c>
      <c r="H110">
        <f t="shared" si="17"/>
        <v>3.9071744449573003</v>
      </c>
      <c r="I110" t="str">
        <f t="shared" si="18"/>
        <v/>
      </c>
      <c r="J110">
        <f t="shared" si="10"/>
        <v>427.57184902068656</v>
      </c>
      <c r="K110">
        <f t="shared" si="19"/>
        <v>427.57184902068656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30.377357237645079</v>
      </c>
      <c r="F111">
        <f t="shared" si="15"/>
        <v>13.663761817198832</v>
      </c>
      <c r="G111">
        <f t="shared" si="16"/>
        <v>7.2897556482050492</v>
      </c>
      <c r="H111">
        <f t="shared" si="17"/>
        <v>3.6068323820043364</v>
      </c>
      <c r="I111" t="str">
        <f t="shared" si="18"/>
        <v/>
      </c>
      <c r="J111">
        <f t="shared" si="10"/>
        <v>427.05692943519455</v>
      </c>
      <c r="K111">
        <f t="shared" si="19"/>
        <v>427.05692943519455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28.666917690687363</v>
      </c>
      <c r="F112">
        <f t="shared" si="15"/>
        <v>12.894404615072467</v>
      </c>
      <c r="G112">
        <f t="shared" si="16"/>
        <v>6.7293966776372915</v>
      </c>
      <c r="H112">
        <f t="shared" si="17"/>
        <v>3.3295774261282691</v>
      </c>
      <c r="I112" t="str">
        <f t="shared" si="18"/>
        <v/>
      </c>
      <c r="J112">
        <f t="shared" si="10"/>
        <v>426.56482718894421</v>
      </c>
      <c r="K112">
        <f t="shared" si="19"/>
        <v>426.56482718894421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27.05278683249772</v>
      </c>
      <c r="F113">
        <f t="shared" si="15"/>
        <v>12.168367145270377</v>
      </c>
      <c r="G113">
        <f t="shared" si="16"/>
        <v>6.2121121516804552</v>
      </c>
      <c r="H113">
        <f t="shared" si="17"/>
        <v>3.0736348858059079</v>
      </c>
      <c r="I113" t="str">
        <f t="shared" si="18"/>
        <v/>
      </c>
      <c r="J113">
        <f t="shared" si="10"/>
        <v>426.09473225946448</v>
      </c>
      <c r="K113">
        <f t="shared" si="19"/>
        <v>426.09473225946448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25.529541867778459</v>
      </c>
      <c r="F114">
        <f t="shared" si="15"/>
        <v>11.483210229731371</v>
      </c>
      <c r="G114">
        <f t="shared" si="16"/>
        <v>5.7345909646398106</v>
      </c>
      <c r="H114">
        <f t="shared" si="17"/>
        <v>2.8373664889446997</v>
      </c>
      <c r="I114" t="str">
        <f t="shared" si="18"/>
        <v/>
      </c>
      <c r="J114">
        <f t="shared" si="10"/>
        <v>425.64584374078663</v>
      </c>
      <c r="K114">
        <f t="shared" si="19"/>
        <v>425.64584374078663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24.092065339298653</v>
      </c>
      <c r="F115">
        <f t="shared" si="15"/>
        <v>10.836632031723369</v>
      </c>
      <c r="G115">
        <f t="shared" si="16"/>
        <v>5.2937765334504787</v>
      </c>
      <c r="H115">
        <f t="shared" si="17"/>
        <v>2.6192598964061697</v>
      </c>
      <c r="I115" t="str">
        <f t="shared" si="18"/>
        <v/>
      </c>
      <c r="J115">
        <f t="shared" si="10"/>
        <v>425.21737213531719</v>
      </c>
      <c r="K115">
        <f t="shared" si="19"/>
        <v>425.21737213531719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22.735527935407617</v>
      </c>
      <c r="F116">
        <f t="shared" si="15"/>
        <v>10.226460322647952</v>
      </c>
      <c r="G116">
        <f t="shared" si="16"/>
        <v>4.8868472326816006</v>
      </c>
      <c r="H116">
        <f t="shared" si="17"/>
        <v>2.4179190216182791</v>
      </c>
      <c r="I116" t="str">
        <f t="shared" si="18"/>
        <v/>
      </c>
      <c r="J116">
        <f t="shared" si="10"/>
        <v>424.80854130102966</v>
      </c>
      <c r="K116">
        <f t="shared" si="19"/>
        <v>424.80854130102966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21.455372265595383</v>
      </c>
      <c r="F117">
        <f t="shared" si="15"/>
        <v>9.6506451842732943</v>
      </c>
      <c r="G117">
        <f t="shared" si="16"/>
        <v>4.5111983334895367</v>
      </c>
      <c r="H117">
        <f t="shared" si="17"/>
        <v>2.232055094313139</v>
      </c>
      <c r="I117" t="str">
        <f t="shared" si="18"/>
        <v/>
      </c>
      <c r="J117">
        <f t="shared" si="10"/>
        <v>424.41859008996016</v>
      </c>
      <c r="K117">
        <f t="shared" si="19"/>
        <v>424.41859008996016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20.247297549592897</v>
      </c>
      <c r="F118">
        <f t="shared" si="15"/>
        <v>9.1072521218780569</v>
      </c>
      <c r="G118">
        <f t="shared" si="16"/>
        <v>4.1644253309124721</v>
      </c>
      <c r="H118">
        <f t="shared" si="17"/>
        <v>2.0604784111896377</v>
      </c>
      <c r="I118" t="str">
        <f t="shared" si="18"/>
        <v/>
      </c>
      <c r="J118">
        <f t="shared" si="10"/>
        <v>424.0467737106884</v>
      </c>
      <c r="K118">
        <f t="shared" si="19"/>
        <v>424.0467737106884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19.10724516857384</v>
      </c>
      <c r="F119">
        <f t="shared" si="15"/>
        <v>8.5944555651693477</v>
      </c>
      <c r="G119">
        <f t="shared" si="16"/>
        <v>3.8443085527854852</v>
      </c>
      <c r="H119">
        <f t="shared" si="17"/>
        <v>1.9020907206974864</v>
      </c>
      <c r="I119" t="str">
        <f t="shared" si="18"/>
        <v/>
      </c>
      <c r="J119">
        <f t="shared" si="10"/>
        <v>423.69236484447191</v>
      </c>
      <c r="K119">
        <f t="shared" si="19"/>
        <v>423.69236484447191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18.031385029916201</v>
      </c>
      <c r="F120">
        <f t="shared" si="15"/>
        <v>8.1105327351405663</v>
      </c>
      <c r="G120">
        <f t="shared" si="16"/>
        <v>3.5487989517587173</v>
      </c>
      <c r="H120">
        <f t="shared" si="17"/>
        <v>1.7558781931981631</v>
      </c>
      <c r="I120" t="str">
        <f t="shared" si="18"/>
        <v/>
      </c>
      <c r="J120">
        <f t="shared" si="10"/>
        <v>423.35465454194241</v>
      </c>
      <c r="K120">
        <f t="shared" si="19"/>
        <v>423.35465454194241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17.01610269971502</v>
      </c>
      <c r="F121">
        <f t="shared" si="15"/>
        <v>7.6538578562644011</v>
      </c>
      <c r="G121">
        <f t="shared" si="16"/>
        <v>3.2760049894742469</v>
      </c>
      <c r="H121">
        <f t="shared" si="17"/>
        <v>1.6209049315052053</v>
      </c>
      <c r="I121" t="str">
        <f t="shared" si="18"/>
        <v/>
      </c>
      <c r="J121">
        <f t="shared" si="10"/>
        <v>423.03295292475917</v>
      </c>
      <c r="K121">
        <f t="shared" si="19"/>
        <v>423.03295292475917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16.057987259816972</v>
      </c>
      <c r="F122">
        <f t="shared" si="15"/>
        <v>7.2228966945763782</v>
      </c>
      <c r="G122">
        <f t="shared" si="16"/>
        <v>3.0241805289481056</v>
      </c>
      <c r="H122">
        <f t="shared" si="17"/>
        <v>1.4963069802652202</v>
      </c>
      <c r="I122" t="str">
        <f t="shared" si="18"/>
        <v/>
      </c>
      <c r="J122">
        <f t="shared" si="10"/>
        <v>422.72658971431116</v>
      </c>
      <c r="K122">
        <f t="shared" si="19"/>
        <v>422.72658971431116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15.153819848581586</v>
      </c>
      <c r="F123">
        <f t="shared" si="15"/>
        <v>6.8162014032992451</v>
      </c>
      <c r="G123">
        <f t="shared" si="16"/>
        <v>2.7917136576573398</v>
      </c>
      <c r="H123">
        <f t="shared" si="17"/>
        <v>1.381286795834042</v>
      </c>
      <c r="I123" t="str">
        <f t="shared" si="18"/>
        <v/>
      </c>
      <c r="J123">
        <f t="shared" si="10"/>
        <v>422.4349146074652</v>
      </c>
      <c r="K123">
        <f t="shared" si="19"/>
        <v>422.4349146074652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14.300562846870925</v>
      </c>
      <c r="F124">
        <f t="shared" si="15"/>
        <v>6.4324056586916898</v>
      </c>
      <c r="G124">
        <f t="shared" si="16"/>
        <v>2.5771163697893975</v>
      </c>
      <c r="H124">
        <f t="shared" si="17"/>
        <v>1.2751081412500593</v>
      </c>
      <c r="I124" t="str">
        <f t="shared" si="18"/>
        <v/>
      </c>
      <c r="J124">
        <f t="shared" si="10"/>
        <v>422.15729751744158</v>
      </c>
      <c r="K124">
        <f t="shared" si="19"/>
        <v>422.15729751744158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13.495349672937218</v>
      </c>
      <c r="F125">
        <f t="shared" si="15"/>
        <v>6.0702200697798823</v>
      </c>
      <c r="G125">
        <f t="shared" si="16"/>
        <v>2.3790150416105735</v>
      </c>
      <c r="H125">
        <f t="shared" si="17"/>
        <v>1.1770913736277611</v>
      </c>
      <c r="I125" t="str">
        <f t="shared" si="18"/>
        <v/>
      </c>
      <c r="J125">
        <f t="shared" si="10"/>
        <v>421.89312869615213</v>
      </c>
      <c r="K125">
        <f t="shared" si="19"/>
        <v>421.89312869615213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12.735475151923614</v>
      </c>
      <c r="F126">
        <f t="shared" si="15"/>
        <v>5.7284278465504981</v>
      </c>
      <c r="G126">
        <f t="shared" si="16"/>
        <v>2.1961416389869397</v>
      </c>
      <c r="H126">
        <f t="shared" si="17"/>
        <v>1.0866090938063995</v>
      </c>
      <c r="I126" t="str">
        <f t="shared" si="18"/>
        <v/>
      </c>
      <c r="J126">
        <f t="shared" si="10"/>
        <v>421.64181875274414</v>
      </c>
      <c r="K126">
        <f t="shared" si="19"/>
        <v>421.64181875274414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12.018386427623641</v>
      </c>
      <c r="F127">
        <f t="shared" si="15"/>
        <v>5.4058807120521921</v>
      </c>
      <c r="G127">
        <f t="shared" si="16"/>
        <v>2.0273256007776581</v>
      </c>
      <c r="H127">
        <f t="shared" si="17"/>
        <v>1.0030821304074486</v>
      </c>
      <c r="I127" t="str">
        <f t="shared" si="18"/>
        <v/>
      </c>
      <c r="J127">
        <f t="shared" si="10"/>
        <v>421.40279858164473</v>
      </c>
      <c r="K127">
        <f t="shared" si="19"/>
        <v>421.40279858164473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11.341674385966757</v>
      </c>
      <c r="F128">
        <f t="shared" si="15"/>
        <v>5.1014950446719043</v>
      </c>
      <c r="G128">
        <f t="shared" si="16"/>
        <v>1.8714863461467908</v>
      </c>
      <c r="H128">
        <f t="shared" si="17"/>
        <v>0.92597583259506133</v>
      </c>
      <c r="I128" t="str">
        <f t="shared" si="18"/>
        <v/>
      </c>
      <c r="J128">
        <f t="shared" si="10"/>
        <v>421.17551921207684</v>
      </c>
      <c r="K128">
        <f t="shared" si="19"/>
        <v>421.17551921207684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10.703065561416528</v>
      </c>
      <c r="F129">
        <f t="shared" si="15"/>
        <v>4.8142482376256943</v>
      </c>
      <c r="G129">
        <f t="shared" si="16"/>
        <v>1.7276263578333757</v>
      </c>
      <c r="H129">
        <f t="shared" si="17"/>
        <v>0.85479664780971754</v>
      </c>
      <c r="I129" t="str">
        <f t="shared" si="18"/>
        <v/>
      </c>
      <c r="J129">
        <f t="shared" si="10"/>
        <v>420.95945158981596</v>
      </c>
      <c r="K129">
        <f t="shared" si="19"/>
        <v>420.95945158981596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10.10041449909037</v>
      </c>
      <c r="F130">
        <f t="shared" si="15"/>
        <v>4.5431752634335245</v>
      </c>
      <c r="G130">
        <f t="shared" si="16"/>
        <v>1.5948247971062193</v>
      </c>
      <c r="H130">
        <f t="shared" si="17"/>
        <v>0.78908896256935357</v>
      </c>
      <c r="I130" t="str">
        <f t="shared" si="18"/>
        <v/>
      </c>
      <c r="J130">
        <f t="shared" si="10"/>
        <v>420.75408630086417</v>
      </c>
      <c r="K130">
        <f t="shared" si="19"/>
        <v>420.75408630086417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9.5316965469408057</v>
      </c>
      <c r="F131">
        <f t="shared" si="15"/>
        <v>4.2873654318361023</v>
      </c>
      <c r="G131">
        <f t="shared" si="16"/>
        <v>1.472231609533132</v>
      </c>
      <c r="H131">
        <f t="shared" si="17"/>
        <v>0.72843218611613747</v>
      </c>
      <c r="I131" t="str">
        <f t="shared" si="18"/>
        <v/>
      </c>
      <c r="J131">
        <f t="shared" ref="J131:J150" si="20">$O$2+F131-H131</f>
        <v>420.55893324571997</v>
      </c>
      <c r="K131">
        <f t="shared" si="19"/>
        <v>420.55893324571997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8.9950010537830298</v>
      </c>
      <c r="F132">
        <f t="shared" ref="F132:F150" si="25">E132*$O$3</f>
        <v>4.0459593302617307</v>
      </c>
      <c r="G132">
        <f t="shared" ref="G132:G150" si="26">(G131*EXP(-1/$O$6)+C132)</f>
        <v>1.3590620838360077</v>
      </c>
      <c r="H132">
        <f t="shared" ref="H132:H150" si="27">G132*$O$4</f>
        <v>0.67243805824149927</v>
      </c>
      <c r="I132" t="str">
        <f t="shared" ref="I132:I150" si="28">IF(ISBLANK(D132),"",($O$2+((E131*EXP(-1/$O$5))*$O$3)-((G131*EXP(-1/$O$6))*$O$4)))</f>
        <v/>
      </c>
      <c r="J132">
        <f t="shared" si="20"/>
        <v>420.37352127202024</v>
      </c>
      <c r="K132">
        <f t="shared" ref="K132:K150" si="29">IF(I132="",J132,I132)</f>
        <v>420.37352127202024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8.488524950317041</v>
      </c>
      <c r="F133">
        <f t="shared" si="25"/>
        <v>3.8181459365644619</v>
      </c>
      <c r="G133">
        <f t="shared" si="26"/>
        <v>1.2545918290033184</v>
      </c>
      <c r="H133">
        <f t="shared" si="27"/>
        <v>0.62074816405697064</v>
      </c>
      <c r="I133" t="str">
        <f t="shared" si="28"/>
        <v/>
      </c>
      <c r="J133">
        <f t="shared" si="20"/>
        <v>420.19739777250749</v>
      </c>
      <c r="K133">
        <f t="shared" si="29"/>
        <v>420.19739777250749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8.010566691579287</v>
      </c>
      <c r="F134">
        <f t="shared" si="25"/>
        <v>3.6031598943335532</v>
      </c>
      <c r="G134">
        <f t="shared" si="26"/>
        <v>1.1581521375088411</v>
      </c>
      <c r="H134">
        <f t="shared" si="27"/>
        <v>0.57303163980304206</v>
      </c>
      <c r="I134" t="str">
        <f t="shared" si="28"/>
        <v/>
      </c>
      <c r="J134">
        <f t="shared" si="20"/>
        <v>420.0301282545305</v>
      </c>
      <c r="K134">
        <f t="shared" si="29"/>
        <v>420.0301282545305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7.5595205404730361</v>
      </c>
      <c r="F135">
        <f t="shared" si="25"/>
        <v>3.4002789416204378</v>
      </c>
      <c r="G135">
        <f t="shared" si="26"/>
        <v>1.0691257049568665</v>
      </c>
      <c r="H135">
        <f t="shared" si="27"/>
        <v>0.52898305501106047</v>
      </c>
      <c r="I135" t="str">
        <f t="shared" si="28"/>
        <v/>
      </c>
      <c r="J135">
        <f t="shared" si="20"/>
        <v>419.8712958866094</v>
      </c>
      <c r="K135">
        <f t="shared" si="29"/>
        <v>419.8712958866094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7.1338711731725573</v>
      </c>
      <c r="F136">
        <f t="shared" si="25"/>
        <v>3.2088214844448117</v>
      </c>
      <c r="G136">
        <f t="shared" si="26"/>
        <v>0.98694267875561481</v>
      </c>
      <c r="H136">
        <f t="shared" si="27"/>
        <v>0.48832045746202291</v>
      </c>
      <c r="I136" t="str">
        <f t="shared" si="28"/>
        <v/>
      </c>
      <c r="J136">
        <f t="shared" si="20"/>
        <v>419.72050102698279</v>
      </c>
      <c r="K136">
        <f t="shared" si="29"/>
        <v>419.72050102698279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6.7321885882775616</v>
      </c>
      <c r="F137">
        <f t="shared" si="25"/>
        <v>3.0281443069278562</v>
      </c>
      <c r="G137">
        <f t="shared" si="26"/>
        <v>0.9110770105266589</v>
      </c>
      <c r="H137">
        <f t="shared" si="27"/>
        <v>0.45078356842816719</v>
      </c>
      <c r="I137" t="str">
        <f t="shared" si="28"/>
        <v/>
      </c>
      <c r="J137">
        <f t="shared" si="20"/>
        <v>419.57736073849969</v>
      </c>
      <c r="K137">
        <f t="shared" si="29"/>
        <v>419.57736073849969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6.3531233026148106</v>
      </c>
      <c r="F138">
        <f t="shared" si="25"/>
        <v>2.8576404103596049</v>
      </c>
      <c r="G138">
        <f t="shared" si="26"/>
        <v>0.8410430889023619</v>
      </c>
      <c r="H138">
        <f t="shared" si="27"/>
        <v>0.41613211664521671</v>
      </c>
      <c r="I138" t="str">
        <f t="shared" si="28"/>
        <v/>
      </c>
      <c r="J138">
        <f t="shared" si="20"/>
        <v>419.44150829371438</v>
      </c>
      <c r="K138">
        <f t="shared" si="29"/>
        <v>419.44150829371438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5.9954018175468295</v>
      </c>
      <c r="F139">
        <f t="shared" si="25"/>
        <v>2.6967369739406419</v>
      </c>
      <c r="G139">
        <f t="shared" si="26"/>
        <v>0.77639263115807533</v>
      </c>
      <c r="H139">
        <f t="shared" si="27"/>
        <v>0.38414430035113939</v>
      </c>
      <c r="I139" t="str">
        <f t="shared" si="28"/>
        <v/>
      </c>
      <c r="J139">
        <f t="shared" si="20"/>
        <v>419.31259267358951</v>
      </c>
      <c r="K139">
        <f t="shared" si="29"/>
        <v>419.31259267358951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5.6578223405564465</v>
      </c>
      <c r="F140">
        <f t="shared" si="25"/>
        <v>2.544893430347094</v>
      </c>
      <c r="G140">
        <f t="shared" si="26"/>
        <v>0.71671181378263205</v>
      </c>
      <c r="H140">
        <f t="shared" si="27"/>
        <v>0.35461536754702833</v>
      </c>
      <c r="I140" t="str">
        <f t="shared" si="28"/>
        <v/>
      </c>
      <c r="J140">
        <f t="shared" si="20"/>
        <v>419.19027806280008</v>
      </c>
      <c r="K140">
        <f t="shared" si="29"/>
        <v>419.19027806280008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5.3392507477334883</v>
      </c>
      <c r="F141">
        <f t="shared" si="25"/>
        <v>2.4015996496536158</v>
      </c>
      <c r="G141">
        <f t="shared" si="26"/>
        <v>0.66161862362009538</v>
      </c>
      <c r="H141">
        <f t="shared" si="27"/>
        <v>0.32735630539244309</v>
      </c>
      <c r="I141" t="str">
        <f t="shared" si="28"/>
        <v/>
      </c>
      <c r="J141">
        <f t="shared" si="20"/>
        <v>419.07424334426116</v>
      </c>
      <c r="K141">
        <f t="shared" si="29"/>
        <v>419.07424334426116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5.0386167735993093</v>
      </c>
      <c r="F142">
        <f t="shared" si="25"/>
        <v>2.2663742255131392</v>
      </c>
      <c r="G142">
        <f t="shared" si="26"/>
        <v>0.61076041262759095</v>
      </c>
      <c r="H142">
        <f t="shared" si="27"/>
        <v>0.30219263034611404</v>
      </c>
      <c r="I142" t="str">
        <f t="shared" si="28"/>
        <v/>
      </c>
      <c r="J142">
        <f t="shared" si="20"/>
        <v>418.96418159516702</v>
      </c>
      <c r="K142">
        <f t="shared" si="29"/>
        <v>418.96418159516702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4.7549104154685695</v>
      </c>
      <c r="F143">
        <f t="shared" si="25"/>
        <v>2.1387628578356574</v>
      </c>
      <c r="G143">
        <f t="shared" si="26"/>
        <v>0.56381164059737809</v>
      </c>
      <c r="H143">
        <f t="shared" si="27"/>
        <v>0.27896327130777548</v>
      </c>
      <c r="I143" t="str">
        <f t="shared" si="28"/>
        <v/>
      </c>
      <c r="J143">
        <f t="shared" si="20"/>
        <v>418.85979958652791</v>
      </c>
      <c r="K143">
        <f t="shared" si="29"/>
        <v>418.85979958652791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4.4871785402684523</v>
      </c>
      <c r="F144">
        <f t="shared" si="25"/>
        <v>2.018336826532547</v>
      </c>
      <c r="G144">
        <f t="shared" si="26"/>
        <v>0.52047179139446853</v>
      </c>
      <c r="H144">
        <f t="shared" si="27"/>
        <v>0.25751953861219062</v>
      </c>
      <c r="I144" t="str">
        <f t="shared" si="28"/>
        <v/>
      </c>
      <c r="J144">
        <f t="shared" si="20"/>
        <v>418.76081728792036</v>
      </c>
      <c r="K144">
        <f t="shared" si="29"/>
        <v>418.76081728792036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4.2345216824156608</v>
      </c>
      <c r="F145">
        <f t="shared" si="25"/>
        <v>1.9046915511988449</v>
      </c>
      <c r="G145">
        <f t="shared" si="26"/>
        <v>0.48046344937175972</v>
      </c>
      <c r="H145">
        <f t="shared" si="27"/>
        <v>0.23772417227596199</v>
      </c>
      <c r="I145" t="str">
        <f t="shared" si="28"/>
        <v/>
      </c>
      <c r="J145">
        <f t="shared" si="20"/>
        <v>418.66696737892283</v>
      </c>
      <c r="K145">
        <f t="shared" si="29"/>
        <v>418.66696737892283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3.9960910219934327</v>
      </c>
      <c r="F146">
        <f t="shared" si="25"/>
        <v>1.7974452318946283</v>
      </c>
      <c r="G146">
        <f t="shared" si="26"/>
        <v>0.44353052364993723</v>
      </c>
      <c r="H146">
        <f t="shared" si="27"/>
        <v>0.21945046340501639</v>
      </c>
      <c r="I146" t="str">
        <f t="shared" si="28"/>
        <v/>
      </c>
      <c r="J146">
        <f t="shared" si="20"/>
        <v>418.57799476848965</v>
      </c>
      <c r="K146">
        <f t="shared" si="29"/>
        <v>418.57799476848965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3.7710855330765138</v>
      </c>
      <c r="F147">
        <f t="shared" si="25"/>
        <v>1.6962375664590985</v>
      </c>
      <c r="G147">
        <f t="shared" si="26"/>
        <v>0.40943660889587352</v>
      </c>
      <c r="H147">
        <f t="shared" si="27"/>
        <v>0.20258144313894871</v>
      </c>
      <c r="I147" t="str">
        <f t="shared" si="28"/>
        <v/>
      </c>
      <c r="J147">
        <f t="shared" si="20"/>
        <v>418.49365612332014</v>
      </c>
      <c r="K147">
        <f t="shared" si="29"/>
        <v>418.49365612332014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3.5587492926236819</v>
      </c>
      <c r="F148">
        <f t="shared" si="25"/>
        <v>1.6007285400480877</v>
      </c>
      <c r="G148">
        <f t="shared" si="26"/>
        <v>0.37796347210696923</v>
      </c>
      <c r="H148">
        <f t="shared" si="27"/>
        <v>0.18700913394070781</v>
      </c>
      <c r="I148" t="str">
        <f t="shared" si="28"/>
        <v/>
      </c>
      <c r="J148">
        <f t="shared" si="20"/>
        <v>418.41371940610736</v>
      </c>
      <c r="K148">
        <f t="shared" si="29"/>
        <v>418.41371940610736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3.3583689408968369</v>
      </c>
      <c r="F149">
        <f t="shared" si="25"/>
        <v>1.5105972828283472</v>
      </c>
      <c r="G149">
        <f t="shared" si="26"/>
        <v>0.34890965571543808</v>
      </c>
      <c r="H149">
        <f t="shared" si="27"/>
        <v>0.1726338584391777</v>
      </c>
      <c r="I149" t="str">
        <f t="shared" si="28"/>
        <v/>
      </c>
      <c r="J149">
        <f t="shared" si="20"/>
        <v>418.33796342438922</v>
      </c>
      <c r="K149">
        <f t="shared" si="29"/>
        <v>418.33796342438922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3.169271284874744</v>
      </c>
      <c r="F150">
        <f t="shared" si="25"/>
        <v>1.4255409919909559</v>
      </c>
      <c r="G150">
        <f t="shared" si="26"/>
        <v>0.3220891880710946</v>
      </c>
      <c r="H150">
        <f t="shared" si="27"/>
        <v>0.15936360140059821</v>
      </c>
      <c r="I150" t="str">
        <f t="shared" si="28"/>
        <v/>
      </c>
      <c r="J150">
        <f t="shared" si="20"/>
        <v>418.26617739059037</v>
      </c>
      <c r="K150">
        <f t="shared" si="29"/>
        <v>418.26617739059037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tabSelected="1" view="pageLayout" zoomScaleNormal="100" workbookViewId="0">
      <selection activeCell="S29" sqref="S2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45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1654.133377879667</v>
      </c>
      <c r="S2">
        <f>SQRT(R2/9)</f>
        <v>13.557012854688352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0.67827370559766842</v>
      </c>
      <c r="Q3" t="s">
        <v>20</v>
      </c>
      <c r="R3">
        <f>RSQ(D2:D100,I2:I100)</f>
        <v>0.54785451041861732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0.71549096179082838</v>
      </c>
      <c r="Q4" t="s">
        <v>21</v>
      </c>
      <c r="R4">
        <f>1-((1-$R$3)*($Y$3-1))/(Y3-Y4-1)</f>
        <v>-1.7327351558110937E-2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422</v>
      </c>
      <c r="D5" s="3"/>
      <c r="E5">
        <f t="shared" si="4"/>
        <v>422</v>
      </c>
      <c r="F5">
        <f t="shared" si="5"/>
        <v>286.23150376221605</v>
      </c>
      <c r="G5">
        <f t="shared" si="6"/>
        <v>422</v>
      </c>
      <c r="H5">
        <f t="shared" si="7"/>
        <v>301.9371858757296</v>
      </c>
      <c r="I5" t="str">
        <f t="shared" si="8"/>
        <v/>
      </c>
      <c r="J5">
        <f t="shared" si="0"/>
        <v>401.29431788648651</v>
      </c>
      <c r="K5">
        <f t="shared" si="9"/>
        <v>401.29431788648651</v>
      </c>
      <c r="L5" t="str">
        <f t="shared" si="1"/>
        <v/>
      </c>
      <c r="M5" t="str">
        <f t="shared" si="2"/>
        <v/>
      </c>
      <c r="N5" s="1" t="s">
        <v>14</v>
      </c>
      <c r="O5" s="5">
        <v>9.9938859126800512</v>
      </c>
      <c r="Q5" s="1" t="s">
        <v>22</v>
      </c>
      <c r="R5">
        <f>LARGE(M2:M150,1)</f>
        <v>5.0831561061037789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381.81803072694959</v>
      </c>
      <c r="F6">
        <f t="shared" si="5"/>
        <v>258.9771305651725</v>
      </c>
      <c r="G6">
        <f t="shared" si="6"/>
        <v>376.99988875868968</v>
      </c>
      <c r="H6">
        <f t="shared" si="7"/>
        <v>269.74001300299017</v>
      </c>
      <c r="I6" t="str">
        <f t="shared" si="8"/>
        <v/>
      </c>
      <c r="J6">
        <f t="shared" si="0"/>
        <v>406.23711756218233</v>
      </c>
      <c r="K6">
        <f t="shared" si="9"/>
        <v>406.23711756218233</v>
      </c>
      <c r="L6" t="str">
        <f t="shared" si="1"/>
        <v/>
      </c>
      <c r="M6" t="str">
        <f t="shared" si="2"/>
        <v/>
      </c>
      <c r="N6" s="1" t="s">
        <v>15</v>
      </c>
      <c r="O6" s="5">
        <v>8.8683598845919409</v>
      </c>
      <c r="Q6" s="1" t="s">
        <v>47</v>
      </c>
      <c r="R6">
        <f>AVERAGE(M2:M150)</f>
        <v>2.4044749192965953</v>
      </c>
      <c r="S6">
        <f>_xlfn.STDEV.P(M2:M150)</f>
        <v>1.8041713801513253</v>
      </c>
    </row>
    <row r="7" spans="1:25">
      <c r="A7">
        <f t="shared" si="3"/>
        <v>5</v>
      </c>
      <c r="B7" s="17">
        <f>Edwards!B7</f>
        <v>43180</v>
      </c>
      <c r="C7" s="3">
        <v>405</v>
      </c>
      <c r="D7" s="3"/>
      <c r="E7">
        <f t="shared" si="4"/>
        <v>750.46210565925549</v>
      </c>
      <c r="F7">
        <f t="shared" si="5"/>
        <v>509.01871331613216</v>
      </c>
      <c r="G7">
        <f t="shared" si="6"/>
        <v>741.79837944091082</v>
      </c>
      <c r="H7">
        <f t="shared" si="7"/>
        <v>530.75003596105512</v>
      </c>
      <c r="I7" t="str">
        <f t="shared" si="8"/>
        <v/>
      </c>
      <c r="J7">
        <f t="shared" si="0"/>
        <v>395.26867735507699</v>
      </c>
      <c r="K7">
        <f t="shared" si="9"/>
        <v>395.26867735507699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679.00465241236236</v>
      </c>
      <c r="F8">
        <f t="shared" si="5"/>
        <v>460.55100170978983</v>
      </c>
      <c r="G8">
        <f t="shared" si="6"/>
        <v>662.69646097298494</v>
      </c>
      <c r="H8">
        <f t="shared" si="7"/>
        <v>474.15332823693916</v>
      </c>
      <c r="I8" t="str">
        <f t="shared" si="8"/>
        <v/>
      </c>
      <c r="J8">
        <f t="shared" si="0"/>
        <v>403.39767347285067</v>
      </c>
      <c r="K8">
        <f t="shared" si="9"/>
        <v>403.39767347285067</v>
      </c>
      <c r="L8" t="str">
        <f t="shared" si="1"/>
        <v/>
      </c>
      <c r="M8" t="str">
        <f t="shared" si="2"/>
        <v/>
      </c>
      <c r="O8">
        <f>1.1*O3</f>
        <v>0.74610107615743537</v>
      </c>
    </row>
    <row r="9" spans="1:25">
      <c r="A9">
        <f t="shared" si="3"/>
        <v>7</v>
      </c>
      <c r="B9" s="17">
        <f>Edwards!B9</f>
        <v>43182</v>
      </c>
      <c r="C9" s="3">
        <f>270+40</f>
        <v>310</v>
      </c>
      <c r="D9" s="3">
        <v>423</v>
      </c>
      <c r="E9">
        <f t="shared" si="4"/>
        <v>924.35123042304531</v>
      </c>
      <c r="F9">
        <f t="shared" si="5"/>
        <v>626.96313433280318</v>
      </c>
      <c r="G9">
        <f t="shared" si="6"/>
        <v>902.02960205590682</v>
      </c>
      <c r="H9">
        <f t="shared" si="7"/>
        <v>645.39402753877891</v>
      </c>
      <c r="I9">
        <f t="shared" si="8"/>
        <v>410.10645621390375</v>
      </c>
      <c r="J9">
        <f t="shared" si="0"/>
        <v>398.56910679402438</v>
      </c>
      <c r="K9">
        <f t="shared" si="9"/>
        <v>410.10645621390375</v>
      </c>
      <c r="L9">
        <f t="shared" si="1"/>
        <v>-12.893543786096245</v>
      </c>
      <c r="M9">
        <f t="shared" si="2"/>
        <v>3.0481190983679065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836.33641350748815</v>
      </c>
      <c r="F10">
        <f t="shared" si="5"/>
        <v>567.2649983159879</v>
      </c>
      <c r="G10">
        <f t="shared" si="6"/>
        <v>805.84137353583412</v>
      </c>
      <c r="H10">
        <f t="shared" si="7"/>
        <v>576.57221940199611</v>
      </c>
      <c r="I10" t="str">
        <f t="shared" si="8"/>
        <v/>
      </c>
      <c r="J10">
        <f t="shared" si="0"/>
        <v>407.69277891399179</v>
      </c>
      <c r="K10">
        <f t="shared" si="9"/>
        <v>407.69277891399179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756.70218585466569</v>
      </c>
      <c r="F11">
        <f t="shared" si="5"/>
        <v>513.25119563349972</v>
      </c>
      <c r="G11">
        <f t="shared" si="6"/>
        <v>719.91020895772317</v>
      </c>
      <c r="H11">
        <f t="shared" si="7"/>
        <v>515.08924781019755</v>
      </c>
      <c r="I11" t="str">
        <f t="shared" si="8"/>
        <v/>
      </c>
      <c r="J11">
        <f t="shared" si="0"/>
        <v>415.16194782330217</v>
      </c>
      <c r="K11">
        <f t="shared" si="9"/>
        <v>415.16194782330217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270</v>
      </c>
      <c r="D12" s="3"/>
      <c r="E12">
        <f t="shared" si="4"/>
        <v>954.65056504693518</v>
      </c>
      <c r="F12">
        <f t="shared" si="5"/>
        <v>647.51437630529267</v>
      </c>
      <c r="G12">
        <f t="shared" si="6"/>
        <v>913.14234287513432</v>
      </c>
      <c r="H12">
        <f t="shared" si="7"/>
        <v>653.34509315566027</v>
      </c>
      <c r="I12" t="str">
        <f t="shared" si="8"/>
        <v/>
      </c>
      <c r="J12">
        <f t="shared" si="0"/>
        <v>411.16928314963241</v>
      </c>
      <c r="K12">
        <f t="shared" si="9"/>
        <v>411.16928314963241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863.75070800613867</v>
      </c>
      <c r="F13">
        <f t="shared" si="5"/>
        <v>585.85939343193331</v>
      </c>
      <c r="G13">
        <f t="shared" si="6"/>
        <v>815.769103518424</v>
      </c>
      <c r="H13">
        <f t="shared" si="7"/>
        <v>583.67542047563904</v>
      </c>
      <c r="I13" t="str">
        <f t="shared" si="8"/>
        <v/>
      </c>
      <c r="J13">
        <f t="shared" si="0"/>
        <v>419.18397295629427</v>
      </c>
      <c r="K13">
        <f t="shared" si="9"/>
        <v>419.18397295629427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315</v>
      </c>
      <c r="D14" s="3"/>
      <c r="E14">
        <f t="shared" si="4"/>
        <v>1096.5061477960007</v>
      </c>
      <c r="F14">
        <f t="shared" si="5"/>
        <v>743.73128807621811</v>
      </c>
      <c r="G14">
        <f t="shared" si="6"/>
        <v>1043.7792921308574</v>
      </c>
      <c r="H14">
        <f t="shared" si="7"/>
        <v>746.81464962405721</v>
      </c>
      <c r="I14" t="str">
        <f t="shared" si="8"/>
        <v/>
      </c>
      <c r="J14">
        <f t="shared" si="0"/>
        <v>413.9166384521609</v>
      </c>
      <c r="K14">
        <f t="shared" si="9"/>
        <v>413.9166384521609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992.09909486128561</v>
      </c>
      <c r="F15">
        <f t="shared" si="5"/>
        <v>672.91472939165692</v>
      </c>
      <c r="G15">
        <f t="shared" si="6"/>
        <v>932.47553796672298</v>
      </c>
      <c r="H15">
        <f t="shared" si="7"/>
        <v>667.17781950623078</v>
      </c>
      <c r="I15" t="str">
        <f t="shared" si="8"/>
        <v/>
      </c>
      <c r="J15">
        <f t="shared" si="0"/>
        <v>422.73690988542614</v>
      </c>
      <c r="K15">
        <f t="shared" si="9"/>
        <v>422.73690988542614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315+39</f>
        <v>354</v>
      </c>
      <c r="D16" s="3">
        <v>449</v>
      </c>
      <c r="E16">
        <f t="shared" si="4"/>
        <v>1251.6334660803916</v>
      </c>
      <c r="F16">
        <f t="shared" si="5"/>
        <v>848.95006908840082</v>
      </c>
      <c r="G16">
        <f t="shared" si="6"/>
        <v>1187.0406968806965</v>
      </c>
      <c r="H16">
        <f t="shared" si="7"/>
        <v>849.31688989602469</v>
      </c>
      <c r="I16">
        <f t="shared" si="8"/>
        <v>429.80808788475485</v>
      </c>
      <c r="J16">
        <f t="shared" si="0"/>
        <v>416.63317919237613</v>
      </c>
      <c r="K16">
        <f t="shared" si="9"/>
        <v>429.80808788475485</v>
      </c>
      <c r="L16">
        <f t="shared" si="1"/>
        <v>-19.191912115245145</v>
      </c>
      <c r="M16">
        <f t="shared" si="2"/>
        <v>4.2743679543975821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1132.4555099781076</v>
      </c>
      <c r="F17">
        <f t="shared" si="5"/>
        <v>768.11479517734836</v>
      </c>
      <c r="G17">
        <f t="shared" si="6"/>
        <v>1060.4602148721801</v>
      </c>
      <c r="H17">
        <f t="shared" si="7"/>
        <v>758.74969907980471</v>
      </c>
      <c r="I17" t="str">
        <f t="shared" si="8"/>
        <v/>
      </c>
      <c r="J17">
        <f t="shared" si="0"/>
        <v>426.36509609754353</v>
      </c>
      <c r="K17">
        <f t="shared" si="9"/>
        <v>426.36509609754353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1024.6254329519536</v>
      </c>
      <c r="F18">
        <f t="shared" si="5"/>
        <v>694.97648925793692</v>
      </c>
      <c r="G18">
        <f t="shared" si="6"/>
        <v>947.3776849285025</v>
      </c>
      <c r="H18">
        <f t="shared" si="7"/>
        <v>677.84017096866262</v>
      </c>
      <c r="I18" t="str">
        <f t="shared" si="8"/>
        <v/>
      </c>
      <c r="J18">
        <f t="shared" si="0"/>
        <v>434.1363182892743</v>
      </c>
      <c r="K18">
        <f t="shared" si="9"/>
        <v>434.1363182892743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270</v>
      </c>
      <c r="D19" s="3"/>
      <c r="E19">
        <f t="shared" si="4"/>
        <v>1197.0627133707656</v>
      </c>
      <c r="F19">
        <f t="shared" si="5"/>
        <v>811.93616243078873</v>
      </c>
      <c r="G19">
        <f t="shared" si="6"/>
        <v>1116.3537484135318</v>
      </c>
      <c r="H19">
        <f t="shared" si="7"/>
        <v>798.74101715119434</v>
      </c>
      <c r="I19" t="str">
        <f t="shared" si="8"/>
        <v/>
      </c>
      <c r="J19">
        <f t="shared" si="0"/>
        <v>430.19514527959439</v>
      </c>
      <c r="K19">
        <f t="shared" si="9"/>
        <v>430.19514527959439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1083.0808717438024</v>
      </c>
      <c r="F20">
        <f t="shared" si="5"/>
        <v>734.62527633962191</v>
      </c>
      <c r="G20">
        <f t="shared" si="6"/>
        <v>997.31099281338322</v>
      </c>
      <c r="H20">
        <f t="shared" si="7"/>
        <v>713.56700145261345</v>
      </c>
      <c r="I20" t="str">
        <f t="shared" si="8"/>
        <v/>
      </c>
      <c r="J20">
        <f t="shared" si="0"/>
        <v>438.05827488700845</v>
      </c>
      <c r="K20">
        <f t="shared" si="9"/>
        <v>438.05827488700845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270</v>
      </c>
      <c r="D21" s="3"/>
      <c r="E21">
        <f t="shared" si="4"/>
        <v>1249.9521458939489</v>
      </c>
      <c r="F21">
        <f t="shared" si="5"/>
        <v>847.80967381524624</v>
      </c>
      <c r="G21">
        <f t="shared" si="6"/>
        <v>1160.9624012996774</v>
      </c>
      <c r="H21">
        <f t="shared" si="7"/>
        <v>830.65810510889582</v>
      </c>
      <c r="I21" t="str">
        <f t="shared" si="8"/>
        <v/>
      </c>
      <c r="J21">
        <f t="shared" si="0"/>
        <v>434.15156870635042</v>
      </c>
      <c r="K21">
        <f t="shared" si="9"/>
        <v>434.15156870635042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1130.9342816306928</v>
      </c>
      <c r="F22">
        <f t="shared" si="5"/>
        <v>767.08298598908709</v>
      </c>
      <c r="G22">
        <f t="shared" si="6"/>
        <v>1037.1627870687194</v>
      </c>
      <c r="H22">
        <f t="shared" si="7"/>
        <v>742.08060005345419</v>
      </c>
      <c r="I22" t="str">
        <f t="shared" si="8"/>
        <v/>
      </c>
      <c r="J22">
        <f t="shared" si="0"/>
        <v>442.0023859356329</v>
      </c>
      <c r="K22">
        <f t="shared" si="9"/>
        <v>442.0023859356329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315+40</f>
        <v>355</v>
      </c>
      <c r="D23" s="3"/>
      <c r="E23">
        <f t="shared" si="4"/>
        <v>1378.2490528289777</v>
      </c>
      <c r="F23">
        <f t="shared" si="5"/>
        <v>934.83009229878735</v>
      </c>
      <c r="G23">
        <f t="shared" si="6"/>
        <v>1281.5645861363973</v>
      </c>
      <c r="H23">
        <f t="shared" si="7"/>
        <v>916.94787833179589</v>
      </c>
      <c r="I23" t="str">
        <f t="shared" si="8"/>
        <v/>
      </c>
      <c r="J23">
        <f t="shared" si="0"/>
        <v>434.88221396699146</v>
      </c>
      <c r="K23">
        <f t="shared" si="9"/>
        <v>434.88221396699146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1247.0150218067388</v>
      </c>
      <c r="F24">
        <f t="shared" si="5"/>
        <v>845.81749977681397</v>
      </c>
      <c r="G24">
        <f t="shared" si="6"/>
        <v>1144.9045175604217</v>
      </c>
      <c r="H24">
        <f t="shared" si="7"/>
        <v>819.16883442797052</v>
      </c>
      <c r="I24" t="str">
        <f t="shared" si="8"/>
        <v/>
      </c>
      <c r="J24">
        <f t="shared" si="0"/>
        <v>443.64866534884345</v>
      </c>
      <c r="K24">
        <f t="shared" si="9"/>
        <v>443.64866534884345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1128.2768244387989</v>
      </c>
      <c r="F25">
        <f t="shared" si="5"/>
        <v>765.28050265207412</v>
      </c>
      <c r="G25">
        <f t="shared" si="6"/>
        <v>1022.8172411364935</v>
      </c>
      <c r="H25">
        <f t="shared" si="7"/>
        <v>731.81649159699134</v>
      </c>
      <c r="I25" t="str">
        <f t="shared" si="8"/>
        <v/>
      </c>
      <c r="J25">
        <f t="shared" si="0"/>
        <v>450.46401105508278</v>
      </c>
      <c r="K25">
        <f t="shared" si="9"/>
        <v>450.46401105508278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225</v>
      </c>
      <c r="D26" s="3"/>
      <c r="E26">
        <f t="shared" si="4"/>
        <v>1245.844633227674</v>
      </c>
      <c r="F26">
        <f t="shared" si="5"/>
        <v>845.02365597830249</v>
      </c>
      <c r="G26">
        <f t="shared" si="6"/>
        <v>1138.7487822960379</v>
      </c>
      <c r="H26">
        <f t="shared" si="7"/>
        <v>814.76446148312687</v>
      </c>
      <c r="I26" t="str">
        <f t="shared" si="8"/>
        <v/>
      </c>
      <c r="J26">
        <f t="shared" si="0"/>
        <v>447.25919449517562</v>
      </c>
      <c r="K26">
        <f t="shared" si="9"/>
        <v>447.25919449517562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1127.2178778453301</v>
      </c>
      <c r="F27">
        <f t="shared" si="5"/>
        <v>764.56224702209204</v>
      </c>
      <c r="G27">
        <f t="shared" si="6"/>
        <v>1017.3179247623214</v>
      </c>
      <c r="H27">
        <f t="shared" si="7"/>
        <v>727.88178043524294</v>
      </c>
      <c r="I27" t="str">
        <f t="shared" si="8"/>
        <v/>
      </c>
      <c r="J27">
        <f t="shared" si="0"/>
        <v>453.68046658684898</v>
      </c>
      <c r="K27">
        <f t="shared" si="9"/>
        <v>453.68046658684898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225</v>
      </c>
      <c r="D28" s="3"/>
      <c r="E28">
        <f t="shared" si="4"/>
        <v>1244.8865173438749</v>
      </c>
      <c r="F28">
        <f t="shared" si="5"/>
        <v>844.37379116740613</v>
      </c>
      <c r="G28">
        <f t="shared" si="6"/>
        <v>1133.8358873640195</v>
      </c>
      <c r="H28">
        <f t="shared" si="7"/>
        <v>811.24932956303974</v>
      </c>
      <c r="I28" t="str">
        <f t="shared" si="8"/>
        <v/>
      </c>
      <c r="J28">
        <f t="shared" si="0"/>
        <v>450.12446160436639</v>
      </c>
      <c r="K28">
        <f t="shared" si="9"/>
        <v>450.12446160436639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1126.3509917790732</v>
      </c>
      <c r="F29">
        <f t="shared" si="5"/>
        <v>763.97426099760094</v>
      </c>
      <c r="G29">
        <f t="shared" si="6"/>
        <v>1012.9289180257003</v>
      </c>
      <c r="H29">
        <f t="shared" si="7"/>
        <v>724.74148578395148</v>
      </c>
      <c r="I29" t="str">
        <f t="shared" si="8"/>
        <v/>
      </c>
      <c r="J29">
        <f t="shared" si="0"/>
        <v>456.23277521364957</v>
      </c>
      <c r="K29">
        <f t="shared" si="9"/>
        <v>456.23277521364957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1019.1021743801714</v>
      </c>
      <c r="F30">
        <f t="shared" si="5"/>
        <v>691.2302081994801</v>
      </c>
      <c r="G30">
        <f t="shared" si="6"/>
        <v>904.91490382973677</v>
      </c>
      <c r="H30">
        <f t="shared" si="7"/>
        <v>647.45843487999332</v>
      </c>
      <c r="I30" t="str">
        <f t="shared" si="8"/>
        <v/>
      </c>
      <c r="J30">
        <f t="shared" si="0"/>
        <v>460.77177331948678</v>
      </c>
      <c r="K30">
        <f t="shared" si="9"/>
        <v>460.77177331948678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922.06536808386124</v>
      </c>
      <c r="F31">
        <f t="shared" si="5"/>
        <v>625.41269401351872</v>
      </c>
      <c r="G31">
        <f t="shared" si="6"/>
        <v>808.41900018931551</v>
      </c>
      <c r="H31">
        <f t="shared" si="7"/>
        <v>578.41648797543326</v>
      </c>
      <c r="I31" t="str">
        <f t="shared" si="8"/>
        <v/>
      </c>
      <c r="J31">
        <f t="shared" si="0"/>
        <v>463.99620603808557</v>
      </c>
      <c r="K31">
        <f t="shared" si="9"/>
        <v>463.99620603808557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834.26820626374365</v>
      </c>
      <c r="F32">
        <f t="shared" si="5"/>
        <v>565.86218772482937</v>
      </c>
      <c r="G32">
        <f t="shared" si="6"/>
        <v>722.21296953029162</v>
      </c>
      <c r="H32">
        <f t="shared" si="7"/>
        <v>516.73685218703861</v>
      </c>
      <c r="I32" t="str">
        <f t="shared" si="8"/>
        <v/>
      </c>
      <c r="J32">
        <f t="shared" si="0"/>
        <v>466.12533553779076</v>
      </c>
      <c r="K32">
        <f t="shared" si="9"/>
        <v>466.12533553779076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315</v>
      </c>
      <c r="D33" s="3"/>
      <c r="E33">
        <f t="shared" si="4"/>
        <v>1069.8309090372682</v>
      </c>
      <c r="F33">
        <f t="shared" si="5"/>
        <v>725.63817503562996</v>
      </c>
      <c r="G33">
        <f t="shared" si="6"/>
        <v>960.19954780332432</v>
      </c>
      <c r="H33">
        <f t="shared" si="7"/>
        <v>687.01409796891903</v>
      </c>
      <c r="I33" t="str">
        <f t="shared" si="8"/>
        <v/>
      </c>
      <c r="J33">
        <f t="shared" si="0"/>
        <v>455.62407706671092</v>
      </c>
      <c r="K33">
        <f t="shared" si="9"/>
        <v>455.62407706671092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967.96381729723237</v>
      </c>
      <c r="F34">
        <f t="shared" si="5"/>
        <v>656.54440524265829</v>
      </c>
      <c r="G34">
        <f t="shared" si="6"/>
        <v>857.80834764928295</v>
      </c>
      <c r="H34">
        <f t="shared" si="7"/>
        <v>613.75411969178674</v>
      </c>
      <c r="I34" t="str">
        <f t="shared" si="8"/>
        <v/>
      </c>
      <c r="J34">
        <f t="shared" si="0"/>
        <v>459.79028555087154</v>
      </c>
      <c r="K34">
        <f t="shared" si="9"/>
        <v>459.79028555087154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270</v>
      </c>
      <c r="D35" s="3"/>
      <c r="E35">
        <f t="shared" si="4"/>
        <v>1145.7962998468486</v>
      </c>
      <c r="F35">
        <f t="shared" si="5"/>
        <v>777.16350215721923</v>
      </c>
      <c r="G35">
        <f t="shared" si="6"/>
        <v>1036.3356673934954</v>
      </c>
      <c r="H35">
        <f t="shared" si="7"/>
        <v>741.48880340151209</v>
      </c>
      <c r="I35" t="str">
        <f t="shared" si="8"/>
        <v/>
      </c>
      <c r="J35">
        <f t="shared" si="0"/>
        <v>452.67469875570714</v>
      </c>
      <c r="K35">
        <f t="shared" si="9"/>
        <v>452.67469875570714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1036.6959403358985</v>
      </c>
      <c r="F36">
        <f t="shared" si="5"/>
        <v>703.1635970296893</v>
      </c>
      <c r="G36">
        <f t="shared" si="6"/>
        <v>925.82566664457397</v>
      </c>
      <c r="H36">
        <f t="shared" si="7"/>
        <v>662.41989667816108</v>
      </c>
      <c r="I36" t="str">
        <f t="shared" si="8"/>
        <v/>
      </c>
      <c r="J36">
        <f t="shared" si="0"/>
        <v>457.74370035152822</v>
      </c>
      <c r="K36">
        <f t="shared" si="9"/>
        <v>457.74370035152822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225+39</f>
        <v>264</v>
      </c>
      <c r="D37" s="3">
        <v>461</v>
      </c>
      <c r="E37">
        <f t="shared" si="4"/>
        <v>1201.9838919470994</v>
      </c>
      <c r="F37">
        <f t="shared" si="5"/>
        <v>815.27406845966664</v>
      </c>
      <c r="G37">
        <f t="shared" si="6"/>
        <v>1091.0999368126636</v>
      </c>
      <c r="H37">
        <f t="shared" si="7"/>
        <v>780.67214320000471</v>
      </c>
      <c r="I37">
        <f t="shared" si="8"/>
        <v>461.42728089465606</v>
      </c>
      <c r="J37">
        <f t="shared" si="0"/>
        <v>451.60192525966181</v>
      </c>
      <c r="K37">
        <f t="shared" si="9"/>
        <v>461.42728089465606</v>
      </c>
      <c r="L37">
        <f t="shared" si="1"/>
        <v>0.42728089465606445</v>
      </c>
      <c r="M37">
        <f t="shared" si="2"/>
        <v>9.2685660446000961E-2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1087.5334658501329</v>
      </c>
      <c r="F38">
        <f t="shared" si="5"/>
        <v>737.64535384364501</v>
      </c>
      <c r="G38">
        <f t="shared" si="6"/>
        <v>974.75012986489935</v>
      </c>
      <c r="H38">
        <f t="shared" si="7"/>
        <v>697.42490792277169</v>
      </c>
      <c r="I38" t="str">
        <f t="shared" si="8"/>
        <v/>
      </c>
      <c r="J38">
        <f t="shared" si="0"/>
        <v>457.2204459208732</v>
      </c>
      <c r="K38">
        <f t="shared" si="9"/>
        <v>457.2204459208732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983.98077317666355</v>
      </c>
      <c r="F39">
        <f t="shared" si="5"/>
        <v>667.40828525939446</v>
      </c>
      <c r="G39">
        <f t="shared" si="6"/>
        <v>870.80732352271411</v>
      </c>
      <c r="H39">
        <f t="shared" si="7"/>
        <v>623.05476944176382</v>
      </c>
      <c r="I39" t="str">
        <f t="shared" si="8"/>
        <v/>
      </c>
      <c r="J39">
        <f t="shared" si="0"/>
        <v>461.35351581763064</v>
      </c>
      <c r="K39">
        <f t="shared" si="9"/>
        <v>461.35351581763064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225</v>
      </c>
      <c r="D40" s="3"/>
      <c r="E40">
        <f t="shared" si="4"/>
        <v>1115.28815423577</v>
      </c>
      <c r="F40">
        <f t="shared" si="5"/>
        <v>756.47062918267966</v>
      </c>
      <c r="G40">
        <f t="shared" si="6"/>
        <v>1002.9484931239704</v>
      </c>
      <c r="H40">
        <f t="shared" si="7"/>
        <v>717.60058197193155</v>
      </c>
      <c r="I40" t="str">
        <f t="shared" si="8"/>
        <v/>
      </c>
      <c r="J40">
        <f t="shared" si="0"/>
        <v>455.87004721074811</v>
      </c>
      <c r="K40">
        <f t="shared" si="9"/>
        <v>455.87004721074811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1009.0927174014126</v>
      </c>
      <c r="F41">
        <f t="shared" si="5"/>
        <v>684.441056723477</v>
      </c>
      <c r="G41">
        <f t="shared" si="6"/>
        <v>895.99874487780153</v>
      </c>
      <c r="H41">
        <f t="shared" si="7"/>
        <v>641.0790037359933</v>
      </c>
      <c r="I41" t="str">
        <f t="shared" si="8"/>
        <v/>
      </c>
      <c r="J41">
        <f t="shared" si="0"/>
        <v>460.36205298748371</v>
      </c>
      <c r="K41">
        <f t="shared" si="9"/>
        <v>460.36205298748371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225</v>
      </c>
      <c r="D42" s="3"/>
      <c r="E42">
        <f t="shared" si="4"/>
        <v>1138.008990945767</v>
      </c>
      <c r="F42">
        <f t="shared" si="5"/>
        <v>771.88157529224884</v>
      </c>
      <c r="G42">
        <f t="shared" si="6"/>
        <v>1025.4536188314141</v>
      </c>
      <c r="H42">
        <f t="shared" si="7"/>
        <v>733.70279600957406</v>
      </c>
      <c r="I42" t="str">
        <f t="shared" si="8"/>
        <v/>
      </c>
      <c r="J42">
        <f t="shared" si="0"/>
        <v>455.17877928267467</v>
      </c>
      <c r="K42">
        <f t="shared" si="9"/>
        <v>455.17877928267467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1029.6501229205587</v>
      </c>
      <c r="F43">
        <f t="shared" si="5"/>
        <v>698.38460434242211</v>
      </c>
      <c r="G43">
        <f t="shared" si="6"/>
        <v>916.1040289730779</v>
      </c>
      <c r="H43">
        <f t="shared" si="7"/>
        <v>655.46415279040048</v>
      </c>
      <c r="I43" t="str">
        <f t="shared" si="8"/>
        <v/>
      </c>
      <c r="J43">
        <f t="shared" si="0"/>
        <v>459.92045155202163</v>
      </c>
      <c r="K43">
        <f t="shared" si="9"/>
        <v>459.92045155202163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270+39</f>
        <v>309</v>
      </c>
      <c r="D44" s="3">
        <v>457</v>
      </c>
      <c r="E44">
        <f t="shared" si="4"/>
        <v>1240.6089627281738</v>
      </c>
      <c r="F44">
        <f t="shared" si="5"/>
        <v>841.47243834731808</v>
      </c>
      <c r="G44">
        <f t="shared" si="6"/>
        <v>1127.4149692280516</v>
      </c>
      <c r="H44">
        <f t="shared" si="7"/>
        <v>806.6552206703559</v>
      </c>
      <c r="I44">
        <f t="shared" si="8"/>
        <v>463.31734984064883</v>
      </c>
      <c r="J44">
        <f t="shared" si="0"/>
        <v>451.81721767696217</v>
      </c>
      <c r="K44">
        <f t="shared" si="9"/>
        <v>463.31734984064883</v>
      </c>
      <c r="L44">
        <f t="shared" si="1"/>
        <v>6.3173498406488307</v>
      </c>
      <c r="M44">
        <f t="shared" si="2"/>
        <v>1.382352262724033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1122.4807370878552</v>
      </c>
      <c r="F45">
        <f t="shared" si="5"/>
        <v>761.34916900658175</v>
      </c>
      <c r="G45">
        <f t="shared" si="6"/>
        <v>1007.192696644211</v>
      </c>
      <c r="H45">
        <f t="shared" si="7"/>
        <v>720.63727123066451</v>
      </c>
      <c r="I45" t="str">
        <f t="shared" si="8"/>
        <v/>
      </c>
      <c r="J45">
        <f t="shared" si="0"/>
        <v>457.71189777591712</v>
      </c>
      <c r="K45">
        <f t="shared" si="9"/>
        <v>457.71189777591712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1015.6004373550231</v>
      </c>
      <c r="F46">
        <f t="shared" si="5"/>
        <v>688.85507205140425</v>
      </c>
      <c r="G46">
        <f t="shared" si="6"/>
        <v>899.79036633514738</v>
      </c>
      <c r="H46">
        <f t="shared" si="7"/>
        <v>643.79187461925642</v>
      </c>
      <c r="I46" t="str">
        <f t="shared" si="8"/>
        <v/>
      </c>
      <c r="J46">
        <f t="shared" si="0"/>
        <v>462.06319743214783</v>
      </c>
      <c r="K46">
        <f t="shared" si="9"/>
        <v>462.06319743214783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270</v>
      </c>
      <c r="D47" s="3"/>
      <c r="E47">
        <f t="shared" si="4"/>
        <v>1188.8970592329945</v>
      </c>
      <c r="F47">
        <f t="shared" si="5"/>
        <v>806.39761394013385</v>
      </c>
      <c r="G47">
        <f t="shared" si="6"/>
        <v>1073.840919465619</v>
      </c>
      <c r="H47">
        <f t="shared" si="7"/>
        <v>768.32347227880325</v>
      </c>
      <c r="I47" t="str">
        <f t="shared" si="8"/>
        <v/>
      </c>
      <c r="J47">
        <f t="shared" si="0"/>
        <v>455.0741416613306</v>
      </c>
      <c r="K47">
        <f t="shared" si="9"/>
        <v>455.0741416613306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1075.6927343445582</v>
      </c>
      <c r="F48">
        <f t="shared" si="5"/>
        <v>729.6140970083718</v>
      </c>
      <c r="G48">
        <f t="shared" si="6"/>
        <v>959.33153360916447</v>
      </c>
      <c r="H48">
        <f t="shared" si="7"/>
        <v>686.39304165829151</v>
      </c>
      <c r="I48" t="str">
        <f t="shared" si="8"/>
        <v/>
      </c>
      <c r="J48">
        <f t="shared" si="0"/>
        <v>460.22105535008029</v>
      </c>
      <c r="K48">
        <f t="shared" si="9"/>
        <v>460.22105535008029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225</v>
      </c>
      <c r="D49" s="3"/>
      <c r="E49">
        <f t="shared" si="4"/>
        <v>1198.2674916936658</v>
      </c>
      <c r="F49">
        <f t="shared" si="5"/>
        <v>812.75333188828608</v>
      </c>
      <c r="G49">
        <f t="shared" si="6"/>
        <v>1082.0328944392372</v>
      </c>
      <c r="H49">
        <f t="shared" si="7"/>
        <v>774.18475633164371</v>
      </c>
      <c r="I49" t="str">
        <f t="shared" si="8"/>
        <v/>
      </c>
      <c r="J49">
        <f t="shared" si="0"/>
        <v>455.56857555664237</v>
      </c>
      <c r="K49">
        <f t="shared" si="9"/>
        <v>455.56857555664237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1084.1709335606561</v>
      </c>
      <c r="F50">
        <f t="shared" si="5"/>
        <v>735.36463660746972</v>
      </c>
      <c r="G50">
        <f t="shared" si="6"/>
        <v>966.64995458965745</v>
      </c>
      <c r="H50">
        <f t="shared" si="7"/>
        <v>691.62930572441462</v>
      </c>
      <c r="I50" t="str">
        <f t="shared" si="8"/>
        <v/>
      </c>
      <c r="J50">
        <f t="shared" si="0"/>
        <v>460.7353308830551</v>
      </c>
      <c r="K50">
        <f t="shared" si="9"/>
        <v>460.7353308830551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270+39</f>
        <v>309</v>
      </c>
      <c r="D51" s="3">
        <v>442</v>
      </c>
      <c r="E51">
        <f t="shared" si="4"/>
        <v>1289.9384142737636</v>
      </c>
      <c r="F51">
        <f t="shared" si="5"/>
        <v>874.9313082422459</v>
      </c>
      <c r="G51">
        <f t="shared" si="6"/>
        <v>1172.5709131490362</v>
      </c>
      <c r="H51">
        <f t="shared" si="7"/>
        <v>838.96389041695375</v>
      </c>
      <c r="I51">
        <f t="shared" si="8"/>
        <v>464.4675499889787</v>
      </c>
      <c r="J51">
        <f t="shared" si="0"/>
        <v>452.96741782529216</v>
      </c>
      <c r="K51">
        <f t="shared" si="9"/>
        <v>464.4675499889787</v>
      </c>
      <c r="L51">
        <f t="shared" si="1"/>
        <v>22.467549988978703</v>
      </c>
      <c r="M51">
        <f t="shared" si="2"/>
        <v>5.0831561061037789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1167.1131400404088</v>
      </c>
      <c r="F52">
        <f t="shared" si="5"/>
        <v>791.6221543469386</v>
      </c>
      <c r="G52">
        <f t="shared" si="6"/>
        <v>1047.5334213717106</v>
      </c>
      <c r="H52">
        <f t="shared" si="7"/>
        <v>749.50069516528231</v>
      </c>
      <c r="I52" t="str">
        <f t="shared" si="8"/>
        <v/>
      </c>
      <c r="J52">
        <f t="shared" si="0"/>
        <v>459.12145918165641</v>
      </c>
      <c r="K52">
        <f t="shared" si="9"/>
        <v>459.12145918165641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1055.9830349899892</v>
      </c>
      <c r="F53">
        <f t="shared" si="5"/>
        <v>716.24552619093231</v>
      </c>
      <c r="G53">
        <f t="shared" si="6"/>
        <v>935.82934437948927</v>
      </c>
      <c r="H53">
        <f t="shared" si="7"/>
        <v>669.57743768216119</v>
      </c>
      <c r="I53" t="str">
        <f t="shared" si="8"/>
        <v/>
      </c>
      <c r="J53">
        <f t="shared" si="0"/>
        <v>463.66808850877101</v>
      </c>
      <c r="K53">
        <f t="shared" si="9"/>
        <v>463.66808850877101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225</v>
      </c>
      <c r="D54" s="3"/>
      <c r="E54">
        <f t="shared" si="4"/>
        <v>1180.434509243946</v>
      </c>
      <c r="F54">
        <f t="shared" si="5"/>
        <v>800.65768880025644</v>
      </c>
      <c r="G54">
        <f t="shared" si="6"/>
        <v>1061.0368690241348</v>
      </c>
      <c r="H54">
        <f t="shared" si="7"/>
        <v>759.16228991360742</v>
      </c>
      <c r="I54" t="str">
        <f t="shared" si="8"/>
        <v/>
      </c>
      <c r="J54">
        <f t="shared" si="0"/>
        <v>458.49539888664901</v>
      </c>
      <c r="K54">
        <f t="shared" si="9"/>
        <v>458.49539888664901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1068.0359709043996</v>
      </c>
      <c r="F55">
        <f t="shared" si="5"/>
        <v>724.42071569693076</v>
      </c>
      <c r="G55">
        <f t="shared" si="6"/>
        <v>947.89284737196022</v>
      </c>
      <c r="H55">
        <f t="shared" si="7"/>
        <v>678.2087650408107</v>
      </c>
      <c r="I55" t="str">
        <f t="shared" si="8"/>
        <v/>
      </c>
      <c r="J55">
        <f t="shared" si="0"/>
        <v>463.21195065612005</v>
      </c>
      <c r="K55">
        <f t="shared" si="9"/>
        <v>463.21195065612005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270</v>
      </c>
      <c r="D56" s="3"/>
      <c r="E56">
        <f t="shared" si="4"/>
        <v>1236.3397894698187</v>
      </c>
      <c r="F56">
        <f t="shared" si="5"/>
        <v>838.5767703815352</v>
      </c>
      <c r="G56">
        <f t="shared" si="6"/>
        <v>1116.813976337409</v>
      </c>
      <c r="H56">
        <f t="shared" si="7"/>
        <v>799.0703060710922</v>
      </c>
      <c r="I56" t="str">
        <f t="shared" si="8"/>
        <v/>
      </c>
      <c r="J56">
        <f t="shared" si="0"/>
        <v>456.50646431044299</v>
      </c>
      <c r="K56">
        <f t="shared" si="9"/>
        <v>456.50646431044299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1118.6180656984304</v>
      </c>
      <c r="F57">
        <f t="shared" si="5"/>
        <v>758.72922056977052</v>
      </c>
      <c r="G57">
        <f t="shared" si="6"/>
        <v>997.72214417856185</v>
      </c>
      <c r="H57">
        <f t="shared" si="7"/>
        <v>713.86117653832673</v>
      </c>
      <c r="I57" t="str">
        <f t="shared" si="8"/>
        <v/>
      </c>
      <c r="J57">
        <f t="shared" si="0"/>
        <v>461.86804403144367</v>
      </c>
      <c r="K57">
        <f t="shared" si="9"/>
        <v>461.86804403144367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39+315</f>
        <v>354</v>
      </c>
      <c r="D58" s="3">
        <v>467</v>
      </c>
      <c r="E58">
        <f t="shared" si="4"/>
        <v>1366.1055615653181</v>
      </c>
      <c r="F58">
        <f t="shared" si="5"/>
        <v>926.59348148049207</v>
      </c>
      <c r="G58">
        <f t="shared" si="6"/>
        <v>1245.3297094014197</v>
      </c>
      <c r="H58">
        <f t="shared" si="7"/>
        <v>891.02215152631459</v>
      </c>
      <c r="I58">
        <f t="shared" si="8"/>
        <v>465.74623864655609</v>
      </c>
      <c r="J58">
        <f t="shared" si="0"/>
        <v>452.57132995417749</v>
      </c>
      <c r="K58">
        <f t="shared" si="9"/>
        <v>465.74623864655609</v>
      </c>
      <c r="L58">
        <f t="shared" si="1"/>
        <v>-1.253761353443906</v>
      </c>
      <c r="M58">
        <f t="shared" si="2"/>
        <v>0.26847138189377001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1236.0278087251265</v>
      </c>
      <c r="F59">
        <f t="shared" si="5"/>
        <v>838.36516204575764</v>
      </c>
      <c r="G59">
        <f t="shared" si="6"/>
        <v>1112.5335590337122</v>
      </c>
      <c r="H59">
        <f t="shared" si="7"/>
        <v>796.00770617760406</v>
      </c>
      <c r="I59" t="str">
        <f t="shared" si="8"/>
        <v/>
      </c>
      <c r="J59">
        <f t="shared" si="0"/>
        <v>459.35745586815358</v>
      </c>
      <c r="K59">
        <f t="shared" si="9"/>
        <v>459.35745586815358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1118.3357911165274</v>
      </c>
      <c r="F60">
        <f t="shared" si="5"/>
        <v>758.5377611431071</v>
      </c>
      <c r="G60">
        <f t="shared" si="6"/>
        <v>993.89817060667917</v>
      </c>
      <c r="H60">
        <f t="shared" si="7"/>
        <v>711.12515800951769</v>
      </c>
      <c r="I60" t="str">
        <f t="shared" si="8"/>
        <v/>
      </c>
      <c r="J60">
        <f t="shared" si="0"/>
        <v>464.41260313358953</v>
      </c>
      <c r="K60">
        <f t="shared" si="9"/>
        <v>464.41260313358953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1011.8501645866771</v>
      </c>
      <c r="F61">
        <f t="shared" si="5"/>
        <v>686.31136064381622</v>
      </c>
      <c r="G61">
        <f t="shared" si="6"/>
        <v>887.91350653123982</v>
      </c>
      <c r="H61">
        <f t="shared" si="7"/>
        <v>635.29408877510377</v>
      </c>
      <c r="I61" t="str">
        <f t="shared" si="8"/>
        <v/>
      </c>
      <c r="J61">
        <f t="shared" si="0"/>
        <v>468.01727186871244</v>
      </c>
      <c r="K61">
        <f t="shared" si="9"/>
        <v>468.01727186871244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915.50387969958501</v>
      </c>
      <c r="F62">
        <f t="shared" si="5"/>
        <v>620.96220897287958</v>
      </c>
      <c r="G62">
        <f t="shared" si="6"/>
        <v>793.23055258202726</v>
      </c>
      <c r="H62">
        <f t="shared" si="7"/>
        <v>567.54929098878495</v>
      </c>
      <c r="I62" t="str">
        <f t="shared" si="8"/>
        <v/>
      </c>
      <c r="J62">
        <f t="shared" si="0"/>
        <v>470.41291798409463</v>
      </c>
      <c r="K62">
        <f t="shared" si="9"/>
        <v>470.41291798409463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828.33148926487615</v>
      </c>
      <c r="F63">
        <f t="shared" si="5"/>
        <v>561.83546868692281</v>
      </c>
      <c r="G63">
        <f t="shared" si="6"/>
        <v>708.64414711710481</v>
      </c>
      <c r="H63">
        <f t="shared" si="7"/>
        <v>507.02848238825862</v>
      </c>
      <c r="I63" t="str">
        <f t="shared" si="8"/>
        <v/>
      </c>
      <c r="J63">
        <f t="shared" si="0"/>
        <v>471.80698629866419</v>
      </c>
      <c r="K63">
        <f t="shared" si="9"/>
        <v>471.80698629866419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749.45947398160286</v>
      </c>
      <c r="F64">
        <f t="shared" si="5"/>
        <v>508.33865461278111</v>
      </c>
      <c r="G64">
        <f t="shared" si="6"/>
        <v>633.07764130958537</v>
      </c>
      <c r="H64">
        <f t="shared" si="7"/>
        <v>452.96133046886433</v>
      </c>
      <c r="I64" t="str">
        <f t="shared" si="8"/>
        <v/>
      </c>
      <c r="J64">
        <f t="shared" si="0"/>
        <v>472.37732414391672</v>
      </c>
      <c r="K64">
        <f t="shared" si="9"/>
        <v>472.37732414391672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38</v>
      </c>
      <c r="D65" s="3">
        <v>470</v>
      </c>
      <c r="E65">
        <f t="shared" si="4"/>
        <v>716.09748925429176</v>
      </c>
      <c r="F65">
        <f t="shared" si="5"/>
        <v>485.71009760569501</v>
      </c>
      <c r="G65">
        <f t="shared" si="6"/>
        <v>603.56919514058609</v>
      </c>
      <c r="H65">
        <f t="shared" si="7"/>
        <v>431.84830393845414</v>
      </c>
      <c r="I65">
        <f t="shared" si="8"/>
        <v>472.27604940258101</v>
      </c>
      <c r="J65">
        <f t="shared" si="0"/>
        <v>470.86179366724082</v>
      </c>
      <c r="K65">
        <f t="shared" si="9"/>
        <v>472.27604940258101</v>
      </c>
      <c r="L65">
        <f t="shared" si="1"/>
        <v>2.276049402581009</v>
      </c>
      <c r="M65">
        <f t="shared" si="2"/>
        <v>0.48426583033638487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647.91216387579766</v>
      </c>
      <c r="F66">
        <f t="shared" si="5"/>
        <v>439.46178429384105</v>
      </c>
      <c r="G66">
        <f t="shared" si="6"/>
        <v>539.2073920051489</v>
      </c>
      <c r="H66">
        <f t="shared" si="7"/>
        <v>385.7980155104882</v>
      </c>
      <c r="I66" t="str">
        <f t="shared" si="8"/>
        <v/>
      </c>
      <c r="J66">
        <f t="shared" si="0"/>
        <v>470.66376878335279</v>
      </c>
      <c r="K66">
        <f t="shared" si="9"/>
        <v>470.66376878335279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586.21930449074341</v>
      </c>
      <c r="F67">
        <f t="shared" si="5"/>
        <v>397.61713994982443</v>
      </c>
      <c r="G67">
        <f t="shared" si="6"/>
        <v>481.70883128863579</v>
      </c>
      <c r="H67">
        <f t="shared" si="7"/>
        <v>344.65831500184191</v>
      </c>
      <c r="I67" t="str">
        <f t="shared" si="8"/>
        <v/>
      </c>
      <c r="J67">
        <f t="shared" ref="J67:J130" si="10">$O$2+F67-H67</f>
        <v>469.95882494798246</v>
      </c>
      <c r="K67">
        <f t="shared" si="9"/>
        <v>469.95882494798246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530.40071188335946</v>
      </c>
      <c r="F68">
        <f t="shared" ref="F68:F131" si="15">E68*$O$3</f>
        <v>359.75685630076748</v>
      </c>
      <c r="G68">
        <f t="shared" ref="G68:G131" si="16">(G67*EXP(-1/$O$6)+C68)</f>
        <v>430.3416488386116</v>
      </c>
      <c r="H68">
        <f t="shared" ref="H68:H131" si="17">G68*$O$4</f>
        <v>307.90556022618915</v>
      </c>
      <c r="I68" t="str">
        <f t="shared" ref="I68:I131" si="18">IF(ISBLANK(D68),"",($O$2+((E67*EXP(-1/$O$5))*$O$3)-((G67*EXP(-1/$O$6))*$O$4)))</f>
        <v/>
      </c>
      <c r="J68">
        <f t="shared" si="10"/>
        <v>468.85129607457833</v>
      </c>
      <c r="K68">
        <f t="shared" ref="K68:K131" si="19">IF(I68="",J68,I68)</f>
        <v>468.85129607457833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479.89705049165042</v>
      </c>
      <c r="F69">
        <f t="shared" si="15"/>
        <v>325.50155074236312</v>
      </c>
      <c r="G69">
        <f t="shared" si="16"/>
        <v>384.45202308148737</v>
      </c>
      <c r="H69">
        <f t="shared" si="17"/>
        <v>275.07194775700316</v>
      </c>
      <c r="I69" t="str">
        <f t="shared" si="18"/>
        <v/>
      </c>
      <c r="J69">
        <f t="shared" si="10"/>
        <v>467.42960298536002</v>
      </c>
      <c r="K69">
        <f t="shared" si="19"/>
        <v>467.42960298536002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434.20224353173808</v>
      </c>
      <c r="F70">
        <f t="shared" si="15"/>
        <v>294.50796469909324</v>
      </c>
      <c r="G70">
        <f t="shared" si="16"/>
        <v>343.45585292600458</v>
      </c>
      <c r="H70">
        <f t="shared" si="17"/>
        <v>245.73955854271631</v>
      </c>
      <c r="I70" t="str">
        <f t="shared" si="18"/>
        <v/>
      </c>
      <c r="J70">
        <f t="shared" si="10"/>
        <v>465.76840615637695</v>
      </c>
      <c r="K70">
        <f t="shared" si="19"/>
        <v>465.76840615637695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392.85840180689956</v>
      </c>
      <c r="F71">
        <f t="shared" si="15"/>
        <v>266.46552396874353</v>
      </c>
      <c r="G71">
        <f t="shared" si="16"/>
        <v>306.83132309626683</v>
      </c>
      <c r="H71">
        <f t="shared" si="17"/>
        <v>219.53503846970037</v>
      </c>
      <c r="I71" t="str">
        <f t="shared" si="18"/>
        <v/>
      </c>
      <c r="J71">
        <f t="shared" si="10"/>
        <v>463.93048549904324</v>
      </c>
      <c r="K71">
        <f t="shared" si="19"/>
        <v>463.93048549904324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38</v>
      </c>
      <c r="D72" s="3">
        <v>475</v>
      </c>
      <c r="E72">
        <f t="shared" si="14"/>
        <v>393.45123538494573</v>
      </c>
      <c r="F72">
        <f t="shared" si="15"/>
        <v>266.86762739652761</v>
      </c>
      <c r="G72">
        <f t="shared" si="16"/>
        <v>312.11226226297197</v>
      </c>
      <c r="H72">
        <f t="shared" si="17"/>
        <v>223.31350271324507</v>
      </c>
      <c r="I72">
        <f t="shared" si="18"/>
        <v>461.96838041862259</v>
      </c>
      <c r="J72">
        <f t="shared" si="10"/>
        <v>460.55412468328257</v>
      </c>
      <c r="K72">
        <f t="shared" si="19"/>
        <v>461.96838041862259</v>
      </c>
      <c r="L72">
        <f t="shared" si="11"/>
        <v>-13.031619581377413</v>
      </c>
      <c r="M72">
        <f t="shared" si="12"/>
        <v>2.7434988592373499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355.98762057290401</v>
      </c>
      <c r="F73">
        <f t="shared" si="15"/>
        <v>241.45704255288038</v>
      </c>
      <c r="G73">
        <f t="shared" si="16"/>
        <v>278.83006671413131</v>
      </c>
      <c r="H73">
        <f t="shared" si="17"/>
        <v>199.50039260949464</v>
      </c>
      <c r="I73" t="str">
        <f t="shared" si="18"/>
        <v/>
      </c>
      <c r="J73">
        <f t="shared" si="10"/>
        <v>458.95664994338574</v>
      </c>
      <c r="K73">
        <f t="shared" si="19"/>
        <v>458.95664994338574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322.09121386331452</v>
      </c>
      <c r="F74">
        <f t="shared" si="15"/>
        <v>218.46600116752145</v>
      </c>
      <c r="G74">
        <f t="shared" si="16"/>
        <v>249.09692922702732</v>
      </c>
      <c r="H74">
        <f t="shared" si="17"/>
        <v>178.22660147178769</v>
      </c>
      <c r="I74" t="str">
        <f t="shared" si="18"/>
        <v/>
      </c>
      <c r="J74">
        <f t="shared" si="10"/>
        <v>457.23939969573371</v>
      </c>
      <c r="K74">
        <f t="shared" si="19"/>
        <v>457.23939969573371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291.42235306100361</v>
      </c>
      <c r="F75">
        <f t="shared" si="15"/>
        <v>197.66411930467893</v>
      </c>
      <c r="G75">
        <f t="shared" si="16"/>
        <v>222.53439480739453</v>
      </c>
      <c r="H75">
        <f t="shared" si="17"/>
        <v>159.22134817228263</v>
      </c>
      <c r="I75" t="str">
        <f t="shared" si="18"/>
        <v/>
      </c>
      <c r="J75">
        <f t="shared" si="10"/>
        <v>455.44277113239627</v>
      </c>
      <c r="K75">
        <f t="shared" si="19"/>
        <v>455.44277113239627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263.67371790418537</v>
      </c>
      <c r="F76">
        <f t="shared" si="15"/>
        <v>178.8429497115861</v>
      </c>
      <c r="G76">
        <f t="shared" si="16"/>
        <v>198.80436513594802</v>
      </c>
      <c r="H76">
        <f t="shared" si="17"/>
        <v>142.24272641933447</v>
      </c>
      <c r="I76" t="str">
        <f t="shared" si="18"/>
        <v/>
      </c>
      <c r="J76">
        <f t="shared" si="10"/>
        <v>453.60022329225166</v>
      </c>
      <c r="K76">
        <f t="shared" si="19"/>
        <v>453.60022329225166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238.5672505322969</v>
      </c>
      <c r="F77">
        <f t="shared" si="15"/>
        <v>161.81389305278836</v>
      </c>
      <c r="G77">
        <f t="shared" si="16"/>
        <v>177.60479512083964</v>
      </c>
      <c r="H77">
        <f t="shared" si="17"/>
        <v>127.07462567967258</v>
      </c>
      <c r="I77" t="str">
        <f t="shared" si="18"/>
        <v/>
      </c>
      <c r="J77">
        <f t="shared" si="10"/>
        <v>451.73926737311575</v>
      </c>
      <c r="K77">
        <f t="shared" si="19"/>
        <v>451.73926737311575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215.8513691805318</v>
      </c>
      <c r="F78">
        <f t="shared" si="15"/>
        <v>146.40630803240967</v>
      </c>
      <c r="G78">
        <f t="shared" si="16"/>
        <v>158.66584834968344</v>
      </c>
      <c r="H78">
        <f t="shared" si="17"/>
        <v>113.52398043907273</v>
      </c>
      <c r="I78" t="str">
        <f t="shared" si="18"/>
        <v/>
      </c>
      <c r="J78">
        <f t="shared" si="10"/>
        <v>449.88232759333698</v>
      </c>
      <c r="K78">
        <f t="shared" si="19"/>
        <v>449.88232759333698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38</v>
      </c>
      <c r="D79" s="3">
        <v>468</v>
      </c>
      <c r="E79">
        <f t="shared" si="14"/>
        <v>233.29844718063137</v>
      </c>
      <c r="F79">
        <f t="shared" si="15"/>
        <v>158.24020227938877</v>
      </c>
      <c r="G79">
        <f t="shared" si="16"/>
        <v>179.74646250624119</v>
      </c>
      <c r="H79">
        <f t="shared" si="17"/>
        <v>128.60696933708957</v>
      </c>
      <c r="I79">
        <f t="shared" si="18"/>
        <v>448.04748867763925</v>
      </c>
      <c r="J79">
        <f t="shared" si="10"/>
        <v>446.63323294229917</v>
      </c>
      <c r="K79">
        <f t="shared" si="19"/>
        <v>448.04748867763925</v>
      </c>
      <c r="L79">
        <f t="shared" si="11"/>
        <v>-19.952511322360749</v>
      </c>
      <c r="M79">
        <f t="shared" si="12"/>
        <v>4.2633571201625529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211.08425041271076</v>
      </c>
      <c r="F80">
        <f t="shared" si="15"/>
        <v>143.17289672073551</v>
      </c>
      <c r="G80">
        <f t="shared" si="16"/>
        <v>160.57913831663723</v>
      </c>
      <c r="H80">
        <f t="shared" si="17"/>
        <v>114.89292211771323</v>
      </c>
      <c r="I80" t="str">
        <f t="shared" si="18"/>
        <v/>
      </c>
      <c r="J80">
        <f t="shared" si="10"/>
        <v>445.27997460302225</v>
      </c>
      <c r="K80">
        <f t="shared" si="19"/>
        <v>445.27997460302225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190.985243625724</v>
      </c>
      <c r="F81">
        <f t="shared" si="15"/>
        <v>129.54026890849329</v>
      </c>
      <c r="G81">
        <f t="shared" si="16"/>
        <v>143.45572815720018</v>
      </c>
      <c r="H81">
        <f t="shared" si="17"/>
        <v>102.64127691359879</v>
      </c>
      <c r="I81" t="str">
        <f t="shared" si="18"/>
        <v/>
      </c>
      <c r="J81">
        <f t="shared" si="10"/>
        <v>443.89899199489452</v>
      </c>
      <c r="K81">
        <f t="shared" si="19"/>
        <v>443.89899199489452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172.80002279402996</v>
      </c>
      <c r="F82">
        <f t="shared" si="15"/>
        <v>117.20571178786827</v>
      </c>
      <c r="G82">
        <f t="shared" si="16"/>
        <v>128.15827857123529</v>
      </c>
      <c r="H82">
        <f t="shared" si="17"/>
        <v>91.696089996390043</v>
      </c>
      <c r="I82" t="str">
        <f t="shared" si="18"/>
        <v/>
      </c>
      <c r="J82">
        <f t="shared" si="10"/>
        <v>442.50962179147825</v>
      </c>
      <c r="K82">
        <f t="shared" si="19"/>
        <v>442.50962179147825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156.3463611677453</v>
      </c>
      <c r="F83">
        <f t="shared" si="15"/>
        <v>106.04562574595802</v>
      </c>
      <c r="G83">
        <f t="shared" si="16"/>
        <v>114.49207764185039</v>
      </c>
      <c r="H83">
        <f t="shared" si="17"/>
        <v>81.918046749397732</v>
      </c>
      <c r="I83" t="str">
        <f t="shared" si="18"/>
        <v/>
      </c>
      <c r="J83">
        <f t="shared" si="10"/>
        <v>441.12757899656026</v>
      </c>
      <c r="K83">
        <f t="shared" si="19"/>
        <v>441.12757899656026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141.45938325211597</v>
      </c>
      <c r="F84">
        <f t="shared" si="15"/>
        <v>95.948180069973461</v>
      </c>
      <c r="G84">
        <f t="shared" si="16"/>
        <v>102.28317662258023</v>
      </c>
      <c r="H84">
        <f t="shared" si="17"/>
        <v>73.182688416711102</v>
      </c>
      <c r="I84" t="str">
        <f t="shared" si="18"/>
        <v/>
      </c>
      <c r="J84">
        <f t="shared" si="10"/>
        <v>439.7654916532623</v>
      </c>
      <c r="K84">
        <f t="shared" si="19"/>
        <v>439.7654916532623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127.9899126568051</v>
      </c>
      <c r="F85">
        <f t="shared" si="15"/>
        <v>86.812192336853116</v>
      </c>
      <c r="G85">
        <f t="shared" si="16"/>
        <v>91.376175849758667</v>
      </c>
      <c r="H85">
        <f t="shared" si="17"/>
        <v>65.378827943511695</v>
      </c>
      <c r="I85" t="str">
        <f t="shared" si="18"/>
        <v/>
      </c>
      <c r="J85">
        <f t="shared" si="10"/>
        <v>438.43336439334144</v>
      </c>
      <c r="K85">
        <f t="shared" si="19"/>
        <v>438.43336439334144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115.80297725956305</v>
      </c>
      <c r="F86">
        <f t="shared" si="15"/>
        <v>78.546114505086365</v>
      </c>
      <c r="G86">
        <f t="shared" si="16"/>
        <v>81.632246754866074</v>
      </c>
      <c r="H86">
        <f t="shared" si="17"/>
        <v>58.407134743785356</v>
      </c>
      <c r="I86" t="str">
        <f t="shared" si="18"/>
        <v/>
      </c>
      <c r="J86">
        <f t="shared" si="10"/>
        <v>437.13897976130102</v>
      </c>
      <c r="K86">
        <f t="shared" si="19"/>
        <v>437.13897976130102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104.77645670512818</v>
      </c>
      <c r="F87">
        <f t="shared" si="15"/>
        <v>71.067115548780961</v>
      </c>
      <c r="G87">
        <f t="shared" si="16"/>
        <v>72.927364800252178</v>
      </c>
      <c r="H87">
        <f t="shared" si="17"/>
        <v>52.178870381803037</v>
      </c>
      <c r="I87" t="str">
        <f t="shared" si="18"/>
        <v/>
      </c>
      <c r="J87">
        <f t="shared" si="10"/>
        <v>435.88824516697792</v>
      </c>
      <c r="K87">
        <f t="shared" si="19"/>
        <v>435.88824516697792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94.799858686491788</v>
      </c>
      <c r="F88">
        <f t="shared" si="15"/>
        <v>64.300251441422105</v>
      </c>
      <c r="G88">
        <f t="shared" si="16"/>
        <v>65.150730846349418</v>
      </c>
      <c r="H88">
        <f t="shared" si="17"/>
        <v>46.614759074629937</v>
      </c>
      <c r="I88" t="str">
        <f t="shared" si="18"/>
        <v/>
      </c>
      <c r="J88">
        <f t="shared" si="10"/>
        <v>434.68549236679218</v>
      </c>
      <c r="K88">
        <f t="shared" si="19"/>
        <v>434.68549236679218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85.773211746136028</v>
      </c>
      <c r="F89">
        <f t="shared" si="15"/>
        <v>58.177714172065144</v>
      </c>
      <c r="G89">
        <f t="shared" si="16"/>
        <v>58.203360856921947</v>
      </c>
      <c r="H89">
        <f t="shared" si="17"/>
        <v>41.643978638977735</v>
      </c>
      <c r="I89" t="str">
        <f t="shared" si="18"/>
        <v/>
      </c>
      <c r="J89">
        <f t="shared" si="10"/>
        <v>433.53373553308739</v>
      </c>
      <c r="K89">
        <f t="shared" si="19"/>
        <v>433.53373553308739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77.606063502453367</v>
      </c>
      <c r="F90">
        <f t="shared" si="15"/>
        <v>52.638152268657016</v>
      </c>
      <c r="G90">
        <f t="shared" si="16"/>
        <v>51.996825991567412</v>
      </c>
      <c r="H90">
        <f t="shared" si="17"/>
        <v>37.203259038776913</v>
      </c>
      <c r="I90" t="str">
        <f t="shared" si="18"/>
        <v/>
      </c>
      <c r="J90">
        <f t="shared" si="10"/>
        <v>432.43489322988006</v>
      </c>
      <c r="K90">
        <f t="shared" si="19"/>
        <v>432.43489322988006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70.216574262979478</v>
      </c>
      <c r="F91">
        <f t="shared" si="15"/>
        <v>47.626056019724963</v>
      </c>
      <c r="G91">
        <f t="shared" si="16"/>
        <v>46.452127048876442</v>
      </c>
      <c r="H91">
        <f t="shared" si="17"/>
        <v>33.236077059430357</v>
      </c>
      <c r="I91" t="str">
        <f t="shared" si="18"/>
        <v/>
      </c>
      <c r="J91">
        <f t="shared" si="10"/>
        <v>431.38997896029457</v>
      </c>
      <c r="K91">
        <f t="shared" si="19"/>
        <v>431.38997896029457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63.530696941903877</v>
      </c>
      <c r="F92">
        <f t="shared" si="15"/>
        <v>43.091201233987604</v>
      </c>
      <c r="G92">
        <f t="shared" si="16"/>
        <v>41.498688933722605</v>
      </c>
      <c r="H92">
        <f t="shared" si="17"/>
        <v>29.691936858247594</v>
      </c>
      <c r="I92" t="str">
        <f t="shared" si="18"/>
        <v/>
      </c>
      <c r="J92">
        <f t="shared" si="10"/>
        <v>430.39926437574002</v>
      </c>
      <c r="K92">
        <f t="shared" si="19"/>
        <v>430.39926437574002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57.481435064143078</v>
      </c>
      <c r="F93">
        <f t="shared" si="15"/>
        <v>38.988145964028078</v>
      </c>
      <c r="G93">
        <f t="shared" si="16"/>
        <v>37.073462349869402</v>
      </c>
      <c r="H93">
        <f t="shared" si="17"/>
        <v>26.525727233624124</v>
      </c>
      <c r="I93" t="str">
        <f t="shared" si="18"/>
        <v/>
      </c>
      <c r="J93">
        <f t="shared" si="10"/>
        <v>429.46241873040395</v>
      </c>
      <c r="K93">
        <f t="shared" si="19"/>
        <v>429.46241873040395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52.008171420734932</v>
      </c>
      <c r="F94">
        <f t="shared" si="15"/>
        <v>35.275775150900635</v>
      </c>
      <c r="G94">
        <f t="shared" si="16"/>
        <v>33.12012128388681</v>
      </c>
      <c r="H94">
        <f t="shared" si="17"/>
        <v>23.69714743203706</v>
      </c>
      <c r="I94" t="str">
        <f t="shared" si="18"/>
        <v/>
      </c>
      <c r="J94">
        <f t="shared" si="10"/>
        <v>428.57862771886357</v>
      </c>
      <c r="K94">
        <f t="shared" si="19"/>
        <v>428.57862771886357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47.056060648281118</v>
      </c>
      <c r="F95">
        <f t="shared" si="15"/>
        <v>31.916888626738256</v>
      </c>
      <c r="G95">
        <f t="shared" si="16"/>
        <v>29.588346065638952</v>
      </c>
      <c r="H95">
        <f t="shared" si="17"/>
        <v>21.170194184303888</v>
      </c>
      <c r="I95" t="str">
        <f t="shared" si="18"/>
        <v/>
      </c>
      <c r="J95">
        <f t="shared" si="10"/>
        <v>427.74669444243432</v>
      </c>
      <c r="K95">
        <f t="shared" si="19"/>
        <v>427.74669444243432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42.575479645721813</v>
      </c>
      <c r="F96">
        <f t="shared" si="15"/>
        <v>28.87782834690184</v>
      </c>
      <c r="G96">
        <f t="shared" si="16"/>
        <v>26.433182879856631</v>
      </c>
      <c r="H96">
        <f t="shared" si="17"/>
        <v>18.912703441901481</v>
      </c>
      <c r="I96" t="str">
        <f t="shared" si="18"/>
        <v/>
      </c>
      <c r="J96">
        <f t="shared" si="10"/>
        <v>426.96512490500032</v>
      </c>
      <c r="K96">
        <f t="shared" si="19"/>
        <v>426.96512490500032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38.52153032129106</v>
      </c>
      <c r="F97">
        <f t="shared" si="15"/>
        <v>26.128141116315028</v>
      </c>
      <c r="G97">
        <f t="shared" si="16"/>
        <v>23.614471576407702</v>
      </c>
      <c r="H97">
        <f t="shared" si="17"/>
        <v>16.895940980386126</v>
      </c>
      <c r="I97" t="str">
        <f t="shared" si="18"/>
        <v/>
      </c>
      <c r="J97">
        <f t="shared" si="10"/>
        <v>426.23220013592891</v>
      </c>
      <c r="K97">
        <f t="shared" si="19"/>
        <v>426.23220013592891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34.853589686881115</v>
      </c>
      <c r="F98">
        <f t="shared" si="15"/>
        <v>23.640273430301534</v>
      </c>
      <c r="G98">
        <f t="shared" si="16"/>
        <v>21.096334496210766</v>
      </c>
      <c r="H98">
        <f t="shared" si="17"/>
        <v>15.094236658954872</v>
      </c>
      <c r="I98" t="str">
        <f t="shared" si="18"/>
        <v/>
      </c>
      <c r="J98">
        <f t="shared" si="10"/>
        <v>425.54603677134668</v>
      </c>
      <c r="K98">
        <f t="shared" si="19"/>
        <v>425.54603677134668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31.53490279149305</v>
      </c>
      <c r="F99">
        <f t="shared" si="15"/>
        <v>21.389295372048249</v>
      </c>
      <c r="G99">
        <f t="shared" si="16"/>
        <v>18.84671980636864</v>
      </c>
      <c r="H99">
        <f t="shared" si="17"/>
        <v>13.484657680860954</v>
      </c>
      <c r="I99" t="str">
        <f t="shared" si="18"/>
        <v/>
      </c>
      <c r="J99">
        <f t="shared" si="10"/>
        <v>424.9046376911873</v>
      </c>
      <c r="K99">
        <f t="shared" si="19"/>
        <v>424.9046376911873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28.532214414724319</v>
      </c>
      <c r="F100">
        <f t="shared" si="15"/>
        <v>19.352650799982275</v>
      </c>
      <c r="G100">
        <f t="shared" si="16"/>
        <v>16.836993531912725</v>
      </c>
      <c r="H100">
        <f t="shared" si="17"/>
        <v>12.046716695814192</v>
      </c>
      <c r="I100" t="str">
        <f t="shared" si="18"/>
        <v/>
      </c>
      <c r="J100">
        <f t="shared" si="10"/>
        <v>424.30593410416805</v>
      </c>
      <c r="K100">
        <f t="shared" si="19"/>
        <v>424.30593410416805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25.815435829642475</v>
      </c>
      <c r="F101">
        <f t="shared" si="15"/>
        <v>17.509931321790422</v>
      </c>
      <c r="G101">
        <f t="shared" si="16"/>
        <v>15.041575091378851</v>
      </c>
      <c r="H101">
        <f t="shared" si="17"/>
        <v>10.762111028979621</v>
      </c>
      <c r="I101" t="str">
        <f t="shared" si="18"/>
        <v/>
      </c>
      <c r="J101">
        <f t="shared" si="10"/>
        <v>423.74782029281079</v>
      </c>
      <c r="K101">
        <f t="shared" si="19"/>
        <v>423.74782029281079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23.357343295810487</v>
      </c>
      <c r="F102">
        <f t="shared" si="15"/>
        <v>15.842671790166237</v>
      </c>
      <c r="G102">
        <f t="shared" si="16"/>
        <v>13.437611697168968</v>
      </c>
      <c r="H102">
        <f t="shared" si="17"/>
        <v>9.6144897173791115</v>
      </c>
      <c r="I102" t="str">
        <f t="shared" si="18"/>
        <v/>
      </c>
      <c r="J102">
        <f t="shared" si="10"/>
        <v>423.22818207278715</v>
      </c>
      <c r="K102">
        <f t="shared" si="19"/>
        <v>423.22818207278715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21.133305261184073</v>
      </c>
      <c r="F103">
        <f t="shared" si="15"/>
        <v>14.334165271030024</v>
      </c>
      <c r="G103">
        <f t="shared" si="16"/>
        <v>12.004687476339262</v>
      </c>
      <c r="H103">
        <f t="shared" si="17"/>
        <v>8.5892453884442901</v>
      </c>
      <c r="I103" t="str">
        <f t="shared" si="18"/>
        <v/>
      </c>
      <c r="J103">
        <f t="shared" si="10"/>
        <v>422.74491988258575</v>
      </c>
      <c r="K103">
        <f t="shared" si="19"/>
        <v>422.74491988258575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19.121035539281483</v>
      </c>
      <c r="F104">
        <f t="shared" si="15"/>
        <v>12.969295630093164</v>
      </c>
      <c r="G104">
        <f t="shared" si="16"/>
        <v>10.724563609390371</v>
      </c>
      <c r="H104">
        <f t="shared" si="17"/>
        <v>7.6733283316696346</v>
      </c>
      <c r="I104" t="str">
        <f t="shared" si="18"/>
        <v/>
      </c>
      <c r="J104">
        <f t="shared" si="10"/>
        <v>422.29596729842353</v>
      </c>
      <c r="K104">
        <f t="shared" si="19"/>
        <v>422.29596729842353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17.300369988313914</v>
      </c>
      <c r="F105">
        <f t="shared" si="15"/>
        <v>11.73438606018437</v>
      </c>
      <c r="G105">
        <f t="shared" si="16"/>
        <v>9.5809461794446946</v>
      </c>
      <c r="H105">
        <f t="shared" si="17"/>
        <v>6.8550803967970468</v>
      </c>
      <c r="I105" t="str">
        <f t="shared" si="18"/>
        <v/>
      </c>
      <c r="J105">
        <f t="shared" si="10"/>
        <v>421.8793056633873</v>
      </c>
      <c r="K105">
        <f t="shared" si="19"/>
        <v>421.8793056633873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15.653064454468339</v>
      </c>
      <c r="F106">
        <f t="shared" si="15"/>
        <v>10.617062031491386</v>
      </c>
      <c r="G106">
        <f t="shared" si="16"/>
        <v>8.5592787769043674</v>
      </c>
      <c r="H106">
        <f t="shared" si="17"/>
        <v>6.1240866043231312</v>
      </c>
      <c r="I106" t="str">
        <f t="shared" si="18"/>
        <v/>
      </c>
      <c r="J106">
        <f t="shared" si="10"/>
        <v>421.49297542716829</v>
      </c>
      <c r="K106">
        <f t="shared" si="19"/>
        <v>421.49297542716829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14.162611954614016</v>
      </c>
      <c r="F107">
        <f t="shared" si="15"/>
        <v>9.6061272913978861</v>
      </c>
      <c r="G107">
        <f t="shared" si="16"/>
        <v>7.6465572197809477</v>
      </c>
      <c r="H107">
        <f t="shared" si="17"/>
        <v>5.4710425795696729</v>
      </c>
      <c r="I107" t="str">
        <f t="shared" si="18"/>
        <v/>
      </c>
      <c r="J107">
        <f t="shared" si="10"/>
        <v>421.13508471182826</v>
      </c>
      <c r="K107">
        <f t="shared" si="19"/>
        <v>421.13508471182826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12.814077266494499</v>
      </c>
      <c r="F108">
        <f t="shared" si="15"/>
        <v>8.6914516713600651</v>
      </c>
      <c r="G108">
        <f t="shared" si="16"/>
        <v>6.8311640313847697</v>
      </c>
      <c r="H108">
        <f t="shared" si="17"/>
        <v>4.8876361229664012</v>
      </c>
      <c r="I108" t="str">
        <f t="shared" si="18"/>
        <v/>
      </c>
      <c r="J108">
        <f t="shared" si="10"/>
        <v>420.80381554839369</v>
      </c>
      <c r="K108">
        <f t="shared" si="19"/>
        <v>420.80381554839369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11.593947268900244</v>
      </c>
      <c r="F109">
        <f t="shared" si="15"/>
        <v>7.8638695765809361</v>
      </c>
      <c r="G109">
        <f t="shared" si="16"/>
        <v>6.1027205685412804</v>
      </c>
      <c r="H109">
        <f t="shared" si="17"/>
        <v>4.3664414091262715</v>
      </c>
      <c r="I109" t="str">
        <f t="shared" si="18"/>
        <v/>
      </c>
      <c r="J109">
        <f t="shared" si="10"/>
        <v>420.4974281674547</v>
      </c>
      <c r="K109">
        <f t="shared" si="19"/>
        <v>420.4974281674547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10.489995532141201</v>
      </c>
      <c r="F110">
        <f t="shared" si="15"/>
        <v>7.1150881412883979</v>
      </c>
      <c r="G110">
        <f t="shared" si="16"/>
        <v>5.4519549181645264</v>
      </c>
      <c r="H110">
        <f t="shared" si="17"/>
        <v>3.9008244680377739</v>
      </c>
      <c r="I110" t="str">
        <f t="shared" si="18"/>
        <v/>
      </c>
      <c r="J110">
        <f t="shared" si="10"/>
        <v>420.21426367325063</v>
      </c>
      <c r="K110">
        <f t="shared" si="19"/>
        <v>420.21426367325063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9.491159801935197</v>
      </c>
      <c r="F111">
        <f t="shared" si="15"/>
        <v>6.4376041292782187</v>
      </c>
      <c r="G111">
        <f t="shared" si="16"/>
        <v>4.8705838807237383</v>
      </c>
      <c r="H111">
        <f t="shared" si="17"/>
        <v>3.4848587453019326</v>
      </c>
      <c r="I111" t="str">
        <f t="shared" si="18"/>
        <v/>
      </c>
      <c r="J111">
        <f t="shared" si="10"/>
        <v>419.95274538397626</v>
      </c>
      <c r="K111">
        <f t="shared" si="19"/>
        <v>419.95274538397626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8.5874311490276831</v>
      </c>
      <c r="F112">
        <f t="shared" si="15"/>
        <v>5.8246287470158498</v>
      </c>
      <c r="G112">
        <f t="shared" si="16"/>
        <v>4.3512075384424556</v>
      </c>
      <c r="H112">
        <f t="shared" si="17"/>
        <v>3.1132496666316953</v>
      </c>
      <c r="I112" t="str">
        <f t="shared" si="18"/>
        <v/>
      </c>
      <c r="J112">
        <f t="shared" si="10"/>
        <v>419.71137908038412</v>
      </c>
      <c r="K112">
        <f t="shared" si="19"/>
        <v>419.71137908038412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7.7697536737559618</v>
      </c>
      <c r="F113">
        <f t="shared" si="15"/>
        <v>5.270019615879554</v>
      </c>
      <c r="G113">
        <f t="shared" si="16"/>
        <v>3.8872150662530278</v>
      </c>
      <c r="H113">
        <f t="shared" si="17"/>
        <v>2.7812672464411774</v>
      </c>
      <c r="I113" t="str">
        <f t="shared" si="18"/>
        <v/>
      </c>
      <c r="J113">
        <f t="shared" si="10"/>
        <v>419.48875236943837</v>
      </c>
      <c r="K113">
        <f t="shared" si="19"/>
        <v>419.48875236943837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7.0299337605378751</v>
      </c>
      <c r="F114">
        <f t="shared" si="15"/>
        <v>4.7682192218661763</v>
      </c>
      <c r="G114">
        <f t="shared" si="16"/>
        <v>3.4727005866315026</v>
      </c>
      <c r="H114">
        <f t="shared" si="17"/>
        <v>2.4846858827405476</v>
      </c>
      <c r="I114" t="str">
        <f t="shared" si="18"/>
        <v/>
      </c>
      <c r="J114">
        <f t="shared" si="10"/>
        <v>419.2835333391256</v>
      </c>
      <c r="K114">
        <f t="shared" si="19"/>
        <v>419.2835333391256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6.360557972960831</v>
      </c>
      <c r="F115">
        <f t="shared" si="15"/>
        <v>4.3141992259889372</v>
      </c>
      <c r="G115">
        <f t="shared" si="16"/>
        <v>3.1023879972803621</v>
      </c>
      <c r="H115">
        <f t="shared" si="17"/>
        <v>2.2197305720224483</v>
      </c>
      <c r="I115" t="str">
        <f t="shared" si="18"/>
        <v/>
      </c>
      <c r="J115">
        <f t="shared" si="10"/>
        <v>419.09446865396649</v>
      </c>
      <c r="K115">
        <f t="shared" si="19"/>
        <v>419.09446865396649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5.7549187667310493</v>
      </c>
      <c r="F116">
        <f t="shared" si="15"/>
        <v>3.9034100773242328</v>
      </c>
      <c r="G116">
        <f t="shared" si="16"/>
        <v>2.7715638148364703</v>
      </c>
      <c r="H116">
        <f t="shared" si="17"/>
        <v>1.9830288595420036</v>
      </c>
      <c r="I116" t="str">
        <f t="shared" si="18"/>
        <v/>
      </c>
      <c r="J116">
        <f t="shared" si="10"/>
        <v>418.92038121778222</v>
      </c>
      <c r="K116">
        <f t="shared" si="19"/>
        <v>418.92038121778222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5.2069472760824995</v>
      </c>
      <c r="F117">
        <f t="shared" si="15"/>
        <v>3.5317354238001628</v>
      </c>
      <c r="G117">
        <f t="shared" si="16"/>
        <v>2.4760171798126986</v>
      </c>
      <c r="H117">
        <f t="shared" si="17"/>
        <v>1.7715679133948021</v>
      </c>
      <c r="I117" t="str">
        <f t="shared" si="18"/>
        <v/>
      </c>
      <c r="J117">
        <f t="shared" si="10"/>
        <v>418.76016751040538</v>
      </c>
      <c r="K117">
        <f t="shared" si="19"/>
        <v>418.76016751040538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4.7111525001252943</v>
      </c>
      <c r="F118">
        <f t="shared" si="15"/>
        <v>3.1954508638957035</v>
      </c>
      <c r="G118">
        <f t="shared" si="16"/>
        <v>2.2119862591326824</v>
      </c>
      <c r="H118">
        <f t="shared" si="17"/>
        <v>1.5826561760149396</v>
      </c>
      <c r="I118" t="str">
        <f t="shared" si="18"/>
        <v/>
      </c>
      <c r="J118">
        <f t="shared" si="10"/>
        <v>418.61279468788075</v>
      </c>
      <c r="K118">
        <f t="shared" si="19"/>
        <v>418.61279468788075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4.2625662797445143</v>
      </c>
      <c r="F119">
        <f t="shared" si="15"/>
        <v>2.8911866259179795</v>
      </c>
      <c r="G119">
        <f t="shared" si="16"/>
        <v>1.9761103640492212</v>
      </c>
      <c r="H119">
        <f t="shared" si="17"/>
        <v>1.4138891049784013</v>
      </c>
      <c r="I119" t="str">
        <f t="shared" si="18"/>
        <v/>
      </c>
      <c r="J119">
        <f t="shared" si="10"/>
        <v>418.47729752093954</v>
      </c>
      <c r="K119">
        <f t="shared" si="19"/>
        <v>418.47729752093954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3.8566935136851899</v>
      </c>
      <c r="F120">
        <f t="shared" si="15"/>
        <v>2.6158938008817461</v>
      </c>
      <c r="G120">
        <f t="shared" si="16"/>
        <v>1.7653871739844791</v>
      </c>
      <c r="H120">
        <f t="shared" si="17"/>
        <v>1.2631185670473475</v>
      </c>
      <c r="I120" t="str">
        <f t="shared" si="18"/>
        <v/>
      </c>
      <c r="J120">
        <f t="shared" si="10"/>
        <v>418.35277523383439</v>
      </c>
      <c r="K120">
        <f t="shared" si="19"/>
        <v>418.35277523383439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3.4894671149589551</v>
      </c>
      <c r="F121">
        <f t="shared" si="15"/>
        <v>2.3668137906244158</v>
      </c>
      <c r="G121">
        <f t="shared" si="16"/>
        <v>1.577134521820299</v>
      </c>
      <c r="H121">
        <f t="shared" si="17"/>
        <v>1.1284254958907241</v>
      </c>
      <c r="I121" t="str">
        <f t="shared" si="18"/>
        <v/>
      </c>
      <c r="J121">
        <f t="shared" si="10"/>
        <v>418.23838829473368</v>
      </c>
      <c r="K121">
        <f t="shared" si="19"/>
        <v>418.23838829473368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3.157207256208717</v>
      </c>
      <c r="F122">
        <f t="shared" si="15"/>
        <v>2.1414506650085339</v>
      </c>
      <c r="G122">
        <f t="shared" si="16"/>
        <v>1.4089562542268768</v>
      </c>
      <c r="H122">
        <f t="shared" si="17"/>
        <v>1.008095465457991</v>
      </c>
      <c r="I122" t="str">
        <f t="shared" si="18"/>
        <v/>
      </c>
      <c r="J122">
        <f t="shared" si="10"/>
        <v>418.13335519955052</v>
      </c>
      <c r="K122">
        <f t="shared" si="19"/>
        <v>418.13335519955052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2.8565844956456119</v>
      </c>
      <c r="F123">
        <f t="shared" si="15"/>
        <v>1.9375461512143959</v>
      </c>
      <c r="G123">
        <f t="shared" si="16"/>
        <v>1.2587117324867123</v>
      </c>
      <c r="H123">
        <f t="shared" si="17"/>
        <v>0.90059686809431772</v>
      </c>
      <c r="I123" t="str">
        <f t="shared" si="18"/>
        <v/>
      </c>
      <c r="J123">
        <f t="shared" si="10"/>
        <v>418.03694928312007</v>
      </c>
      <c r="K123">
        <f t="shared" si="19"/>
        <v>418.03694928312007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2.5845864140581614</v>
      </c>
      <c r="F124">
        <f t="shared" si="15"/>
        <v>1.7530570045006189</v>
      </c>
      <c r="G124">
        <f t="shared" si="16"/>
        <v>1.1244885856084079</v>
      </c>
      <c r="H124">
        <f t="shared" si="17"/>
        <v>0.80456141963976802</v>
      </c>
      <c r="I124" t="str">
        <f t="shared" si="18"/>
        <v/>
      </c>
      <c r="J124">
        <f t="shared" si="10"/>
        <v>417.94849558486089</v>
      </c>
      <c r="K124">
        <f t="shared" si="19"/>
        <v>417.94849558486089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2.3384874285765771</v>
      </c>
      <c r="F125">
        <f t="shared" si="15"/>
        <v>1.5861345336741979</v>
      </c>
      <c r="G125">
        <f t="shared" si="16"/>
        <v>1.0045783689212939</v>
      </c>
      <c r="H125">
        <f t="shared" si="17"/>
        <v>0.71876674337375823</v>
      </c>
      <c r="I125" t="str">
        <f t="shared" si="18"/>
        <v/>
      </c>
      <c r="J125">
        <f t="shared" si="10"/>
        <v>417.86736779030048</v>
      </c>
      <c r="K125">
        <f t="shared" si="19"/>
        <v>417.86736779030048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2.1158214807081444</v>
      </c>
      <c r="F126">
        <f t="shared" si="15"/>
        <v>1.4351060761030587</v>
      </c>
      <c r="G126">
        <f t="shared" si="16"/>
        <v>0.89745481832396623</v>
      </c>
      <c r="H126">
        <f t="shared" si="17"/>
        <v>0.64212081112642772</v>
      </c>
      <c r="I126" t="str">
        <f t="shared" si="18"/>
        <v/>
      </c>
      <c r="J126">
        <f t="shared" si="10"/>
        <v>417.79298526497666</v>
      </c>
      <c r="K126">
        <f t="shared" si="19"/>
        <v>417.79298526497666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1.914357324961522</v>
      </c>
      <c r="F127">
        <f t="shared" si="15"/>
        <v>1.2984582366396915</v>
      </c>
      <c r="G127">
        <f t="shared" si="16"/>
        <v>0.80175442339830649</v>
      </c>
      <c r="H127">
        <f t="shared" si="17"/>
        <v>0.57364804351730536</v>
      </c>
      <c r="I127" t="str">
        <f t="shared" si="18"/>
        <v/>
      </c>
      <c r="J127">
        <f t="shared" si="10"/>
        <v>417.72481019312238</v>
      </c>
      <c r="K127">
        <f t="shared" si="19"/>
        <v>417.72481019312238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1.7320761704372498</v>
      </c>
      <c r="F128">
        <f t="shared" si="15"/>
        <v>1.174821722499892</v>
      </c>
      <c r="G128">
        <f t="shared" si="16"/>
        <v>0.71625907211599271</v>
      </c>
      <c r="H128">
        <f t="shared" si="17"/>
        <v>0.51247689239967797</v>
      </c>
      <c r="I128" t="str">
        <f t="shared" si="18"/>
        <v/>
      </c>
      <c r="J128">
        <f t="shared" si="10"/>
        <v>417.66234483010021</v>
      </c>
      <c r="K128">
        <f t="shared" si="19"/>
        <v>417.66234483010021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1.5671514513398745</v>
      </c>
      <c r="F129">
        <f t="shared" si="15"/>
        <v>1.0629576221330608</v>
      </c>
      <c r="G129">
        <f t="shared" si="16"/>
        <v>0.6398805462325392</v>
      </c>
      <c r="H129">
        <f t="shared" si="17"/>
        <v>0.45782874745516011</v>
      </c>
      <c r="I129" t="str">
        <f t="shared" si="18"/>
        <v/>
      </c>
      <c r="J129">
        <f t="shared" si="10"/>
        <v>417.60512887467792</v>
      </c>
      <c r="K129">
        <f t="shared" si="19"/>
        <v>417.60512887467792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1.4179305237001703</v>
      </c>
      <c r="F130">
        <f t="shared" si="15"/>
        <v>0.96174499059015706</v>
      </c>
      <c r="G130">
        <f t="shared" si="16"/>
        <v>0.5716466700201821</v>
      </c>
      <c r="H130">
        <f t="shared" si="17"/>
        <v>0.40900802573726441</v>
      </c>
      <c r="I130" t="str">
        <f t="shared" si="18"/>
        <v/>
      </c>
      <c r="J130">
        <f t="shared" si="10"/>
        <v>417.5527369648529</v>
      </c>
      <c r="K130">
        <f t="shared" si="19"/>
        <v>417.5527369648529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1.2829181048977045</v>
      </c>
      <c r="F131">
        <f t="shared" si="15"/>
        <v>0.87016961698730433</v>
      </c>
      <c r="G131">
        <f t="shared" si="16"/>
        <v>0.51068893603527021</v>
      </c>
      <c r="H131">
        <f t="shared" si="17"/>
        <v>0.36539331801981034</v>
      </c>
      <c r="I131" t="str">
        <f t="shared" si="18"/>
        <v/>
      </c>
      <c r="J131">
        <f t="shared" ref="J131:J150" si="20">$O$2+F131-H131</f>
        <v>417.5047762989675</v>
      </c>
      <c r="K131">
        <f t="shared" si="19"/>
        <v>417.5047762989675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1.160761290037895</v>
      </c>
      <c r="F132">
        <f t="shared" ref="F132:F150" si="25">E132*$O$3</f>
        <v>0.78731386150833294</v>
      </c>
      <c r="G132">
        <f t="shared" ref="G132:G150" si="26">(G131*EXP(-1/$O$6)+C132)</f>
        <v>0.45623145041609114</v>
      </c>
      <c r="H132">
        <f t="shared" ref="H132:H150" si="27">G132*$O$4</f>
        <v>0.32642947925743371</v>
      </c>
      <c r="I132" t="str">
        <f t="shared" ref="I132:I150" si="28">IF(ISBLANK(D132),"",($O$2+((E131*EXP(-1/$O$5))*$O$3)-((G131*EXP(-1/$O$6))*$O$4)))</f>
        <v/>
      </c>
      <c r="J132">
        <f t="shared" si="20"/>
        <v>417.46088438225087</v>
      </c>
      <c r="K132">
        <f t="shared" ref="K132:K150" si="29">IF(I132="",J132,I132)</f>
        <v>417.46088438225087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1.0502359950387266</v>
      </c>
      <c r="F133">
        <f t="shared" si="25"/>
        <v>0.71234746010697159</v>
      </c>
      <c r="G133">
        <f t="shared" si="26"/>
        <v>0.40758105700256397</v>
      </c>
      <c r="H133">
        <f t="shared" si="27"/>
        <v>0.29162056248248697</v>
      </c>
      <c r="I133" t="str">
        <f t="shared" si="28"/>
        <v/>
      </c>
      <c r="J133">
        <f t="shared" si="20"/>
        <v>417.42072689762449</v>
      </c>
      <c r="K133">
        <f t="shared" si="29"/>
        <v>417.42072689762449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0.95023469057877963</v>
      </c>
      <c r="F134">
        <f t="shared" si="25"/>
        <v>0.64451920476632274</v>
      </c>
      <c r="G134">
        <f t="shared" si="26"/>
        <v>0.36411851457373406</v>
      </c>
      <c r="H134">
        <f t="shared" si="27"/>
        <v>0.26052350619820874</v>
      </c>
      <c r="I134" t="str">
        <f t="shared" si="28"/>
        <v/>
      </c>
      <c r="J134">
        <f t="shared" si="20"/>
        <v>417.38399569856813</v>
      </c>
      <c r="K134">
        <f t="shared" si="29"/>
        <v>417.38399569856813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0.85975530399341693</v>
      </c>
      <c r="F135">
        <f t="shared" si="25"/>
        <v>0.58314941594686476</v>
      </c>
      <c r="G135">
        <f t="shared" si="26"/>
        <v>0.32529061490350014</v>
      </c>
      <c r="H135">
        <f t="shared" si="27"/>
        <v>0.23274249491883528</v>
      </c>
      <c r="I135" t="str">
        <f t="shared" si="28"/>
        <v/>
      </c>
      <c r="J135">
        <f t="shared" si="20"/>
        <v>417.35040692102802</v>
      </c>
      <c r="K135">
        <f t="shared" si="29"/>
        <v>417.35040692102802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0.77789117790951745</v>
      </c>
      <c r="F136">
        <f t="shared" si="25"/>
        <v>0.52762313179242359</v>
      </c>
      <c r="G136">
        <f t="shared" si="26"/>
        <v>0.29060314131010739</v>
      </c>
      <c r="H136">
        <f t="shared" si="27"/>
        <v>0.20792392107540475</v>
      </c>
      <c r="I136" t="str">
        <f t="shared" si="28"/>
        <v/>
      </c>
      <c r="J136">
        <f t="shared" si="20"/>
        <v>417.31969921071703</v>
      </c>
      <c r="K136">
        <f t="shared" si="29"/>
        <v>417.31969921071703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0.70382198499829185</v>
      </c>
      <c r="F137">
        <f t="shared" si="25"/>
        <v>0.47738394584589799</v>
      </c>
      <c r="G137">
        <f t="shared" si="26"/>
        <v>0.2596145780730717</v>
      </c>
      <c r="H137">
        <f t="shared" si="27"/>
        <v>0.18575188416042218</v>
      </c>
      <c r="I137" t="str">
        <f t="shared" si="28"/>
        <v/>
      </c>
      <c r="J137">
        <f t="shared" si="20"/>
        <v>417.29163206168545</v>
      </c>
      <c r="K137">
        <f t="shared" si="29"/>
        <v>417.29163206168545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0.63680550780658873</v>
      </c>
      <c r="F138">
        <f t="shared" si="25"/>
        <v>0.43192843152497989</v>
      </c>
      <c r="G138">
        <f t="shared" si="26"/>
        <v>0.23193049064853599</v>
      </c>
      <c r="H138">
        <f t="shared" si="27"/>
        <v>0.16594416982273974</v>
      </c>
      <c r="I138" t="str">
        <f t="shared" si="28"/>
        <v/>
      </c>
      <c r="J138">
        <f t="shared" si="20"/>
        <v>417.26598426170222</v>
      </c>
      <c r="K138">
        <f t="shared" si="29"/>
        <v>417.26598426170222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0.5761702012957034</v>
      </c>
      <c r="F139">
        <f t="shared" si="25"/>
        <v>0.39080109748779129</v>
      </c>
      <c r="G139">
        <f t="shared" si="26"/>
        <v>0.20719850515224261</v>
      </c>
      <c r="H139">
        <f t="shared" si="27"/>
        <v>0.14824865773299997</v>
      </c>
      <c r="I139" t="str">
        <f t="shared" si="28"/>
        <v/>
      </c>
      <c r="J139">
        <f t="shared" si="20"/>
        <v>417.24255243975477</v>
      </c>
      <c r="K139">
        <f t="shared" si="29"/>
        <v>417.24255243975477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0.5213084635598948</v>
      </c>
      <c r="F140">
        <f t="shared" si="25"/>
        <v>0.35358982333819694</v>
      </c>
      <c r="G140">
        <f t="shared" si="26"/>
        <v>0.18510382320701957</v>
      </c>
      <c r="H140">
        <f t="shared" si="27"/>
        <v>0.13244011249754989</v>
      </c>
      <c r="I140" t="str">
        <f t="shared" si="28"/>
        <v/>
      </c>
      <c r="J140">
        <f t="shared" si="20"/>
        <v>417.22114971084068</v>
      </c>
      <c r="K140">
        <f t="shared" si="29"/>
        <v>417.22114971084068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0.47167054729320096</v>
      </c>
      <c r="F141">
        <f t="shared" si="25"/>
        <v>0.31992172993383972</v>
      </c>
      <c r="G141">
        <f t="shared" si="26"/>
        <v>0.16536521506600602</v>
      </c>
      <c r="H141">
        <f t="shared" si="27"/>
        <v>0.11831731677432383</v>
      </c>
      <c r="I141" t="str">
        <f t="shared" si="28"/>
        <v/>
      </c>
      <c r="J141">
        <f t="shared" si="20"/>
        <v>417.20160441315954</v>
      </c>
      <c r="K141">
        <f t="shared" si="29"/>
        <v>417.20160441315954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0.42675905099382117</v>
      </c>
      <c r="F142">
        <f t="shared" si="25"/>
        <v>0.28945944291492343</v>
      </c>
      <c r="G142">
        <f t="shared" si="26"/>
        <v>0.14773144001052385</v>
      </c>
      <c r="H142">
        <f t="shared" si="27"/>
        <v>0.10570051009987377</v>
      </c>
      <c r="I142" t="str">
        <f t="shared" si="28"/>
        <v/>
      </c>
      <c r="J142">
        <f t="shared" si="20"/>
        <v>417.18375893281501</v>
      </c>
      <c r="K142">
        <f t="shared" si="29"/>
        <v>417.18375893281501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0.38612393470465084</v>
      </c>
      <c r="F143">
        <f t="shared" si="25"/>
        <v>0.26189771201207568</v>
      </c>
      <c r="G143">
        <f t="shared" si="26"/>
        <v>0.1319780484600202</v>
      </c>
      <c r="H143">
        <f t="shared" si="27"/>
        <v>9.4429100827936416E-2</v>
      </c>
      <c r="I143" t="str">
        <f t="shared" si="28"/>
        <v/>
      </c>
      <c r="J143">
        <f t="shared" si="20"/>
        <v>417.16746861118412</v>
      </c>
      <c r="K143">
        <f t="shared" si="29"/>
        <v>417.16746861118412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0.34935801034471814</v>
      </c>
      <c r="F144">
        <f t="shared" si="25"/>
        <v>0.23696035225674056</v>
      </c>
      <c r="G144">
        <f t="shared" si="26"/>
        <v>0.11790452509008667</v>
      </c>
      <c r="H144">
        <f t="shared" si="27"/>
        <v>8.4359622056196973E-2</v>
      </c>
      <c r="I144" t="str">
        <f t="shared" si="28"/>
        <v/>
      </c>
      <c r="J144">
        <f t="shared" si="20"/>
        <v>417.15260073020056</v>
      </c>
      <c r="K144">
        <f t="shared" si="29"/>
        <v>417.15260073020056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0.31609286144195631</v>
      </c>
      <c r="F145">
        <f t="shared" si="25"/>
        <v>0.21439747644320606</v>
      </c>
      <c r="G145">
        <f t="shared" si="26"/>
        <v>0.10533173659504458</v>
      </c>
      <c r="H145">
        <f t="shared" si="27"/>
        <v>7.5363905523486638E-2</v>
      </c>
      <c r="I145" t="str">
        <f t="shared" si="28"/>
        <v/>
      </c>
      <c r="J145">
        <f t="shared" si="20"/>
        <v>417.13903357091971</v>
      </c>
      <c r="K145">
        <f t="shared" si="29"/>
        <v>417.13903357091971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0.28599515138060261</v>
      </c>
      <c r="F146">
        <f t="shared" si="25"/>
        <v>0.19398299110988745</v>
      </c>
      <c r="G146">
        <f t="shared" si="26"/>
        <v>9.4099651609221346E-2</v>
      </c>
      <c r="H146">
        <f t="shared" si="27"/>
        <v>6.7327450234063654E-2</v>
      </c>
      <c r="I146" t="str">
        <f t="shared" si="28"/>
        <v/>
      </c>
      <c r="J146">
        <f t="shared" si="20"/>
        <v>417.12665554087579</v>
      </c>
      <c r="K146">
        <f t="shared" si="29"/>
        <v>417.12665554087579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0.25876328316966241</v>
      </c>
      <c r="F147">
        <f t="shared" si="25"/>
        <v>0.1755123309481057</v>
      </c>
      <c r="G147">
        <f t="shared" si="26"/>
        <v>8.4065303765184604E-2</v>
      </c>
      <c r="H147">
        <f t="shared" si="27"/>
        <v>6.014796504419008E-2</v>
      </c>
      <c r="I147" t="str">
        <f t="shared" si="28"/>
        <v/>
      </c>
      <c r="J147">
        <f t="shared" si="20"/>
        <v>417.11536436590393</v>
      </c>
      <c r="K147">
        <f t="shared" si="29"/>
        <v>417.11536436590393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0.23412437726132826</v>
      </c>
      <c r="F148">
        <f t="shared" si="25"/>
        <v>0.15880040893578762</v>
      </c>
      <c r="G148">
        <f t="shared" si="26"/>
        <v>7.510097196194325E-2</v>
      </c>
      <c r="H148">
        <f t="shared" si="27"/>
        <v>5.3734066660476809E-2</v>
      </c>
      <c r="I148" t="str">
        <f t="shared" si="28"/>
        <v/>
      </c>
      <c r="J148">
        <f t="shared" si="20"/>
        <v>417.10506634227534</v>
      </c>
      <c r="K148">
        <f t="shared" si="29"/>
        <v>417.10506634227534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0.21183153713529329</v>
      </c>
      <c r="F149">
        <f t="shared" si="25"/>
        <v>0.14367976165520549</v>
      </c>
      <c r="G149">
        <f t="shared" si="26"/>
        <v>6.7092554680858008E-2</v>
      </c>
      <c r="H149">
        <f t="shared" si="27"/>
        <v>4.8004116477610839E-2</v>
      </c>
      <c r="I149" t="str">
        <f t="shared" si="28"/>
        <v/>
      </c>
      <c r="J149">
        <f t="shared" si="20"/>
        <v>417.09567564517761</v>
      </c>
      <c r="K149">
        <f t="shared" si="29"/>
        <v>417.09567564517761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0.19166137524848431</v>
      </c>
      <c r="F150">
        <f t="shared" si="25"/>
        <v>0.12999887120973469</v>
      </c>
      <c r="G150">
        <f t="shared" si="26"/>
        <v>5.9938117656918893E-2</v>
      </c>
      <c r="H150">
        <f t="shared" si="27"/>
        <v>4.2885181450280731E-2</v>
      </c>
      <c r="I150" t="str">
        <f t="shared" si="28"/>
        <v/>
      </c>
      <c r="J150">
        <f t="shared" si="20"/>
        <v>417.08711368975946</v>
      </c>
      <c r="K150">
        <f t="shared" si="29"/>
        <v>417.08711368975946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R5" sqref="R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46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1303.5150841416396</v>
      </c>
      <c r="S2">
        <f>SQRT(R2/9)</f>
        <v>12.03474176495163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0.39904666842826703</v>
      </c>
      <c r="Q3" t="s">
        <v>20</v>
      </c>
      <c r="R3">
        <f>RSQ(D2:D100,I2:I100)</f>
        <v>0.63221622702855262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0.43895135004581359</v>
      </c>
      <c r="Q4" t="s">
        <v>21</v>
      </c>
      <c r="R4">
        <f>1-((1-$R$3)*($Y$3-1))/(Y3-Y4-1)</f>
        <v>0.17248651081424338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v>48</v>
      </c>
      <c r="D5" s="3"/>
      <c r="E5">
        <f t="shared" si="4"/>
        <v>48</v>
      </c>
      <c r="F5">
        <f t="shared" si="5"/>
        <v>19.154240084556818</v>
      </c>
      <c r="G5">
        <f t="shared" si="6"/>
        <v>48</v>
      </c>
      <c r="H5">
        <f t="shared" si="7"/>
        <v>21.069664802199053</v>
      </c>
      <c r="I5" t="str">
        <f t="shared" si="8"/>
        <v/>
      </c>
      <c r="J5">
        <f t="shared" si="0"/>
        <v>415.08457528235778</v>
      </c>
      <c r="K5">
        <f t="shared" si="9"/>
        <v>415.08457528235778</v>
      </c>
      <c r="L5" t="str">
        <f t="shared" si="1"/>
        <v/>
      </c>
      <c r="M5" t="str">
        <f t="shared" si="2"/>
        <v/>
      </c>
      <c r="N5" s="1" t="s">
        <v>14</v>
      </c>
      <c r="O5" s="5">
        <v>21.189574787357966</v>
      </c>
      <c r="Q5" s="1" t="s">
        <v>22</v>
      </c>
      <c r="R5">
        <f>LARGE(M2:M150,1)</f>
        <v>5.747395205558945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45.787356413577882</v>
      </c>
      <c r="F6">
        <f t="shared" si="5"/>
        <v>18.2712920329759</v>
      </c>
      <c r="G6">
        <f t="shared" si="6"/>
        <v>44.451065797078471</v>
      </c>
      <c r="H6">
        <f t="shared" si="7"/>
        <v>19.511855342602885</v>
      </c>
      <c r="I6" t="str">
        <f t="shared" si="8"/>
        <v/>
      </c>
      <c r="J6">
        <f t="shared" si="0"/>
        <v>415.75943669037304</v>
      </c>
      <c r="K6">
        <f t="shared" si="9"/>
        <v>415.75943669037304</v>
      </c>
      <c r="L6" t="str">
        <f t="shared" si="1"/>
        <v/>
      </c>
      <c r="M6" t="str">
        <f t="shared" si="2"/>
        <v/>
      </c>
      <c r="N6" s="1" t="s">
        <v>15</v>
      </c>
      <c r="O6" s="5">
        <v>13.018786976938934</v>
      </c>
      <c r="Q6" s="1" t="s">
        <v>47</v>
      </c>
      <c r="R6">
        <f>AVERAGE(M2:M150)</f>
        <v>1.913674240620328</v>
      </c>
      <c r="S6">
        <f>_xlfn.STDEV.P(M2:M150)</f>
        <v>1.8863174076856399</v>
      </c>
    </row>
    <row r="7" spans="1:25">
      <c r="A7">
        <f t="shared" si="3"/>
        <v>5</v>
      </c>
      <c r="B7" s="17">
        <f>Edwards!B7</f>
        <v>43180</v>
      </c>
      <c r="C7" s="3">
        <v>53.02</v>
      </c>
      <c r="D7" s="3"/>
      <c r="E7">
        <f t="shared" si="4"/>
        <v>96.696708486333577</v>
      </c>
      <c r="F7">
        <f t="shared" si="5"/>
        <v>38.586499369450749</v>
      </c>
      <c r="G7">
        <f t="shared" si="6"/>
        <v>94.184526052004159</v>
      </c>
      <c r="H7">
        <f t="shared" si="7"/>
        <v>41.342424863952324</v>
      </c>
      <c r="I7" t="str">
        <f t="shared" si="8"/>
        <v/>
      </c>
      <c r="J7">
        <f t="shared" si="0"/>
        <v>414.24407450549842</v>
      </c>
      <c r="K7">
        <f t="shared" si="9"/>
        <v>414.24407450549842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92.239305322574921</v>
      </c>
      <c r="F8">
        <f t="shared" si="5"/>
        <v>36.807787487111241</v>
      </c>
      <c r="G8">
        <f t="shared" si="6"/>
        <v>87.22088676258933</v>
      </c>
      <c r="H8">
        <f t="shared" si="7"/>
        <v>38.285725996631619</v>
      </c>
      <c r="I8" t="str">
        <f t="shared" si="8"/>
        <v/>
      </c>
      <c r="J8">
        <f t="shared" si="0"/>
        <v>415.52206149047959</v>
      </c>
      <c r="K8">
        <f t="shared" si="9"/>
        <v>415.52206149047959</v>
      </c>
      <c r="L8" t="str">
        <f t="shared" si="1"/>
        <v/>
      </c>
      <c r="M8" t="str">
        <f t="shared" si="2"/>
        <v/>
      </c>
      <c r="O8">
        <f>1.1*O3</f>
        <v>0.43895133527109376</v>
      </c>
    </row>
    <row r="9" spans="1:25">
      <c r="A9">
        <f t="shared" si="3"/>
        <v>7</v>
      </c>
      <c r="B9" s="17">
        <f>Edwards!B9</f>
        <v>43182</v>
      </c>
      <c r="C9" s="3">
        <f>12+53.02</f>
        <v>65.02000000000001</v>
      </c>
      <c r="D9" s="3">
        <v>423</v>
      </c>
      <c r="E9">
        <f t="shared" si="4"/>
        <v>153.00737391969938</v>
      </c>
      <c r="F9">
        <f t="shared" si="5"/>
        <v>61.057082807614151</v>
      </c>
      <c r="G9">
        <f t="shared" si="6"/>
        <v>145.79211200757061</v>
      </c>
      <c r="H9">
        <f t="shared" si="7"/>
        <v>63.995644391753586</v>
      </c>
      <c r="I9">
        <f t="shared" si="8"/>
        <v>416.65604081463346</v>
      </c>
      <c r="J9">
        <f t="shared" si="0"/>
        <v>414.06143841586061</v>
      </c>
      <c r="K9">
        <f t="shared" si="9"/>
        <v>416.65604081463346</v>
      </c>
      <c r="L9">
        <f t="shared" si="1"/>
        <v>-6.3439591853665434</v>
      </c>
      <c r="M9">
        <f t="shared" si="2"/>
        <v>1.4997539445310979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145.95423257430951</v>
      </c>
      <c r="F10">
        <f t="shared" si="5"/>
        <v>58.24255025178266</v>
      </c>
      <c r="G10">
        <f t="shared" si="6"/>
        <v>135.01280757382406</v>
      </c>
      <c r="H10">
        <f t="shared" si="7"/>
        <v>59.26405415800572</v>
      </c>
      <c r="I10" t="str">
        <f t="shared" si="8"/>
        <v/>
      </c>
      <c r="J10">
        <f t="shared" si="0"/>
        <v>415.97849609377693</v>
      </c>
      <c r="K10">
        <f t="shared" si="9"/>
        <v>415.97849609377693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139.22621806146142</v>
      </c>
      <c r="F11">
        <f t="shared" si="5"/>
        <v>55.557758475293596</v>
      </c>
      <c r="G11">
        <f t="shared" si="6"/>
        <v>125.03048318567392</v>
      </c>
      <c r="H11">
        <f t="shared" si="7"/>
        <v>54.88229939123196</v>
      </c>
      <c r="I11" t="str">
        <f t="shared" si="8"/>
        <v/>
      </c>
      <c r="J11">
        <f t="shared" si="0"/>
        <v>417.67545908406163</v>
      </c>
      <c r="K11">
        <f t="shared" si="9"/>
        <v>417.67545908406163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v>53.02</v>
      </c>
      <c r="D12" s="3"/>
      <c r="E12">
        <f t="shared" si="4"/>
        <v>185.82834309363852</v>
      </c>
      <c r="F12">
        <f t="shared" si="5"/>
        <v>74.154181211061413</v>
      </c>
      <c r="G12">
        <f t="shared" si="6"/>
        <v>168.80621322347719</v>
      </c>
      <c r="H12">
        <f t="shared" si="7"/>
        <v>74.097715190566788</v>
      </c>
      <c r="I12" t="str">
        <f t="shared" si="8"/>
        <v/>
      </c>
      <c r="J12">
        <f t="shared" si="0"/>
        <v>417.05646602049467</v>
      </c>
      <c r="K12">
        <f t="shared" si="9"/>
        <v>417.05646602049467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177.26226202027209</v>
      </c>
      <c r="F13">
        <f t="shared" si="5"/>
        <v>70.73591509724811</v>
      </c>
      <c r="G13">
        <f t="shared" si="6"/>
        <v>156.32533522817587</v>
      </c>
      <c r="H13">
        <f t="shared" si="7"/>
        <v>68.619216944772177</v>
      </c>
      <c r="I13" t="str">
        <f t="shared" si="8"/>
        <v/>
      </c>
      <c r="J13">
        <f t="shared" si="0"/>
        <v>419.11669815247592</v>
      </c>
      <c r="K13">
        <f t="shared" si="9"/>
        <v>419.11669815247592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v>53.02</v>
      </c>
      <c r="D14" s="3"/>
      <c r="E14">
        <f t="shared" si="4"/>
        <v>222.11104937081726</v>
      </c>
      <c r="F14">
        <f t="shared" si="5"/>
        <v>88.632674272530963</v>
      </c>
      <c r="G14">
        <f t="shared" si="6"/>
        <v>197.78724504120822</v>
      </c>
      <c r="H14">
        <f t="shared" si="7"/>
        <v>86.818978232680493</v>
      </c>
      <c r="I14" t="str">
        <f t="shared" si="8"/>
        <v/>
      </c>
      <c r="J14">
        <f t="shared" si="0"/>
        <v>418.81369603985047</v>
      </c>
      <c r="K14">
        <f t="shared" si="9"/>
        <v>418.81369603985047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211.87245376948755</v>
      </c>
      <c r="F15">
        <f t="shared" si="5"/>
        <v>84.546996808436035</v>
      </c>
      <c r="G15">
        <f t="shared" si="6"/>
        <v>183.16362173228393</v>
      </c>
      <c r="H15">
        <f t="shared" si="7"/>
        <v>80.399919038666752</v>
      </c>
      <c r="I15" t="str">
        <f t="shared" si="8"/>
        <v/>
      </c>
      <c r="J15">
        <f t="shared" si="0"/>
        <v>421.14707776976923</v>
      </c>
      <c r="K15">
        <f t="shared" si="9"/>
        <v>421.14707776976923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13+53.02</f>
        <v>66.02000000000001</v>
      </c>
      <c r="D16" s="3">
        <v>449</v>
      </c>
      <c r="E16">
        <f t="shared" si="4"/>
        <v>268.12582406172561</v>
      </c>
      <c r="F16">
        <f t="shared" si="5"/>
        <v>106.99471681141527</v>
      </c>
      <c r="G16">
        <f t="shared" si="6"/>
        <v>235.64121252610303</v>
      </c>
      <c r="H16">
        <f t="shared" si="7"/>
        <v>103.4350283647654</v>
      </c>
      <c r="I16">
        <f t="shared" si="8"/>
        <v>423.19419552704034</v>
      </c>
      <c r="J16">
        <f t="shared" si="0"/>
        <v>420.55968844664989</v>
      </c>
      <c r="K16">
        <f t="shared" si="9"/>
        <v>423.19419552704034</v>
      </c>
      <c r="L16">
        <f t="shared" si="1"/>
        <v>-25.805804472959665</v>
      </c>
      <c r="M16">
        <f t="shared" si="2"/>
        <v>5.747395205558945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255.76609729163556</v>
      </c>
      <c r="F17">
        <f t="shared" si="5"/>
        <v>102.06260902112719</v>
      </c>
      <c r="G17">
        <f t="shared" si="6"/>
        <v>218.21881338544077</v>
      </c>
      <c r="H17">
        <f t="shared" si="7"/>
        <v>95.787442740934679</v>
      </c>
      <c r="I17" t="str">
        <f t="shared" si="8"/>
        <v/>
      </c>
      <c r="J17">
        <f t="shared" si="0"/>
        <v>423.27516628019248</v>
      </c>
      <c r="K17">
        <f t="shared" si="9"/>
        <v>423.27516628019248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243.9761136500407</v>
      </c>
      <c r="F18">
        <f t="shared" si="5"/>
        <v>97.357855328124984</v>
      </c>
      <c r="G18">
        <f t="shared" si="6"/>
        <v>202.08455899909615</v>
      </c>
      <c r="H18">
        <f t="shared" si="7"/>
        <v>88.705289996066128</v>
      </c>
      <c r="I18" t="str">
        <f t="shared" si="8"/>
        <v/>
      </c>
      <c r="J18">
        <f t="shared" si="0"/>
        <v>425.65256533205883</v>
      </c>
      <c r="K18">
        <f t="shared" si="9"/>
        <v>425.65256533205883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v>53.02</v>
      </c>
      <c r="D19" s="3"/>
      <c r="E19">
        <f t="shared" si="4"/>
        <v>285.74960983529161</v>
      </c>
      <c r="F19">
        <f t="shared" si="5"/>
        <v>114.02742980945028</v>
      </c>
      <c r="G19">
        <f t="shared" si="6"/>
        <v>240.16320893005019</v>
      </c>
      <c r="H19">
        <f t="shared" si="7"/>
        <v>105.41996479118032</v>
      </c>
      <c r="I19" t="str">
        <f t="shared" si="8"/>
        <v/>
      </c>
      <c r="J19">
        <f t="shared" si="0"/>
        <v>425.60746501826998</v>
      </c>
      <c r="K19">
        <f t="shared" si="9"/>
        <v>425.60746501826998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272.57748397019407</v>
      </c>
      <c r="F20">
        <f t="shared" si="5"/>
        <v>108.77113686686531</v>
      </c>
      <c r="G20">
        <f t="shared" si="6"/>
        <v>222.40647087889926</v>
      </c>
      <c r="H20">
        <f t="shared" si="7"/>
        <v>97.625620651217758</v>
      </c>
      <c r="I20" t="str">
        <f t="shared" si="8"/>
        <v/>
      </c>
      <c r="J20">
        <f t="shared" si="0"/>
        <v>428.14551621564749</v>
      </c>
      <c r="K20">
        <f t="shared" si="9"/>
        <v>428.14551621564749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v>53.02</v>
      </c>
      <c r="D21" s="3"/>
      <c r="E21">
        <f t="shared" si="4"/>
        <v>313.03255018457469</v>
      </c>
      <c r="F21">
        <f t="shared" si="5"/>
        <v>124.91459626075883</v>
      </c>
      <c r="G21">
        <f t="shared" si="6"/>
        <v>258.98259730695764</v>
      </c>
      <c r="H21">
        <f t="shared" si="7"/>
        <v>113.68076072626035</v>
      </c>
      <c r="I21" t="str">
        <f t="shared" si="8"/>
        <v/>
      </c>
      <c r="J21">
        <f t="shared" si="0"/>
        <v>428.23383553449844</v>
      </c>
      <c r="K21">
        <f t="shared" si="9"/>
        <v>428.23383553449844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298.60276967400677</v>
      </c>
      <c r="F22">
        <f t="shared" si="5"/>
        <v>119.15644042186557</v>
      </c>
      <c r="G22">
        <f t="shared" si="6"/>
        <v>239.83442652478857</v>
      </c>
      <c r="H22">
        <f t="shared" si="7"/>
        <v>105.27564531051942</v>
      </c>
      <c r="I22" t="str">
        <f t="shared" si="8"/>
        <v/>
      </c>
      <c r="J22">
        <f t="shared" si="0"/>
        <v>430.88079511134617</v>
      </c>
      <c r="K22">
        <f t="shared" si="9"/>
        <v>430.88079511134617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13+53.02</f>
        <v>66.02000000000001</v>
      </c>
      <c r="D23" s="3"/>
      <c r="E23">
        <f t="shared" si="4"/>
        <v>350.85815502385947</v>
      </c>
      <c r="F23">
        <f t="shared" si="5"/>
        <v>140.00877785315956</v>
      </c>
      <c r="G23">
        <f t="shared" si="6"/>
        <v>288.12199737204082</v>
      </c>
      <c r="H23">
        <f t="shared" si="7"/>
        <v>126.47153972435368</v>
      </c>
      <c r="I23" t="str">
        <f t="shared" si="8"/>
        <v/>
      </c>
      <c r="J23">
        <f t="shared" si="0"/>
        <v>430.53723812880594</v>
      </c>
      <c r="K23">
        <f t="shared" si="9"/>
        <v>430.53723812880594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334.68473738932948</v>
      </c>
      <c r="F24">
        <f t="shared" si="5"/>
        <v>133.55482942900139</v>
      </c>
      <c r="G24">
        <f t="shared" si="6"/>
        <v>266.81937214104698</v>
      </c>
      <c r="H24">
        <f t="shared" si="7"/>
        <v>117.12072361968892</v>
      </c>
      <c r="I24" t="str">
        <f t="shared" si="8"/>
        <v/>
      </c>
      <c r="J24">
        <f t="shared" si="0"/>
        <v>433.43410580931248</v>
      </c>
      <c r="K24">
        <f t="shared" si="9"/>
        <v>433.43410580931248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319.25686160479052</v>
      </c>
      <c r="F25">
        <f t="shared" si="5"/>
        <v>127.39838699625598</v>
      </c>
      <c r="G25">
        <f t="shared" si="6"/>
        <v>247.09178056201762</v>
      </c>
      <c r="H25">
        <f t="shared" si="7"/>
        <v>108.46127066292155</v>
      </c>
      <c r="I25" t="str">
        <f t="shared" si="8"/>
        <v/>
      </c>
      <c r="J25">
        <f t="shared" si="0"/>
        <v>435.93711633333447</v>
      </c>
      <c r="K25">
        <f t="shared" si="9"/>
        <v>435.93711633333447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v>53.02</v>
      </c>
      <c r="D26" s="3"/>
      <c r="E26">
        <f t="shared" si="4"/>
        <v>357.56016062039271</v>
      </c>
      <c r="F26">
        <f t="shared" si="5"/>
        <v>142.68319085824376</v>
      </c>
      <c r="G26">
        <f t="shared" si="6"/>
        <v>281.84277074332334</v>
      </c>
      <c r="H26">
        <f t="shared" si="7"/>
        <v>123.71526471843451</v>
      </c>
      <c r="I26" t="str">
        <f t="shared" si="8"/>
        <v/>
      </c>
      <c r="J26">
        <f t="shared" si="0"/>
        <v>435.96792613980921</v>
      </c>
      <c r="K26">
        <f t="shared" si="9"/>
        <v>435.96792613980921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341.07780236712654</v>
      </c>
      <c r="F27">
        <f t="shared" si="5"/>
        <v>136.10596070943674</v>
      </c>
      <c r="G27">
        <f t="shared" si="6"/>
        <v>261.00440722379932</v>
      </c>
      <c r="H27">
        <f t="shared" si="7"/>
        <v>114.56823691879401</v>
      </c>
      <c r="I27" t="str">
        <f t="shared" si="8"/>
        <v/>
      </c>
      <c r="J27">
        <f t="shared" si="0"/>
        <v>438.53772379064276</v>
      </c>
      <c r="K27">
        <f t="shared" si="9"/>
        <v>438.53772379064276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v>53.02</v>
      </c>
      <c r="D28" s="3"/>
      <c r="E28">
        <f t="shared" si="4"/>
        <v>378.37522711965624</v>
      </c>
      <c r="F28">
        <f t="shared" si="5"/>
        <v>150.98937379788771</v>
      </c>
      <c r="G28">
        <f t="shared" si="6"/>
        <v>294.72675164234511</v>
      </c>
      <c r="H28">
        <f t="shared" si="7"/>
        <v>129.37070552802459</v>
      </c>
      <c r="I28" t="str">
        <f t="shared" si="8"/>
        <v/>
      </c>
      <c r="J28">
        <f t="shared" si="0"/>
        <v>438.61866826986318</v>
      </c>
      <c r="K28">
        <f t="shared" si="9"/>
        <v>438.61866826986318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360.93336212908707</v>
      </c>
      <c r="F29">
        <f t="shared" si="5"/>
        <v>144.02925568222545</v>
      </c>
      <c r="G29">
        <f t="shared" si="6"/>
        <v>272.935796446106</v>
      </c>
      <c r="H29">
        <f t="shared" si="7"/>
        <v>119.8055363258476</v>
      </c>
      <c r="I29" t="str">
        <f t="shared" si="8"/>
        <v/>
      </c>
      <c r="J29">
        <f t="shared" si="0"/>
        <v>441.22371935637784</v>
      </c>
      <c r="K29">
        <f t="shared" si="9"/>
        <v>441.22371935637784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344.29551027823925</v>
      </c>
      <c r="F30">
        <f t="shared" si="5"/>
        <v>137.38997633134153</v>
      </c>
      <c r="G30">
        <f t="shared" si="6"/>
        <v>252.75598012924735</v>
      </c>
      <c r="H30">
        <f t="shared" si="7"/>
        <v>110.94757870988596</v>
      </c>
      <c r="I30" t="str">
        <f t="shared" si="8"/>
        <v/>
      </c>
      <c r="J30">
        <f t="shared" si="0"/>
        <v>443.4423976214556</v>
      </c>
      <c r="K30">
        <f t="shared" si="9"/>
        <v>443.4423976214556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328.42460918134179</v>
      </c>
      <c r="F31">
        <f t="shared" si="5"/>
        <v>131.05674612367008</v>
      </c>
      <c r="G31">
        <f t="shared" si="6"/>
        <v>234.06818131937982</v>
      </c>
      <c r="H31">
        <f t="shared" si="7"/>
        <v>102.74454419291006</v>
      </c>
      <c r="I31" t="str">
        <f t="shared" si="8"/>
        <v/>
      </c>
      <c r="J31">
        <f t="shared" si="0"/>
        <v>445.31220193076007</v>
      </c>
      <c r="K31">
        <f t="shared" si="9"/>
        <v>445.31220193076007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313.28530490783584</v>
      </c>
      <c r="F32">
        <f t="shared" si="5"/>
        <v>125.01545719100571</v>
      </c>
      <c r="G32">
        <f t="shared" si="6"/>
        <v>216.76208601729678</v>
      </c>
      <c r="H32">
        <f t="shared" si="7"/>
        <v>95.148010296039189</v>
      </c>
      <c r="I32" t="str">
        <f t="shared" si="8"/>
        <v/>
      </c>
      <c r="J32">
        <f t="shared" si="0"/>
        <v>446.86744689496652</v>
      </c>
      <c r="K32">
        <f t="shared" si="9"/>
        <v>446.86744689496652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v>53.02</v>
      </c>
      <c r="D33" s="3"/>
      <c r="E33">
        <f t="shared" si="4"/>
        <v>351.86387322815619</v>
      </c>
      <c r="F33">
        <f t="shared" si="5"/>
        <v>140.41010635196182</v>
      </c>
      <c r="G33">
        <f t="shared" si="6"/>
        <v>253.75553641389254</v>
      </c>
      <c r="H33">
        <f t="shared" si="7"/>
        <v>111.38633529047775</v>
      </c>
      <c r="I33" t="str">
        <f t="shared" si="8"/>
        <v/>
      </c>
      <c r="J33">
        <f t="shared" si="0"/>
        <v>446.02377106148401</v>
      </c>
      <c r="K33">
        <f t="shared" si="9"/>
        <v>446.02377106148401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335.64409526165775</v>
      </c>
      <c r="F34">
        <f t="shared" si="5"/>
        <v>133.93765799178442</v>
      </c>
      <c r="G34">
        <f t="shared" si="6"/>
        <v>234.9938342813933</v>
      </c>
      <c r="H34">
        <f t="shared" si="7"/>
        <v>103.15086081025979</v>
      </c>
      <c r="I34" t="str">
        <f t="shared" si="8"/>
        <v/>
      </c>
      <c r="J34">
        <f t="shared" si="0"/>
        <v>447.78679718152455</v>
      </c>
      <c r="K34">
        <f t="shared" si="9"/>
        <v>447.78679718152455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v>53.02</v>
      </c>
      <c r="D35" s="3"/>
      <c r="E35">
        <f t="shared" si="4"/>
        <v>373.19199620538353</v>
      </c>
      <c r="F35">
        <f t="shared" si="5"/>
        <v>148.92102276985275</v>
      </c>
      <c r="G35">
        <f t="shared" si="6"/>
        <v>270.639299782291</v>
      </c>
      <c r="H35">
        <f t="shared" si="7"/>
        <v>118.7974860148903</v>
      </c>
      <c r="I35" t="str">
        <f t="shared" si="8"/>
        <v/>
      </c>
      <c r="J35">
        <f t="shared" si="0"/>
        <v>447.1235367549624</v>
      </c>
      <c r="K35">
        <f t="shared" si="9"/>
        <v>447.1235367549624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355.98906126980205</v>
      </c>
      <c r="F36">
        <f t="shared" si="5"/>
        <v>142.05624889662073</v>
      </c>
      <c r="G36">
        <f t="shared" si="6"/>
        <v>250.6292775395388</v>
      </c>
      <c r="H36">
        <f t="shared" si="7"/>
        <v>110.01405973698746</v>
      </c>
      <c r="I36" t="str">
        <f t="shared" si="8"/>
        <v/>
      </c>
      <c r="J36">
        <f t="shared" si="0"/>
        <v>449.04218915963321</v>
      </c>
      <c r="K36">
        <f t="shared" si="9"/>
        <v>449.04218915963321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14+53.02</f>
        <v>67.02000000000001</v>
      </c>
      <c r="D37" s="3">
        <v>461</v>
      </c>
      <c r="E37">
        <f t="shared" si="4"/>
        <v>406.59912557698829</v>
      </c>
      <c r="F37">
        <f t="shared" si="5"/>
        <v>162.25202644734375</v>
      </c>
      <c r="G37">
        <f t="shared" si="6"/>
        <v>299.11871888717252</v>
      </c>
      <c r="H37">
        <f t="shared" si="7"/>
        <v>131.29856547949859</v>
      </c>
      <c r="I37">
        <f t="shared" si="8"/>
        <v>450.62787272985315</v>
      </c>
      <c r="J37">
        <f t="shared" si="0"/>
        <v>447.9534609678451</v>
      </c>
      <c r="K37">
        <f t="shared" si="9"/>
        <v>450.62787272985315</v>
      </c>
      <c r="L37">
        <f t="shared" si="1"/>
        <v>-10.372127270146848</v>
      </c>
      <c r="M37">
        <f t="shared" si="2"/>
        <v>2.2499191475372768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387.85623083838902</v>
      </c>
      <c r="F38">
        <f t="shared" si="5"/>
        <v>154.77273674520401</v>
      </c>
      <c r="G38">
        <f t="shared" si="6"/>
        <v>277.00303863315673</v>
      </c>
      <c r="H38">
        <f t="shared" si="7"/>
        <v>121.59085777481681</v>
      </c>
      <c r="I38" t="str">
        <f t="shared" si="8"/>
        <v/>
      </c>
      <c r="J38">
        <f t="shared" si="0"/>
        <v>450.18187897038723</v>
      </c>
      <c r="K38">
        <f t="shared" si="9"/>
        <v>450.18187897038723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369.97732247133865</v>
      </c>
      <c r="F39">
        <f t="shared" si="5"/>
        <v>147.63821792619831</v>
      </c>
      <c r="G39">
        <f t="shared" si="6"/>
        <v>256.52250617235666</v>
      </c>
      <c r="H39">
        <f t="shared" si="7"/>
        <v>112.6009004014915</v>
      </c>
      <c r="I39" t="str">
        <f t="shared" si="8"/>
        <v/>
      </c>
      <c r="J39">
        <f t="shared" si="0"/>
        <v>452.03731752470679</v>
      </c>
      <c r="K39">
        <f t="shared" si="9"/>
        <v>452.03731752470679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v>53.02</v>
      </c>
      <c r="D40" s="3"/>
      <c r="E40">
        <f t="shared" si="4"/>
        <v>405.9425735195087</v>
      </c>
      <c r="F40">
        <f t="shared" si="5"/>
        <v>161.99003153615681</v>
      </c>
      <c r="G40">
        <f t="shared" si="6"/>
        <v>290.57622500622693</v>
      </c>
      <c r="H40">
        <f t="shared" si="7"/>
        <v>127.54882625769942</v>
      </c>
      <c r="I40" t="str">
        <f t="shared" si="8"/>
        <v/>
      </c>
      <c r="J40">
        <f t="shared" si="0"/>
        <v>451.4412052784574</v>
      </c>
      <c r="K40">
        <f t="shared" si="9"/>
        <v>451.4412052784574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387.22994369130805</v>
      </c>
      <c r="F41">
        <f t="shared" si="5"/>
        <v>154.52281894568191</v>
      </c>
      <c r="G41">
        <f t="shared" si="6"/>
        <v>269.09214368371818</v>
      </c>
      <c r="H41">
        <f t="shared" si="7"/>
        <v>118.11835975669014</v>
      </c>
      <c r="I41" t="str">
        <f t="shared" si="8"/>
        <v/>
      </c>
      <c r="J41">
        <f t="shared" si="0"/>
        <v>453.40445918899178</v>
      </c>
      <c r="K41">
        <f t="shared" si="9"/>
        <v>453.40445918899178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v>53.02</v>
      </c>
      <c r="D42" s="3"/>
      <c r="E42">
        <f t="shared" si="4"/>
        <v>422.39990512090861</v>
      </c>
      <c r="F42">
        <f t="shared" si="5"/>
        <v>168.55727488291467</v>
      </c>
      <c r="G42">
        <f t="shared" si="6"/>
        <v>302.21651217420521</v>
      </c>
      <c r="H42">
        <f t="shared" si="7"/>
        <v>132.65834602500445</v>
      </c>
      <c r="I42" t="str">
        <f t="shared" si="8"/>
        <v/>
      </c>
      <c r="J42">
        <f t="shared" si="0"/>
        <v>452.89892885791028</v>
      </c>
      <c r="K42">
        <f t="shared" si="9"/>
        <v>452.89892885791028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402.92864593401089</v>
      </c>
      <c r="F43">
        <f t="shared" si="5"/>
        <v>160.78733377427986</v>
      </c>
      <c r="G43">
        <f t="shared" si="6"/>
        <v>279.87179307539918</v>
      </c>
      <c r="H43">
        <f t="shared" si="7"/>
        <v>122.85010141018905</v>
      </c>
      <c r="I43" t="str">
        <f t="shared" si="8"/>
        <v/>
      </c>
      <c r="J43">
        <f t="shared" si="0"/>
        <v>454.93723236409085</v>
      </c>
      <c r="K43">
        <f t="shared" si="9"/>
        <v>454.93723236409085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14+53.02</f>
        <v>67.02000000000001</v>
      </c>
      <c r="D44" s="3">
        <v>457</v>
      </c>
      <c r="E44">
        <f t="shared" si="4"/>
        <v>451.37494834626841</v>
      </c>
      <c r="F44">
        <f t="shared" si="5"/>
        <v>180.11966934955953</v>
      </c>
      <c r="G44">
        <f t="shared" si="6"/>
        <v>326.19915601543539</v>
      </c>
      <c r="H44">
        <f t="shared" si="7"/>
        <v>143.18555991678033</v>
      </c>
      <c r="I44">
        <f t="shared" si="8"/>
        <v>456.6085211947871</v>
      </c>
      <c r="J44">
        <f t="shared" si="0"/>
        <v>453.93410943277922</v>
      </c>
      <c r="K44">
        <f t="shared" si="9"/>
        <v>456.6085211947871</v>
      </c>
      <c r="L44">
        <f t="shared" si="1"/>
        <v>-0.39147880521289835</v>
      </c>
      <c r="M44">
        <f t="shared" si="2"/>
        <v>8.5662758252275359E-2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430.56803408522705</v>
      </c>
      <c r="F45">
        <f t="shared" si="5"/>
        <v>171.81673953341837</v>
      </c>
      <c r="G45">
        <f t="shared" si="6"/>
        <v>302.08125306236633</v>
      </c>
      <c r="H45">
        <f t="shared" si="7"/>
        <v>132.59897385525676</v>
      </c>
      <c r="I45" t="str">
        <f t="shared" si="8"/>
        <v/>
      </c>
      <c r="J45">
        <f t="shared" si="0"/>
        <v>456.21776567816164</v>
      </c>
      <c r="K45">
        <f t="shared" si="9"/>
        <v>456.21776567816164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410.72025076987165</v>
      </c>
      <c r="F46">
        <f t="shared" si="5"/>
        <v>163.89654772573965</v>
      </c>
      <c r="G46">
        <f t="shared" si="6"/>
        <v>279.74653449873244</v>
      </c>
      <c r="H46">
        <f t="shared" si="7"/>
        <v>122.79511898885637</v>
      </c>
      <c r="I46" t="str">
        <f t="shared" si="8"/>
        <v/>
      </c>
      <c r="J46">
        <f t="shared" si="0"/>
        <v>458.10142873688329</v>
      </c>
      <c r="K46">
        <f t="shared" si="9"/>
        <v>458.10142873688329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v>53.02</v>
      </c>
      <c r="D47" s="3"/>
      <c r="E47">
        <f t="shared" si="4"/>
        <v>444.80738558904579</v>
      </c>
      <c r="F47">
        <f t="shared" si="5"/>
        <v>177.49890531159627</v>
      </c>
      <c r="G47">
        <f t="shared" si="6"/>
        <v>312.08315857307991</v>
      </c>
      <c r="H47">
        <f t="shared" si="7"/>
        <v>136.98932378221517</v>
      </c>
      <c r="I47" t="str">
        <f t="shared" si="8"/>
        <v/>
      </c>
      <c r="J47">
        <f t="shared" si="0"/>
        <v>457.50958152938108</v>
      </c>
      <c r="K47">
        <f t="shared" si="9"/>
        <v>457.50958152938108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424.30321456994596</v>
      </c>
      <c r="F48">
        <f t="shared" si="5"/>
        <v>169.31678417754105</v>
      </c>
      <c r="G48">
        <f t="shared" si="6"/>
        <v>289.00893783108432</v>
      </c>
      <c r="H48">
        <f t="shared" si="7"/>
        <v>126.86086343626107</v>
      </c>
      <c r="I48" t="str">
        <f t="shared" si="8"/>
        <v/>
      </c>
      <c r="J48">
        <f t="shared" si="0"/>
        <v>459.45592074128001</v>
      </c>
      <c r="K48">
        <f t="shared" si="9"/>
        <v>459.45592074128001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v>53.02</v>
      </c>
      <c r="D49" s="3"/>
      <c r="E49">
        <f t="shared" si="4"/>
        <v>457.76421901960265</v>
      </c>
      <c r="F49">
        <f t="shared" si="5"/>
        <v>182.66928652543999</v>
      </c>
      <c r="G49">
        <f t="shared" si="6"/>
        <v>320.66073565569354</v>
      </c>
      <c r="H49">
        <f t="shared" si="7"/>
        <v>140.75446282275044</v>
      </c>
      <c r="I49" t="str">
        <f t="shared" si="8"/>
        <v/>
      </c>
      <c r="J49">
        <f t="shared" si="0"/>
        <v>458.91482370268949</v>
      </c>
      <c r="K49">
        <f t="shared" si="9"/>
        <v>458.91482370268949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436.66278020070149</v>
      </c>
      <c r="F50">
        <f t="shared" si="5"/>
        <v>174.24882766571457</v>
      </c>
      <c r="G50">
        <f t="shared" si="6"/>
        <v>296.95232206605874</v>
      </c>
      <c r="H50">
        <f t="shared" si="7"/>
        <v>130.34762267013573</v>
      </c>
      <c r="I50" t="str">
        <f t="shared" si="8"/>
        <v/>
      </c>
      <c r="J50">
        <f t="shared" si="0"/>
        <v>460.90120499557884</v>
      </c>
      <c r="K50">
        <f t="shared" si="9"/>
        <v>460.90120499557884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13+53.02</f>
        <v>66.02000000000001</v>
      </c>
      <c r="D51" s="3">
        <v>442</v>
      </c>
      <c r="E51">
        <f t="shared" si="4"/>
        <v>482.55404894986123</v>
      </c>
      <c r="F51">
        <f t="shared" si="5"/>
        <v>192.56158557001302</v>
      </c>
      <c r="G51">
        <f t="shared" si="6"/>
        <v>341.01681680736692</v>
      </c>
      <c r="H51">
        <f t="shared" si="7"/>
        <v>149.68979212591961</v>
      </c>
      <c r="I51">
        <f t="shared" si="8"/>
        <v>462.50630052448378</v>
      </c>
      <c r="J51">
        <f t="shared" si="0"/>
        <v>459.87179344409338</v>
      </c>
      <c r="K51">
        <f t="shared" si="9"/>
        <v>462.50630052448378</v>
      </c>
      <c r="L51">
        <f t="shared" si="1"/>
        <v>20.506300524483777</v>
      </c>
      <c r="M51">
        <f t="shared" si="2"/>
        <v>4.6394345078017594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460.30987975171672</v>
      </c>
      <c r="F52">
        <f t="shared" si="5"/>
        <v>183.68512395953877</v>
      </c>
      <c r="G52">
        <f t="shared" si="6"/>
        <v>315.80335337113587</v>
      </c>
      <c r="H52">
        <f t="shared" si="7"/>
        <v>138.62230831125524</v>
      </c>
      <c r="I52" t="str">
        <f t="shared" si="8"/>
        <v/>
      </c>
      <c r="J52">
        <f t="shared" si="0"/>
        <v>462.0628156482835</v>
      </c>
      <c r="K52">
        <f t="shared" si="9"/>
        <v>462.0628156482835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439.09109426839643</v>
      </c>
      <c r="F53">
        <f t="shared" si="5"/>
        <v>175.21783830432574</v>
      </c>
      <c r="G53">
        <f t="shared" si="6"/>
        <v>292.45407582579963</v>
      </c>
      <c r="H53">
        <f t="shared" si="7"/>
        <v>128.37311141013549</v>
      </c>
      <c r="I53" t="str">
        <f t="shared" si="8"/>
        <v/>
      </c>
      <c r="J53">
        <f t="shared" si="0"/>
        <v>463.84472689419022</v>
      </c>
      <c r="K53">
        <f t="shared" si="9"/>
        <v>463.84472689419022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v>53.02</v>
      </c>
      <c r="D54" s="3"/>
      <c r="E54">
        <f t="shared" si="4"/>
        <v>471.87042565197896</v>
      </c>
      <c r="F54">
        <f t="shared" si="5"/>
        <v>188.29832128625048</v>
      </c>
      <c r="G54">
        <f t="shared" si="6"/>
        <v>323.85115348242488</v>
      </c>
      <c r="H54">
        <f t="shared" si="7"/>
        <v>142.1549010350044</v>
      </c>
      <c r="I54" t="str">
        <f t="shared" si="8"/>
        <v/>
      </c>
      <c r="J54">
        <f t="shared" si="0"/>
        <v>463.14342025124608</v>
      </c>
      <c r="K54">
        <f t="shared" si="9"/>
        <v>463.14342025124608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450.11873667403881</v>
      </c>
      <c r="F55">
        <f t="shared" si="5"/>
        <v>179.6183822669156</v>
      </c>
      <c r="G55">
        <f t="shared" si="6"/>
        <v>299.90685274806305</v>
      </c>
      <c r="H55">
        <f t="shared" si="7"/>
        <v>131.64451790175329</v>
      </c>
      <c r="I55" t="str">
        <f t="shared" si="8"/>
        <v/>
      </c>
      <c r="J55">
        <f t="shared" si="0"/>
        <v>464.9738643651624</v>
      </c>
      <c r="K55">
        <f t="shared" si="9"/>
        <v>464.9738643651624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v>53.02</v>
      </c>
      <c r="D56" s="3"/>
      <c r="E56">
        <f t="shared" si="4"/>
        <v>482.38972967757547</v>
      </c>
      <c r="F56">
        <f t="shared" si="5"/>
        <v>192.49601451184881</v>
      </c>
      <c r="G56">
        <f t="shared" si="6"/>
        <v>330.75290092705984</v>
      </c>
      <c r="H56">
        <f t="shared" si="7"/>
        <v>145.18443239350214</v>
      </c>
      <c r="I56" t="str">
        <f t="shared" si="8"/>
        <v/>
      </c>
      <c r="J56">
        <f t="shared" si="0"/>
        <v>464.31158211834668</v>
      </c>
      <c r="K56">
        <f t="shared" si="9"/>
        <v>464.31158211834668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460.1531350624299</v>
      </c>
      <c r="F57">
        <f t="shared" si="5"/>
        <v>183.62257551348503</v>
      </c>
      <c r="G57">
        <f t="shared" si="6"/>
        <v>306.29831170173571</v>
      </c>
      <c r="H57">
        <f t="shared" si="7"/>
        <v>134.45005743823032</v>
      </c>
      <c r="I57" t="str">
        <f t="shared" si="8"/>
        <v/>
      </c>
      <c r="J57">
        <f t="shared" si="0"/>
        <v>466.17251807525469</v>
      </c>
      <c r="K57">
        <f t="shared" si="9"/>
        <v>466.17251807525469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14+53.02</f>
        <v>67.02000000000001</v>
      </c>
      <c r="D58" s="3">
        <v>467</v>
      </c>
      <c r="E58">
        <f t="shared" si="4"/>
        <v>505.96157499851495</v>
      </c>
      <c r="F58">
        <f t="shared" si="5"/>
        <v>201.90228085587614</v>
      </c>
      <c r="G58">
        <f t="shared" si="6"/>
        <v>350.6718001455813</v>
      </c>
      <c r="H58">
        <f t="shared" si="7"/>
        <v>153.92786009689866</v>
      </c>
      <c r="I58">
        <f t="shared" si="8"/>
        <v>467.64883252098548</v>
      </c>
      <c r="J58">
        <f t="shared" si="0"/>
        <v>464.97442075897749</v>
      </c>
      <c r="K58">
        <f t="shared" si="9"/>
        <v>467.64883252098548</v>
      </c>
      <c r="L58">
        <f t="shared" si="1"/>
        <v>0.64883252098547928</v>
      </c>
      <c r="M58">
        <f t="shared" si="2"/>
        <v>0.13893629999689064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482.63839512567125</v>
      </c>
      <c r="F59">
        <f t="shared" si="5"/>
        <v>192.59524363046467</v>
      </c>
      <c r="G59">
        <f t="shared" si="6"/>
        <v>324.74448461356639</v>
      </c>
      <c r="H59">
        <f t="shared" si="7"/>
        <v>142.54702994105691</v>
      </c>
      <c r="I59" t="str">
        <f t="shared" si="8"/>
        <v/>
      </c>
      <c r="J59">
        <f t="shared" si="0"/>
        <v>467.04821368940776</v>
      </c>
      <c r="K59">
        <f t="shared" si="9"/>
        <v>467.04821368940776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460.39033784367371</v>
      </c>
      <c r="F60">
        <f t="shared" si="5"/>
        <v>183.7172304930823</v>
      </c>
      <c r="G60">
        <f t="shared" si="6"/>
        <v>300.73413443324949</v>
      </c>
      <c r="H60">
        <f t="shared" si="7"/>
        <v>132.00765431433408</v>
      </c>
      <c r="I60" t="str">
        <f t="shared" si="8"/>
        <v/>
      </c>
      <c r="J60">
        <f t="shared" si="0"/>
        <v>468.70957617874819</v>
      </c>
      <c r="K60">
        <f t="shared" si="9"/>
        <v>468.70957617874819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439.16784350449626</v>
      </c>
      <c r="F61">
        <f t="shared" si="5"/>
        <v>175.24846483129579</v>
      </c>
      <c r="G61">
        <f t="shared" si="6"/>
        <v>278.49901660666279</v>
      </c>
      <c r="H61">
        <f t="shared" si="7"/>
        <v>122.24751932592609</v>
      </c>
      <c r="I61" t="str">
        <f t="shared" si="8"/>
        <v/>
      </c>
      <c r="J61">
        <f t="shared" si="0"/>
        <v>470.00094550536971</v>
      </c>
      <c r="K61">
        <f t="shared" si="9"/>
        <v>470.00094550536971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418.92363699839092</v>
      </c>
      <c r="F62">
        <f t="shared" si="5"/>
        <v>167.1700816700606</v>
      </c>
      <c r="G62">
        <f t="shared" si="6"/>
        <v>257.90787732509204</v>
      </c>
      <c r="H62">
        <f t="shared" si="7"/>
        <v>113.20901093929923</v>
      </c>
      <c r="I62" t="str">
        <f t="shared" si="8"/>
        <v/>
      </c>
      <c r="J62">
        <f t="shared" si="0"/>
        <v>470.96107073076143</v>
      </c>
      <c r="K62">
        <f t="shared" si="9"/>
        <v>470.96107073076143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399.61262244411762</v>
      </c>
      <c r="F63">
        <f t="shared" si="5"/>
        <v>159.46408564820806</v>
      </c>
      <c r="G63">
        <f t="shared" si="6"/>
        <v>238.83916717838559</v>
      </c>
      <c r="H63">
        <f t="shared" si="7"/>
        <v>104.83877487677013</v>
      </c>
      <c r="I63" t="str">
        <f t="shared" si="8"/>
        <v/>
      </c>
      <c r="J63">
        <f t="shared" si="0"/>
        <v>471.62531077143797</v>
      </c>
      <c r="K63">
        <f t="shared" si="9"/>
        <v>471.62531077143797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381.19178273361138</v>
      </c>
      <c r="F64">
        <f t="shared" si="5"/>
        <v>152.11331093207943</v>
      </c>
      <c r="G64">
        <f t="shared" si="6"/>
        <v>221.18032364928837</v>
      </c>
      <c r="H64">
        <f t="shared" si="7"/>
        <v>97.08740166942512</v>
      </c>
      <c r="I64" t="str">
        <f t="shared" si="8"/>
        <v/>
      </c>
      <c r="J64">
        <f t="shared" si="0"/>
        <v>472.02590926265435</v>
      </c>
      <c r="K64">
        <f t="shared" si="9"/>
        <v>472.02590926265435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v>14</v>
      </c>
      <c r="D65" s="3">
        <v>470</v>
      </c>
      <c r="E65">
        <f t="shared" si="4"/>
        <v>377.62008370731263</v>
      </c>
      <c r="F65">
        <f t="shared" si="5"/>
        <v>150.68803633500642</v>
      </c>
      <c r="G65">
        <f t="shared" si="6"/>
        <v>218.82710665736727</v>
      </c>
      <c r="H65">
        <f t="shared" si="7"/>
        <v>96.054453893870601</v>
      </c>
      <c r="I65">
        <f t="shared" si="8"/>
        <v>472.19224798378144</v>
      </c>
      <c r="J65">
        <f t="shared" si="0"/>
        <v>471.6335824411359</v>
      </c>
      <c r="K65">
        <f t="shared" si="9"/>
        <v>472.19224798378144</v>
      </c>
      <c r="L65">
        <f t="shared" si="1"/>
        <v>2.1922479837814421</v>
      </c>
      <c r="M65">
        <f t="shared" si="2"/>
        <v>0.46643574123009407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360.21302836732991</v>
      </c>
      <c r="F66">
        <f t="shared" si="5"/>
        <v>143.74180889443986</v>
      </c>
      <c r="G66">
        <f t="shared" si="6"/>
        <v>202.64787742106125</v>
      </c>
      <c r="H66">
        <f t="shared" si="7"/>
        <v>88.95255937789338</v>
      </c>
      <c r="I66" t="str">
        <f t="shared" si="8"/>
        <v/>
      </c>
      <c r="J66">
        <f t="shared" si="0"/>
        <v>471.78924951654642</v>
      </c>
      <c r="K66">
        <f t="shared" si="9"/>
        <v>471.78924951654642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343.60838155560782</v>
      </c>
      <c r="F67">
        <f t="shared" si="5"/>
        <v>137.11577990379411</v>
      </c>
      <c r="G67">
        <f t="shared" si="6"/>
        <v>187.66487776837263</v>
      </c>
      <c r="H67">
        <f t="shared" si="7"/>
        <v>82.375751452609762</v>
      </c>
      <c r="I67" t="str">
        <f t="shared" si="8"/>
        <v/>
      </c>
      <c r="J67">
        <f t="shared" ref="J67:J130" si="10">$O$2+F67-H67</f>
        <v>471.74002845118434</v>
      </c>
      <c r="K67">
        <f t="shared" si="9"/>
        <v>471.74002845118434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327.7691548537349</v>
      </c>
      <c r="F68">
        <f t="shared" ref="F68:F131" si="15">E68*$O$3</f>
        <v>130.79518925793167</v>
      </c>
      <c r="G68">
        <f t="shared" ref="G68:G131" si="16">(G67*EXP(-1/$O$6)+C68)</f>
        <v>173.78966311422127</v>
      </c>
      <c r="H68">
        <f t="shared" ref="H68:H131" si="17">G68*$O$4</f>
        <v>76.285207247994563</v>
      </c>
      <c r="I68" t="str">
        <f t="shared" ref="I68:I131" si="18">IF(ISBLANK(D68),"",($O$2+((E67*EXP(-1/$O$5))*$O$3)-((G67*EXP(-1/$O$6))*$O$4)))</f>
        <v/>
      </c>
      <c r="J68">
        <f t="shared" si="10"/>
        <v>471.50998200993718</v>
      </c>
      <c r="K68">
        <f t="shared" ref="K68:K131" si="19">IF(I68="",J68,I68)</f>
        <v>471.50998200993718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312.66006488885751</v>
      </c>
      <c r="F69">
        <f t="shared" si="15"/>
        <v>124.76595724446437</v>
      </c>
      <c r="G69">
        <f t="shared" si="16"/>
        <v>160.94032812379896</v>
      </c>
      <c r="H69">
        <f t="shared" si="17"/>
        <v>70.644974306757774</v>
      </c>
      <c r="I69" t="str">
        <f t="shared" si="18"/>
        <v/>
      </c>
      <c r="J69">
        <f t="shared" si="10"/>
        <v>471.12098293770663</v>
      </c>
      <c r="K69">
        <f t="shared" si="19"/>
        <v>471.12098293770663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298.24745473663552</v>
      </c>
      <c r="F70">
        <f t="shared" si="15"/>
        <v>119.01465317986477</v>
      </c>
      <c r="G70">
        <f t="shared" si="16"/>
        <v>149.04102322571637</v>
      </c>
      <c r="H70">
        <f t="shared" si="17"/>
        <v>65.421758357137662</v>
      </c>
      <c r="I70" t="str">
        <f t="shared" si="18"/>
        <v/>
      </c>
      <c r="J70">
        <f t="shared" si="10"/>
        <v>470.59289482272715</v>
      </c>
      <c r="K70">
        <f t="shared" si="19"/>
        <v>470.59289482272715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284.499218947266</v>
      </c>
      <c r="F71">
        <f t="shared" si="15"/>
        <v>113.5284654913506</v>
      </c>
      <c r="G71">
        <f t="shared" si="16"/>
        <v>138.02150687229621</v>
      </c>
      <c r="H71">
        <f t="shared" si="17"/>
        <v>60.58472677695196</v>
      </c>
      <c r="I71" t="str">
        <f t="shared" si="18"/>
        <v/>
      </c>
      <c r="J71">
        <f t="shared" si="10"/>
        <v>469.94373871439865</v>
      </c>
      <c r="K71">
        <f t="shared" si="19"/>
        <v>469.94373871439865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v>15</v>
      </c>
      <c r="D72" s="3">
        <v>475</v>
      </c>
      <c r="E72">
        <f t="shared" si="14"/>
        <v>286.38473202756245</v>
      </c>
      <c r="F72">
        <f t="shared" si="15"/>
        <v>114.28087320432081</v>
      </c>
      <c r="G72">
        <f t="shared" si="16"/>
        <v>142.81673090400744</v>
      </c>
      <c r="H72">
        <f t="shared" si="17"/>
        <v>62.689596839443738</v>
      </c>
      <c r="I72">
        <f t="shared" si="18"/>
        <v>469.18984658914025</v>
      </c>
      <c r="J72">
        <f t="shared" si="10"/>
        <v>468.5912763648771</v>
      </c>
      <c r="K72">
        <f t="shared" si="19"/>
        <v>469.18984658914025</v>
      </c>
      <c r="L72">
        <f t="shared" si="11"/>
        <v>-5.8101534108597548</v>
      </c>
      <c r="M72">
        <f t="shared" si="12"/>
        <v>1.2231901917599484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273.18332909902074</v>
      </c>
      <c r="F73">
        <f t="shared" si="15"/>
        <v>109.01289734710709</v>
      </c>
      <c r="G73">
        <f t="shared" si="16"/>
        <v>132.25741463203511</v>
      </c>
      <c r="H73">
        <f t="shared" si="17"/>
        <v>58.054570706300751</v>
      </c>
      <c r="I73" t="str">
        <f t="shared" si="18"/>
        <v/>
      </c>
      <c r="J73">
        <f t="shared" si="10"/>
        <v>467.95832664080638</v>
      </c>
      <c r="K73">
        <f t="shared" si="19"/>
        <v>467.95832664080638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260.59046782717922</v>
      </c>
      <c r="F74">
        <f t="shared" si="15"/>
        <v>103.98775801059938</v>
      </c>
      <c r="G74">
        <f t="shared" si="16"/>
        <v>122.47881333250169</v>
      </c>
      <c r="H74">
        <f t="shared" si="17"/>
        <v>53.762240464310807</v>
      </c>
      <c r="I74" t="str">
        <f t="shared" si="18"/>
        <v/>
      </c>
      <c r="J74">
        <f t="shared" si="10"/>
        <v>467.22551754628853</v>
      </c>
      <c r="K74">
        <f t="shared" si="19"/>
        <v>467.22551754628853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248.57809642466782</v>
      </c>
      <c r="F75">
        <f t="shared" si="15"/>
        <v>99.19426122250421</v>
      </c>
      <c r="G75">
        <f t="shared" si="16"/>
        <v>113.42320396231509</v>
      </c>
      <c r="H75">
        <f t="shared" si="17"/>
        <v>49.787268505779878</v>
      </c>
      <c r="I75" t="str">
        <f t="shared" si="18"/>
        <v/>
      </c>
      <c r="J75">
        <f t="shared" si="10"/>
        <v>466.40699271672435</v>
      </c>
      <c r="K75">
        <f t="shared" si="19"/>
        <v>466.40699271672435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237.11945620010405</v>
      </c>
      <c r="F76">
        <f t="shared" si="15"/>
        <v>94.621729016173902</v>
      </c>
      <c r="G76">
        <f t="shared" si="16"/>
        <v>105.03713129675666</v>
      </c>
      <c r="H76">
        <f t="shared" si="17"/>
        <v>46.106190587650715</v>
      </c>
      <c r="I76" t="str">
        <f t="shared" si="18"/>
        <v/>
      </c>
      <c r="J76">
        <f t="shared" si="10"/>
        <v>465.5155384285232</v>
      </c>
      <c r="K76">
        <f t="shared" si="19"/>
        <v>465.5155384285232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226.18902195058195</v>
      </c>
      <c r="F77">
        <f t="shared" si="15"/>
        <v>90.259975644427882</v>
      </c>
      <c r="G77">
        <f t="shared" si="16"/>
        <v>97.271092383510421</v>
      </c>
      <c r="H77">
        <f t="shared" si="17"/>
        <v>42.697277322172958</v>
      </c>
      <c r="I77" t="str">
        <f t="shared" si="18"/>
        <v/>
      </c>
      <c r="J77">
        <f t="shared" si="10"/>
        <v>464.5626983222549</v>
      </c>
      <c r="K77">
        <f t="shared" si="19"/>
        <v>464.5626983222549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215.76244510187263</v>
      </c>
      <c r="F78">
        <f t="shared" si="15"/>
        <v>86.09928488983914</v>
      </c>
      <c r="G78">
        <f t="shared" si="16"/>
        <v>90.07924432694</v>
      </c>
      <c r="H78">
        <f t="shared" si="17"/>
        <v>39.540405908417007</v>
      </c>
      <c r="I78" t="str">
        <f t="shared" si="18"/>
        <v/>
      </c>
      <c r="J78">
        <f t="shared" si="10"/>
        <v>463.55887898142214</v>
      </c>
      <c r="K78">
        <f t="shared" si="19"/>
        <v>463.55887898142214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v>14</v>
      </c>
      <c r="D79" s="3">
        <v>468</v>
      </c>
      <c r="E79">
        <f t="shared" si="14"/>
        <v>219.81649946967653</v>
      </c>
      <c r="F79">
        <f t="shared" si="15"/>
        <v>87.717041778938338</v>
      </c>
      <c r="G79">
        <f t="shared" si="16"/>
        <v>97.419133677664945</v>
      </c>
      <c r="H79">
        <f t="shared" si="17"/>
        <v>42.76226024810461</v>
      </c>
      <c r="I79">
        <f t="shared" si="18"/>
        <v>462.51344707347937</v>
      </c>
      <c r="J79">
        <f t="shared" si="10"/>
        <v>461.95478153083371</v>
      </c>
      <c r="K79">
        <f t="shared" si="19"/>
        <v>462.51344707347937</v>
      </c>
      <c r="L79">
        <f t="shared" si="11"/>
        <v>-5.4865529265206305</v>
      </c>
      <c r="M79">
        <f t="shared" si="12"/>
        <v>1.1723403689146645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209.68367514173192</v>
      </c>
      <c r="F80">
        <f t="shared" si="15"/>
        <v>83.673571989103152</v>
      </c>
      <c r="G80">
        <f t="shared" si="16"/>
        <v>90.216340020838899</v>
      </c>
      <c r="H80">
        <f t="shared" si="17"/>
        <v>39.600584248339395</v>
      </c>
      <c r="I80" t="str">
        <f t="shared" si="18"/>
        <v/>
      </c>
      <c r="J80">
        <f t="shared" si="10"/>
        <v>461.07298774076378</v>
      </c>
      <c r="K80">
        <f t="shared" si="19"/>
        <v>461.07298774076378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200.01794099631999</v>
      </c>
      <c r="F81">
        <f t="shared" si="15"/>
        <v>79.816492980463181</v>
      </c>
      <c r="G81">
        <f t="shared" si="16"/>
        <v>83.546093046623199</v>
      </c>
      <c r="H81">
        <f t="shared" si="17"/>
        <v>36.67267033386841</v>
      </c>
      <c r="I81" t="str">
        <f t="shared" si="18"/>
        <v/>
      </c>
      <c r="J81">
        <f t="shared" si="10"/>
        <v>460.1438226465948</v>
      </c>
      <c r="K81">
        <f t="shared" si="19"/>
        <v>460.1438226465948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190.79776569809363</v>
      </c>
      <c r="F82">
        <f t="shared" si="15"/>
        <v>76.137212745381348</v>
      </c>
      <c r="G82">
        <f t="shared" si="16"/>
        <v>77.369018314672658</v>
      </c>
      <c r="H82">
        <f t="shared" si="17"/>
        <v>33.961235040944842</v>
      </c>
      <c r="I82" t="str">
        <f t="shared" si="18"/>
        <v/>
      </c>
      <c r="J82">
        <f t="shared" si="10"/>
        <v>459.17597770443649</v>
      </c>
      <c r="K82">
        <f t="shared" si="19"/>
        <v>459.17597770443649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182.00261043610286</v>
      </c>
      <c r="F83">
        <f t="shared" si="15"/>
        <v>72.627535339774582</v>
      </c>
      <c r="G83">
        <f t="shared" si="16"/>
        <v>71.648652578351744</v>
      </c>
      <c r="H83">
        <f t="shared" si="17"/>
        <v>31.450272778230961</v>
      </c>
      <c r="I83" t="str">
        <f t="shared" si="18"/>
        <v/>
      </c>
      <c r="J83">
        <f t="shared" si="10"/>
        <v>458.17726256154361</v>
      </c>
      <c r="K83">
        <f t="shared" si="19"/>
        <v>458.17726256154361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173.61288317165437</v>
      </c>
      <c r="F84">
        <f t="shared" si="15"/>
        <v>69.279642625874629</v>
      </c>
      <c r="G84">
        <f t="shared" si="16"/>
        <v>66.351228542340195</v>
      </c>
      <c r="H84">
        <f t="shared" si="17"/>
        <v>29.124961345858548</v>
      </c>
      <c r="I84" t="str">
        <f t="shared" si="18"/>
        <v/>
      </c>
      <c r="J84">
        <f t="shared" si="10"/>
        <v>457.15468128001612</v>
      </c>
      <c r="K84">
        <f t="shared" si="19"/>
        <v>457.15468128001612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165.60989499519576</v>
      </c>
      <c r="F85">
        <f t="shared" si="15"/>
        <v>66.086076856588008</v>
      </c>
      <c r="G85">
        <f t="shared" si="16"/>
        <v>61.445475534428226</v>
      </c>
      <c r="H85">
        <f t="shared" si="17"/>
        <v>26.971574440044279</v>
      </c>
      <c r="I85" t="str">
        <f t="shared" si="18"/>
        <v/>
      </c>
      <c r="J85">
        <f t="shared" si="10"/>
        <v>456.11450241654376</v>
      </c>
      <c r="K85">
        <f t="shared" si="19"/>
        <v>456.11450241654376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157.97581849500492</v>
      </c>
      <c r="F86">
        <f t="shared" si="15"/>
        <v>63.039724062660319</v>
      </c>
      <c r="G86">
        <f t="shared" si="16"/>
        <v>56.902434914867591</v>
      </c>
      <c r="H86">
        <f t="shared" si="17"/>
        <v>24.977400626775168</v>
      </c>
      <c r="I86" t="str">
        <f t="shared" si="18"/>
        <v/>
      </c>
      <c r="J86">
        <f t="shared" si="10"/>
        <v>455.06232343588511</v>
      </c>
      <c r="K86">
        <f t="shared" si="19"/>
        <v>455.06232343588511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150.69364804494748</v>
      </c>
      <c r="F87">
        <f t="shared" si="15"/>
        <v>60.133798205638129</v>
      </c>
      <c r="G87">
        <f t="shared" si="16"/>
        <v>52.695289133640721</v>
      </c>
      <c r="H87">
        <f t="shared" si="17"/>
        <v>23.130668306266084</v>
      </c>
      <c r="I87" t="str">
        <f t="shared" si="18"/>
        <v/>
      </c>
      <c r="J87">
        <f t="shared" si="10"/>
        <v>454.00312989937203</v>
      </c>
      <c r="K87">
        <f t="shared" si="19"/>
        <v>454.00312989937203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143.74716192283904</v>
      </c>
      <c r="F88">
        <f t="shared" si="15"/>
        <v>57.361826061327562</v>
      </c>
      <c r="G88">
        <f t="shared" si="16"/>
        <v>48.799203426573705</v>
      </c>
      <c r="H88">
        <f t="shared" si="17"/>
        <v>21.42047622525482</v>
      </c>
      <c r="I88" t="str">
        <f t="shared" si="18"/>
        <v/>
      </c>
      <c r="J88">
        <f t="shared" si="10"/>
        <v>452.94134983607273</v>
      </c>
      <c r="K88">
        <f t="shared" si="19"/>
        <v>452.94134983607273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137.12088617502755</v>
      </c>
      <c r="F89">
        <f t="shared" si="15"/>
        <v>54.717632800076366</v>
      </c>
      <c r="G89">
        <f t="shared" si="16"/>
        <v>45.191179215825933</v>
      </c>
      <c r="H89">
        <f t="shared" si="17"/>
        <v>19.836729126949106</v>
      </c>
      <c r="I89" t="str">
        <f t="shared" si="18"/>
        <v/>
      </c>
      <c r="J89">
        <f t="shared" si="10"/>
        <v>451.88090367312731</v>
      </c>
      <c r="K89">
        <f t="shared" si="19"/>
        <v>451.88090367312731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130.80006014670062</v>
      </c>
      <c r="F90">
        <f t="shared" si="15"/>
        <v>52.195328231757827</v>
      </c>
      <c r="G90">
        <f t="shared" si="16"/>
        <v>41.849918349380076</v>
      </c>
      <c r="H90">
        <f t="shared" si="17"/>
        <v>18.370078158767452</v>
      </c>
      <c r="I90" t="str">
        <f t="shared" si="18"/>
        <v/>
      </c>
      <c r="J90">
        <f t="shared" si="10"/>
        <v>450.82525007299034</v>
      </c>
      <c r="K90">
        <f t="shared" si="19"/>
        <v>450.82525007299034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124.77060360113343</v>
      </c>
      <c r="F91">
        <f t="shared" si="15"/>
        <v>49.789293684816229</v>
      </c>
      <c r="G91">
        <f t="shared" si="16"/>
        <v>38.755697378138649</v>
      </c>
      <c r="H91">
        <f t="shared" si="17"/>
        <v>17.011865686100958</v>
      </c>
      <c r="I91" t="str">
        <f t="shared" si="18"/>
        <v/>
      </c>
      <c r="J91">
        <f t="shared" si="10"/>
        <v>449.77742799871527</v>
      </c>
      <c r="K91">
        <f t="shared" si="19"/>
        <v>449.77742799871527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119.01908535463208</v>
      </c>
      <c r="F92">
        <f t="shared" si="15"/>
        <v>47.494169490145481</v>
      </c>
      <c r="G92">
        <f t="shared" si="16"/>
        <v>35.890251128485474</v>
      </c>
      <c r="H92">
        <f t="shared" si="17"/>
        <v>15.754074186331984</v>
      </c>
      <c r="I92" t="str">
        <f t="shared" si="18"/>
        <v/>
      </c>
      <c r="J92">
        <f t="shared" si="10"/>
        <v>448.74009530381352</v>
      </c>
      <c r="K92">
        <f t="shared" si="19"/>
        <v>448.74009530381352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113.53269335730388</v>
      </c>
      <c r="F93">
        <f t="shared" si="15"/>
        <v>45.304843041920158</v>
      </c>
      <c r="G93">
        <f t="shared" si="16"/>
        <v>33.2366648830412</v>
      </c>
      <c r="H93">
        <f t="shared" si="17"/>
        <v>14.589278921431218</v>
      </c>
      <c r="I93" t="str">
        <f t="shared" si="18"/>
        <v/>
      </c>
      <c r="J93">
        <f t="shared" si="10"/>
        <v>447.71556412048892</v>
      </c>
      <c r="K93">
        <f t="shared" si="19"/>
        <v>447.71556412048892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108.29920615300664</v>
      </c>
      <c r="F94">
        <f t="shared" si="15"/>
        <v>43.216437408783378</v>
      </c>
      <c r="G94">
        <f t="shared" si="16"/>
        <v>30.779274533156496</v>
      </c>
      <c r="H94">
        <f t="shared" si="17"/>
        <v>13.510604109759774</v>
      </c>
      <c r="I94" t="str">
        <f t="shared" si="18"/>
        <v/>
      </c>
      <c r="J94">
        <f t="shared" si="10"/>
        <v>446.7058332990236</v>
      </c>
      <c r="K94">
        <f t="shared" si="19"/>
        <v>446.7058332990236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103.30696565490128</v>
      </c>
      <c r="F95">
        <f t="shared" si="15"/>
        <v>41.22430047002176</v>
      </c>
      <c r="G95">
        <f t="shared" si="16"/>
        <v>28.503574113743355</v>
      </c>
      <c r="H95">
        <f t="shared" si="17"/>
        <v>12.51168233835855</v>
      </c>
      <c r="I95" t="str">
        <f t="shared" si="18"/>
        <v/>
      </c>
      <c r="J95">
        <f t="shared" si="10"/>
        <v>445.71261813166325</v>
      </c>
      <c r="K95">
        <f t="shared" si="19"/>
        <v>445.71261813166325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98.544851175962791</v>
      </c>
      <c r="F96">
        <f t="shared" si="15"/>
        <v>39.323994552527346</v>
      </c>
      <c r="G96">
        <f t="shared" si="16"/>
        <v>26.396130174623092</v>
      </c>
      <c r="H96">
        <f t="shared" si="17"/>
        <v>11.586616976135844</v>
      </c>
      <c r="I96" t="str">
        <f t="shared" si="18"/>
        <v/>
      </c>
      <c r="J96">
        <f t="shared" si="10"/>
        <v>444.73737757639151</v>
      </c>
      <c r="K96">
        <f t="shared" si="19"/>
        <v>444.73737757639151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94.002254656599945</v>
      </c>
      <c r="F97">
        <f t="shared" si="15"/>
        <v>37.511286545461758</v>
      </c>
      <c r="G97">
        <f t="shared" si="16"/>
        <v>24.444502482925405</v>
      </c>
      <c r="H97">
        <f t="shared" si="17"/>
        <v>10.729947366078349</v>
      </c>
      <c r="I97" t="str">
        <f t="shared" si="18"/>
        <v/>
      </c>
      <c r="J97">
        <f t="shared" si="10"/>
        <v>443.78133917938339</v>
      </c>
      <c r="K97">
        <f t="shared" si="19"/>
        <v>443.78133917938339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89.669057034201103</v>
      </c>
      <c r="F98">
        <f t="shared" si="15"/>
        <v>35.782138470602213</v>
      </c>
      <c r="G98">
        <f t="shared" si="16"/>
        <v>22.637170588445109</v>
      </c>
      <c r="H98">
        <f t="shared" si="17"/>
        <v>9.9366165910153654</v>
      </c>
      <c r="I98" t="str">
        <f t="shared" si="18"/>
        <v/>
      </c>
      <c r="J98">
        <f t="shared" si="10"/>
        <v>442.84552187958684</v>
      </c>
      <c r="K98">
        <f t="shared" si="19"/>
        <v>442.84552187958684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85.535605701966844</v>
      </c>
      <c r="F99">
        <f t="shared" si="15"/>
        <v>34.132698487363747</v>
      </c>
      <c r="G99">
        <f t="shared" si="16"/>
        <v>20.963465818472148</v>
      </c>
      <c r="H99">
        <f t="shared" si="17"/>
        <v>9.2019416226576158</v>
      </c>
      <c r="I99" t="str">
        <f t="shared" si="18"/>
        <v/>
      </c>
      <c r="J99">
        <f t="shared" si="10"/>
        <v>441.93075686470615</v>
      </c>
      <c r="K99">
        <f t="shared" si="19"/>
        <v>441.93075686470615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81.592693006817086</v>
      </c>
      <c r="F100">
        <f t="shared" si="15"/>
        <v>32.55929231246072</v>
      </c>
      <c r="G100">
        <f t="shared" si="16"/>
        <v>19.413508300660645</v>
      </c>
      <c r="H100">
        <f t="shared" si="17"/>
        <v>8.5215856777005978</v>
      </c>
      <c r="I100" t="str">
        <f t="shared" si="18"/>
        <v/>
      </c>
      <c r="J100">
        <f t="shared" si="10"/>
        <v>441.03770663476013</v>
      </c>
      <c r="K100">
        <f t="shared" si="19"/>
        <v>441.03770663476013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77.831535738474528</v>
      </c>
      <c r="F101">
        <f t="shared" si="15"/>
        <v>31.058415035093859</v>
      </c>
      <c r="G101">
        <f t="shared" si="16"/>
        <v>17.978148642183235</v>
      </c>
      <c r="H101">
        <f t="shared" si="17"/>
        <v>7.8915326178106415</v>
      </c>
      <c r="I101" t="str">
        <f t="shared" si="18"/>
        <v/>
      </c>
      <c r="J101">
        <f t="shared" si="10"/>
        <v>440.1668824172832</v>
      </c>
      <c r="K101">
        <f t="shared" si="19"/>
        <v>440.1668824172832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74.243755564034529</v>
      </c>
      <c r="F102">
        <f t="shared" si="15"/>
        <v>29.626723309430592</v>
      </c>
      <c r="G102">
        <f t="shared" si="16"/>
        <v>16.648913920902999</v>
      </c>
      <c r="H102">
        <f t="shared" si="17"/>
        <v>7.3080632423769112</v>
      </c>
      <c r="I102" t="str">
        <f t="shared" si="18"/>
        <v/>
      </c>
      <c r="J102">
        <f t="shared" si="10"/>
        <v>439.31866006705366</v>
      </c>
      <c r="K102">
        <f t="shared" si="19"/>
        <v>439.31866006705366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70.821360364437595</v>
      </c>
      <c r="F103">
        <f t="shared" si="15"/>
        <v>28.261027906986541</v>
      </c>
      <c r="G103">
        <f t="shared" si="16"/>
        <v>15.417957669749059</v>
      </c>
      <c r="H103">
        <f t="shared" si="17"/>
        <v>6.7677333340855554</v>
      </c>
      <c r="I103" t="str">
        <f t="shared" si="18"/>
        <v/>
      </c>
      <c r="J103">
        <f t="shared" si="10"/>
        <v>438.49329457290099</v>
      </c>
      <c r="K103">
        <f t="shared" si="19"/>
        <v>438.49329457290099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67.556726431269624</v>
      </c>
      <c r="F104">
        <f t="shared" si="15"/>
        <v>26.958286612317991</v>
      </c>
      <c r="G104">
        <f t="shared" si="16"/>
        <v>14.278013559053877</v>
      </c>
      <c r="H104">
        <f t="shared" si="17"/>
        <v>6.2673533277191309</v>
      </c>
      <c r="I104" t="str">
        <f t="shared" si="18"/>
        <v/>
      </c>
      <c r="J104">
        <f t="shared" si="10"/>
        <v>437.69093328459883</v>
      </c>
      <c r="K104">
        <f t="shared" si="19"/>
        <v>437.69093328459883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64.442581484231653</v>
      </c>
      <c r="F105">
        <f t="shared" si="15"/>
        <v>25.715597446199769</v>
      </c>
      <c r="G105">
        <f t="shared" si="16"/>
        <v>13.222352503439216</v>
      </c>
      <c r="H105">
        <f t="shared" si="17"/>
        <v>5.8039694821662868</v>
      </c>
      <c r="I105" t="str">
        <f t="shared" si="18"/>
        <v/>
      </c>
      <c r="J105">
        <f t="shared" si="10"/>
        <v>436.91162796403347</v>
      </c>
      <c r="K105">
        <f t="shared" si="19"/>
        <v>436.91162796403347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61.471988471448945</v>
      </c>
      <c r="F106">
        <f t="shared" si="15"/>
        <v>24.530192201192541</v>
      </c>
      <c r="G106">
        <f t="shared" si="16"/>
        <v>12.244742940052955</v>
      </c>
      <c r="H106">
        <f t="shared" si="17"/>
        <v>5.3748464445001893</v>
      </c>
      <c r="I106" t="str">
        <f t="shared" si="18"/>
        <v/>
      </c>
      <c r="J106">
        <f t="shared" si="10"/>
        <v>436.15534575669238</v>
      </c>
      <c r="K106">
        <f t="shared" si="19"/>
        <v>436.15534575669238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58.638330116532984</v>
      </c>
      <c r="F107">
        <f t="shared" si="15"/>
        <v>23.399430275199403</v>
      </c>
      <c r="G107">
        <f t="shared" si="16"/>
        <v>11.339414043679291</v>
      </c>
      <c r="H107">
        <f t="shared" si="17"/>
        <v>4.9774511032014832</v>
      </c>
      <c r="I107" t="str">
        <f t="shared" si="18"/>
        <v/>
      </c>
      <c r="J107">
        <f t="shared" si="10"/>
        <v>435.42197917199792</v>
      </c>
      <c r="K107">
        <f t="shared" si="19"/>
        <v>435.42197917199792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55.935294177973617</v>
      </c>
      <c r="F108">
        <f t="shared" si="15"/>
        <v>22.320792789275412</v>
      </c>
      <c r="G108">
        <f t="shared" si="16"/>
        <v>10.501021661581328</v>
      </c>
      <c r="H108">
        <f t="shared" si="17"/>
        <v>4.6094376352114566</v>
      </c>
      <c r="I108" t="str">
        <f t="shared" si="18"/>
        <v/>
      </c>
      <c r="J108">
        <f t="shared" si="10"/>
        <v>434.71135515406394</v>
      </c>
      <c r="K108">
        <f t="shared" si="19"/>
        <v>434.71135515406394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53.356859388025121</v>
      </c>
      <c r="F109">
        <f t="shared" si="15"/>
        <v>21.291876976586927</v>
      </c>
      <c r="G109">
        <f t="shared" si="16"/>
        <v>9.7246167669895396</v>
      </c>
      <c r="H109">
        <f t="shared" si="17"/>
        <v>4.2686336585482136</v>
      </c>
      <c r="I109" t="str">
        <f t="shared" si="18"/>
        <v/>
      </c>
      <c r="J109">
        <f t="shared" si="10"/>
        <v>434.02324331803874</v>
      </c>
      <c r="K109">
        <f t="shared" si="19"/>
        <v>434.02324331803874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50.897282039763859</v>
      </c>
      <c r="F110">
        <f t="shared" si="15"/>
        <v>20.310390830021639</v>
      </c>
      <c r="G110">
        <f t="shared" si="16"/>
        <v>9.0056162450171779</v>
      </c>
      <c r="H110">
        <f t="shared" si="17"/>
        <v>3.9530274087448007</v>
      </c>
      <c r="I110" t="str">
        <f t="shared" si="18"/>
        <v/>
      </c>
      <c r="J110">
        <f t="shared" si="10"/>
        <v>433.35736342127683</v>
      </c>
      <c r="K110">
        <f t="shared" si="19"/>
        <v>433.35736342127683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48.551083192438831</v>
      </c>
      <c r="F111">
        <f t="shared" si="15"/>
        <v>19.374147996526347</v>
      </c>
      <c r="G111">
        <f t="shared" si="16"/>
        <v>8.3397758385520273</v>
      </c>
      <c r="H111">
        <f t="shared" si="17"/>
        <v>3.6607558634118695</v>
      </c>
      <c r="I111" t="str">
        <f t="shared" si="18"/>
        <v/>
      </c>
      <c r="J111">
        <f t="shared" si="10"/>
        <v>432.7133921331145</v>
      </c>
      <c r="K111">
        <f t="shared" si="19"/>
        <v>432.7133921331145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46.313036466613902</v>
      </c>
      <c r="F112">
        <f t="shared" si="15"/>
        <v>18.481062906799117</v>
      </c>
      <c r="G112">
        <f t="shared" si="16"/>
        <v>7.7231650944241963</v>
      </c>
      <c r="H112">
        <f t="shared" si="17"/>
        <v>3.3900937448242043</v>
      </c>
      <c r="I112" t="str">
        <f t="shared" si="18"/>
        <v/>
      </c>
      <c r="J112">
        <f t="shared" si="10"/>
        <v>432.09096916197495</v>
      </c>
      <c r="K112">
        <f t="shared" si="19"/>
        <v>432.09096916197495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44.178156401914173</v>
      </c>
      <c r="F113">
        <f t="shared" si="15"/>
        <v>17.629146129486767</v>
      </c>
      <c r="G113">
        <f t="shared" si="16"/>
        <v>7.1521441619572856</v>
      </c>
      <c r="H113">
        <f t="shared" si="17"/>
        <v>3.1394433356134348</v>
      </c>
      <c r="I113" t="str">
        <f t="shared" si="18"/>
        <v/>
      </c>
      <c r="J113">
        <f t="shared" si="10"/>
        <v>431.48970279387333</v>
      </c>
      <c r="K113">
        <f t="shared" si="19"/>
        <v>431.48970279387333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42.141687351442322</v>
      </c>
      <c r="F114">
        <f t="shared" si="15"/>
        <v>16.816499939538698</v>
      </c>
      <c r="G114">
        <f t="shared" si="16"/>
        <v>6.623342306944874</v>
      </c>
      <c r="H114">
        <f t="shared" si="17"/>
        <v>2.9073250474490058</v>
      </c>
      <c r="I114" t="str">
        <f t="shared" si="18"/>
        <v/>
      </c>
      <c r="J114">
        <f t="shared" si="10"/>
        <v>430.90917489208971</v>
      </c>
      <c r="K114">
        <f t="shared" si="19"/>
        <v>430.90917489208971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40.199092888126174</v>
      </c>
      <c r="F115">
        <f t="shared" si="15"/>
        <v>16.041314090845191</v>
      </c>
      <c r="G115">
        <f t="shared" si="16"/>
        <v>6.133638014220419</v>
      </c>
      <c r="H115">
        <f t="shared" si="17"/>
        <v>2.6923686870343762</v>
      </c>
      <c r="I115" t="str">
        <f t="shared" si="18"/>
        <v/>
      </c>
      <c r="J115">
        <f t="shared" si="10"/>
        <v>430.34894540381077</v>
      </c>
      <c r="K115">
        <f t="shared" si="19"/>
        <v>430.34894540381077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38.346045699399106</v>
      </c>
      <c r="F116">
        <f t="shared" si="15"/>
        <v>15.30186178374329</v>
      </c>
      <c r="G116">
        <f t="shared" si="16"/>
        <v>5.680140561366116</v>
      </c>
      <c r="H116">
        <f t="shared" si="17"/>
        <v>2.4933053678616419</v>
      </c>
      <c r="I116" t="str">
        <f t="shared" si="18"/>
        <v/>
      </c>
      <c r="J116">
        <f t="shared" si="10"/>
        <v>429.80855641588164</v>
      </c>
      <c r="K116">
        <f t="shared" si="19"/>
        <v>429.80855641588164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36.578417947702754</v>
      </c>
      <c r="F117">
        <f t="shared" si="15"/>
        <v>14.596495818407512</v>
      </c>
      <c r="G117">
        <f t="shared" si="16"/>
        <v>5.2601729547904057</v>
      </c>
      <c r="H117">
        <f t="shared" si="17"/>
        <v>2.3089600199797249</v>
      </c>
      <c r="I117" t="str">
        <f t="shared" si="18"/>
        <v/>
      </c>
      <c r="J117">
        <f t="shared" si="10"/>
        <v>429.28753579842777</v>
      </c>
      <c r="K117">
        <f t="shared" si="19"/>
        <v>429.28753579842777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34.892272075339164</v>
      </c>
      <c r="F118">
        <f t="shared" si="15"/>
        <v>13.923644925556749</v>
      </c>
      <c r="G118">
        <f t="shared" si="16"/>
        <v>4.8712561274458537</v>
      </c>
      <c r="H118">
        <f t="shared" si="17"/>
        <v>2.1382444535612994</v>
      </c>
      <c r="I118" t="str">
        <f t="shared" si="18"/>
        <v/>
      </c>
      <c r="J118">
        <f t="shared" si="10"/>
        <v>428.78540047199544</v>
      </c>
      <c r="K118">
        <f t="shared" si="19"/>
        <v>428.78540047199544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33.28385203318927</v>
      </c>
      <c r="F119">
        <f t="shared" si="15"/>
        <v>13.28181026630358</v>
      </c>
      <c r="G119">
        <f t="shared" si="16"/>
        <v>4.5110943049066101</v>
      </c>
      <c r="H119">
        <f t="shared" si="17"/>
        <v>1.9801509353227376</v>
      </c>
      <c r="I119" t="str">
        <f t="shared" si="18"/>
        <v/>
      </c>
      <c r="J119">
        <f t="shared" si="10"/>
        <v>428.30165933098084</v>
      </c>
      <c r="K119">
        <f t="shared" si="19"/>
        <v>428.30165933098084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31.749574913758874</v>
      </c>
      <c r="F120">
        <f t="shared" si="15"/>
        <v>12.669562093349162</v>
      </c>
      <c r="G120">
        <f t="shared" si="16"/>
        <v>4.1775614534214522</v>
      </c>
      <c r="H120">
        <f t="shared" si="17"/>
        <v>1.8337462398786977</v>
      </c>
      <c r="I120" t="str">
        <f t="shared" si="18"/>
        <v/>
      </c>
      <c r="J120">
        <f t="shared" si="10"/>
        <v>427.83581585347048</v>
      </c>
      <c r="K120">
        <f t="shared" si="19"/>
        <v>427.83581585347048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30.286022969913933</v>
      </c>
      <c r="F121">
        <f t="shared" si="15"/>
        <v>12.085536566086125</v>
      </c>
      <c r="G121">
        <f t="shared" si="16"/>
        <v>3.8686887299453279</v>
      </c>
      <c r="H121">
        <f t="shared" si="17"/>
        <v>1.6981661409165256</v>
      </c>
      <c r="I121" t="str">
        <f t="shared" si="18"/>
        <v/>
      </c>
      <c r="J121">
        <f t="shared" si="10"/>
        <v>427.38737042516965</v>
      </c>
      <c r="K121">
        <f t="shared" si="19"/>
        <v>427.38737042516965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28.889936001526163</v>
      </c>
      <c r="F122">
        <f t="shared" si="15"/>
        <v>11.528432712514865</v>
      </c>
      <c r="G122">
        <f t="shared" si="16"/>
        <v>3.582652860066994</v>
      </c>
      <c r="H122">
        <f t="shared" si="17"/>
        <v>1.5726103096719024</v>
      </c>
      <c r="I122" t="str">
        <f t="shared" si="18"/>
        <v/>
      </c>
      <c r="J122">
        <f t="shared" si="10"/>
        <v>426.95582240284295</v>
      </c>
      <c r="K122">
        <f t="shared" si="19"/>
        <v>426.95582240284295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27.558204093069445</v>
      </c>
      <c r="F123">
        <f t="shared" si="15"/>
        <v>10.997009531205594</v>
      </c>
      <c r="G123">
        <f t="shared" si="16"/>
        <v>3.3177653752276939</v>
      </c>
      <c r="H123">
        <f t="shared" si="17"/>
        <v>1.4563375905914515</v>
      </c>
      <c r="I123" t="str">
        <f t="shared" si="18"/>
        <v/>
      </c>
      <c r="J123">
        <f t="shared" si="10"/>
        <v>426.54067194061417</v>
      </c>
      <c r="K123">
        <f t="shared" si="19"/>
        <v>426.54067194061417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26.287860685989404</v>
      </c>
      <c r="F124">
        <f t="shared" si="15"/>
        <v>10.490083226850491</v>
      </c>
      <c r="G124">
        <f t="shared" si="16"/>
        <v>3.072462645698228</v>
      </c>
      <c r="H124">
        <f t="shared" si="17"/>
        <v>1.3486616262945694</v>
      </c>
      <c r="I124" t="str">
        <f t="shared" si="18"/>
        <v/>
      </c>
      <c r="J124">
        <f t="shared" si="10"/>
        <v>426.14142160055593</v>
      </c>
      <c r="K124">
        <f t="shared" si="19"/>
        <v>426.14142160055593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25.076075970414141</v>
      </c>
      <c r="F125">
        <f t="shared" si="15"/>
        <v>10.006524573247885</v>
      </c>
      <c r="G125">
        <f t="shared" si="16"/>
        <v>2.8452966504791193</v>
      </c>
      <c r="H125">
        <f t="shared" si="17"/>
        <v>1.2489468060086408</v>
      </c>
      <c r="I125" t="str">
        <f t="shared" si="18"/>
        <v/>
      </c>
      <c r="J125">
        <f t="shared" si="10"/>
        <v>425.75757776723924</v>
      </c>
      <c r="K125">
        <f t="shared" si="19"/>
        <v>425.75757776723924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23.920150581485586</v>
      </c>
      <c r="F126">
        <f t="shared" si="15"/>
        <v>9.5452563978442981</v>
      </c>
      <c r="G126">
        <f t="shared" si="16"/>
        <v>2.6349264296386314</v>
      </c>
      <c r="H126">
        <f t="shared" si="17"/>
        <v>1.1566045135612728</v>
      </c>
      <c r="I126" t="str">
        <f t="shared" si="18"/>
        <v/>
      </c>
      <c r="J126">
        <f t="shared" si="10"/>
        <v>425.38865188428304</v>
      </c>
      <c r="K126">
        <f t="shared" si="19"/>
        <v>425.38865188428304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22.817509586269431</v>
      </c>
      <c r="F127">
        <f t="shared" si="15"/>
        <v>9.1052511822308624</v>
      </c>
      <c r="G127">
        <f t="shared" si="16"/>
        <v>2.4401101686318305</v>
      </c>
      <c r="H127">
        <f t="shared" si="17"/>
        <v>1.07108965278146</v>
      </c>
      <c r="I127" t="str">
        <f t="shared" si="18"/>
        <v/>
      </c>
      <c r="J127">
        <f t="shared" si="10"/>
        <v>425.03416152944942</v>
      </c>
      <c r="K127">
        <f t="shared" si="19"/>
        <v>425.03416152944942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21.765696747848924</v>
      </c>
      <c r="F128">
        <f t="shared" si="15"/>
        <v>8.6855287732490805</v>
      </c>
      <c r="G128">
        <f t="shared" si="16"/>
        <v>2.2596978678744528</v>
      </c>
      <c r="H128">
        <f t="shared" si="17"/>
        <v>0.99189742979913753</v>
      </c>
      <c r="I128" t="str">
        <f t="shared" si="18"/>
        <v/>
      </c>
      <c r="J128">
        <f t="shared" si="10"/>
        <v>424.69363134344997</v>
      </c>
      <c r="K128">
        <f t="shared" si="19"/>
        <v>424.69363134344997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20.762369053825243</v>
      </c>
      <c r="F129">
        <f t="shared" si="15"/>
        <v>8.2851541996071134</v>
      </c>
      <c r="G129">
        <f t="shared" si="16"/>
        <v>2.0926245543001092</v>
      </c>
      <c r="H129">
        <f t="shared" si="17"/>
        <v>0.91856037324905193</v>
      </c>
      <c r="I129" t="str">
        <f t="shared" si="18"/>
        <v/>
      </c>
      <c r="J129">
        <f t="shared" si="10"/>
        <v>424.36659382635804</v>
      </c>
      <c r="K129">
        <f t="shared" si="19"/>
        <v>424.36659382635804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19.805291497036169</v>
      </c>
      <c r="F130">
        <f t="shared" si="15"/>
        <v>7.9032355891429686</v>
      </c>
      <c r="G130">
        <f t="shared" si="16"/>
        <v>1.93790399482867</v>
      </c>
      <c r="H130">
        <f t="shared" si="17"/>
        <v>0.85064557478922009</v>
      </c>
      <c r="I130" t="str">
        <f t="shared" si="18"/>
        <v/>
      </c>
      <c r="J130">
        <f t="shared" si="10"/>
        <v>424.05259001435377</v>
      </c>
      <c r="K130">
        <f t="shared" si="19"/>
        <v>424.05259001435377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18.892332096866635</v>
      </c>
      <c r="F131">
        <f t="shared" si="15"/>
        <v>7.5389221820950469</v>
      </c>
      <c r="G131">
        <f t="shared" si="16"/>
        <v>1.7946228746364672</v>
      </c>
      <c r="H131">
        <f t="shared" si="17"/>
        <v>0.78775213364477614</v>
      </c>
      <c r="I131" t="str">
        <f t="shared" si="18"/>
        <v/>
      </c>
      <c r="J131">
        <f t="shared" ref="J131:J150" si="20">$O$2+F131-H131</f>
        <v>423.75117004845026</v>
      </c>
      <c r="K131">
        <f t="shared" si="19"/>
        <v>423.75117004845026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18.02145715006062</v>
      </c>
      <c r="F132">
        <f t="shared" ref="F132:F150" si="25">E132*$O$3</f>
        <v>7.1914024359544619</v>
      </c>
      <c r="G132">
        <f t="shared" ref="G132:G150" si="26">(G131*EXP(-1/$O$6)+C132)</f>
        <v>1.6619354058626605</v>
      </c>
      <c r="H132">
        <f t="shared" ref="H132:H150" si="27">G132*$O$4</f>
        <v>0.72950879009235203</v>
      </c>
      <c r="I132" t="str">
        <f t="shared" ref="I132:I150" si="28">IF(ISBLANK(D132),"",($O$2+((E131*EXP(-1/$O$5))*$O$3)-((G131*EXP(-1/$O$6))*$O$4)))</f>
        <v/>
      </c>
      <c r="J132">
        <f t="shared" si="20"/>
        <v>423.46189364586212</v>
      </c>
      <c r="K132">
        <f t="shared" ref="K132:K150" si="29">IF(I132="",J132,I132)</f>
        <v>423.46189364586212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17.190726700455148</v>
      </c>
      <c r="F133">
        <f t="shared" si="25"/>
        <v>6.8599022176774822</v>
      </c>
      <c r="G133">
        <f t="shared" si="26"/>
        <v>1.5390583349269882</v>
      </c>
      <c r="H133">
        <f t="shared" si="27"/>
        <v>0.67557173391546343</v>
      </c>
      <c r="I133" t="str">
        <f t="shared" si="28"/>
        <v/>
      </c>
      <c r="J133">
        <f t="shared" si="20"/>
        <v>423.18433048376198</v>
      </c>
      <c r="K133">
        <f t="shared" si="29"/>
        <v>423.18433048376198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16.398290217544783</v>
      </c>
      <c r="F134">
        <f t="shared" si="25"/>
        <v>6.5436830792310881</v>
      </c>
      <c r="G134">
        <f t="shared" si="26"/>
        <v>1.4252663189871164</v>
      </c>
      <c r="H134">
        <f t="shared" si="27"/>
        <v>0.62562257489422191</v>
      </c>
      <c r="I134" t="str">
        <f t="shared" si="28"/>
        <v/>
      </c>
      <c r="J134">
        <f t="shared" si="20"/>
        <v>422.91806050433684</v>
      </c>
      <c r="K134">
        <f t="shared" si="29"/>
        <v>422.91806050433684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15.642382474250219</v>
      </c>
      <c r="F135">
        <f t="shared" si="25"/>
        <v>6.2420406126302623</v>
      </c>
      <c r="G135">
        <f t="shared" si="26"/>
        <v>1.3198876442428362</v>
      </c>
      <c r="H135">
        <f t="shared" si="27"/>
        <v>0.57936646334918152</v>
      </c>
      <c r="I135" t="str">
        <f t="shared" si="28"/>
        <v/>
      </c>
      <c r="J135">
        <f t="shared" si="20"/>
        <v>422.66267414928109</v>
      </c>
      <c r="K135">
        <f t="shared" si="29"/>
        <v>422.66267414928109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14.921319614708313</v>
      </c>
      <c r="F136">
        <f t="shared" si="25"/>
        <v>5.9543028808027056</v>
      </c>
      <c r="G136">
        <f t="shared" si="26"/>
        <v>1.2223002608122753</v>
      </c>
      <c r="H136">
        <f t="shared" si="27"/>
        <v>0.53653034964489832</v>
      </c>
      <c r="I136" t="str">
        <f t="shared" si="28"/>
        <v/>
      </c>
      <c r="J136">
        <f t="shared" si="20"/>
        <v>422.41777253115777</v>
      </c>
      <c r="K136">
        <f t="shared" si="29"/>
        <v>422.41777253115777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14.233495403324168</v>
      </c>
      <c r="F137">
        <f t="shared" si="25"/>
        <v>5.6798289207855621</v>
      </c>
      <c r="G137">
        <f t="shared" si="26"/>
        <v>1.1319281107740129</v>
      </c>
      <c r="H137">
        <f t="shared" si="27"/>
        <v>0.4968613723790602</v>
      </c>
      <c r="I137" t="str">
        <f t="shared" si="28"/>
        <v/>
      </c>
      <c r="J137">
        <f t="shared" si="20"/>
        <v>422.18296754840651</v>
      </c>
      <c r="K137">
        <f t="shared" si="29"/>
        <v>422.18296754840651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13.577377646729712</v>
      </c>
      <c r="F138">
        <f t="shared" si="25"/>
        <v>5.4180073159199154</v>
      </c>
      <c r="G138">
        <f t="shared" si="26"/>
        <v>1.0482377276995494</v>
      </c>
      <c r="H138">
        <f t="shared" si="27"/>
        <v>0.46012536574267315</v>
      </c>
      <c r="I138" t="str">
        <f t="shared" si="28"/>
        <v/>
      </c>
      <c r="J138">
        <f t="shared" si="20"/>
        <v>421.95788195017724</v>
      </c>
      <c r="K138">
        <f t="shared" si="29"/>
        <v>421.95788195017724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12.951504780678304</v>
      </c>
      <c r="F139">
        <f t="shared" si="25"/>
        <v>5.1682548338624503</v>
      </c>
      <c r="G139">
        <f t="shared" si="26"/>
        <v>0.97073508760318106</v>
      </c>
      <c r="H139">
        <f t="shared" si="27"/>
        <v>0.42610547724025744</v>
      </c>
      <c r="I139" t="str">
        <f t="shared" si="28"/>
        <v/>
      </c>
      <c r="J139">
        <f t="shared" si="20"/>
        <v>421.74214935662224</v>
      </c>
      <c r="K139">
        <f t="shared" si="29"/>
        <v>421.74214935662224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12.354482614272403</v>
      </c>
      <c r="F140">
        <f t="shared" si="25"/>
        <v>4.930015127380349</v>
      </c>
      <c r="G140">
        <f t="shared" si="26"/>
        <v>0.89896269272045282</v>
      </c>
      <c r="H140">
        <f t="shared" si="27"/>
        <v>0.39460088761046264</v>
      </c>
      <c r="I140" t="str">
        <f t="shared" si="28"/>
        <v/>
      </c>
      <c r="J140">
        <f t="shared" si="20"/>
        <v>421.53541423976986</v>
      </c>
      <c r="K140">
        <f t="shared" si="29"/>
        <v>421.53541423976986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11.784981224271707</v>
      </c>
      <c r="F141">
        <f t="shared" si="25"/>
        <v>4.7027574950353044</v>
      </c>
      <c r="G141">
        <f t="shared" si="26"/>
        <v>0.83249687090074331</v>
      </c>
      <c r="H141">
        <f t="shared" si="27"/>
        <v>0.36542562539079665</v>
      </c>
      <c r="I141" t="str">
        <f t="shared" si="28"/>
        <v/>
      </c>
      <c r="J141">
        <f t="shared" si="20"/>
        <v>421.33733186964452</v>
      </c>
      <c r="K141">
        <f t="shared" si="29"/>
        <v>421.33733186964452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11.241731992563585</v>
      </c>
      <c r="F142">
        <f t="shared" si="25"/>
        <v>4.4859756989959623</v>
      </c>
      <c r="G142">
        <f t="shared" si="26"/>
        <v>0.77094527467231</v>
      </c>
      <c r="H142">
        <f t="shared" si="27"/>
        <v>0.33840746912885106</v>
      </c>
      <c r="I142" t="str">
        <f t="shared" si="28"/>
        <v/>
      </c>
      <c r="J142">
        <f t="shared" si="20"/>
        <v>421.14756822986709</v>
      </c>
      <c r="K142">
        <f t="shared" si="29"/>
        <v>421.14756822986709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10.723524780196456</v>
      </c>
      <c r="F143">
        <f t="shared" si="25"/>
        <v>4.2791868373453603</v>
      </c>
      <c r="G143">
        <f t="shared" si="26"/>
        <v>0.71394456521678307</v>
      </c>
      <c r="H143">
        <f t="shared" si="27"/>
        <v>0.31338693075977836</v>
      </c>
      <c r="I143" t="str">
        <f t="shared" si="28"/>
        <v/>
      </c>
      <c r="J143">
        <f t="shared" si="20"/>
        <v>420.96579990658557</v>
      </c>
      <c r="K143">
        <f t="shared" si="29"/>
        <v>420.96579990658557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10.229205231681032</v>
      </c>
      <c r="F144">
        <f t="shared" si="25"/>
        <v>4.0819302683713152</v>
      </c>
      <c r="G144">
        <f t="shared" si="26"/>
        <v>0.66115826758162088</v>
      </c>
      <c r="H144">
        <f t="shared" si="27"/>
        <v>0.29021631414890375</v>
      </c>
      <c r="I144" t="str">
        <f t="shared" si="28"/>
        <v/>
      </c>
      <c r="J144">
        <f t="shared" si="20"/>
        <v>420.79171395422242</v>
      </c>
      <c r="K144">
        <f t="shared" si="29"/>
        <v>420.79171395422242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9.7576722035544776</v>
      </c>
      <c r="F145">
        <f t="shared" si="25"/>
        <v>3.8937665844435214</v>
      </c>
      <c r="G145">
        <f t="shared" si="26"/>
        <v>0.61227478446985506</v>
      </c>
      <c r="H145">
        <f t="shared" si="27"/>
        <v>0.2687588432420524</v>
      </c>
      <c r="I145" t="str">
        <f t="shared" si="28"/>
        <v/>
      </c>
      <c r="J145">
        <f t="shared" si="20"/>
        <v>420.6250077412015</v>
      </c>
      <c r="K145">
        <f t="shared" si="29"/>
        <v>420.6250077412015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9.3078753114793908</v>
      </c>
      <c r="F146">
        <f t="shared" si="25"/>
        <v>3.7142766331915693</v>
      </c>
      <c r="G146">
        <f t="shared" si="26"/>
        <v>0.56700555688253262</v>
      </c>
      <c r="H146">
        <f t="shared" si="27"/>
        <v>0.24888785467706606</v>
      </c>
      <c r="I146" t="str">
        <f t="shared" si="28"/>
        <v/>
      </c>
      <c r="J146">
        <f t="shared" si="20"/>
        <v>420.46538877851447</v>
      </c>
      <c r="K146">
        <f t="shared" si="29"/>
        <v>420.46538877851447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8.8788125904135224</v>
      </c>
      <c r="F147">
        <f t="shared" si="25"/>
        <v>3.5430605838034674</v>
      </c>
      <c r="G147">
        <f t="shared" si="26"/>
        <v>0.52508336075613704</v>
      </c>
      <c r="H147">
        <f t="shared" si="27"/>
        <v>0.23048605009049933</v>
      </c>
      <c r="I147" t="str">
        <f t="shared" si="28"/>
        <v/>
      </c>
      <c r="J147">
        <f t="shared" si="20"/>
        <v>420.31257453371296</v>
      </c>
      <c r="K147">
        <f t="shared" si="29"/>
        <v>420.31257453371296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8.4695282626380539</v>
      </c>
      <c r="F148">
        <f t="shared" si="25"/>
        <v>3.3797370363647641</v>
      </c>
      <c r="G148">
        <f t="shared" si="26"/>
        <v>0.48626072954004457</v>
      </c>
      <c r="H148">
        <f t="shared" si="27"/>
        <v>0.2134448037058648</v>
      </c>
      <c r="I148" t="str">
        <f t="shared" si="28"/>
        <v/>
      </c>
      <c r="J148">
        <f t="shared" si="20"/>
        <v>420.16629223265892</v>
      </c>
      <c r="K148">
        <f t="shared" si="29"/>
        <v>420.16629223265892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8.079110608672492</v>
      </c>
      <c r="F149">
        <f t="shared" si="25"/>
        <v>3.2239421722542265</v>
      </c>
      <c r="G149">
        <f t="shared" si="26"/>
        <v>0.4503084934024979</v>
      </c>
      <c r="H149">
        <f t="shared" si="27"/>
        <v>0.19766352111612279</v>
      </c>
      <c r="I149" t="str">
        <f t="shared" si="28"/>
        <v/>
      </c>
      <c r="J149">
        <f t="shared" si="20"/>
        <v>420.02627865113811</v>
      </c>
      <c r="K149">
        <f t="shared" si="29"/>
        <v>420.02627865113811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7.706689936333448</v>
      </c>
      <c r="F150">
        <f t="shared" si="25"/>
        <v>3.0753289437035156</v>
      </c>
      <c r="G150">
        <f t="shared" si="26"/>
        <v>0.41701442644203562</v>
      </c>
      <c r="H150">
        <f t="shared" si="27"/>
        <v>0.18304904547531217</v>
      </c>
      <c r="I150" t="str">
        <f t="shared" si="28"/>
        <v/>
      </c>
      <c r="J150">
        <f t="shared" si="20"/>
        <v>419.89227989822825</v>
      </c>
      <c r="K150">
        <f t="shared" si="29"/>
        <v>419.89227989822825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3862-F6F5-4F8B-9FDF-C8D233E71200}">
  <dimension ref="A1:Y150"/>
  <sheetViews>
    <sheetView view="pageLayout" zoomScaleNormal="100" workbookViewId="0">
      <selection activeCell="U29" sqref="U2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46</v>
      </c>
      <c r="N1" s="2" t="s">
        <v>11</v>
      </c>
      <c r="Q1" s="2" t="s">
        <v>18</v>
      </c>
      <c r="S1" t="s">
        <v>51</v>
      </c>
      <c r="W1" t="s">
        <v>23</v>
      </c>
    </row>
    <row r="2" spans="1:25">
      <c r="A2">
        <f>0</f>
        <v>0</v>
      </c>
      <c r="B2" s="17">
        <f>Edwards!B2</f>
        <v>43175</v>
      </c>
      <c r="C2" s="3">
        <v>0</v>
      </c>
      <c r="D2" s="3"/>
      <c r="E2">
        <v>0</v>
      </c>
      <c r="F2">
        <v>0</v>
      </c>
      <c r="G2">
        <v>0</v>
      </c>
      <c r="H2">
        <v>0</v>
      </c>
      <c r="J2">
        <f>$O$2+F2-H2</f>
        <v>417</v>
      </c>
      <c r="K2">
        <f>IF(ISBLANK(I2),J2,I2)</f>
        <v>417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417</v>
      </c>
      <c r="Q2" t="s">
        <v>19</v>
      </c>
      <c r="R2">
        <f>SUMSQ(L2:L150)</f>
        <v>1750.0886585904436</v>
      </c>
      <c r="S2">
        <f>SQRT(R2/9)</f>
        <v>13.944686995373477</v>
      </c>
    </row>
    <row r="3" spans="1:25">
      <c r="A3">
        <f>A2+1</f>
        <v>1</v>
      </c>
      <c r="B3" s="17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417</v>
      </c>
      <c r="K3">
        <f>IF(I3="",J3,I3)</f>
        <v>417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0.39009003736646297</v>
      </c>
      <c r="Q3" t="s">
        <v>20</v>
      </c>
      <c r="R3">
        <f>RSQ(D2:D100,I2:I100)</f>
        <v>0.4537157061942082</v>
      </c>
      <c r="W3" t="s">
        <v>26</v>
      </c>
      <c r="X3" t="s">
        <v>24</v>
      </c>
      <c r="Y3" s="3">
        <v>10</v>
      </c>
    </row>
    <row r="4" spans="1:25">
      <c r="A4">
        <f t="shared" ref="A4:A67" si="3">A3+1</f>
        <v>2</v>
      </c>
      <c r="B4" s="17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417</v>
      </c>
      <c r="K4">
        <f t="shared" ref="K4:K67" si="9">IF(I4="",J4,I4)</f>
        <v>417</v>
      </c>
      <c r="L4" t="str">
        <f t="shared" si="1"/>
        <v/>
      </c>
      <c r="M4" t="str">
        <f t="shared" si="2"/>
        <v/>
      </c>
      <c r="N4" t="s">
        <v>13</v>
      </c>
      <c r="O4" s="5">
        <v>0.42909905446681745</v>
      </c>
      <c r="Q4" t="s">
        <v>21</v>
      </c>
      <c r="R4">
        <f>1-((1-$R$3)*($Y$3-1))/(Y3-Y4-1)</f>
        <v>-0.22913966106303163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7">
        <f>Edwards!B5</f>
        <v>43178</v>
      </c>
      <c r="C5" s="3">
        <f>10*48</f>
        <v>480</v>
      </c>
      <c r="D5" s="3"/>
      <c r="E5">
        <f t="shared" si="4"/>
        <v>480</v>
      </c>
      <c r="F5">
        <f t="shared" si="5"/>
        <v>187.24321793590224</v>
      </c>
      <c r="G5">
        <f t="shared" si="6"/>
        <v>480</v>
      </c>
      <c r="H5">
        <f t="shared" si="7"/>
        <v>205.96754614407237</v>
      </c>
      <c r="I5" t="str">
        <f t="shared" si="8"/>
        <v/>
      </c>
      <c r="J5">
        <f t="shared" si="0"/>
        <v>398.27567179182995</v>
      </c>
      <c r="K5">
        <f t="shared" si="9"/>
        <v>398.27567179182995</v>
      </c>
      <c r="L5" t="str">
        <f t="shared" si="1"/>
        <v/>
      </c>
      <c r="M5" t="str">
        <f t="shared" si="2"/>
        <v/>
      </c>
      <c r="N5" s="1" t="s">
        <v>14</v>
      </c>
      <c r="O5" s="5">
        <v>8.0766452788746967</v>
      </c>
      <c r="Q5" s="1" t="s">
        <v>22</v>
      </c>
      <c r="R5">
        <f>LARGE(M2:M150,1)</f>
        <v>5.3862830986194243</v>
      </c>
    </row>
    <row r="6" spans="1:25">
      <c r="A6">
        <f t="shared" si="3"/>
        <v>4</v>
      </c>
      <c r="B6" s="17">
        <f>Edwards!B6</f>
        <v>43179</v>
      </c>
      <c r="C6" s="3"/>
      <c r="D6" s="3"/>
      <c r="E6">
        <f t="shared" si="4"/>
        <v>424.1012914522791</v>
      </c>
      <c r="F6">
        <f t="shared" si="5"/>
        <v>165.43768862978476</v>
      </c>
      <c r="G6">
        <f t="shared" si="6"/>
        <v>412.31587309964493</v>
      </c>
      <c r="H6">
        <f t="shared" si="7"/>
        <v>176.92435128871793</v>
      </c>
      <c r="I6" t="str">
        <f t="shared" si="8"/>
        <v/>
      </c>
      <c r="J6">
        <f t="shared" si="0"/>
        <v>405.51333734106686</v>
      </c>
      <c r="K6">
        <f t="shared" si="9"/>
        <v>405.51333734106686</v>
      </c>
      <c r="L6" t="str">
        <f t="shared" si="1"/>
        <v/>
      </c>
      <c r="M6" t="str">
        <f t="shared" si="2"/>
        <v/>
      </c>
      <c r="N6" s="1" t="s">
        <v>15</v>
      </c>
      <c r="O6" s="5">
        <v>6.5791046599911995</v>
      </c>
      <c r="Q6" s="1" t="s">
        <v>47</v>
      </c>
      <c r="R6">
        <f>AVERAGE(M2:M150)</f>
        <v>2.3488280935768393</v>
      </c>
      <c r="S6">
        <f>_xlfn.STDEV.P(M2:M150)</f>
        <v>1.9524383280271389</v>
      </c>
    </row>
    <row r="7" spans="1:25">
      <c r="A7">
        <f t="shared" si="3"/>
        <v>5</v>
      </c>
      <c r="B7" s="17">
        <f>Edwards!B7</f>
        <v>43180</v>
      </c>
      <c r="C7" s="3">
        <f>9*53.02</f>
        <v>477.18</v>
      </c>
      <c r="D7" s="3"/>
      <c r="E7">
        <f t="shared" si="4"/>
        <v>851.89230294060621</v>
      </c>
      <c r="F7">
        <f t="shared" si="5"/>
        <v>332.31470028630326</v>
      </c>
      <c r="G7">
        <f t="shared" si="6"/>
        <v>831.35579002067198</v>
      </c>
      <c r="H7">
        <f t="shared" si="7"/>
        <v>356.73398342338436</v>
      </c>
      <c r="I7" t="str">
        <f t="shared" si="8"/>
        <v/>
      </c>
      <c r="J7">
        <f t="shared" si="0"/>
        <v>392.58071686291891</v>
      </c>
      <c r="K7">
        <f t="shared" si="9"/>
        <v>392.58071686291891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7">
        <f>Edwards!B8</f>
        <v>43181</v>
      </c>
      <c r="C8" s="3"/>
      <c r="D8" s="3"/>
      <c r="E8">
        <f t="shared" si="4"/>
        <v>752.6846371986818</v>
      </c>
      <c r="F8">
        <f t="shared" si="5"/>
        <v>293.61477824999639</v>
      </c>
      <c r="G8">
        <f t="shared" si="6"/>
        <v>714.12747587253841</v>
      </c>
      <c r="H8">
        <f t="shared" si="7"/>
        <v>306.43142466568122</v>
      </c>
      <c r="I8" t="str">
        <f t="shared" si="8"/>
        <v/>
      </c>
      <c r="J8">
        <f t="shared" si="0"/>
        <v>404.18335358431511</v>
      </c>
      <c r="K8">
        <f t="shared" si="9"/>
        <v>404.18335358431511</v>
      </c>
      <c r="L8" t="str">
        <f t="shared" si="1"/>
        <v/>
      </c>
      <c r="M8" t="str">
        <f t="shared" si="2"/>
        <v/>
      </c>
      <c r="O8">
        <f>1.1*O3</f>
        <v>0.42909904110310931</v>
      </c>
    </row>
    <row r="9" spans="1:25">
      <c r="A9">
        <f t="shared" si="3"/>
        <v>7</v>
      </c>
      <c r="B9" s="17">
        <f>Edwards!B9</f>
        <v>43182</v>
      </c>
      <c r="C9" s="3">
        <f>10*12+(6*53.02)</f>
        <v>438.12</v>
      </c>
      <c r="D9" s="3">
        <v>423</v>
      </c>
      <c r="E9">
        <f t="shared" si="4"/>
        <v>1103.1502639421897</v>
      </c>
      <c r="F9">
        <f t="shared" si="5"/>
        <v>430.32792768203228</v>
      </c>
      <c r="G9">
        <f t="shared" si="6"/>
        <v>1051.5493619142319</v>
      </c>
      <c r="H9">
        <f t="shared" si="7"/>
        <v>451.21883692258211</v>
      </c>
      <c r="I9">
        <f t="shared" si="8"/>
        <v>413.19972133145745</v>
      </c>
      <c r="J9">
        <f t="shared" si="0"/>
        <v>396.10909075945017</v>
      </c>
      <c r="K9">
        <f t="shared" si="9"/>
        <v>413.19972133145745</v>
      </c>
      <c r="L9">
        <f t="shared" si="1"/>
        <v>-9.8002786685425463</v>
      </c>
      <c r="M9">
        <f t="shared" si="2"/>
        <v>2.3168507490644319</v>
      </c>
    </row>
    <row r="10" spans="1:25">
      <c r="A10">
        <f t="shared" si="3"/>
        <v>8</v>
      </c>
      <c r="B10" s="17">
        <f>Edwards!B10</f>
        <v>43183</v>
      </c>
      <c r="C10" s="3"/>
      <c r="D10" s="3"/>
      <c r="E10">
        <f t="shared" si="4"/>
        <v>974.68219084126076</v>
      </c>
      <c r="F10">
        <f t="shared" si="5"/>
        <v>380.21381224569342</v>
      </c>
      <c r="G10">
        <f t="shared" si="6"/>
        <v>903.27186096883554</v>
      </c>
      <c r="H10">
        <f t="shared" si="7"/>
        <v>387.59310146820991</v>
      </c>
      <c r="I10" t="str">
        <f t="shared" si="8"/>
        <v/>
      </c>
      <c r="J10">
        <f t="shared" si="0"/>
        <v>409.62071077748345</v>
      </c>
      <c r="K10">
        <f t="shared" si="9"/>
        <v>409.62071077748345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7">
        <f>Edwards!B11</f>
        <v>43184</v>
      </c>
      <c r="C11" s="3"/>
      <c r="D11" s="3"/>
      <c r="E11">
        <f t="shared" si="4"/>
        <v>861.17494977357387</v>
      </c>
      <c r="F11">
        <f t="shared" si="5"/>
        <v>335.9357683362353</v>
      </c>
      <c r="G11">
        <f t="shared" si="6"/>
        <v>775.90276250355521</v>
      </c>
      <c r="H11">
        <f t="shared" si="7"/>
        <v>332.93914174846714</v>
      </c>
      <c r="I11" t="str">
        <f t="shared" si="8"/>
        <v/>
      </c>
      <c r="J11">
        <f t="shared" si="0"/>
        <v>419.99662658776811</v>
      </c>
      <c r="K11">
        <f t="shared" si="9"/>
        <v>419.99662658776811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7">
        <f>Edwards!B12</f>
        <v>43185</v>
      </c>
      <c r="C12" s="3">
        <f>6*53.02</f>
        <v>318.12</v>
      </c>
      <c r="D12" s="3"/>
      <c r="E12">
        <f t="shared" si="4"/>
        <v>1079.0062674277588</v>
      </c>
      <c r="F12">
        <f t="shared" si="5"/>
        <v>420.90959517954218</v>
      </c>
      <c r="G12">
        <f t="shared" si="6"/>
        <v>984.61380200433291</v>
      </c>
      <c r="H12">
        <f t="shared" si="7"/>
        <v>422.49685145503747</v>
      </c>
      <c r="I12" t="str">
        <f t="shared" si="8"/>
        <v/>
      </c>
      <c r="J12">
        <f t="shared" si="0"/>
        <v>415.41274372450471</v>
      </c>
      <c r="K12">
        <f t="shared" si="9"/>
        <v>415.41274372450471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7">
        <f>Edwards!B13</f>
        <v>43186</v>
      </c>
      <c r="C13" s="3"/>
      <c r="D13" s="3"/>
      <c r="E13">
        <f t="shared" si="4"/>
        <v>953.34989896086608</v>
      </c>
      <c r="F13">
        <f t="shared" si="5"/>
        <v>371.89229770895793</v>
      </c>
      <c r="G13">
        <f t="shared" si="6"/>
        <v>845.77479049870306</v>
      </c>
      <c r="H13">
        <f t="shared" si="7"/>
        <v>362.9211628948641</v>
      </c>
      <c r="I13" t="str">
        <f t="shared" si="8"/>
        <v/>
      </c>
      <c r="J13">
        <f t="shared" si="0"/>
        <v>425.97113481409383</v>
      </c>
      <c r="K13">
        <f t="shared" si="9"/>
        <v>425.97113481409383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7">
        <f>Edwards!B14</f>
        <v>43187</v>
      </c>
      <c r="C14" s="3">
        <f>7*53.02</f>
        <v>371.14000000000004</v>
      </c>
      <c r="D14" s="3"/>
      <c r="E14">
        <f t="shared" si="4"/>
        <v>1213.4669236566731</v>
      </c>
      <c r="F14">
        <f t="shared" si="5"/>
        <v>473.36135759219849</v>
      </c>
      <c r="G14">
        <f t="shared" si="6"/>
        <v>1097.653273312796</v>
      </c>
      <c r="H14">
        <f t="shared" si="7"/>
        <v>471.00198171092791</v>
      </c>
      <c r="I14" t="str">
        <f t="shared" si="8"/>
        <v/>
      </c>
      <c r="J14">
        <f t="shared" si="0"/>
        <v>419.35937588127058</v>
      </c>
      <c r="K14">
        <f t="shared" si="9"/>
        <v>419.35937588127058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7">
        <f>Edwards!B15</f>
        <v>43188</v>
      </c>
      <c r="C15" s="3"/>
      <c r="D15" s="3"/>
      <c r="E15">
        <f t="shared" si="4"/>
        <v>1072.15185303629</v>
      </c>
      <c r="F15">
        <f t="shared" si="5"/>
        <v>418.23575641344888</v>
      </c>
      <c r="G15">
        <f t="shared" si="6"/>
        <v>942.87472447218477</v>
      </c>
      <c r="H15">
        <f t="shared" si="7"/>
        <v>404.5866527516755</v>
      </c>
      <c r="I15" t="str">
        <f t="shared" si="8"/>
        <v/>
      </c>
      <c r="J15">
        <f t="shared" si="0"/>
        <v>430.64910366177332</v>
      </c>
      <c r="K15">
        <f t="shared" si="9"/>
        <v>430.64910366177332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7">
        <f>Edwards!B16</f>
        <v>43189</v>
      </c>
      <c r="C16" s="3">
        <f>10*13+7*53.02</f>
        <v>501.14000000000004</v>
      </c>
      <c r="D16" s="3">
        <v>449</v>
      </c>
      <c r="E16">
        <f t="shared" si="4"/>
        <v>1448.4337198034266</v>
      </c>
      <c r="F16">
        <f t="shared" si="5"/>
        <v>565.01956388096369</v>
      </c>
      <c r="G16">
        <f t="shared" si="6"/>
        <v>1311.0612817590334</v>
      </c>
      <c r="H16">
        <f t="shared" si="7"/>
        <v>562.57515635085497</v>
      </c>
      <c r="I16">
        <f t="shared" si="8"/>
        <v>438.99338635978029</v>
      </c>
      <c r="J16">
        <f t="shared" si="0"/>
        <v>419.44440753010872</v>
      </c>
      <c r="K16">
        <f t="shared" si="9"/>
        <v>438.99338635978029</v>
      </c>
      <c r="L16">
        <f t="shared" si="1"/>
        <v>-10.006613640219712</v>
      </c>
      <c r="M16">
        <f t="shared" si="2"/>
        <v>2.2286444633006037</v>
      </c>
    </row>
    <row r="17" spans="1:13">
      <c r="A17">
        <f t="shared" si="3"/>
        <v>15</v>
      </c>
      <c r="B17" s="17">
        <f>Edwards!B17</f>
        <v>43190</v>
      </c>
      <c r="C17" s="3"/>
      <c r="D17" s="3"/>
      <c r="E17">
        <f t="shared" si="4"/>
        <v>1279.7554398992954</v>
      </c>
      <c r="F17">
        <f t="shared" si="5"/>
        <v>499.21984737025042</v>
      </c>
      <c r="G17">
        <f t="shared" si="6"/>
        <v>1126.1903689075323</v>
      </c>
      <c r="H17">
        <f t="shared" si="7"/>
        <v>483.24722244785841</v>
      </c>
      <c r="I17" t="str">
        <f t="shared" si="8"/>
        <v/>
      </c>
      <c r="J17">
        <f t="shared" si="0"/>
        <v>432.97262492239196</v>
      </c>
      <c r="K17">
        <f t="shared" si="9"/>
        <v>432.97262492239196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7">
        <f>Edwards!B18</f>
        <v>43191</v>
      </c>
      <c r="C18" s="3"/>
      <c r="D18" s="3"/>
      <c r="E18">
        <f t="shared" si="4"/>
        <v>1130.7206975091058</v>
      </c>
      <c r="F18">
        <f t="shared" si="5"/>
        <v>441.08287914236013</v>
      </c>
      <c r="G18">
        <f t="shared" si="6"/>
        <v>967.38784423441746</v>
      </c>
      <c r="H18">
        <f t="shared" si="7"/>
        <v>415.10520926368139</v>
      </c>
      <c r="I18" t="str">
        <f t="shared" si="8"/>
        <v/>
      </c>
      <c r="J18">
        <f t="shared" si="0"/>
        <v>442.97766987867868</v>
      </c>
      <c r="K18">
        <f t="shared" si="9"/>
        <v>442.97766987867868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7">
        <f>Edwards!B19</f>
        <v>43192</v>
      </c>
      <c r="C19" s="3">
        <f>6*53.02</f>
        <v>318.12</v>
      </c>
      <c r="D19" s="3"/>
      <c r="E19">
        <f t="shared" si="4"/>
        <v>1317.1618918446534</v>
      </c>
      <c r="F19">
        <f t="shared" si="5"/>
        <v>513.81173160736193</v>
      </c>
      <c r="G19">
        <f t="shared" si="6"/>
        <v>1149.0978408781191</v>
      </c>
      <c r="H19">
        <f t="shared" si="7"/>
        <v>493.07679701066235</v>
      </c>
      <c r="I19" t="str">
        <f t="shared" si="8"/>
        <v/>
      </c>
      <c r="J19">
        <f t="shared" si="0"/>
        <v>437.73493459669959</v>
      </c>
      <c r="K19">
        <f t="shared" si="9"/>
        <v>437.73493459669959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7">
        <f>Edwards!B20</f>
        <v>43193</v>
      </c>
      <c r="C20" s="3"/>
      <c r="D20" s="3"/>
      <c r="E20">
        <f t="shared" si="4"/>
        <v>1163.7709570480097</v>
      </c>
      <c r="F20">
        <f t="shared" si="5"/>
        <v>453.97545612086248</v>
      </c>
      <c r="G20">
        <f t="shared" si="6"/>
        <v>987.06516570537201</v>
      </c>
      <c r="H20">
        <f t="shared" si="7"/>
        <v>423.54872930130762</v>
      </c>
      <c r="I20" t="str">
        <f t="shared" si="8"/>
        <v/>
      </c>
      <c r="J20">
        <f t="shared" si="0"/>
        <v>447.4267268195548</v>
      </c>
      <c r="K20">
        <f t="shared" si="9"/>
        <v>447.4267268195548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7">
        <f>Edwards!B21</f>
        <v>43194</v>
      </c>
      <c r="C21" s="3">
        <f>6*53.02</f>
        <v>318.12</v>
      </c>
      <c r="D21" s="3"/>
      <c r="E21">
        <f t="shared" si="4"/>
        <v>1346.3632621639913</v>
      </c>
      <c r="F21">
        <f t="shared" si="5"/>
        <v>525.2028952463844</v>
      </c>
      <c r="G21">
        <f t="shared" si="6"/>
        <v>1166.0004908417836</v>
      </c>
      <c r="H21">
        <f t="shared" si="7"/>
        <v>500.32970812805439</v>
      </c>
      <c r="I21" t="str">
        <f t="shared" si="8"/>
        <v/>
      </c>
      <c r="J21">
        <f t="shared" si="0"/>
        <v>441.87318711833001</v>
      </c>
      <c r="K21">
        <f t="shared" si="9"/>
        <v>441.87318711833001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7">
        <f>Edwards!B22</f>
        <v>43195</v>
      </c>
      <c r="C22" s="3"/>
      <c r="D22" s="3"/>
      <c r="E22">
        <f t="shared" si="4"/>
        <v>1189.5716630159418</v>
      </c>
      <c r="F22">
        <f t="shared" si="5"/>
        <v>464.04005447597422</v>
      </c>
      <c r="G22">
        <f t="shared" si="6"/>
        <v>1001.5843967000928</v>
      </c>
      <c r="H22">
        <f t="shared" si="7"/>
        <v>429.77891759272762</v>
      </c>
      <c r="I22" t="str">
        <f t="shared" si="8"/>
        <v/>
      </c>
      <c r="J22">
        <f t="shared" si="0"/>
        <v>451.26113688324659</v>
      </c>
      <c r="K22">
        <f t="shared" si="9"/>
        <v>451.26113688324659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7">
        <f>Edwards!B23</f>
        <v>43196</v>
      </c>
      <c r="C23" s="3">
        <f>10*13+7*53.02</f>
        <v>501.14000000000004</v>
      </c>
      <c r="D23" s="3"/>
      <c r="E23">
        <f t="shared" si="4"/>
        <v>1552.1793303335339</v>
      </c>
      <c r="F23">
        <f t="shared" si="5"/>
        <v>605.48969296925975</v>
      </c>
      <c r="G23">
        <f t="shared" si="6"/>
        <v>1361.4923854341248</v>
      </c>
      <c r="H23">
        <f t="shared" si="7"/>
        <v>584.21509525355475</v>
      </c>
      <c r="I23" t="str">
        <f t="shared" si="8"/>
        <v/>
      </c>
      <c r="J23">
        <f t="shared" si="0"/>
        <v>438.274597715705</v>
      </c>
      <c r="K23">
        <f t="shared" si="9"/>
        <v>438.274597715705</v>
      </c>
      <c r="L23" t="str">
        <f t="shared" si="1"/>
        <v/>
      </c>
      <c r="M23" t="str">
        <f t="shared" si="2"/>
        <v/>
      </c>
    </row>
    <row r="24" spans="1:13">
      <c r="A24">
        <f t="shared" si="3"/>
        <v>22</v>
      </c>
      <c r="B24" s="17">
        <f>Edwards!B24</f>
        <v>43197</v>
      </c>
      <c r="C24" s="3"/>
      <c r="D24" s="3"/>
      <c r="E24">
        <f t="shared" si="4"/>
        <v>1371.4192886666365</v>
      </c>
      <c r="F24">
        <f t="shared" si="5"/>
        <v>534.97700156105634</v>
      </c>
      <c r="G24">
        <f t="shared" si="6"/>
        <v>1169.510253372478</v>
      </c>
      <c r="H24">
        <f t="shared" si="7"/>
        <v>501.83574391137842</v>
      </c>
      <c r="I24" t="str">
        <f t="shared" si="8"/>
        <v/>
      </c>
      <c r="J24">
        <f t="shared" si="0"/>
        <v>450.14125764967793</v>
      </c>
      <c r="K24">
        <f t="shared" si="9"/>
        <v>450.14125764967793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7">
        <f>Edwards!B25</f>
        <v>43198</v>
      </c>
      <c r="C25" s="3"/>
      <c r="D25" s="3"/>
      <c r="E25">
        <f t="shared" si="4"/>
        <v>1211.7097738460134</v>
      </c>
      <c r="F25">
        <f t="shared" si="5"/>
        <v>472.67591095689977</v>
      </c>
      <c r="G25">
        <f t="shared" si="6"/>
        <v>1004.5992525380422</v>
      </c>
      <c r="H25">
        <f t="shared" si="7"/>
        <v>431.07258938214545</v>
      </c>
      <c r="I25" t="str">
        <f t="shared" si="8"/>
        <v/>
      </c>
      <c r="J25">
        <f t="shared" si="0"/>
        <v>458.60332157475432</v>
      </c>
      <c r="K25">
        <f t="shared" si="9"/>
        <v>458.60332157475432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7">
        <f>Edwards!B26</f>
        <v>43199</v>
      </c>
      <c r="C26" s="3">
        <f>5*53.02</f>
        <v>265.10000000000002</v>
      </c>
      <c r="D26" s="3"/>
      <c r="E26">
        <f t="shared" si="4"/>
        <v>1335.6993332363404</v>
      </c>
      <c r="F26">
        <f t="shared" si="5"/>
        <v>521.0430028125237</v>
      </c>
      <c r="G26">
        <f t="shared" si="6"/>
        <v>1128.0421206780698</v>
      </c>
      <c r="H26">
        <f t="shared" si="7"/>
        <v>484.04180738170334</v>
      </c>
      <c r="I26" t="str">
        <f t="shared" si="8"/>
        <v/>
      </c>
      <c r="J26">
        <f t="shared" si="0"/>
        <v>454.00119543082036</v>
      </c>
      <c r="K26">
        <f t="shared" si="9"/>
        <v>454.00119543082036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7">
        <f>Edwards!B27</f>
        <v>43200</v>
      </c>
      <c r="C27" s="3"/>
      <c r="D27" s="3"/>
      <c r="E27">
        <f t="shared" si="4"/>
        <v>1180.1496087864168</v>
      </c>
      <c r="F27">
        <f t="shared" si="5"/>
        <v>460.36460498950998</v>
      </c>
      <c r="G27">
        <f t="shared" si="6"/>
        <v>968.97848308448624</v>
      </c>
      <c r="H27">
        <f t="shared" si="7"/>
        <v>415.78775089024413</v>
      </c>
      <c r="I27" t="str">
        <f t="shared" si="8"/>
        <v/>
      </c>
      <c r="J27">
        <f t="shared" si="0"/>
        <v>461.57685409926586</v>
      </c>
      <c r="K27">
        <f t="shared" si="9"/>
        <v>461.57685409926586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7">
        <f>Edwards!B28</f>
        <v>43201</v>
      </c>
      <c r="C28" s="3">
        <f>5*53.02</f>
        <v>265.10000000000002</v>
      </c>
      <c r="D28" s="3"/>
      <c r="E28">
        <f t="shared" si="4"/>
        <v>1307.8145274858775</v>
      </c>
      <c r="F28">
        <f t="shared" si="5"/>
        <v>510.1654178953691</v>
      </c>
      <c r="G28">
        <f t="shared" si="6"/>
        <v>1097.4441859744782</v>
      </c>
      <c r="H28">
        <f t="shared" si="7"/>
        <v>470.91226253175472</v>
      </c>
      <c r="I28" t="str">
        <f t="shared" si="8"/>
        <v/>
      </c>
      <c r="J28">
        <f t="shared" si="0"/>
        <v>456.25315536361433</v>
      </c>
      <c r="K28">
        <f t="shared" si="9"/>
        <v>456.25315536361433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7">
        <f>Edwards!B29</f>
        <v>43202</v>
      </c>
      <c r="C29" s="3"/>
      <c r="D29" s="3"/>
      <c r="E29">
        <f t="shared" si="4"/>
        <v>1155.5121460141934</v>
      </c>
      <c r="F29">
        <f t="shared" si="5"/>
        <v>450.75377621607851</v>
      </c>
      <c r="G29">
        <f t="shared" si="6"/>
        <v>942.6951202462418</v>
      </c>
      <c r="H29">
        <f t="shared" si="7"/>
        <v>404.50958474814513</v>
      </c>
      <c r="I29" t="str">
        <f t="shared" si="8"/>
        <v/>
      </c>
      <c r="J29">
        <f t="shared" si="0"/>
        <v>463.24419146793332</v>
      </c>
      <c r="K29">
        <f t="shared" si="9"/>
        <v>463.24419146793332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7">
        <f>Edwards!B30</f>
        <v>43203</v>
      </c>
      <c r="C30" s="3"/>
      <c r="D30" s="3"/>
      <c r="E30">
        <f t="shared" si="4"/>
        <v>1020.9462362779457</v>
      </c>
      <c r="F30">
        <f t="shared" si="5"/>
        <v>398.26095545881356</v>
      </c>
      <c r="G30">
        <f t="shared" si="6"/>
        <v>809.76700327313324</v>
      </c>
      <c r="H30">
        <f t="shared" si="7"/>
        <v>347.47025544292973</v>
      </c>
      <c r="I30" t="str">
        <f t="shared" si="8"/>
        <v/>
      </c>
      <c r="J30">
        <f t="shared" si="0"/>
        <v>467.79070001588383</v>
      </c>
      <c r="K30">
        <f t="shared" si="9"/>
        <v>467.79070001588383</v>
      </c>
      <c r="L30" t="str">
        <f t="shared" si="1"/>
        <v/>
      </c>
      <c r="M30" t="str">
        <f t="shared" si="2"/>
        <v/>
      </c>
    </row>
    <row r="31" spans="1:13">
      <c r="A31">
        <f t="shared" si="3"/>
        <v>29</v>
      </c>
      <c r="B31" s="17">
        <f>Edwards!B31</f>
        <v>43204</v>
      </c>
      <c r="C31" s="3"/>
      <c r="D31" s="3"/>
      <c r="E31">
        <f t="shared" si="4"/>
        <v>902.05128606004257</v>
      </c>
      <c r="F31">
        <f t="shared" si="5"/>
        <v>351.88121988562801</v>
      </c>
      <c r="G31">
        <f t="shared" si="6"/>
        <v>695.58289367051032</v>
      </c>
      <c r="H31">
        <f t="shared" si="7"/>
        <v>298.47396197730882</v>
      </c>
      <c r="I31" t="str">
        <f t="shared" si="8"/>
        <v/>
      </c>
      <c r="J31">
        <f t="shared" si="0"/>
        <v>470.40725790831925</v>
      </c>
      <c r="K31">
        <f t="shared" si="9"/>
        <v>470.40725790831925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7">
        <f>Edwards!B32</f>
        <v>43205</v>
      </c>
      <c r="C32" s="3"/>
      <c r="D32" s="3"/>
      <c r="E32">
        <f t="shared" si="4"/>
        <v>797.00232369636103</v>
      </c>
      <c r="F32">
        <f t="shared" si="5"/>
        <v>310.90266623187131</v>
      </c>
      <c r="G32">
        <f t="shared" si="6"/>
        <v>597.49972524361237</v>
      </c>
      <c r="H32">
        <f t="shared" si="7"/>
        <v>256.38656714621732</v>
      </c>
      <c r="I32" t="str">
        <f t="shared" si="8"/>
        <v/>
      </c>
      <c r="J32">
        <f t="shared" si="0"/>
        <v>471.51609908565399</v>
      </c>
      <c r="K32">
        <f t="shared" si="9"/>
        <v>471.51609908565399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7">
        <f>Edwards!B33</f>
        <v>43206</v>
      </c>
      <c r="C33" s="3">
        <f>7*53.02</f>
        <v>371.14000000000004</v>
      </c>
      <c r="D33" s="3"/>
      <c r="E33">
        <f t="shared" si="4"/>
        <v>1075.3269057710295</v>
      </c>
      <c r="F33">
        <f t="shared" si="5"/>
        <v>419.47431285338388</v>
      </c>
      <c r="G33">
        <f t="shared" si="6"/>
        <v>884.3871268554542</v>
      </c>
      <c r="H33">
        <f t="shared" si="7"/>
        <v>379.48967991630076</v>
      </c>
      <c r="I33" t="str">
        <f t="shared" si="8"/>
        <v/>
      </c>
      <c r="J33">
        <f t="shared" si="0"/>
        <v>456.98463293708318</v>
      </c>
      <c r="K33">
        <f t="shared" si="9"/>
        <v>456.98463293708318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7">
        <f>Edwards!B34</f>
        <v>43207</v>
      </c>
      <c r="C34" s="3"/>
      <c r="D34" s="3"/>
      <c r="E34">
        <f t="shared" si="4"/>
        <v>950.0990197309934</v>
      </c>
      <c r="F34">
        <f t="shared" si="5"/>
        <v>370.62416210870305</v>
      </c>
      <c r="G34">
        <f t="shared" si="6"/>
        <v>759.68093826561051</v>
      </c>
      <c r="H34">
        <f t="shared" si="7"/>
        <v>325.97837230623821</v>
      </c>
      <c r="I34" t="str">
        <f t="shared" si="8"/>
        <v/>
      </c>
      <c r="J34">
        <f t="shared" si="0"/>
        <v>461.64578980246489</v>
      </c>
      <c r="K34">
        <f t="shared" si="9"/>
        <v>461.64578980246489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7">
        <f>Edwards!B35</f>
        <v>43208</v>
      </c>
      <c r="C35" s="3">
        <f>6*53.02</f>
        <v>318.12</v>
      </c>
      <c r="D35" s="3"/>
      <c r="E35">
        <f t="shared" si="4"/>
        <v>1157.5746276572056</v>
      </c>
      <c r="F35">
        <f t="shared" si="5"/>
        <v>451.55832975726878</v>
      </c>
      <c r="G35">
        <f t="shared" si="6"/>
        <v>970.67939445446393</v>
      </c>
      <c r="H35">
        <f t="shared" si="7"/>
        <v>416.51761035083342</v>
      </c>
      <c r="I35" t="str">
        <f t="shared" si="8"/>
        <v/>
      </c>
      <c r="J35">
        <f t="shared" si="0"/>
        <v>452.04071940643536</v>
      </c>
      <c r="K35">
        <f t="shared" si="9"/>
        <v>452.04071940643536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7">
        <f>Edwards!B36</f>
        <v>43209</v>
      </c>
      <c r="C36" s="3"/>
      <c r="D36" s="3"/>
      <c r="E36">
        <f t="shared" si="4"/>
        <v>1022.7685302954417</v>
      </c>
      <c r="F36">
        <f t="shared" si="5"/>
        <v>398.97181420019126</v>
      </c>
      <c r="G36">
        <f t="shared" si="6"/>
        <v>833.80525421734785</v>
      </c>
      <c r="H36">
        <f t="shared" si="7"/>
        <v>357.78504619412831</v>
      </c>
      <c r="I36" t="str">
        <f t="shared" si="8"/>
        <v/>
      </c>
      <c r="J36">
        <f t="shared" si="0"/>
        <v>458.18676800606295</v>
      </c>
      <c r="K36">
        <f t="shared" si="9"/>
        <v>458.18676800606295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7">
        <f>Edwards!B37</f>
        <v>43210</v>
      </c>
      <c r="C37" s="3">
        <f>10*14+5*53.02</f>
        <v>405.1</v>
      </c>
      <c r="D37" s="3">
        <v>461</v>
      </c>
      <c r="E37">
        <f t="shared" si="4"/>
        <v>1308.7613636563465</v>
      </c>
      <c r="F37">
        <f t="shared" si="5"/>
        <v>510.53476925248725</v>
      </c>
      <c r="G37">
        <f t="shared" si="6"/>
        <v>1121.3315445577025</v>
      </c>
      <c r="H37">
        <f t="shared" si="7"/>
        <v>481.16230551352612</v>
      </c>
      <c r="I37">
        <f t="shared" si="8"/>
        <v>462.1750165663147</v>
      </c>
      <c r="J37">
        <f t="shared" si="0"/>
        <v>446.37246373896107</v>
      </c>
      <c r="K37">
        <f t="shared" si="9"/>
        <v>462.1750165663147</v>
      </c>
      <c r="L37">
        <f t="shared" si="1"/>
        <v>1.1750165663146959</v>
      </c>
      <c r="M37">
        <f t="shared" si="2"/>
        <v>0.25488428770383859</v>
      </c>
    </row>
    <row r="38" spans="1:13">
      <c r="A38">
        <f t="shared" si="3"/>
        <v>36</v>
      </c>
      <c r="B38" s="17">
        <f>Edwards!B38</f>
        <v>43211</v>
      </c>
      <c r="C38" s="3"/>
      <c r="D38" s="3"/>
      <c r="E38">
        <f t="shared" si="4"/>
        <v>1156.3487177697966</v>
      </c>
      <c r="F38">
        <f t="shared" si="5"/>
        <v>451.08011452348148</v>
      </c>
      <c r="G38">
        <f t="shared" si="6"/>
        <v>963.2141558926719</v>
      </c>
      <c r="H38">
        <f t="shared" si="7"/>
        <v>413.31428354259924</v>
      </c>
      <c r="I38" t="str">
        <f t="shared" si="8"/>
        <v/>
      </c>
      <c r="J38">
        <f t="shared" si="0"/>
        <v>454.76583098088224</v>
      </c>
      <c r="K38">
        <f t="shared" si="9"/>
        <v>454.76583098088224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7">
        <f>Edwards!B39</f>
        <v>43212</v>
      </c>
      <c r="C39" s="3"/>
      <c r="D39" s="3"/>
      <c r="E39">
        <f t="shared" si="4"/>
        <v>1021.6853845319953</v>
      </c>
      <c r="F39">
        <f t="shared" si="5"/>
        <v>398.54928982885514</v>
      </c>
      <c r="G39">
        <f t="shared" si="6"/>
        <v>827.39267847671772</v>
      </c>
      <c r="H39">
        <f t="shared" si="7"/>
        <v>355.03341600712707</v>
      </c>
      <c r="I39" t="str">
        <f t="shared" si="8"/>
        <v/>
      </c>
      <c r="J39">
        <f t="shared" si="0"/>
        <v>460.51587382172801</v>
      </c>
      <c r="K39">
        <f t="shared" si="9"/>
        <v>460.51587382172801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7">
        <f>Edwards!B40</f>
        <v>43213</v>
      </c>
      <c r="C40" s="3">
        <f>5*53.02</f>
        <v>265.10000000000002</v>
      </c>
      <c r="D40" s="3"/>
      <c r="E40">
        <f t="shared" si="4"/>
        <v>1167.8043563290366</v>
      </c>
      <c r="F40">
        <f t="shared" si="5"/>
        <v>455.54884499711216</v>
      </c>
      <c r="G40">
        <f t="shared" si="6"/>
        <v>975.82319712996184</v>
      </c>
      <c r="H40">
        <f t="shared" si="7"/>
        <v>418.72481121525345</v>
      </c>
      <c r="I40" t="str">
        <f t="shared" si="8"/>
        <v/>
      </c>
      <c r="J40">
        <f t="shared" si="0"/>
        <v>453.8240337818587</v>
      </c>
      <c r="K40">
        <f t="shared" si="9"/>
        <v>453.8240337818587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7">
        <f>Edwards!B41</f>
        <v>43214</v>
      </c>
      <c r="C41" s="3"/>
      <c r="D41" s="3"/>
      <c r="E41">
        <f t="shared" si="4"/>
        <v>1031.8069493390458</v>
      </c>
      <c r="F41">
        <f t="shared" si="5"/>
        <v>402.49761142264452</v>
      </c>
      <c r="G41">
        <f t="shared" si="6"/>
        <v>838.22373649068163</v>
      </c>
      <c r="H41">
        <f t="shared" si="7"/>
        <v>359.68101275979421</v>
      </c>
      <c r="I41" t="str">
        <f t="shared" si="8"/>
        <v/>
      </c>
      <c r="J41">
        <f t="shared" si="0"/>
        <v>459.81659866285025</v>
      </c>
      <c r="K41">
        <f t="shared" si="9"/>
        <v>459.81659866285025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7">
        <f>Edwards!B42</f>
        <v>43215</v>
      </c>
      <c r="C42" s="3">
        <f>5*53.02</f>
        <v>265.10000000000002</v>
      </c>
      <c r="D42" s="3"/>
      <c r="E42">
        <f t="shared" si="4"/>
        <v>1176.7472078002618</v>
      </c>
      <c r="F42">
        <f t="shared" si="5"/>
        <v>459.03736226168508</v>
      </c>
      <c r="G42">
        <f t="shared" si="6"/>
        <v>985.12698284167107</v>
      </c>
      <c r="H42">
        <f t="shared" si="7"/>
        <v>422.71705686710976</v>
      </c>
      <c r="I42" t="str">
        <f t="shared" si="8"/>
        <v/>
      </c>
      <c r="J42">
        <f t="shared" si="0"/>
        <v>453.32030539457531</v>
      </c>
      <c r="K42">
        <f t="shared" si="9"/>
        <v>453.32030539457531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7">
        <f>Edwards!B43</f>
        <v>43216</v>
      </c>
      <c r="C43" s="3"/>
      <c r="D43" s="3"/>
      <c r="E43">
        <f t="shared" si="4"/>
        <v>1039.7083552936551</v>
      </c>
      <c r="F43">
        <f t="shared" si="5"/>
        <v>405.5798711667257</v>
      </c>
      <c r="G43">
        <f t="shared" si="6"/>
        <v>846.21560842579697</v>
      </c>
      <c r="H43">
        <f t="shared" si="7"/>
        <v>363.1103174505721</v>
      </c>
      <c r="I43" t="str">
        <f t="shared" si="8"/>
        <v/>
      </c>
      <c r="J43">
        <f t="shared" si="0"/>
        <v>459.46955371615365</v>
      </c>
      <c r="K43">
        <f t="shared" si="9"/>
        <v>459.46955371615365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7">
        <f>Edwards!B44</f>
        <v>43217</v>
      </c>
      <c r="C44" s="3">
        <f>10*14+6*53.02</f>
        <v>458.12</v>
      </c>
      <c r="D44" s="3">
        <v>457</v>
      </c>
      <c r="E44">
        <f t="shared" si="4"/>
        <v>1376.7484504453421</v>
      </c>
      <c r="F44">
        <f t="shared" si="5"/>
        <v>537.05585447844351</v>
      </c>
      <c r="G44">
        <f t="shared" si="6"/>
        <v>1185.0119321221453</v>
      </c>
      <c r="H44">
        <f t="shared" si="7"/>
        <v>508.48749960550902</v>
      </c>
      <c r="I44">
        <f t="shared" si="8"/>
        <v>463.43916578694888</v>
      </c>
      <c r="J44">
        <f t="shared" si="0"/>
        <v>445.56835487293449</v>
      </c>
      <c r="K44">
        <f t="shared" si="9"/>
        <v>463.43916578694888</v>
      </c>
      <c r="L44">
        <f t="shared" si="1"/>
        <v>6.4391657869488768</v>
      </c>
      <c r="M44">
        <f t="shared" si="2"/>
        <v>1.4090078308422049</v>
      </c>
    </row>
    <row r="45" spans="1:13">
      <c r="A45">
        <f t="shared" si="3"/>
        <v>43</v>
      </c>
      <c r="B45" s="17">
        <f>Edwards!B45</f>
        <v>43218</v>
      </c>
      <c r="C45" s="3"/>
      <c r="D45" s="3"/>
      <c r="E45">
        <f t="shared" si="4"/>
        <v>1216.4183246641535</v>
      </c>
      <c r="F45">
        <f t="shared" si="5"/>
        <v>474.51266972148994</v>
      </c>
      <c r="G45">
        <f t="shared" si="6"/>
        <v>1017.9150613050823</v>
      </c>
      <c r="H45">
        <f t="shared" si="7"/>
        <v>436.78639033354335</v>
      </c>
      <c r="I45" t="str">
        <f t="shared" si="8"/>
        <v/>
      </c>
      <c r="J45">
        <f t="shared" si="0"/>
        <v>454.72627938794659</v>
      </c>
      <c r="K45">
        <f t="shared" si="9"/>
        <v>454.72627938794659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7">
        <f>Edwards!B46</f>
        <v>43219</v>
      </c>
      <c r="C46" s="3"/>
      <c r="D46" s="3"/>
      <c r="E46">
        <f t="shared" si="4"/>
        <v>1074.7595467422609</v>
      </c>
      <c r="F46">
        <f t="shared" si="5"/>
        <v>419.25299174865137</v>
      </c>
      <c r="G46">
        <f t="shared" si="6"/>
        <v>874.38028592350759</v>
      </c>
      <c r="H46">
        <f t="shared" si="7"/>
        <v>375.19575393420263</v>
      </c>
      <c r="I46" t="str">
        <f t="shared" si="8"/>
        <v/>
      </c>
      <c r="J46">
        <f t="shared" si="0"/>
        <v>461.05723781444868</v>
      </c>
      <c r="K46">
        <f t="shared" si="9"/>
        <v>461.05723781444868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7">
        <f>Edwards!B47</f>
        <v>43220</v>
      </c>
      <c r="C47" s="3">
        <f>6*53.02</f>
        <v>318.12</v>
      </c>
      <c r="D47" s="3"/>
      <c r="E47">
        <f t="shared" si="4"/>
        <v>1267.7177328626228</v>
      </c>
      <c r="F47">
        <f t="shared" si="5"/>
        <v>494.52405778250824</v>
      </c>
      <c r="G47">
        <f t="shared" si="6"/>
        <v>1069.2051479409756</v>
      </c>
      <c r="H47">
        <f t="shared" si="7"/>
        <v>458.7949180125263</v>
      </c>
      <c r="I47" t="str">
        <f t="shared" si="8"/>
        <v/>
      </c>
      <c r="J47">
        <f t="shared" si="0"/>
        <v>452.72913976998188</v>
      </c>
      <c r="K47">
        <f t="shared" si="9"/>
        <v>452.72913976998188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7">
        <f>Edwards!B48</f>
        <v>43221</v>
      </c>
      <c r="C48" s="3"/>
      <c r="D48" s="3"/>
      <c r="E48">
        <f t="shared" si="4"/>
        <v>1120.0848493833203</v>
      </c>
      <c r="F48">
        <f t="shared" si="5"/>
        <v>436.93394074954847</v>
      </c>
      <c r="G48">
        <f t="shared" si="6"/>
        <v>918.43802936649672</v>
      </c>
      <c r="H48">
        <f t="shared" si="7"/>
        <v>394.10088998753088</v>
      </c>
      <c r="I48" t="str">
        <f t="shared" si="8"/>
        <v/>
      </c>
      <c r="J48">
        <f t="shared" si="0"/>
        <v>459.83305076201759</v>
      </c>
      <c r="K48">
        <f t="shared" si="9"/>
        <v>459.83305076201759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7">
        <f>Edwards!B49</f>
        <v>43222</v>
      </c>
      <c r="C49" s="3">
        <f>5*53.02</f>
        <v>265.10000000000002</v>
      </c>
      <c r="D49" s="3"/>
      <c r="E49">
        <f t="shared" si="4"/>
        <v>1254.7446482491619</v>
      </c>
      <c r="F49">
        <f t="shared" si="5"/>
        <v>489.46338672088501</v>
      </c>
      <c r="G49">
        <f t="shared" si="6"/>
        <v>1054.0303707628427</v>
      </c>
      <c r="H49">
        <f t="shared" si="7"/>
        <v>452.28343547364483</v>
      </c>
      <c r="I49" t="str">
        <f t="shared" si="8"/>
        <v/>
      </c>
      <c r="J49">
        <f t="shared" si="0"/>
        <v>454.17995124724013</v>
      </c>
      <c r="K49">
        <f t="shared" si="9"/>
        <v>454.17995124724013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7">
        <f>Edwards!B50</f>
        <v>43223</v>
      </c>
      <c r="C50" s="3"/>
      <c r="D50" s="3"/>
      <c r="E50">
        <f t="shared" si="4"/>
        <v>1108.6225536777192</v>
      </c>
      <c r="F50">
        <f t="shared" si="5"/>
        <v>432.4626133894451</v>
      </c>
      <c r="G50">
        <f t="shared" si="6"/>
        <v>905.40302623879995</v>
      </c>
      <c r="H50">
        <f t="shared" si="7"/>
        <v>388.50758247046417</v>
      </c>
      <c r="I50" t="str">
        <f t="shared" si="8"/>
        <v/>
      </c>
      <c r="J50">
        <f t="shared" si="0"/>
        <v>460.95503091898092</v>
      </c>
      <c r="K50">
        <f t="shared" si="9"/>
        <v>460.95503091898092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7">
        <f>Edwards!B51</f>
        <v>43224</v>
      </c>
      <c r="C51" s="3">
        <f>10*13+6*53.02</f>
        <v>448.12</v>
      </c>
      <c r="D51" s="3">
        <v>442</v>
      </c>
      <c r="E51">
        <f t="shared" si="4"/>
        <v>1427.6372015580091</v>
      </c>
      <c r="F51">
        <f t="shared" si="5"/>
        <v>556.90704930151639</v>
      </c>
      <c r="G51">
        <f t="shared" si="6"/>
        <v>1225.8534151473157</v>
      </c>
      <c r="H51">
        <f t="shared" si="7"/>
        <v>526.01254135463216</v>
      </c>
      <c r="I51">
        <f t="shared" si="8"/>
        <v>465.37522868989504</v>
      </c>
      <c r="J51">
        <f t="shared" si="0"/>
        <v>447.89450794688423</v>
      </c>
      <c r="K51">
        <f t="shared" si="9"/>
        <v>465.37522868989504</v>
      </c>
      <c r="L51">
        <f t="shared" si="1"/>
        <v>23.375228689895039</v>
      </c>
      <c r="M51">
        <f t="shared" si="2"/>
        <v>5.2885132782567963</v>
      </c>
    </row>
    <row r="52" spans="1:13">
      <c r="A52">
        <f t="shared" si="3"/>
        <v>50</v>
      </c>
      <c r="B52" s="17">
        <f>Edwards!B52</f>
        <v>43225</v>
      </c>
      <c r="C52" s="3"/>
      <c r="D52" s="3"/>
      <c r="E52">
        <f t="shared" si="4"/>
        <v>1261.3807935543111</v>
      </c>
      <c r="F52">
        <f t="shared" si="5"/>
        <v>492.05208089093998</v>
      </c>
      <c r="G52">
        <f t="shared" si="6"/>
        <v>1052.9975440805144</v>
      </c>
      <c r="H52">
        <f t="shared" si="7"/>
        <v>451.84025052082967</v>
      </c>
      <c r="I52" t="str">
        <f t="shared" si="8"/>
        <v/>
      </c>
      <c r="J52">
        <f t="shared" si="0"/>
        <v>457.21183037011036</v>
      </c>
      <c r="K52">
        <f t="shared" si="9"/>
        <v>457.21183037011036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7">
        <f>Edwards!B53</f>
        <v>43226</v>
      </c>
      <c r="C53" s="3"/>
      <c r="D53" s="3"/>
      <c r="E53">
        <f t="shared" si="4"/>
        <v>1114.4858824155917</v>
      </c>
      <c r="F53">
        <f t="shared" si="5"/>
        <v>434.74983951589365</v>
      </c>
      <c r="G53">
        <f t="shared" si="6"/>
        <v>904.51583699862329</v>
      </c>
      <c r="H53">
        <f t="shared" si="7"/>
        <v>388.12689040637122</v>
      </c>
      <c r="I53" t="str">
        <f t="shared" si="8"/>
        <v/>
      </c>
      <c r="J53">
        <f t="shared" si="0"/>
        <v>463.62294910952244</v>
      </c>
      <c r="K53">
        <f t="shared" si="9"/>
        <v>463.62294910952244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7">
        <f>Edwards!B54</f>
        <v>43227</v>
      </c>
      <c r="C54" s="3">
        <f>5*53.02</f>
        <v>265.10000000000002</v>
      </c>
      <c r="D54" s="3"/>
      <c r="E54">
        <f t="shared" si="4"/>
        <v>1249.7977125787195</v>
      </c>
      <c r="F54">
        <f t="shared" si="5"/>
        <v>487.53363640035263</v>
      </c>
      <c r="G54">
        <f t="shared" si="6"/>
        <v>1042.0713272177991</v>
      </c>
      <c r="H54">
        <f t="shared" si="7"/>
        <v>447.15182119613911</v>
      </c>
      <c r="I54" t="str">
        <f t="shared" si="8"/>
        <v/>
      </c>
      <c r="J54">
        <f t="shared" si="0"/>
        <v>457.38181520421352</v>
      </c>
      <c r="K54">
        <f t="shared" si="9"/>
        <v>457.38181520421352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7">
        <f>Edwards!B55</f>
        <v>43228</v>
      </c>
      <c r="C55" s="3"/>
      <c r="D55" s="3"/>
      <c r="E55">
        <f t="shared" si="4"/>
        <v>1104.2517165807067</v>
      </c>
      <c r="F55">
        <f t="shared" si="5"/>
        <v>430.75759338294876</v>
      </c>
      <c r="G55">
        <f t="shared" si="6"/>
        <v>895.13031065398468</v>
      </c>
      <c r="H55">
        <f t="shared" si="7"/>
        <v>384.09956992621341</v>
      </c>
      <c r="I55" t="str">
        <f t="shared" si="8"/>
        <v/>
      </c>
      <c r="J55">
        <f t="shared" si="0"/>
        <v>463.65802345673529</v>
      </c>
      <c r="K55">
        <f t="shared" si="9"/>
        <v>463.65802345673529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7">
        <f>Edwards!B56</f>
        <v>43229</v>
      </c>
      <c r="C56" s="3">
        <f>6*53.02</f>
        <v>318.12</v>
      </c>
      <c r="D56" s="3"/>
      <c r="E56">
        <f t="shared" si="4"/>
        <v>1293.7753731047369</v>
      </c>
      <c r="F56">
        <f t="shared" si="5"/>
        <v>504.6888836382364</v>
      </c>
      <c r="G56">
        <f t="shared" si="6"/>
        <v>1087.0292407817794</v>
      </c>
      <c r="H56">
        <f t="shared" si="7"/>
        <v>466.44321939724398</v>
      </c>
      <c r="I56" t="str">
        <f t="shared" si="8"/>
        <v/>
      </c>
      <c r="J56">
        <f t="shared" si="0"/>
        <v>455.24566424099237</v>
      </c>
      <c r="K56">
        <f t="shared" si="9"/>
        <v>455.24566424099237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7">
        <f>Edwards!B57</f>
        <v>43230</v>
      </c>
      <c r="C57" s="3"/>
      <c r="D57" s="3"/>
      <c r="E57">
        <f t="shared" si="4"/>
        <v>1143.1079303809856</v>
      </c>
      <c r="F57">
        <f t="shared" si="5"/>
        <v>445.91501527621887</v>
      </c>
      <c r="G57">
        <f t="shared" si="6"/>
        <v>933.74877187038237</v>
      </c>
      <c r="H57">
        <f t="shared" si="7"/>
        <v>400.67071511913309</v>
      </c>
      <c r="I57" t="str">
        <f t="shared" si="8"/>
        <v/>
      </c>
      <c r="J57">
        <f t="shared" si="0"/>
        <v>462.24430015708572</v>
      </c>
      <c r="K57">
        <f t="shared" si="9"/>
        <v>462.24430015708572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7">
        <f>Edwards!B58</f>
        <v>43231</v>
      </c>
      <c r="C58" s="3">
        <f>10*14+7*53.02</f>
        <v>511.14000000000004</v>
      </c>
      <c r="D58" s="3">
        <v>467</v>
      </c>
      <c r="E58">
        <f t="shared" si="4"/>
        <v>1521.1265615498291</v>
      </c>
      <c r="F58">
        <f t="shared" si="5"/>
        <v>593.3763172340922</v>
      </c>
      <c r="G58">
        <f t="shared" si="6"/>
        <v>1313.2221669363707</v>
      </c>
      <c r="H58">
        <f t="shared" si="7"/>
        <v>563.50239013726184</v>
      </c>
      <c r="I58">
        <f t="shared" si="8"/>
        <v>466.81299609750567</v>
      </c>
      <c r="J58">
        <f t="shared" si="0"/>
        <v>446.87392709683036</v>
      </c>
      <c r="K58">
        <f t="shared" si="9"/>
        <v>466.81299609750567</v>
      </c>
      <c r="L58">
        <f t="shared" si="1"/>
        <v>-0.1870039024943253</v>
      </c>
      <c r="M58">
        <f t="shared" si="2"/>
        <v>4.0043662204352314E-2</v>
      </c>
    </row>
    <row r="59" spans="1:13">
      <c r="A59">
        <f t="shared" si="3"/>
        <v>57</v>
      </c>
      <c r="B59" s="17">
        <f>Edwards!B59</f>
        <v>43232</v>
      </c>
      <c r="C59" s="3"/>
      <c r="D59" s="3"/>
      <c r="E59">
        <f t="shared" si="4"/>
        <v>1343.9827900325984</v>
      </c>
      <c r="F59">
        <f t="shared" si="5"/>
        <v>524.27429678369947</v>
      </c>
      <c r="G59">
        <f t="shared" si="6"/>
        <v>1128.046550696203</v>
      </c>
      <c r="H59">
        <f t="shared" si="7"/>
        <v>484.04370829829554</v>
      </c>
      <c r="I59" t="str">
        <f t="shared" si="8"/>
        <v/>
      </c>
      <c r="J59">
        <f t="shared" si="0"/>
        <v>457.23058848540393</v>
      </c>
      <c r="K59">
        <f t="shared" si="9"/>
        <v>457.23058848540393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7">
        <f>Edwards!B60</f>
        <v>43233</v>
      </c>
      <c r="C60" s="3"/>
      <c r="D60" s="3"/>
      <c r="E60">
        <f t="shared" si="4"/>
        <v>1187.4684102967963</v>
      </c>
      <c r="F60">
        <f t="shared" si="5"/>
        <v>463.21959654417162</v>
      </c>
      <c r="G60">
        <f t="shared" si="6"/>
        <v>968.98228843197467</v>
      </c>
      <c r="H60">
        <f t="shared" si="7"/>
        <v>415.7893837612533</v>
      </c>
      <c r="I60" t="str">
        <f t="shared" si="8"/>
        <v/>
      </c>
      <c r="J60">
        <f t="shared" si="0"/>
        <v>464.43021278291832</v>
      </c>
      <c r="K60">
        <f t="shared" si="9"/>
        <v>464.43021278291832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7">
        <f>Edwards!B61</f>
        <v>43234</v>
      </c>
      <c r="C61" s="3"/>
      <c r="D61" s="3"/>
      <c r="E61">
        <f t="shared" si="4"/>
        <v>1049.1810132617836</v>
      </c>
      <c r="F61">
        <f t="shared" si="5"/>
        <v>409.27506066747264</v>
      </c>
      <c r="G61">
        <f t="shared" si="6"/>
        <v>832.34745473525334</v>
      </c>
      <c r="H61">
        <f t="shared" si="7"/>
        <v>357.15950581475937</v>
      </c>
      <c r="I61" t="str">
        <f t="shared" si="8"/>
        <v/>
      </c>
      <c r="J61">
        <f t="shared" si="0"/>
        <v>469.11555485271327</v>
      </c>
      <c r="K61">
        <f t="shared" si="9"/>
        <v>469.11555485271327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7">
        <f>Edwards!B62</f>
        <v>43235</v>
      </c>
      <c r="C62" s="3"/>
      <c r="D62" s="3"/>
      <c r="E62">
        <f t="shared" si="4"/>
        <v>926.99796394069415</v>
      </c>
      <c r="F62">
        <f t="shared" si="5"/>
        <v>361.6126703922605</v>
      </c>
      <c r="G62">
        <f t="shared" si="6"/>
        <v>714.97930733631915</v>
      </c>
      <c r="H62">
        <f t="shared" si="7"/>
        <v>306.79694474135465</v>
      </c>
      <c r="I62" t="str">
        <f t="shared" si="8"/>
        <v/>
      </c>
      <c r="J62">
        <f t="shared" si="0"/>
        <v>471.81572565090585</v>
      </c>
      <c r="K62">
        <f t="shared" si="9"/>
        <v>471.81572565090585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7">
        <f>Edwards!B63</f>
        <v>43236</v>
      </c>
      <c r="C63" s="3"/>
      <c r="D63" s="3"/>
      <c r="E63">
        <f t="shared" si="4"/>
        <v>819.04382016850343</v>
      </c>
      <c r="F63">
        <f t="shared" si="5"/>
        <v>319.50083441430206</v>
      </c>
      <c r="G63">
        <f t="shared" si="6"/>
        <v>614.16107781782046</v>
      </c>
      <c r="H63">
        <f t="shared" si="7"/>
        <v>263.53593778194823</v>
      </c>
      <c r="I63" t="str">
        <f t="shared" si="8"/>
        <v/>
      </c>
      <c r="J63">
        <f t="shared" si="0"/>
        <v>472.96489663235383</v>
      </c>
      <c r="K63">
        <f t="shared" si="9"/>
        <v>472.96489663235383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7">
        <f>Edwards!B64</f>
        <v>43237</v>
      </c>
      <c r="C64" s="3"/>
      <c r="D64" s="3"/>
      <c r="E64">
        <f t="shared" si="4"/>
        <v>723.66154560306359</v>
      </c>
      <c r="F64">
        <f t="shared" si="5"/>
        <v>282.29315936497142</v>
      </c>
      <c r="G64">
        <f t="shared" si="6"/>
        <v>527.55908546723674</v>
      </c>
      <c r="H64">
        <f t="shared" si="7"/>
        <v>226.37510474937022</v>
      </c>
      <c r="I64" t="str">
        <f t="shared" si="8"/>
        <v/>
      </c>
      <c r="J64">
        <f t="shared" si="0"/>
        <v>472.91805461560119</v>
      </c>
      <c r="K64">
        <f t="shared" si="9"/>
        <v>472.91805461560119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7">
        <f>Edwards!B65</f>
        <v>43238</v>
      </c>
      <c r="C65" s="3">
        <f>10*14</f>
        <v>140</v>
      </c>
      <c r="D65" s="3">
        <v>470</v>
      </c>
      <c r="E65">
        <f t="shared" si="4"/>
        <v>779.38707513460758</v>
      </c>
      <c r="F65">
        <f t="shared" si="5"/>
        <v>304.03113326219733</v>
      </c>
      <c r="G65">
        <f t="shared" si="6"/>
        <v>593.16871861682068</v>
      </c>
      <c r="H65">
        <f t="shared" si="7"/>
        <v>254.52813629777145</v>
      </c>
      <c r="I65">
        <f t="shared" si="8"/>
        <v>471.96425935847549</v>
      </c>
      <c r="J65">
        <f t="shared" si="0"/>
        <v>466.50299696442585</v>
      </c>
      <c r="K65">
        <f t="shared" si="9"/>
        <v>471.96425935847549</v>
      </c>
      <c r="L65">
        <f t="shared" si="1"/>
        <v>1.9642593584754877</v>
      </c>
      <c r="M65">
        <f t="shared" si="2"/>
        <v>0.41792752307989101</v>
      </c>
    </row>
    <row r="66" spans="1:13">
      <c r="A66">
        <f t="shared" si="3"/>
        <v>64</v>
      </c>
      <c r="B66" s="17">
        <f>Edwards!B66</f>
        <v>43239</v>
      </c>
      <c r="C66" s="3"/>
      <c r="D66" s="3"/>
      <c r="E66">
        <f t="shared" si="4"/>
        <v>688.62305230375318</v>
      </c>
      <c r="F66">
        <f t="shared" si="5"/>
        <v>268.62499220457886</v>
      </c>
      <c r="G66">
        <f t="shared" si="6"/>
        <v>509.52682939977507</v>
      </c>
      <c r="H66">
        <f t="shared" si="7"/>
        <v>218.63748072091889</v>
      </c>
      <c r="I66" t="str">
        <f t="shared" si="8"/>
        <v/>
      </c>
      <c r="J66">
        <f t="shared" si="0"/>
        <v>466.98751148365989</v>
      </c>
      <c r="K66">
        <f t="shared" si="9"/>
        <v>466.98751148365989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7">
        <f>Edwards!B67</f>
        <v>43240</v>
      </c>
      <c r="C67" s="3"/>
      <c r="D67" s="3"/>
      <c r="E67">
        <f t="shared" si="4"/>
        <v>608.42901209548347</v>
      </c>
      <c r="F67">
        <f t="shared" si="5"/>
        <v>237.3420960631673</v>
      </c>
      <c r="G67">
        <f t="shared" si="6"/>
        <v>437.67916569096269</v>
      </c>
      <c r="H67">
        <f t="shared" si="7"/>
        <v>187.80771615781762</v>
      </c>
      <c r="I67" t="str">
        <f t="shared" si="8"/>
        <v/>
      </c>
      <c r="J67">
        <f t="shared" ref="J67:J130" si="10">$O$2+F67-H67</f>
        <v>466.53437990534974</v>
      </c>
      <c r="K67">
        <f t="shared" si="9"/>
        <v>466.53437990534974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7">
        <f>Edwards!B68</f>
        <v>43241</v>
      </c>
      <c r="C68" s="3"/>
      <c r="D68" s="3"/>
      <c r="E68">
        <f t="shared" ref="E68:E131" si="14">(E67*EXP(-1/$O$5)+C68)</f>
        <v>537.57402038901853</v>
      </c>
      <c r="F68">
        <f t="shared" ref="F68:F131" si="15">E68*$O$3</f>
        <v>209.70226970079196</v>
      </c>
      <c r="G68">
        <f t="shared" ref="G68:G131" si="16">(G67*EXP(-1/$O$6)+C68)</f>
        <v>375.96264029040299</v>
      </c>
      <c r="H68">
        <f t="shared" ref="H68:H131" si="17">G68*$O$4</f>
        <v>161.32521346346013</v>
      </c>
      <c r="I68" t="str">
        <f t="shared" ref="I68:I131" si="18">IF(ISBLANK(D68),"",($O$2+((E67*EXP(-1/$O$5))*$O$3)-((G67*EXP(-1/$O$6))*$O$4)))</f>
        <v/>
      </c>
      <c r="J68">
        <f t="shared" si="10"/>
        <v>465.37705623733177</v>
      </c>
      <c r="K68">
        <f t="shared" ref="K68:K131" si="19">IF(I68="",J68,I68)</f>
        <v>465.37705623733177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7">
        <f>Edwards!B69</f>
        <v>43242</v>
      </c>
      <c r="C69" s="3"/>
      <c r="D69" s="3"/>
      <c r="E69">
        <f t="shared" si="14"/>
        <v>474.97049228786784</v>
      </c>
      <c r="F69">
        <f t="shared" si="15"/>
        <v>185.28125708454169</v>
      </c>
      <c r="G69">
        <f t="shared" si="16"/>
        <v>322.94867559205261</v>
      </c>
      <c r="H69">
        <f t="shared" si="17"/>
        <v>138.57697133786075</v>
      </c>
      <c r="I69" t="str">
        <f t="shared" si="18"/>
        <v/>
      </c>
      <c r="J69">
        <f t="shared" si="10"/>
        <v>463.70428574668097</v>
      </c>
      <c r="K69">
        <f t="shared" si="19"/>
        <v>463.70428574668097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7">
        <f>Edwards!B70</f>
        <v>43243</v>
      </c>
      <c r="C70" s="3"/>
      <c r="D70" s="3"/>
      <c r="E70">
        <f t="shared" si="14"/>
        <v>419.65749829376983</v>
      </c>
      <c r="F70">
        <f t="shared" si="15"/>
        <v>163.70420919053305</v>
      </c>
      <c r="G70">
        <f t="shared" si="16"/>
        <v>277.41013571481494</v>
      </c>
      <c r="H70">
        <f t="shared" si="17"/>
        <v>119.0364269347386</v>
      </c>
      <c r="I70" t="str">
        <f t="shared" si="18"/>
        <v/>
      </c>
      <c r="J70">
        <f t="shared" si="10"/>
        <v>461.66778225579441</v>
      </c>
      <c r="K70">
        <f t="shared" si="19"/>
        <v>461.66778225579441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7">
        <f>Edwards!B71</f>
        <v>43244</v>
      </c>
      <c r="C71" s="3"/>
      <c r="D71" s="3"/>
      <c r="E71">
        <f t="shared" si="14"/>
        <v>370.78601457087581</v>
      </c>
      <c r="F71">
        <f t="shared" si="15"/>
        <v>144.63993027891482</v>
      </c>
      <c r="G71">
        <f t="shared" si="16"/>
        <v>238.29292148738526</v>
      </c>
      <c r="H71">
        <f t="shared" si="17"/>
        <v>102.25126729637257</v>
      </c>
      <c r="I71" t="str">
        <f t="shared" si="18"/>
        <v/>
      </c>
      <c r="J71">
        <f t="shared" si="10"/>
        <v>459.3886629825422</v>
      </c>
      <c r="K71">
        <f t="shared" si="19"/>
        <v>459.3886629825422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7">
        <f>Edwards!B72</f>
        <v>43245</v>
      </c>
      <c r="C72" s="3">
        <f>10*15</f>
        <v>150</v>
      </c>
      <c r="D72" s="3">
        <v>475</v>
      </c>
      <c r="E72">
        <f t="shared" si="14"/>
        <v>477.60589089990003</v>
      </c>
      <c r="F72">
        <f t="shared" si="15"/>
        <v>186.30929982758485</v>
      </c>
      <c r="G72">
        <f t="shared" si="16"/>
        <v>354.69157078445085</v>
      </c>
      <c r="H72">
        <f t="shared" si="17"/>
        <v>152.19781765095811</v>
      </c>
      <c r="I72">
        <f t="shared" si="18"/>
        <v>456.96283474167996</v>
      </c>
      <c r="J72">
        <f t="shared" si="10"/>
        <v>451.11148217662674</v>
      </c>
      <c r="K72">
        <f t="shared" si="19"/>
        <v>456.96283474167996</v>
      </c>
      <c r="L72">
        <f t="shared" si="11"/>
        <v>-18.037165258320044</v>
      </c>
      <c r="M72">
        <f t="shared" si="12"/>
        <v>3.7972979491200092</v>
      </c>
    </row>
    <row r="73" spans="1:13">
      <c r="A73">
        <f t="shared" si="13"/>
        <v>71</v>
      </c>
      <c r="B73" s="17">
        <f>Edwards!B73</f>
        <v>43246</v>
      </c>
      <c r="C73" s="3"/>
      <c r="D73" s="3"/>
      <c r="E73">
        <f t="shared" si="14"/>
        <v>421.98598986638314</v>
      </c>
      <c r="F73">
        <f t="shared" si="15"/>
        <v>164.61253055510127</v>
      </c>
      <c r="G73">
        <f t="shared" si="16"/>
        <v>304.677009768907</v>
      </c>
      <c r="H73">
        <f t="shared" si="17"/>
        <v>130.7366168096153</v>
      </c>
      <c r="I73" t="str">
        <f t="shared" si="18"/>
        <v/>
      </c>
      <c r="J73">
        <f t="shared" si="10"/>
        <v>450.87591374548606</v>
      </c>
      <c r="K73">
        <f t="shared" si="19"/>
        <v>450.87591374548606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7">
        <f>Edwards!B74</f>
        <v>43247</v>
      </c>
      <c r="C74" s="3"/>
      <c r="D74" s="3"/>
      <c r="E74">
        <f t="shared" si="14"/>
        <v>372.84334016062803</v>
      </c>
      <c r="F74">
        <f t="shared" si="15"/>
        <v>145.44247249509624</v>
      </c>
      <c r="G74">
        <f t="shared" si="16"/>
        <v>261.71493186719988</v>
      </c>
      <c r="H74">
        <f t="shared" si="17"/>
        <v>112.30162980406303</v>
      </c>
      <c r="I74" t="str">
        <f t="shared" si="18"/>
        <v/>
      </c>
      <c r="J74">
        <f t="shared" si="10"/>
        <v>450.14084269103319</v>
      </c>
      <c r="K74">
        <f t="shared" si="19"/>
        <v>450.14084269103319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7">
        <f>Edwards!B75</f>
        <v>43248</v>
      </c>
      <c r="C75" s="3"/>
      <c r="D75" s="3"/>
      <c r="E75">
        <f t="shared" si="14"/>
        <v>329.42362931563281</v>
      </c>
      <c r="F75">
        <f t="shared" si="15"/>
        <v>128.50487586913104</v>
      </c>
      <c r="G75">
        <f t="shared" si="16"/>
        <v>224.81087632508044</v>
      </c>
      <c r="H75">
        <f t="shared" si="17"/>
        <v>96.466134464948652</v>
      </c>
      <c r="I75" t="str">
        <f t="shared" si="18"/>
        <v/>
      </c>
      <c r="J75">
        <f t="shared" si="10"/>
        <v>449.03874140418242</v>
      </c>
      <c r="K75">
        <f t="shared" si="19"/>
        <v>449.03874140418242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7">
        <f>Edwards!B76</f>
        <v>43249</v>
      </c>
      <c r="C76" s="3"/>
      <c r="D76" s="3"/>
      <c r="E76">
        <f t="shared" si="14"/>
        <v>291.06038880761821</v>
      </c>
      <c r="F76">
        <f t="shared" si="15"/>
        <v>113.53975794586103</v>
      </c>
      <c r="G76">
        <f t="shared" si="16"/>
        <v>193.110609904733</v>
      </c>
      <c r="H76">
        <f t="shared" si="17"/>
        <v>82.863580117631358</v>
      </c>
      <c r="I76" t="str">
        <f t="shared" si="18"/>
        <v/>
      </c>
      <c r="J76">
        <f t="shared" si="10"/>
        <v>447.6761778282297</v>
      </c>
      <c r="K76">
        <f t="shared" si="19"/>
        <v>447.6761778282297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7">
        <f>Edwards!B77</f>
        <v>43250</v>
      </c>
      <c r="C77" s="3"/>
      <c r="D77" s="3"/>
      <c r="E77">
        <f t="shared" si="14"/>
        <v>257.16476413315286</v>
      </c>
      <c r="F77">
        <f t="shared" si="15"/>
        <v>100.31741245003923</v>
      </c>
      <c r="G77">
        <f t="shared" si="16"/>
        <v>165.88035359932277</v>
      </c>
      <c r="H77">
        <f t="shared" si="17"/>
        <v>71.179102884090739</v>
      </c>
      <c r="I77" t="str">
        <f t="shared" si="18"/>
        <v/>
      </c>
      <c r="J77">
        <f t="shared" si="10"/>
        <v>446.13830956594848</v>
      </c>
      <c r="K77">
        <f t="shared" si="19"/>
        <v>446.13830956594848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7">
        <f>Edwards!B78</f>
        <v>43251</v>
      </c>
      <c r="C78" s="3"/>
      <c r="D78" s="3"/>
      <c r="E78">
        <f t="shared" si="14"/>
        <v>227.21647621852264</v>
      </c>
      <c r="F78">
        <f t="shared" si="15"/>
        <v>88.634883698359545</v>
      </c>
      <c r="G78">
        <f t="shared" si="16"/>
        <v>142.48979755079708</v>
      </c>
      <c r="H78">
        <f t="shared" si="17"/>
        <v>61.142237400215265</v>
      </c>
      <c r="I78" t="str">
        <f t="shared" si="18"/>
        <v/>
      </c>
      <c r="J78">
        <f t="shared" si="10"/>
        <v>444.49264629814428</v>
      </c>
      <c r="K78">
        <f t="shared" si="19"/>
        <v>444.49264629814428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7">
        <f>Edwards!B79</f>
        <v>43252</v>
      </c>
      <c r="C79" s="3">
        <f>10*14</f>
        <v>140</v>
      </c>
      <c r="D79" s="3">
        <v>468</v>
      </c>
      <c r="E79">
        <f t="shared" si="14"/>
        <v>340.75583542398232</v>
      </c>
      <c r="F79">
        <f t="shared" si="15"/>
        <v>132.92545657338158</v>
      </c>
      <c r="G79">
        <f t="shared" si="16"/>
        <v>262.39751101030947</v>
      </c>
      <c r="H79">
        <f t="shared" si="17"/>
        <v>112.59452386897011</v>
      </c>
      <c r="I79">
        <f t="shared" si="18"/>
        <v>442.79219509846109</v>
      </c>
      <c r="J79">
        <f t="shared" si="10"/>
        <v>437.33093270441145</v>
      </c>
      <c r="K79">
        <f t="shared" si="19"/>
        <v>442.79219509846109</v>
      </c>
      <c r="L79">
        <f t="shared" si="11"/>
        <v>-25.207804901538907</v>
      </c>
      <c r="M79">
        <f t="shared" si="12"/>
        <v>5.3862830986194243</v>
      </c>
    </row>
    <row r="80" spans="1:13">
      <c r="A80">
        <f t="shared" si="13"/>
        <v>78</v>
      </c>
      <c r="B80" s="17">
        <f>Edwards!B80</f>
        <v>43253</v>
      </c>
      <c r="C80" s="3"/>
      <c r="D80" s="3"/>
      <c r="E80">
        <f t="shared" si="14"/>
        <v>301.07289556918994</v>
      </c>
      <c r="F80">
        <f t="shared" si="15"/>
        <v>117.44553708261451</v>
      </c>
      <c r="G80">
        <f t="shared" si="16"/>
        <v>225.39720594039468</v>
      </c>
      <c r="H80">
        <f t="shared" si="17"/>
        <v>96.717727948485887</v>
      </c>
      <c r="I80" t="str">
        <f t="shared" si="18"/>
        <v/>
      </c>
      <c r="J80">
        <f t="shared" si="10"/>
        <v>437.72780913412856</v>
      </c>
      <c r="K80">
        <f t="shared" si="19"/>
        <v>437.72780913412856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7">
        <f>Edwards!B81</f>
        <v>43254</v>
      </c>
      <c r="C81" s="3"/>
      <c r="D81" s="3"/>
      <c r="E81">
        <f t="shared" si="14"/>
        <v>266.01125798368878</v>
      </c>
      <c r="F81">
        <f t="shared" si="15"/>
        <v>103.76834156675697</v>
      </c>
      <c r="G81">
        <f t="shared" si="16"/>
        <v>193.61426200319647</v>
      </c>
      <c r="H81">
        <f t="shared" si="17"/>
        <v>83.079696756862262</v>
      </c>
      <c r="I81" t="str">
        <f t="shared" si="18"/>
        <v/>
      </c>
      <c r="J81">
        <f t="shared" si="10"/>
        <v>437.68864480989464</v>
      </c>
      <c r="K81">
        <f t="shared" si="19"/>
        <v>437.68864480989464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7">
        <f>Edwards!B82</f>
        <v>43255</v>
      </c>
      <c r="C82" s="3"/>
      <c r="D82" s="3"/>
      <c r="E82">
        <f t="shared" si="14"/>
        <v>235.03274594109959</v>
      </c>
      <c r="F82">
        <f t="shared" si="15"/>
        <v>91.683932646505937</v>
      </c>
      <c r="G82">
        <f t="shared" si="16"/>
        <v>166.31298642164867</v>
      </c>
      <c r="H82">
        <f t="shared" si="17"/>
        <v>71.364745219082096</v>
      </c>
      <c r="I82" t="str">
        <f t="shared" si="18"/>
        <v/>
      </c>
      <c r="J82">
        <f t="shared" si="10"/>
        <v>437.3191874274238</v>
      </c>
      <c r="K82">
        <f t="shared" si="19"/>
        <v>437.3191874274238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7">
        <f>Edwards!B83</f>
        <v>43256</v>
      </c>
      <c r="C83" s="3"/>
      <c r="D83" s="3"/>
      <c r="E83">
        <f t="shared" si="14"/>
        <v>207.66185643165781</v>
      </c>
      <c r="F83">
        <f t="shared" si="15"/>
        <v>81.006821335014465</v>
      </c>
      <c r="G83">
        <f t="shared" si="16"/>
        <v>142.86142542552389</v>
      </c>
      <c r="H83">
        <f t="shared" si="17"/>
        <v>61.301702569874053</v>
      </c>
      <c r="I83" t="str">
        <f t="shared" si="18"/>
        <v/>
      </c>
      <c r="J83">
        <f t="shared" si="10"/>
        <v>436.70511876514041</v>
      </c>
      <c r="K83">
        <f t="shared" si="19"/>
        <v>436.70511876514041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7">
        <f>Edwards!B84</f>
        <v>43257</v>
      </c>
      <c r="C84" s="3"/>
      <c r="D84" s="3"/>
      <c r="E84">
        <f t="shared" si="14"/>
        <v>183.47846145425802</v>
      </c>
      <c r="F84">
        <f t="shared" si="15"/>
        <v>71.573119884632646</v>
      </c>
      <c r="G84">
        <f t="shared" si="16"/>
        <v>122.71673615955146</v>
      </c>
      <c r="H84">
        <f t="shared" si="17"/>
        <v>52.65763545331744</v>
      </c>
      <c r="I84" t="str">
        <f t="shared" si="18"/>
        <v/>
      </c>
      <c r="J84">
        <f t="shared" si="10"/>
        <v>435.91548443131524</v>
      </c>
      <c r="K84">
        <f t="shared" si="19"/>
        <v>435.91548443131524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7">
        <f>Edwards!B85</f>
        <v>43258</v>
      </c>
      <c r="C85" s="3"/>
      <c r="D85" s="3"/>
      <c r="E85">
        <f t="shared" si="14"/>
        <v>162.11135928422507</v>
      </c>
      <c r="F85">
        <f t="shared" si="15"/>
        <v>63.23802620071146</v>
      </c>
      <c r="G85">
        <f t="shared" si="16"/>
        <v>105.41262127825881</v>
      </c>
      <c r="H85">
        <f t="shared" si="17"/>
        <v>45.23245611936958</v>
      </c>
      <c r="I85" t="str">
        <f t="shared" si="18"/>
        <v/>
      </c>
      <c r="J85">
        <f t="shared" si="10"/>
        <v>435.00557008134189</v>
      </c>
      <c r="K85">
        <f t="shared" si="19"/>
        <v>435.00557008134189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7">
        <f>Edwards!B86</f>
        <v>43259</v>
      </c>
      <c r="C86" s="3"/>
      <c r="D86" s="3"/>
      <c r="E86">
        <f t="shared" si="14"/>
        <v>143.23257673234224</v>
      </c>
      <c r="F86">
        <f t="shared" si="15"/>
        <v>55.873601209614158</v>
      </c>
      <c r="G86">
        <f t="shared" si="16"/>
        <v>90.548535370973937</v>
      </c>
      <c r="H86">
        <f t="shared" si="17"/>
        <v>38.854290911040096</v>
      </c>
      <c r="I86" t="str">
        <f t="shared" si="18"/>
        <v/>
      </c>
      <c r="J86">
        <f t="shared" si="10"/>
        <v>434.01931029857406</v>
      </c>
      <c r="K86">
        <f t="shared" si="19"/>
        <v>434.01931029857406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7">
        <f>Edwards!B87</f>
        <v>43260</v>
      </c>
      <c r="C87" s="3"/>
      <c r="D87" s="3"/>
      <c r="E87">
        <f t="shared" si="14"/>
        <v>126.55233493796668</v>
      </c>
      <c r="F87">
        <f t="shared" si="15"/>
        <v>49.366805064764556</v>
      </c>
      <c r="G87">
        <f t="shared" si="16"/>
        <v>77.780413373702501</v>
      </c>
      <c r="H87">
        <f t="shared" si="17"/>
        <v>33.375501834693949</v>
      </c>
      <c r="I87" t="str">
        <f t="shared" si="18"/>
        <v/>
      </c>
      <c r="J87">
        <f t="shared" si="10"/>
        <v>432.99130323007057</v>
      </c>
      <c r="K87">
        <f t="shared" si="19"/>
        <v>432.99130323007057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7">
        <f>Edwards!B88</f>
        <v>43261</v>
      </c>
      <c r="C88" s="3"/>
      <c r="D88" s="3"/>
      <c r="E88">
        <f t="shared" si="14"/>
        <v>111.81460142394386</v>
      </c>
      <c r="F88">
        <f t="shared" si="15"/>
        <v>43.617762047582424</v>
      </c>
      <c r="G88">
        <f t="shared" si="16"/>
        <v>66.812706354644675</v>
      </c>
      <c r="H88">
        <f t="shared" si="17"/>
        <v>28.669269123147156</v>
      </c>
      <c r="I88" t="str">
        <f t="shared" si="18"/>
        <v/>
      </c>
      <c r="J88">
        <f t="shared" si="10"/>
        <v>431.94849292443524</v>
      </c>
      <c r="K88">
        <f t="shared" si="19"/>
        <v>431.94849292443524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7">
        <f>Edwards!B89</f>
        <v>43262</v>
      </c>
      <c r="C89" s="3"/>
      <c r="D89" s="3"/>
      <c r="E89">
        <f t="shared" si="14"/>
        <v>98.793160139825901</v>
      </c>
      <c r="F89">
        <f t="shared" si="15"/>
        <v>38.538227530495647</v>
      </c>
      <c r="G89">
        <f t="shared" si="16"/>
        <v>57.391540322428156</v>
      </c>
      <c r="H89">
        <f t="shared" si="17"/>
        <v>24.626655686748151</v>
      </c>
      <c r="I89" t="str">
        <f t="shared" si="18"/>
        <v/>
      </c>
      <c r="J89">
        <f t="shared" si="10"/>
        <v>430.91157184374748</v>
      </c>
      <c r="K89">
        <f t="shared" si="19"/>
        <v>430.91157184374748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7">
        <f>Edwards!B90</f>
        <v>43263</v>
      </c>
      <c r="C90" s="3"/>
      <c r="D90" s="3"/>
      <c r="E90">
        <f t="shared" si="14"/>
        <v>87.288139170733302</v>
      </c>
      <c r="F90">
        <f t="shared" si="15"/>
        <v>34.050233470760375</v>
      </c>
      <c r="G90">
        <f t="shared" si="16"/>
        <v>49.298839701198844</v>
      </c>
      <c r="H90">
        <f t="shared" si="17"/>
        <v>21.154085502095626</v>
      </c>
      <c r="I90" t="str">
        <f t="shared" si="18"/>
        <v/>
      </c>
      <c r="J90">
        <f t="shared" si="10"/>
        <v>429.89614796866476</v>
      </c>
      <c r="K90">
        <f t="shared" si="19"/>
        <v>429.89614796866476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7">
        <f>Edwards!B91</f>
        <v>43264</v>
      </c>
      <c r="C91" s="3"/>
      <c r="D91" s="3"/>
      <c r="E91">
        <f t="shared" si="14"/>
        <v>77.122942814113046</v>
      </c>
      <c r="F91">
        <f t="shared" si="15"/>
        <v>30.084891644168945</v>
      </c>
      <c r="G91">
        <f t="shared" si="16"/>
        <v>42.347279446248415</v>
      </c>
      <c r="H91">
        <f t="shared" si="17"/>
        <v>18.171177569627286</v>
      </c>
      <c r="I91" t="str">
        <f t="shared" si="18"/>
        <v/>
      </c>
      <c r="J91">
        <f t="shared" si="10"/>
        <v>428.91371407454164</v>
      </c>
      <c r="K91">
        <f t="shared" si="19"/>
        <v>428.91371407454164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7">
        <f>Edwards!B92</f>
        <v>43265</v>
      </c>
      <c r="C92" s="3"/>
      <c r="D92" s="3"/>
      <c r="E92">
        <f t="shared" si="14"/>
        <v>68.141540933470026</v>
      </c>
      <c r="F92">
        <f t="shared" si="15"/>
        <v>26.581336248945689</v>
      </c>
      <c r="G92">
        <f t="shared" si="16"/>
        <v>36.375948954738675</v>
      </c>
      <c r="H92">
        <f t="shared" si="17"/>
        <v>15.608885301811583</v>
      </c>
      <c r="I92" t="str">
        <f t="shared" si="18"/>
        <v/>
      </c>
      <c r="J92">
        <f t="shared" si="10"/>
        <v>427.97245094713412</v>
      </c>
      <c r="K92">
        <f t="shared" si="19"/>
        <v>427.97245094713412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7">
        <f>Edwards!B93</f>
        <v>43266</v>
      </c>
      <c r="C93" s="3"/>
      <c r="D93" s="3"/>
      <c r="E93">
        <f t="shared" si="14"/>
        <v>60.206073982152034</v>
      </c>
      <c r="F93">
        <f t="shared" si="15"/>
        <v>23.485789649385723</v>
      </c>
      <c r="G93">
        <f t="shared" si="16"/>
        <v>31.246627402294152</v>
      </c>
      <c r="H93">
        <f t="shared" si="17"/>
        <v>13.407898273601369</v>
      </c>
      <c r="I93" t="str">
        <f t="shared" si="18"/>
        <v/>
      </c>
      <c r="J93">
        <f t="shared" si="10"/>
        <v>427.07789137578436</v>
      </c>
      <c r="K93">
        <f t="shared" si="19"/>
        <v>427.07789137578436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7">
        <f>Edwards!B94</f>
        <v>43267</v>
      </c>
      <c r="C94" s="3"/>
      <c r="D94" s="3"/>
      <c r="E94">
        <f t="shared" si="14"/>
        <v>53.19473693562945</v>
      </c>
      <c r="F94">
        <f t="shared" si="15"/>
        <v>20.750736918918861</v>
      </c>
      <c r="G94">
        <f t="shared" si="16"/>
        <v>26.840584289158759</v>
      </c>
      <c r="H94">
        <f t="shared" si="17"/>
        <v>11.517269339814939</v>
      </c>
      <c r="I94" t="str">
        <f t="shared" si="18"/>
        <v/>
      </c>
      <c r="J94">
        <f t="shared" si="10"/>
        <v>426.23346757910389</v>
      </c>
      <c r="K94">
        <f t="shared" si="19"/>
        <v>426.23346757910389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7">
        <f>Edwards!B95</f>
        <v>43268</v>
      </c>
      <c r="C95" s="3"/>
      <c r="D95" s="3"/>
      <c r="E95">
        <f t="shared" si="14"/>
        <v>46.99990965180146</v>
      </c>
      <c r="F95">
        <f t="shared" si="15"/>
        <v>18.334196512291616</v>
      </c>
      <c r="G95">
        <f t="shared" si="16"/>
        <v>23.055831136852305</v>
      </c>
      <c r="H95">
        <f t="shared" si="17"/>
        <v>9.8932353407699338</v>
      </c>
      <c r="I95" t="str">
        <f t="shared" si="18"/>
        <v/>
      </c>
      <c r="J95">
        <f t="shared" si="10"/>
        <v>425.44096117152168</v>
      </c>
      <c r="K95">
        <f t="shared" si="19"/>
        <v>425.44096117152168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7">
        <f>Edwards!B96</f>
        <v>43269</v>
      </c>
      <c r="C96" s="3"/>
      <c r="D96" s="3"/>
      <c r="E96">
        <f t="shared" si="14"/>
        <v>41.526504961394657</v>
      </c>
      <c r="F96">
        <f t="shared" si="15"/>
        <v>16.19907587208905</v>
      </c>
      <c r="G96">
        <f t="shared" si="16"/>
        <v>19.804760719227577</v>
      </c>
      <c r="H96">
        <f t="shared" si="17"/>
        <v>8.4982040985621214</v>
      </c>
      <c r="I96" t="str">
        <f t="shared" si="18"/>
        <v/>
      </c>
      <c r="J96">
        <f t="shared" si="10"/>
        <v>424.70087177352696</v>
      </c>
      <c r="K96">
        <f t="shared" si="19"/>
        <v>424.70087177352696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7">
        <f>Edwards!B97</f>
        <v>43270</v>
      </c>
      <c r="C97" s="3"/>
      <c r="D97" s="3"/>
      <c r="E97">
        <f t="shared" si="14"/>
        <v>36.690509132556144</v>
      </c>
      <c r="F97">
        <f t="shared" si="15"/>
        <v>14.312602078513377</v>
      </c>
      <c r="G97">
        <f t="shared" si="16"/>
        <v>17.012119182245563</v>
      </c>
      <c r="H97">
        <f t="shared" si="17"/>
        <v>7.2998842555783785</v>
      </c>
      <c r="I97" t="str">
        <f t="shared" si="18"/>
        <v/>
      </c>
      <c r="J97">
        <f t="shared" si="10"/>
        <v>424.01271782293497</v>
      </c>
      <c r="K97">
        <f t="shared" si="19"/>
        <v>424.01271782293497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7">
        <f>Edwards!B98</f>
        <v>43271</v>
      </c>
      <c r="C98" s="3"/>
      <c r="D98" s="3"/>
      <c r="E98">
        <f t="shared" si="14"/>
        <v>32.417692306580626</v>
      </c>
      <c r="F98">
        <f t="shared" si="15"/>
        <v>12.645818803208536</v>
      </c>
      <c r="G98">
        <f t="shared" si="16"/>
        <v>14.613264112297493</v>
      </c>
      <c r="H98">
        <f t="shared" si="17"/>
        <v>6.2705378132607308</v>
      </c>
      <c r="I98" t="str">
        <f t="shared" si="18"/>
        <v/>
      </c>
      <c r="J98">
        <f t="shared" si="10"/>
        <v>423.37528098994784</v>
      </c>
      <c r="K98">
        <f t="shared" si="19"/>
        <v>423.37528098994784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7">
        <f>Edwards!B99</f>
        <v>43272</v>
      </c>
      <c r="C99" s="3"/>
      <c r="D99" s="3"/>
      <c r="E99">
        <f t="shared" si="14"/>
        <v>28.642469110673865</v>
      </c>
      <c r="F99">
        <f t="shared" si="15"/>
        <v>11.17314184565053</v>
      </c>
      <c r="G99">
        <f t="shared" si="16"/>
        <v>12.552668231870102</v>
      </c>
      <c r="H99">
        <f t="shared" si="17"/>
        <v>5.386338069331118</v>
      </c>
      <c r="I99" t="str">
        <f t="shared" si="18"/>
        <v/>
      </c>
      <c r="J99">
        <f t="shared" si="10"/>
        <v>422.7868037763194</v>
      </c>
      <c r="K99">
        <f t="shared" si="19"/>
        <v>422.7868037763194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7">
        <f>Edwards!B100</f>
        <v>43273</v>
      </c>
      <c r="C100" s="3"/>
      <c r="D100" s="3"/>
      <c r="E100">
        <f t="shared" si="14"/>
        <v>25.306891958789162</v>
      </c>
      <c r="F100">
        <f t="shared" si="15"/>
        <v>9.8719664298331047</v>
      </c>
      <c r="G100">
        <f t="shared" si="16"/>
        <v>10.782634086986871</v>
      </c>
      <c r="H100">
        <f t="shared" si="17"/>
        <v>4.6268180913877419</v>
      </c>
      <c r="I100" t="str">
        <f t="shared" si="18"/>
        <v/>
      </c>
      <c r="J100">
        <f t="shared" si="10"/>
        <v>422.24514833844535</v>
      </c>
      <c r="K100">
        <f t="shared" si="19"/>
        <v>422.24514833844535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7">
        <f>Edwards!B101</f>
        <v>43274</v>
      </c>
      <c r="C101" s="3"/>
      <c r="D101" s="3"/>
      <c r="E101">
        <f t="shared" si="14"/>
        <v>22.359761588262042</v>
      </c>
      <c r="F101">
        <f t="shared" si="15"/>
        <v>8.7223202334703434</v>
      </c>
      <c r="G101">
        <f t="shared" si="16"/>
        <v>9.2621899747708003</v>
      </c>
      <c r="H101">
        <f t="shared" si="17"/>
        <v>3.9743969604661862</v>
      </c>
      <c r="I101" t="str">
        <f t="shared" si="18"/>
        <v/>
      </c>
      <c r="J101">
        <f t="shared" si="10"/>
        <v>421.74792327300412</v>
      </c>
      <c r="K101">
        <f t="shared" si="19"/>
        <v>421.74792327300412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7">
        <f>Edwards!B102</f>
        <v>43275</v>
      </c>
      <c r="C102" s="3"/>
      <c r="D102" s="3"/>
      <c r="E102">
        <f t="shared" si="14"/>
        <v>19.755841179472906</v>
      </c>
      <c r="F102">
        <f t="shared" si="15"/>
        <v>7.7065568239064941</v>
      </c>
      <c r="G102">
        <f t="shared" si="16"/>
        <v>7.9561415547133354</v>
      </c>
      <c r="H102">
        <f t="shared" si="17"/>
        <v>3.4139728183316471</v>
      </c>
      <c r="I102" t="str">
        <f t="shared" si="18"/>
        <v/>
      </c>
      <c r="J102">
        <f t="shared" si="10"/>
        <v>421.29258400557484</v>
      </c>
      <c r="K102">
        <f t="shared" si="19"/>
        <v>421.29258400557484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7">
        <f>Edwards!B103</f>
        <v>43276</v>
      </c>
      <c r="C103" s="3"/>
      <c r="D103" s="3"/>
      <c r="E103">
        <f t="shared" si="14"/>
        <v>17.455161995709535</v>
      </c>
      <c r="F103">
        <f t="shared" si="15"/>
        <v>6.8090847951439972</v>
      </c>
      <c r="G103">
        <f t="shared" si="16"/>
        <v>6.8342571909083238</v>
      </c>
      <c r="H103">
        <f t="shared" si="17"/>
        <v>2.9325732986018096</v>
      </c>
      <c r="I103" t="str">
        <f t="shared" si="18"/>
        <v/>
      </c>
      <c r="J103">
        <f t="shared" si="10"/>
        <v>420.87651149654215</v>
      </c>
      <c r="K103">
        <f t="shared" si="19"/>
        <v>420.87651149654215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7">
        <f>Edwards!B104</f>
        <v>43277</v>
      </c>
      <c r="C104" s="3"/>
      <c r="D104" s="3"/>
      <c r="E104">
        <f t="shared" si="14"/>
        <v>15.42240988518574</v>
      </c>
      <c r="F104">
        <f t="shared" si="15"/>
        <v>6.0161284483930135</v>
      </c>
      <c r="G104">
        <f t="shared" si="16"/>
        <v>5.8705681680351924</v>
      </c>
      <c r="H104">
        <f t="shared" si="17"/>
        <v>2.5190552500868977</v>
      </c>
      <c r="I104" t="str">
        <f t="shared" si="18"/>
        <v/>
      </c>
      <c r="J104">
        <f t="shared" si="10"/>
        <v>420.49707319830611</v>
      </c>
      <c r="K104">
        <f t="shared" si="19"/>
        <v>420.49707319830611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7">
        <f>Edwards!B105</f>
        <v>43278</v>
      </c>
      <c r="C105" s="3"/>
      <c r="D105" s="3"/>
      <c r="E105">
        <f t="shared" si="14"/>
        <v>13.626383228361808</v>
      </c>
      <c r="F105">
        <f t="shared" si="15"/>
        <v>5.3155163427214021</v>
      </c>
      <c r="G105">
        <f t="shared" si="16"/>
        <v>5.0427675829050278</v>
      </c>
      <c r="H105">
        <f t="shared" si="17"/>
        <v>2.163846801720466</v>
      </c>
      <c r="I105" t="str">
        <f t="shared" si="18"/>
        <v/>
      </c>
      <c r="J105">
        <f t="shared" si="10"/>
        <v>420.15166954100096</v>
      </c>
      <c r="K105">
        <f t="shared" si="19"/>
        <v>420.15166954100096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7">
        <f>Edwards!B106</f>
        <v>43279</v>
      </c>
      <c r="C106" s="3"/>
      <c r="D106" s="3"/>
      <c r="E106">
        <f t="shared" si="14"/>
        <v>12.039514010358165</v>
      </c>
      <c r="F106">
        <f t="shared" si="15"/>
        <v>4.6964944701746711</v>
      </c>
      <c r="G106">
        <f t="shared" si="16"/>
        <v>4.331693997466818</v>
      </c>
      <c r="H106">
        <f t="shared" si="17"/>
        <v>1.8587257985526005</v>
      </c>
      <c r="I106" t="str">
        <f t="shared" si="18"/>
        <v/>
      </c>
      <c r="J106">
        <f t="shared" si="10"/>
        <v>419.83776867162209</v>
      </c>
      <c r="K106">
        <f t="shared" si="19"/>
        <v>419.83776867162209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7">
        <f>Edwards!B107</f>
        <v>43280</v>
      </c>
      <c r="C107" s="3"/>
      <c r="D107" s="3"/>
      <c r="E107">
        <f t="shared" si="14"/>
        <v>10.637444667188969</v>
      </c>
      <c r="F107">
        <f t="shared" si="15"/>
        <v>4.1495611877074277</v>
      </c>
      <c r="G107">
        <f t="shared" si="16"/>
        <v>3.7208879011792129</v>
      </c>
      <c r="H107">
        <f t="shared" si="17"/>
        <v>1.5966294801730212</v>
      </c>
      <c r="I107" t="str">
        <f t="shared" si="18"/>
        <v/>
      </c>
      <c r="J107">
        <f t="shared" si="10"/>
        <v>419.55293170753441</v>
      </c>
      <c r="K107">
        <f t="shared" si="19"/>
        <v>419.55293170753441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7">
        <f>Edwards!B108</f>
        <v>43281</v>
      </c>
      <c r="C108" s="3"/>
      <c r="D108" s="3"/>
      <c r="E108">
        <f t="shared" si="14"/>
        <v>9.3986542106395863</v>
      </c>
      <c r="F108">
        <f t="shared" si="15"/>
        <v>3.6663213722228609</v>
      </c>
      <c r="G108">
        <f t="shared" si="16"/>
        <v>3.1962107160012763</v>
      </c>
      <c r="H108">
        <f t="shared" si="17"/>
        <v>1.3714909961128572</v>
      </c>
      <c r="I108" t="str">
        <f t="shared" si="18"/>
        <v/>
      </c>
      <c r="J108">
        <f t="shared" si="10"/>
        <v>419.29483037610999</v>
      </c>
      <c r="K108">
        <f t="shared" si="19"/>
        <v>419.29483037610999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7">
        <f>Edwards!B109</f>
        <v>43282</v>
      </c>
      <c r="C109" s="3"/>
      <c r="D109" s="3"/>
      <c r="E109">
        <f t="shared" si="14"/>
        <v>8.3041278930117688</v>
      </c>
      <c r="F109">
        <f t="shared" si="15"/>
        <v>3.2393575600808484</v>
      </c>
      <c r="G109">
        <f t="shared" si="16"/>
        <v>2.7455175249552242</v>
      </c>
      <c r="H109">
        <f t="shared" si="17"/>
        <v>1.1780989739803636</v>
      </c>
      <c r="I109" t="str">
        <f t="shared" si="18"/>
        <v/>
      </c>
      <c r="J109">
        <f t="shared" si="10"/>
        <v>419.06125858610051</v>
      </c>
      <c r="K109">
        <f t="shared" si="19"/>
        <v>419.06125858610051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7">
        <f>Edwards!B110</f>
        <v>43283</v>
      </c>
      <c r="C110" s="3"/>
      <c r="D110" s="3"/>
      <c r="E110">
        <f t="shared" si="14"/>
        <v>7.3370653412733011</v>
      </c>
      <c r="F110">
        <f t="shared" si="15"/>
        <v>2.8621160931374825</v>
      </c>
      <c r="G110">
        <f t="shared" si="16"/>
        <v>2.3583759487756031</v>
      </c>
      <c r="H110">
        <f t="shared" si="17"/>
        <v>1.0119768896968948</v>
      </c>
      <c r="I110" t="str">
        <f t="shared" si="18"/>
        <v/>
      </c>
      <c r="J110">
        <f t="shared" si="10"/>
        <v>418.85013920344062</v>
      </c>
      <c r="K110">
        <f t="shared" si="19"/>
        <v>418.85013920344062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7">
        <f>Edwards!B111</f>
        <v>43284</v>
      </c>
      <c r="C111" s="3"/>
      <c r="D111" s="3"/>
      <c r="E111">
        <f t="shared" si="14"/>
        <v>6.4826226806328417</v>
      </c>
      <c r="F111">
        <f t="shared" si="15"/>
        <v>2.5288065237207458</v>
      </c>
      <c r="G111">
        <f t="shared" si="16"/>
        <v>2.0258246633679504</v>
      </c>
      <c r="H111">
        <f t="shared" si="17"/>
        <v>0.86927944756674624</v>
      </c>
      <c r="I111" t="str">
        <f t="shared" si="18"/>
        <v/>
      </c>
      <c r="J111">
        <f t="shared" si="10"/>
        <v>418.65952707615401</v>
      </c>
      <c r="K111">
        <f t="shared" si="19"/>
        <v>418.65952707615401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7">
        <f>Edwards!B112</f>
        <v>43285</v>
      </c>
      <c r="C112" s="3"/>
      <c r="D112" s="3"/>
      <c r="E112">
        <f t="shared" si="14"/>
        <v>5.7276846892796325</v>
      </c>
      <c r="F112">
        <f t="shared" si="15"/>
        <v>2.2343127344644098</v>
      </c>
      <c r="G112">
        <f t="shared" si="16"/>
        <v>1.7401659683819808</v>
      </c>
      <c r="H112">
        <f t="shared" si="17"/>
        <v>0.74670357164804169</v>
      </c>
      <c r="I112" t="str">
        <f t="shared" si="18"/>
        <v/>
      </c>
      <c r="J112">
        <f t="shared" si="10"/>
        <v>418.4876091628164</v>
      </c>
      <c r="K112">
        <f t="shared" si="19"/>
        <v>418.4876091628164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7">
        <f>Edwards!B113</f>
        <v>43286</v>
      </c>
      <c r="C113" s="3"/>
      <c r="D113" s="3"/>
      <c r="E113">
        <f t="shared" si="14"/>
        <v>5.060663486989454</v>
      </c>
      <c r="F113">
        <f t="shared" si="15"/>
        <v>1.9741144087388109</v>
      </c>
      <c r="G113">
        <f t="shared" si="16"/>
        <v>1.4947876053993865</v>
      </c>
      <c r="H113">
        <f t="shared" si="17"/>
        <v>0.64141194810559499</v>
      </c>
      <c r="I113" t="str">
        <f t="shared" si="18"/>
        <v/>
      </c>
      <c r="J113">
        <f t="shared" si="10"/>
        <v>418.33270246063319</v>
      </c>
      <c r="K113">
        <f t="shared" si="19"/>
        <v>418.33270246063319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7">
        <f>Edwards!B114</f>
        <v>43287</v>
      </c>
      <c r="C114" s="3"/>
      <c r="D114" s="3"/>
      <c r="E114">
        <f t="shared" si="14"/>
        <v>4.4713206675783779</v>
      </c>
      <c r="F114">
        <f t="shared" si="15"/>
        <v>1.7442176462930876</v>
      </c>
      <c r="G114">
        <f t="shared" si="16"/>
        <v>1.2840097012891158</v>
      </c>
      <c r="H114">
        <f t="shared" si="17"/>
        <v>0.55096734874938036</v>
      </c>
      <c r="I114" t="str">
        <f t="shared" si="18"/>
        <v/>
      </c>
      <c r="J114">
        <f t="shared" si="10"/>
        <v>418.19325029754367</v>
      </c>
      <c r="K114">
        <f t="shared" si="19"/>
        <v>418.19325029754367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7">
        <f>Edwards!B115</f>
        <v>43288</v>
      </c>
      <c r="C115" s="3"/>
      <c r="D115" s="3"/>
      <c r="E115">
        <f t="shared" si="14"/>
        <v>3.9506101450359514</v>
      </c>
      <c r="F115">
        <f t="shared" si="15"/>
        <v>1.541093659097402</v>
      </c>
      <c r="G115">
        <f t="shared" si="16"/>
        <v>1.1029532938654918</v>
      </c>
      <c r="H115">
        <f t="shared" si="17"/>
        <v>0.47327621551874438</v>
      </c>
      <c r="I115" t="str">
        <f t="shared" si="18"/>
        <v/>
      </c>
      <c r="J115">
        <f t="shared" si="10"/>
        <v>418.06781744357863</v>
      </c>
      <c r="K115">
        <f t="shared" si="19"/>
        <v>418.06781744357863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7">
        <f>Edwards!B116</f>
        <v>43289</v>
      </c>
      <c r="C116" s="3"/>
      <c r="D116" s="3"/>
      <c r="E116">
        <f t="shared" si="14"/>
        <v>3.490539301112964</v>
      </c>
      <c r="F116">
        <f t="shared" si="15"/>
        <v>1.3616246064002637</v>
      </c>
      <c r="G116">
        <f t="shared" si="16"/>
        <v>0.94742739655891561</v>
      </c>
      <c r="H116">
        <f t="shared" si="17"/>
        <v>0.40654020003938918</v>
      </c>
      <c r="I116" t="str">
        <f t="shared" si="18"/>
        <v/>
      </c>
      <c r="J116">
        <f t="shared" si="10"/>
        <v>417.95508440636087</v>
      </c>
      <c r="K116">
        <f t="shared" si="19"/>
        <v>417.95508440636087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7">
        <f>Edwards!B117</f>
        <v>43290</v>
      </c>
      <c r="C117" s="3"/>
      <c r="D117" s="3"/>
      <c r="E117">
        <f t="shared" si="14"/>
        <v>3.0840463030561329</v>
      </c>
      <c r="F117">
        <f t="shared" si="15"/>
        <v>1.2030557375990689</v>
      </c>
      <c r="G117">
        <f t="shared" si="16"/>
        <v>0.81383198793898504</v>
      </c>
      <c r="H117">
        <f t="shared" si="17"/>
        <v>0.34921453651946888</v>
      </c>
      <c r="I117" t="str">
        <f t="shared" si="18"/>
        <v/>
      </c>
      <c r="J117">
        <f t="shared" si="10"/>
        <v>417.8538412010796</v>
      </c>
      <c r="K117">
        <f t="shared" si="19"/>
        <v>417.8538412010796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7">
        <f>Edwards!B118</f>
        <v>43291</v>
      </c>
      <c r="C118" s="3"/>
      <c r="D118" s="3"/>
      <c r="E118">
        <f t="shared" si="14"/>
        <v>2.7248917083848601</v>
      </c>
      <c r="F118">
        <f t="shared" si="15"/>
        <v>1.0629531083434152</v>
      </c>
      <c r="G118">
        <f t="shared" si="16"/>
        <v>0.69907468054892152</v>
      </c>
      <c r="H118">
        <f t="shared" si="17"/>
        <v>0.29997228442523471</v>
      </c>
      <c r="I118" t="str">
        <f t="shared" si="18"/>
        <v/>
      </c>
      <c r="J118">
        <f t="shared" si="10"/>
        <v>417.76298082391821</v>
      </c>
      <c r="K118">
        <f t="shared" si="19"/>
        <v>417.76298082391821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7">
        <f>Edwards!B119</f>
        <v>43292</v>
      </c>
      <c r="C119" s="3"/>
      <c r="D119" s="3"/>
      <c r="E119">
        <f t="shared" si="14"/>
        <v>2.407562692903388</v>
      </c>
      <c r="F119">
        <f t="shared" si="15"/>
        <v>0.9391662208367848</v>
      </c>
      <c r="G119">
        <f t="shared" si="16"/>
        <v>0.60049914015079986</v>
      </c>
      <c r="H119">
        <f t="shared" si="17"/>
        <v>0.25767361324684512</v>
      </c>
      <c r="I119" t="str">
        <f t="shared" si="18"/>
        <v/>
      </c>
      <c r="J119">
        <f t="shared" si="10"/>
        <v>417.68149260758997</v>
      </c>
      <c r="K119">
        <f t="shared" si="19"/>
        <v>417.68149260758997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7">
        <f>Edwards!B120</f>
        <v>43293</v>
      </c>
      <c r="C120" s="3"/>
      <c r="D120" s="3"/>
      <c r="E120">
        <f t="shared" si="14"/>
        <v>2.1271884319013616</v>
      </c>
      <c r="F120">
        <f t="shared" si="15"/>
        <v>0.8297950148859099</v>
      </c>
      <c r="G120">
        <f t="shared" si="16"/>
        <v>0.51582359847263148</v>
      </c>
      <c r="H120">
        <f t="shared" si="17"/>
        <v>0.22133941837627746</v>
      </c>
      <c r="I120" t="str">
        <f t="shared" si="18"/>
        <v/>
      </c>
      <c r="J120">
        <f t="shared" si="10"/>
        <v>417.60845559650966</v>
      </c>
      <c r="K120">
        <f t="shared" si="19"/>
        <v>417.60845559650966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7">
        <f>Edwards!B121</f>
        <v>43294</v>
      </c>
      <c r="C121" s="3"/>
      <c r="D121" s="3"/>
      <c r="E121">
        <f t="shared" si="14"/>
        <v>1.8794653356910749</v>
      </c>
      <c r="F121">
        <f t="shared" si="15"/>
        <v>0.73316070302870329</v>
      </c>
      <c r="G121">
        <f t="shared" si="16"/>
        <v>0.44308803618675779</v>
      </c>
      <c r="H121">
        <f t="shared" si="17"/>
        <v>0.19012865737329676</v>
      </c>
      <c r="I121" t="str">
        <f t="shared" si="18"/>
        <v/>
      </c>
      <c r="J121">
        <f t="shared" si="10"/>
        <v>417.54303204565542</v>
      </c>
      <c r="K121">
        <f t="shared" si="19"/>
        <v>417.54303204565542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7">
        <f>Edwards!B122</f>
        <v>43295</v>
      </c>
      <c r="C122" s="3"/>
      <c r="D122" s="3"/>
      <c r="E122">
        <f t="shared" si="14"/>
        <v>1.6605909918882835</v>
      </c>
      <c r="F122">
        <f t="shared" si="15"/>
        <v>0.6477800020761123</v>
      </c>
      <c r="G122">
        <f t="shared" si="16"/>
        <v>0.38060881354239606</v>
      </c>
      <c r="H122">
        <f t="shared" si="17"/>
        <v>0.16331888201277939</v>
      </c>
      <c r="I122" t="str">
        <f t="shared" si="18"/>
        <v/>
      </c>
      <c r="J122">
        <f t="shared" si="10"/>
        <v>417.48446112006332</v>
      </c>
      <c r="K122">
        <f t="shared" si="19"/>
        <v>417.48446112006332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7">
        <f>Edwards!B123</f>
        <v>43296</v>
      </c>
      <c r="C123" s="3"/>
      <c r="D123" s="3"/>
      <c r="E123">
        <f t="shared" si="14"/>
        <v>1.4672058004871711</v>
      </c>
      <c r="F123">
        <f t="shared" si="15"/>
        <v>0.57234236553633178</v>
      </c>
      <c r="G123">
        <f t="shared" si="16"/>
        <v>0.32693969846906873</v>
      </c>
      <c r="H123">
        <f t="shared" si="17"/>
        <v>0.14028951548074381</v>
      </c>
      <c r="I123" t="str">
        <f t="shared" si="18"/>
        <v/>
      </c>
      <c r="J123">
        <f t="shared" si="10"/>
        <v>417.43205285005558</v>
      </c>
      <c r="K123">
        <f t="shared" si="19"/>
        <v>417.43205285005558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7">
        <f>Edwards!B124</f>
        <v>43297</v>
      </c>
      <c r="C124" s="3"/>
      <c r="D124" s="3"/>
      <c r="E124">
        <f t="shared" si="14"/>
        <v>1.2963414058601754</v>
      </c>
      <c r="F124">
        <f t="shared" si="15"/>
        <v>0.50568986745168898</v>
      </c>
      <c r="G124">
        <f t="shared" si="16"/>
        <v>0.28083839005251815</v>
      </c>
      <c r="H124">
        <f t="shared" si="17"/>
        <v>0.12050748762951881</v>
      </c>
      <c r="I124" t="str">
        <f t="shared" si="18"/>
        <v/>
      </c>
      <c r="J124">
        <f t="shared" si="10"/>
        <v>417.38518237982214</v>
      </c>
      <c r="K124">
        <f t="shared" si="19"/>
        <v>417.38518237982214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7">
        <f>Edwards!B125</f>
        <v>43298</v>
      </c>
      <c r="C125" s="3"/>
      <c r="D125" s="3"/>
      <c r="E125">
        <f t="shared" si="14"/>
        <v>1.1453751341424239</v>
      </c>
      <c r="F125">
        <f t="shared" si="15"/>
        <v>0.44679942887623564</v>
      </c>
      <c r="G125">
        <f t="shared" si="16"/>
        <v>0.24123776248833889</v>
      </c>
      <c r="H125">
        <f t="shared" si="17"/>
        <v>0.10351489578543691</v>
      </c>
      <c r="I125" t="str">
        <f t="shared" si="18"/>
        <v/>
      </c>
      <c r="J125">
        <f t="shared" si="10"/>
        <v>417.34328453309081</v>
      </c>
      <c r="K125">
        <f t="shared" si="19"/>
        <v>417.34328453309081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7">
        <f>Edwards!B126</f>
        <v>43299</v>
      </c>
      <c r="C126" s="3"/>
      <c r="D126" s="3"/>
      <c r="E126">
        <f t="shared" si="14"/>
        <v>1.0119897366398529</v>
      </c>
      <c r="F126">
        <f t="shared" si="15"/>
        <v>0.39476711418031724</v>
      </c>
      <c r="G126">
        <f t="shared" si="16"/>
        <v>0.20722116388538381</v>
      </c>
      <c r="H126">
        <f t="shared" si="17"/>
        <v>8.8918405488731617E-2</v>
      </c>
      <c r="I126" t="str">
        <f t="shared" si="18"/>
        <v/>
      </c>
      <c r="J126">
        <f t="shared" si="10"/>
        <v>417.30584870869154</v>
      </c>
      <c r="K126">
        <f t="shared" si="19"/>
        <v>417.30584870869154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7">
        <f>Edwards!B127</f>
        <v>43300</v>
      </c>
      <c r="C127" s="3"/>
      <c r="D127" s="3"/>
      <c r="E127">
        <f t="shared" si="14"/>
        <v>0.89413782134461128</v>
      </c>
      <c r="F127">
        <f t="shared" si="15"/>
        <v>0.34879425613908721</v>
      </c>
      <c r="G127">
        <f t="shared" si="16"/>
        <v>0.17800119815026383</v>
      </c>
      <c r="H127">
        <f t="shared" si="17"/>
        <v>7.6380145820238818E-2</v>
      </c>
      <c r="I127" t="str">
        <f t="shared" si="18"/>
        <v/>
      </c>
      <c r="J127">
        <f t="shared" si="10"/>
        <v>417.27241411031889</v>
      </c>
      <c r="K127">
        <f t="shared" si="19"/>
        <v>417.27241411031889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7">
        <f>Edwards!B128</f>
        <v>43301</v>
      </c>
      <c r="C128" s="3"/>
      <c r="D128" s="3"/>
      <c r="E128">
        <f t="shared" si="14"/>
        <v>0.7900104266012018</v>
      </c>
      <c r="F128">
        <f t="shared" si="15"/>
        <v>0.30817519683275818</v>
      </c>
      <c r="G128">
        <f t="shared" si="16"/>
        <v>0.15290149880856027</v>
      </c>
      <c r="H128">
        <f t="shared" si="17"/>
        <v>6.5609888565312427E-2</v>
      </c>
      <c r="I128" t="str">
        <f t="shared" si="18"/>
        <v/>
      </c>
      <c r="J128">
        <f t="shared" si="10"/>
        <v>417.24256530826744</v>
      </c>
      <c r="K128">
        <f t="shared" si="19"/>
        <v>417.24256530826744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7">
        <f>Edwards!B129</f>
        <v>43302</v>
      </c>
      <c r="C129" s="3"/>
      <c r="D129" s="3"/>
      <c r="E129">
        <f t="shared" si="14"/>
        <v>0.69800925454653251</v>
      </c>
      <c r="F129">
        <f t="shared" si="15"/>
        <v>0.2722864561881938</v>
      </c>
      <c r="G129">
        <f t="shared" si="16"/>
        <v>0.13134107287394969</v>
      </c>
      <c r="H129">
        <f t="shared" si="17"/>
        <v>5.6358330182869183E-2</v>
      </c>
      <c r="I129" t="str">
        <f t="shared" si="18"/>
        <v/>
      </c>
      <c r="J129">
        <f t="shared" si="10"/>
        <v>417.21592812600528</v>
      </c>
      <c r="K129">
        <f t="shared" si="19"/>
        <v>417.21592812600528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7">
        <f>Edwards!B130</f>
        <v>43303</v>
      </c>
      <c r="C130" s="3"/>
      <c r="D130" s="3"/>
      <c r="E130">
        <f t="shared" si="14"/>
        <v>0.61672213812255638</v>
      </c>
      <c r="F130">
        <f t="shared" si="15"/>
        <v>0.24057716190495296</v>
      </c>
      <c r="G130">
        <f t="shared" si="16"/>
        <v>0.11282085236638888</v>
      </c>
      <c r="H130">
        <f t="shared" si="17"/>
        <v>4.8411321074557874E-2</v>
      </c>
      <c r="I130" t="str">
        <f t="shared" si="18"/>
        <v/>
      </c>
      <c r="J130">
        <f t="shared" si="10"/>
        <v>417.1921658408304</v>
      </c>
      <c r="K130">
        <f t="shared" si="19"/>
        <v>417.1921658408304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7">
        <f>Edwards!B131</f>
        <v>43304</v>
      </c>
      <c r="C131" s="3"/>
      <c r="D131" s="3"/>
      <c r="E131">
        <f t="shared" si="14"/>
        <v>0.54490136509372289</v>
      </c>
      <c r="F131">
        <f t="shared" si="15"/>
        <v>0.21256059387044704</v>
      </c>
      <c r="G131">
        <f t="shared" si="16"/>
        <v>9.6912142181862032E-2</v>
      </c>
      <c r="H131">
        <f t="shared" si="17"/>
        <v>4.1584908576590772E-2</v>
      </c>
      <c r="I131" t="str">
        <f t="shared" si="18"/>
        <v/>
      </c>
      <c r="J131">
        <f t="shared" ref="J131:J150" si="20">$O$2+F131-H131</f>
        <v>417.17097568529385</v>
      </c>
      <c r="K131">
        <f t="shared" si="19"/>
        <v>417.17097568529385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7">
        <f>Edwards!B132</f>
        <v>43305</v>
      </c>
      <c r="C132" s="3"/>
      <c r="D132" s="3"/>
      <c r="E132">
        <f t="shared" ref="E132:E150" si="24">(E131*EXP(-1/$O$5)+C132)</f>
        <v>0.48144452635491192</v>
      </c>
      <c r="F132">
        <f t="shared" ref="F132:F150" si="25">E132*$O$3</f>
        <v>0.18780671327566667</v>
      </c>
      <c r="G132">
        <f t="shared" ref="G132:G150" si="26">(G131*EXP(-1/$O$6)+C132)</f>
        <v>8.3246696911815354E-2</v>
      </c>
      <c r="H132">
        <f t="shared" ref="H132:H150" si="27">G132*$O$4</f>
        <v>3.5721078932345704E-2</v>
      </c>
      <c r="I132" t="str">
        <f t="shared" ref="I132:I150" si="28">IF(ISBLANK(D132),"",($O$2+((E131*EXP(-1/$O$5))*$O$3)-((G131*EXP(-1/$O$6))*$O$4)))</f>
        <v/>
      </c>
      <c r="J132">
        <f t="shared" si="20"/>
        <v>417.15208563434334</v>
      </c>
      <c r="K132">
        <f t="shared" ref="K132:K150" si="29">IF(I132="",J132,I132)</f>
        <v>417.15208563434334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7">
        <f>Edwards!B133</f>
        <v>43306</v>
      </c>
      <c r="C133" s="3"/>
      <c r="D133" s="3"/>
      <c r="E133">
        <f t="shared" si="24"/>
        <v>0.42537759456197699</v>
      </c>
      <c r="F133">
        <f t="shared" si="25"/>
        <v>0.16593556175753774</v>
      </c>
      <c r="G133">
        <f t="shared" si="26"/>
        <v>7.1508196916368047E-2</v>
      </c>
      <c r="H133">
        <f t="shared" si="27"/>
        <v>3.0684099683440519E-2</v>
      </c>
      <c r="I133" t="str">
        <f t="shared" si="28"/>
        <v/>
      </c>
      <c r="J133">
        <f t="shared" si="20"/>
        <v>417.13525146207411</v>
      </c>
      <c r="K133">
        <f t="shared" si="29"/>
        <v>417.13525146207411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7">
        <f>Edwards!B134</f>
        <v>43307</v>
      </c>
      <c r="C134" s="3"/>
      <c r="D134" s="3"/>
      <c r="E134">
        <f t="shared" si="24"/>
        <v>0.37583997335124669</v>
      </c>
      <c r="F134">
        <f t="shared" si="25"/>
        <v>0.14661142924839826</v>
      </c>
      <c r="G134">
        <f t="shared" si="26"/>
        <v>6.1424926344486729E-2</v>
      </c>
      <c r="H134">
        <f t="shared" si="27"/>
        <v>2.6357377815113162E-2</v>
      </c>
      <c r="I134" t="str">
        <f t="shared" si="28"/>
        <v/>
      </c>
      <c r="J134">
        <f t="shared" si="20"/>
        <v>417.12025405143334</v>
      </c>
      <c r="K134">
        <f t="shared" si="29"/>
        <v>417.12025405143334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7">
        <f>Edwards!B135</f>
        <v>43308</v>
      </c>
      <c r="C135" s="3"/>
      <c r="D135" s="3"/>
      <c r="E135">
        <f t="shared" si="24"/>
        <v>0.3320712876617789</v>
      </c>
      <c r="F135">
        <f t="shared" si="25"/>
        <v>0.12953770101231279</v>
      </c>
      <c r="G135">
        <f t="shared" si="26"/>
        <v>5.2763483616267558E-2</v>
      </c>
      <c r="H135">
        <f t="shared" si="27"/>
        <v>2.2640760930115824E-2</v>
      </c>
      <c r="I135" t="str">
        <f t="shared" si="28"/>
        <v/>
      </c>
      <c r="J135">
        <f t="shared" si="20"/>
        <v>417.10689694008221</v>
      </c>
      <c r="K135">
        <f t="shared" si="29"/>
        <v>417.10689694008221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7">
        <f>Edwards!B136</f>
        <v>43309</v>
      </c>
      <c r="C136" s="3"/>
      <c r="D136" s="3"/>
      <c r="E136">
        <f t="shared" si="24"/>
        <v>0.29339971239912854</v>
      </c>
      <c r="F136">
        <f t="shared" si="25"/>
        <v>0.11445230477308554</v>
      </c>
      <c r="G136">
        <f t="shared" si="26"/>
        <v>4.5323378781292022E-2</v>
      </c>
      <c r="H136">
        <f t="shared" si="27"/>
        <v>1.9448218980293825E-2</v>
      </c>
      <c r="I136" t="str">
        <f t="shared" si="28"/>
        <v/>
      </c>
      <c r="J136">
        <f t="shared" si="20"/>
        <v>417.09500408579277</v>
      </c>
      <c r="K136">
        <f t="shared" si="29"/>
        <v>417.09500408579277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7">
        <f>Edwards!B137</f>
        <v>43310</v>
      </c>
      <c r="C137" s="3"/>
      <c r="D137" s="3"/>
      <c r="E137">
        <f t="shared" si="24"/>
        <v>0.2592316602920785</v>
      </c>
      <c r="F137">
        <f t="shared" si="25"/>
        <v>0.10112368804990714</v>
      </c>
      <c r="G137">
        <f t="shared" si="26"/>
        <v>3.8932392695904879E-2</v>
      </c>
      <c r="H137">
        <f t="shared" si="27"/>
        <v>1.6705852893943614E-2</v>
      </c>
      <c r="I137" t="str">
        <f t="shared" si="28"/>
        <v/>
      </c>
      <c r="J137">
        <f t="shared" si="20"/>
        <v>417.08441783515593</v>
      </c>
      <c r="K137">
        <f t="shared" si="29"/>
        <v>417.08441783515593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7">
        <f>Edwards!B138</f>
        <v>43311</v>
      </c>
      <c r="C138" s="3"/>
      <c r="D138" s="3"/>
      <c r="E138">
        <f t="shared" si="24"/>
        <v>0.22904267065664374</v>
      </c>
      <c r="F138">
        <f t="shared" si="25"/>
        <v>8.9347263954964631E-2</v>
      </c>
      <c r="G138">
        <f t="shared" si="26"/>
        <v>3.3442590596396371E-2</v>
      </c>
      <c r="H138">
        <f t="shared" si="27"/>
        <v>1.4350184003834563E-2</v>
      </c>
      <c r="I138" t="str">
        <f t="shared" si="28"/>
        <v/>
      </c>
      <c r="J138">
        <f t="shared" si="20"/>
        <v>417.07499707995112</v>
      </c>
      <c r="K138">
        <f t="shared" si="29"/>
        <v>417.07499707995112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7">
        <f>Edwards!B139</f>
        <v>43312</v>
      </c>
      <c r="C139" s="3"/>
      <c r="D139" s="3"/>
      <c r="E139">
        <f t="shared" si="24"/>
        <v>0.20236935921492008</v>
      </c>
      <c r="F139">
        <f t="shared" si="25"/>
        <v>7.8942270897975342E-2</v>
      </c>
      <c r="G139">
        <f t="shared" si="26"/>
        <v>2.8726897792639886E-2</v>
      </c>
      <c r="H139">
        <f t="shared" si="27"/>
        <v>1.232668468058668E-2</v>
      </c>
      <c r="I139" t="str">
        <f t="shared" si="28"/>
        <v/>
      </c>
      <c r="J139">
        <f t="shared" si="20"/>
        <v>417.06661558621738</v>
      </c>
      <c r="K139">
        <f t="shared" si="29"/>
        <v>417.06661558621738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7">
        <f>Edwards!B140</f>
        <v>43313</v>
      </c>
      <c r="C140" s="3"/>
      <c r="D140" s="3"/>
      <c r="E140">
        <f t="shared" si="24"/>
        <v>0.17880230540295372</v>
      </c>
      <c r="F140">
        <f t="shared" si="25"/>
        <v>6.9748997995847939E-2</v>
      </c>
      <c r="G140">
        <f t="shared" si="26"/>
        <v>2.4676158218367869E-2</v>
      </c>
      <c r="H140">
        <f t="shared" si="27"/>
        <v>1.058851615937524E-2</v>
      </c>
      <c r="I140" t="str">
        <f t="shared" si="28"/>
        <v/>
      </c>
      <c r="J140">
        <f t="shared" si="20"/>
        <v>417.0591604818365</v>
      </c>
      <c r="K140">
        <f t="shared" si="29"/>
        <v>417.0591604818365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7">
        <f>Edwards!B141</f>
        <v>43314</v>
      </c>
      <c r="C141" s="3"/>
      <c r="D141" s="3"/>
      <c r="E141">
        <f t="shared" si="24"/>
        <v>0.15797976799174476</v>
      </c>
      <c r="F141">
        <f t="shared" si="25"/>
        <v>6.1626333599044868E-2</v>
      </c>
      <c r="G141">
        <f t="shared" si="26"/>
        <v>2.1196607751148597E-2</v>
      </c>
      <c r="H141">
        <f t="shared" si="27"/>
        <v>9.0954443439218765E-3</v>
      </c>
      <c r="I141" t="str">
        <f t="shared" si="28"/>
        <v/>
      </c>
      <c r="J141">
        <f t="shared" si="20"/>
        <v>417.05253088925514</v>
      </c>
      <c r="K141">
        <f t="shared" si="29"/>
        <v>417.05253088925514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7">
        <f>Edwards!B142</f>
        <v>43315</v>
      </c>
      <c r="C142" s="3"/>
      <c r="D142" s="3"/>
      <c r="E142">
        <f t="shared" si="24"/>
        <v>0.13958213255964663</v>
      </c>
      <c r="F142">
        <f t="shared" si="25"/>
        <v>5.444959930588314E-2</v>
      </c>
      <c r="G142">
        <f t="shared" si="26"/>
        <v>1.8207703815969867E-2</v>
      </c>
      <c r="H142">
        <f t="shared" si="27"/>
        <v>7.812908491444533E-3</v>
      </c>
      <c r="I142" t="str">
        <f t="shared" si="28"/>
        <v/>
      </c>
      <c r="J142">
        <f t="shared" si="20"/>
        <v>417.04663669081447</v>
      </c>
      <c r="K142">
        <f t="shared" si="29"/>
        <v>417.04663669081447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7">
        <f>Edwards!B143</f>
        <v>43316</v>
      </c>
      <c r="C143" s="3"/>
      <c r="D143" s="3"/>
      <c r="E143">
        <f t="shared" si="24"/>
        <v>0.12332700558793615</v>
      </c>
      <c r="F143">
        <f t="shared" si="25"/>
        <v>4.8108636218091999E-2</v>
      </c>
      <c r="G143">
        <f t="shared" si="26"/>
        <v>1.5640261033377817E-2</v>
      </c>
      <c r="H143">
        <f t="shared" si="27"/>
        <v>6.7112212210366307E-3</v>
      </c>
      <c r="I143" t="str">
        <f t="shared" si="28"/>
        <v/>
      </c>
      <c r="J143">
        <f t="shared" si="20"/>
        <v>417.04139741499705</v>
      </c>
      <c r="K143">
        <f t="shared" si="29"/>
        <v>417.04139741499705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7">
        <f>Edwards!B144</f>
        <v>43317</v>
      </c>
      <c r="C144" s="3"/>
      <c r="D144" s="3"/>
      <c r="E144">
        <f t="shared" si="24"/>
        <v>0.10896487987663783</v>
      </c>
      <c r="F144">
        <f t="shared" si="25"/>
        <v>4.25061140627098E-2</v>
      </c>
      <c r="G144">
        <f t="shared" si="26"/>
        <v>1.3434849757257353E-2</v>
      </c>
      <c r="H144">
        <f t="shared" si="27"/>
        <v>5.7648813277428818E-3</v>
      </c>
      <c r="I144" t="str">
        <f t="shared" si="28"/>
        <v/>
      </c>
      <c r="J144">
        <f t="shared" si="20"/>
        <v>417.03674123273493</v>
      </c>
      <c r="K144">
        <f t="shared" si="29"/>
        <v>417.03674123273493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7">
        <f>Edwards!B145</f>
        <v>43318</v>
      </c>
      <c r="C145" s="3"/>
      <c r="D145" s="3"/>
      <c r="E145">
        <f t="shared" si="24"/>
        <v>9.6275304747134499E-2</v>
      </c>
      <c r="F145">
        <f t="shared" si="25"/>
        <v>3.755603722627731E-2</v>
      </c>
      <c r="G145">
        <f t="shared" si="26"/>
        <v>1.1540420432554413E-2</v>
      </c>
      <c r="H145">
        <f t="shared" si="27"/>
        <v>4.9519834957586391E-3</v>
      </c>
      <c r="I145" t="str">
        <f t="shared" si="28"/>
        <v/>
      </c>
      <c r="J145">
        <f t="shared" si="20"/>
        <v>417.03260405373055</v>
      </c>
      <c r="K145">
        <f t="shared" si="29"/>
        <v>417.03260405373055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7">
        <f>Edwards!B146</f>
        <v>43319</v>
      </c>
      <c r="C146" s="3"/>
      <c r="D146" s="3"/>
      <c r="E146">
        <f t="shared" si="24"/>
        <v>8.5063502246294748E-2</v>
      </c>
      <c r="F146">
        <f t="shared" si="25"/>
        <v>3.3182424769779326E-2</v>
      </c>
      <c r="G146">
        <f t="shared" si="26"/>
        <v>9.9131219303867819E-3</v>
      </c>
      <c r="H146">
        <f t="shared" si="27"/>
        <v>4.2537112471432402E-3</v>
      </c>
      <c r="I146" t="str">
        <f t="shared" si="28"/>
        <v/>
      </c>
      <c r="J146">
        <f t="shared" si="20"/>
        <v>417.02892871352265</v>
      </c>
      <c r="K146">
        <f t="shared" si="29"/>
        <v>417.02892871352265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7">
        <f>Edwards!B147</f>
        <v>43320</v>
      </c>
      <c r="C147" s="3"/>
      <c r="D147" s="3"/>
      <c r="E147">
        <f t="shared" si="24"/>
        <v>7.5157377412723853E-2</v>
      </c>
      <c r="F147">
        <f t="shared" si="25"/>
        <v>2.9318144163294809E-2</v>
      </c>
      <c r="G147">
        <f t="shared" si="26"/>
        <v>8.515286508063883E-3</v>
      </c>
      <c r="H147">
        <f t="shared" si="27"/>
        <v>3.6539013891242599E-3</v>
      </c>
      <c r="I147" t="str">
        <f t="shared" si="28"/>
        <v/>
      </c>
      <c r="J147">
        <f t="shared" si="20"/>
        <v>417.02566424277421</v>
      </c>
      <c r="K147">
        <f t="shared" si="29"/>
        <v>417.02566424277421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7">
        <f>Edwards!B148</f>
        <v>43321</v>
      </c>
      <c r="C148" s="3"/>
      <c r="D148" s="3"/>
      <c r="E148">
        <f t="shared" si="24"/>
        <v>6.6404876714380279E-2</v>
      </c>
      <c r="F148">
        <f t="shared" si="25"/>
        <v>2.590388083882797E-2</v>
      </c>
      <c r="G148">
        <f t="shared" si="26"/>
        <v>7.3145578984708057E-3</v>
      </c>
      <c r="H148">
        <f t="shared" si="27"/>
        <v>3.1386698780766142E-3</v>
      </c>
      <c r="I148" t="str">
        <f t="shared" si="28"/>
        <v/>
      </c>
      <c r="J148">
        <f t="shared" si="20"/>
        <v>417.02276521096076</v>
      </c>
      <c r="K148">
        <f t="shared" si="29"/>
        <v>417.02276521096076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7">
        <f>Edwards!B149</f>
        <v>43322</v>
      </c>
      <c r="C149" s="3"/>
      <c r="D149" s="3"/>
      <c r="E149">
        <f t="shared" si="24"/>
        <v>5.8671654111037606E-2</v>
      </c>
      <c r="F149">
        <f t="shared" si="25"/>
        <v>2.2887227744526849E-2</v>
      </c>
      <c r="G149">
        <f t="shared" si="26"/>
        <v>6.283142346345613E-3</v>
      </c>
      <c r="H149">
        <f t="shared" si="27"/>
        <v>2.6960904398973234E-3</v>
      </c>
      <c r="I149" t="str">
        <f t="shared" si="28"/>
        <v/>
      </c>
      <c r="J149">
        <f t="shared" si="20"/>
        <v>417.02019113730466</v>
      </c>
      <c r="K149">
        <f t="shared" si="29"/>
        <v>417.02019113730466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7">
        <f>Edwards!B150</f>
        <v>43323</v>
      </c>
      <c r="C150" s="3"/>
      <c r="D150" s="3"/>
      <c r="E150">
        <f t="shared" si="24"/>
        <v>5.1839008916942646E-2</v>
      </c>
      <c r="F150">
        <f t="shared" si="25"/>
        <v>2.0221880925450565E-2</v>
      </c>
      <c r="G150">
        <f t="shared" si="26"/>
        <v>5.3971652548809234E-3</v>
      </c>
      <c r="H150">
        <f t="shared" si="27"/>
        <v>2.3159185076705642E-3</v>
      </c>
      <c r="I150" t="str">
        <f t="shared" si="28"/>
        <v/>
      </c>
      <c r="J150">
        <f t="shared" si="20"/>
        <v>417.01790596241779</v>
      </c>
      <c r="K150">
        <f t="shared" si="29"/>
        <v>417.01790596241779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&amp;CAxel Moens&amp;RTSSxRPE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TSSxRPE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2019-04-26T13:53:10Z</cp:lastPrinted>
  <dcterms:created xsi:type="dcterms:W3CDTF">2019-03-25T13:58:29Z</dcterms:created>
  <dcterms:modified xsi:type="dcterms:W3CDTF">2019-05-02T09:22:35Z</dcterms:modified>
</cp:coreProperties>
</file>