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8_{6C4A2027-28B3-420D-AEC1-0BFB8171F23B}" xr6:coauthVersionLast="36" xr6:coauthVersionMax="36" xr10:uidLastSave="{00000000-0000-0000-0000-000000000000}"/>
  <bookViews>
    <workbookView xWindow="0" yWindow="0" windowWidth="20490" windowHeight="7545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TSSxRPE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adj" localSheetId="6" hidden="1">TSSxRPE!$O$3:$O$6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Banister!$O$4</definedName>
    <definedName name="solver_lhs1" localSheetId="1" hidden="1">Edwards!$O$4</definedName>
    <definedName name="solver_lhs1" localSheetId="3" hidden="1">Lucia!$O$4</definedName>
    <definedName name="solver_lhs1" localSheetId="4" hidden="1">sRPE!$O$4</definedName>
    <definedName name="solver_lhs1" localSheetId="5" hidden="1">TSS!$O$4</definedName>
    <definedName name="solver_lhs1" localSheetId="6" hidden="1">TSSxRPE!$O$5</definedName>
    <definedName name="solver_lhs2" localSheetId="2" hidden="1">Banister!$O$5</definedName>
    <definedName name="solver_lhs2" localSheetId="1" hidden="1">Edwards!$O$5</definedName>
    <definedName name="solver_lhs2" localSheetId="3" hidden="1">Lucia!$O$5</definedName>
    <definedName name="solver_lhs2" localSheetId="4" hidden="1">sRPE!$O$5</definedName>
    <definedName name="solver_lhs2" localSheetId="5" hidden="1">TSS!$O$5</definedName>
    <definedName name="solver_lhs2" localSheetId="6" hidden="1">TSSxRPE!$O$6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lhs3" localSheetId="6" hidden="1">TSSxRPE!$O$6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1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opt" localSheetId="6" hidden="1">TSSxRPE!$R$2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Banister!$O$8</definedName>
    <definedName name="solver_rhs1" localSheetId="1" hidden="1">Edwards!$O$8</definedName>
    <definedName name="solver_rhs1" localSheetId="3" hidden="1">Lucia!$O$8</definedName>
    <definedName name="solver_rhs1" localSheetId="4" hidden="1">sRPE!$O$8</definedName>
    <definedName name="solver_rhs1" localSheetId="5" hidden="1">TSS!$O$8</definedName>
    <definedName name="solver_rhs1" localSheetId="6" hidden="1">1</definedName>
    <definedName name="solver_rhs2" localSheetId="2" hidden="1">1</definedName>
    <definedName name="solver_rhs2" localSheetId="1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0.5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hs3" localSheetId="6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8" l="1"/>
  <c r="C72" i="8"/>
  <c r="C65" i="8"/>
  <c r="C58" i="8"/>
  <c r="C56" i="8"/>
  <c r="C54" i="8"/>
  <c r="C51" i="8"/>
  <c r="C49" i="8"/>
  <c r="C47" i="8"/>
  <c r="C44" i="8"/>
  <c r="C42" i="8"/>
  <c r="C41" i="8"/>
  <c r="C37" i="8"/>
  <c r="C35" i="8"/>
  <c r="C33" i="8"/>
  <c r="C30" i="8"/>
  <c r="C28" i="8"/>
  <c r="C26" i="8"/>
  <c r="C22" i="8"/>
  <c r="C21" i="8"/>
  <c r="C19" i="8"/>
  <c r="C16" i="8"/>
  <c r="C14" i="8"/>
  <c r="C12" i="8"/>
  <c r="C9" i="8"/>
  <c r="C7" i="8"/>
  <c r="C5" i="8"/>
  <c r="L150" i="8"/>
  <c r="M150" i="8"/>
  <c r="I150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L82" i="8"/>
  <c r="M82" i="8"/>
  <c r="I82" i="8"/>
  <c r="F82" i="8"/>
  <c r="H82" i="8"/>
  <c r="J82" i="8"/>
  <c r="K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I79" i="8"/>
  <c r="K79" i="8"/>
  <c r="L79" i="8"/>
  <c r="M79" i="8"/>
  <c r="F79" i="8"/>
  <c r="H79" i="8"/>
  <c r="J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I65" i="8"/>
  <c r="K65" i="8"/>
  <c r="L65" i="8"/>
  <c r="M65" i="8"/>
  <c r="F65" i="8"/>
  <c r="H65" i="8"/>
  <c r="J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I37" i="8"/>
  <c r="K37" i="8"/>
  <c r="L37" i="8"/>
  <c r="M37" i="8"/>
  <c r="F37" i="8"/>
  <c r="H37" i="8"/>
  <c r="J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L31" i="8"/>
  <c r="M31" i="8"/>
  <c r="I31" i="8"/>
  <c r="F31" i="8"/>
  <c r="H31" i="8"/>
  <c r="J31" i="8"/>
  <c r="K31" i="8"/>
  <c r="B31" i="8"/>
  <c r="I30" i="8"/>
  <c r="K30" i="8"/>
  <c r="L30" i="8"/>
  <c r="M30" i="8"/>
  <c r="F30" i="8"/>
  <c r="H30" i="8"/>
  <c r="J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L23" i="8"/>
  <c r="M23" i="8"/>
  <c r="I23" i="8"/>
  <c r="F23" i="8"/>
  <c r="H23" i="8"/>
  <c r="J23" i="8"/>
  <c r="K23" i="8"/>
  <c r="B23" i="8"/>
  <c r="I22" i="8"/>
  <c r="K22" i="8"/>
  <c r="L22" i="8"/>
  <c r="M22" i="8"/>
  <c r="F22" i="8"/>
  <c r="H22" i="8"/>
  <c r="J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Y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G10" i="7"/>
  <c r="G9" i="7"/>
  <c r="G5" i="7"/>
  <c r="G6" i="7"/>
  <c r="G7" i="7"/>
  <c r="G8" i="7"/>
  <c r="G4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J4" i="7"/>
  <c r="J5" i="7"/>
  <c r="J6" i="7"/>
  <c r="J7" i="7"/>
  <c r="J8" i="7"/>
  <c r="J10" i="7"/>
  <c r="J9" i="7"/>
  <c r="S6" i="5"/>
  <c r="R6" i="5"/>
  <c r="S6" i="4"/>
  <c r="R6" i="4"/>
  <c r="S6" i="3"/>
  <c r="R6" i="3"/>
  <c r="S6" i="2"/>
  <c r="R6" i="2"/>
  <c r="S6" i="1"/>
  <c r="R6" i="1"/>
  <c r="R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2" i="5"/>
  <c r="R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2" i="4"/>
  <c r="R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2" i="3"/>
  <c r="R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2" i="2"/>
  <c r="R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O2" i="5"/>
  <c r="I79" i="5"/>
  <c r="K79" i="5"/>
  <c r="L79" i="5"/>
  <c r="L78" i="5"/>
  <c r="L77" i="5"/>
  <c r="L76" i="5"/>
  <c r="L75" i="5"/>
  <c r="L74" i="5"/>
  <c r="L73" i="5"/>
  <c r="I72" i="5"/>
  <c r="K72" i="5"/>
  <c r="L72" i="5"/>
  <c r="L71" i="5"/>
  <c r="L70" i="5"/>
  <c r="L69" i="5"/>
  <c r="L68" i="5"/>
  <c r="L67" i="5"/>
  <c r="L66" i="5"/>
  <c r="I65" i="5"/>
  <c r="K65" i="5"/>
  <c r="L65" i="5"/>
  <c r="L64" i="5"/>
  <c r="L63" i="5"/>
  <c r="L62" i="5"/>
  <c r="L61" i="5"/>
  <c r="L60" i="5"/>
  <c r="L59" i="5"/>
  <c r="I58" i="5"/>
  <c r="K58" i="5"/>
  <c r="L58" i="5"/>
  <c r="L57" i="5"/>
  <c r="L56" i="5"/>
  <c r="L55" i="5"/>
  <c r="L54" i="5"/>
  <c r="L53" i="5"/>
  <c r="L52" i="5"/>
  <c r="I51" i="5"/>
  <c r="K51" i="5"/>
  <c r="L51" i="5"/>
  <c r="L50" i="5"/>
  <c r="L49" i="5"/>
  <c r="L48" i="5"/>
  <c r="L47" i="5"/>
  <c r="L46" i="5"/>
  <c r="L45" i="5"/>
  <c r="I44" i="5"/>
  <c r="K44" i="5"/>
  <c r="L44" i="5"/>
  <c r="L43" i="5"/>
  <c r="L42" i="5"/>
  <c r="L41" i="5"/>
  <c r="L40" i="5"/>
  <c r="L39" i="5"/>
  <c r="L38" i="5"/>
  <c r="I37" i="5"/>
  <c r="K37" i="5"/>
  <c r="L37" i="5"/>
  <c r="L36" i="5"/>
  <c r="L35" i="5"/>
  <c r="L34" i="5"/>
  <c r="L33" i="5"/>
  <c r="L32" i="5"/>
  <c r="L31" i="5"/>
  <c r="I30" i="5"/>
  <c r="K30" i="5"/>
  <c r="L30" i="5"/>
  <c r="L29" i="5"/>
  <c r="L28" i="5"/>
  <c r="L27" i="5"/>
  <c r="L26" i="5"/>
  <c r="L25" i="5"/>
  <c r="L24" i="5"/>
  <c r="L23" i="5"/>
  <c r="I22" i="5"/>
  <c r="K22" i="5"/>
  <c r="L22" i="5"/>
  <c r="L21" i="5"/>
  <c r="L20" i="5"/>
  <c r="L19" i="5"/>
  <c r="L18" i="5"/>
  <c r="L17" i="5"/>
  <c r="I16" i="5"/>
  <c r="K16" i="5"/>
  <c r="L16" i="5"/>
  <c r="L15" i="5"/>
  <c r="L14" i="5"/>
  <c r="L13" i="5"/>
  <c r="L12" i="5"/>
  <c r="L11" i="5"/>
  <c r="L10" i="5"/>
  <c r="I9" i="5"/>
  <c r="K9" i="5"/>
  <c r="L9" i="5"/>
  <c r="L8" i="5"/>
  <c r="L7" i="5"/>
  <c r="L6" i="5"/>
  <c r="L5" i="5"/>
  <c r="L4" i="5"/>
  <c r="L3" i="5"/>
  <c r="L2" i="5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O2" i="4"/>
  <c r="I79" i="4"/>
  <c r="K79" i="4"/>
  <c r="L79" i="4"/>
  <c r="L78" i="4"/>
  <c r="L77" i="4"/>
  <c r="L76" i="4"/>
  <c r="L75" i="4"/>
  <c r="L74" i="4"/>
  <c r="L73" i="4"/>
  <c r="I72" i="4"/>
  <c r="K72" i="4"/>
  <c r="L72" i="4"/>
  <c r="L71" i="4"/>
  <c r="L70" i="4"/>
  <c r="L69" i="4"/>
  <c r="L68" i="4"/>
  <c r="L67" i="4"/>
  <c r="L66" i="4"/>
  <c r="I65" i="4"/>
  <c r="K65" i="4"/>
  <c r="L65" i="4"/>
  <c r="L64" i="4"/>
  <c r="L63" i="4"/>
  <c r="L62" i="4"/>
  <c r="L61" i="4"/>
  <c r="L60" i="4"/>
  <c r="L59" i="4"/>
  <c r="I58" i="4"/>
  <c r="K58" i="4"/>
  <c r="L58" i="4"/>
  <c r="L57" i="4"/>
  <c r="L56" i="4"/>
  <c r="L55" i="4"/>
  <c r="L54" i="4"/>
  <c r="L53" i="4"/>
  <c r="L52" i="4"/>
  <c r="I51" i="4"/>
  <c r="K51" i="4"/>
  <c r="L51" i="4"/>
  <c r="L50" i="4"/>
  <c r="L49" i="4"/>
  <c r="L48" i="4"/>
  <c r="L47" i="4"/>
  <c r="L46" i="4"/>
  <c r="L45" i="4"/>
  <c r="I44" i="4"/>
  <c r="K44" i="4"/>
  <c r="L44" i="4"/>
  <c r="L43" i="4"/>
  <c r="L42" i="4"/>
  <c r="L41" i="4"/>
  <c r="L40" i="4"/>
  <c r="L39" i="4"/>
  <c r="L38" i="4"/>
  <c r="I37" i="4"/>
  <c r="K37" i="4"/>
  <c r="L37" i="4"/>
  <c r="L36" i="4"/>
  <c r="L35" i="4"/>
  <c r="L34" i="4"/>
  <c r="L33" i="4"/>
  <c r="L32" i="4"/>
  <c r="L31" i="4"/>
  <c r="I30" i="4"/>
  <c r="K30" i="4"/>
  <c r="L30" i="4"/>
  <c r="L29" i="4"/>
  <c r="L28" i="4"/>
  <c r="L27" i="4"/>
  <c r="L26" i="4"/>
  <c r="L25" i="4"/>
  <c r="L24" i="4"/>
  <c r="L23" i="4"/>
  <c r="I22" i="4"/>
  <c r="K22" i="4"/>
  <c r="L22" i="4"/>
  <c r="L21" i="4"/>
  <c r="L20" i="4"/>
  <c r="L19" i="4"/>
  <c r="L18" i="4"/>
  <c r="L17" i="4"/>
  <c r="I16" i="4"/>
  <c r="K16" i="4"/>
  <c r="L16" i="4"/>
  <c r="L15" i="4"/>
  <c r="L14" i="4"/>
  <c r="L13" i="4"/>
  <c r="L12" i="4"/>
  <c r="L11" i="4"/>
  <c r="L10" i="4"/>
  <c r="I9" i="4"/>
  <c r="K9" i="4"/>
  <c r="L9" i="4"/>
  <c r="L8" i="4"/>
  <c r="L7" i="4"/>
  <c r="L6" i="4"/>
  <c r="L5" i="4"/>
  <c r="L4" i="4"/>
  <c r="L3" i="4"/>
  <c r="L2" i="4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O2" i="3"/>
  <c r="I79" i="3"/>
  <c r="K79" i="3"/>
  <c r="L79" i="3"/>
  <c r="L78" i="3"/>
  <c r="L77" i="3"/>
  <c r="L76" i="3"/>
  <c r="L75" i="3"/>
  <c r="L74" i="3"/>
  <c r="L73" i="3"/>
  <c r="I72" i="3"/>
  <c r="K72" i="3"/>
  <c r="L72" i="3"/>
  <c r="L71" i="3"/>
  <c r="L70" i="3"/>
  <c r="L69" i="3"/>
  <c r="L68" i="3"/>
  <c r="L67" i="3"/>
  <c r="L66" i="3"/>
  <c r="I65" i="3"/>
  <c r="K65" i="3"/>
  <c r="L65" i="3"/>
  <c r="L64" i="3"/>
  <c r="L63" i="3"/>
  <c r="L62" i="3"/>
  <c r="L61" i="3"/>
  <c r="L60" i="3"/>
  <c r="L59" i="3"/>
  <c r="I58" i="3"/>
  <c r="K58" i="3"/>
  <c r="L58" i="3"/>
  <c r="L57" i="3"/>
  <c r="L56" i="3"/>
  <c r="L55" i="3"/>
  <c r="L54" i="3"/>
  <c r="L53" i="3"/>
  <c r="L52" i="3"/>
  <c r="I51" i="3"/>
  <c r="K51" i="3"/>
  <c r="L51" i="3"/>
  <c r="L50" i="3"/>
  <c r="L49" i="3"/>
  <c r="L48" i="3"/>
  <c r="L47" i="3"/>
  <c r="L46" i="3"/>
  <c r="L45" i="3"/>
  <c r="I44" i="3"/>
  <c r="K44" i="3"/>
  <c r="L44" i="3"/>
  <c r="L43" i="3"/>
  <c r="L42" i="3"/>
  <c r="L41" i="3"/>
  <c r="L40" i="3"/>
  <c r="L39" i="3"/>
  <c r="L38" i="3"/>
  <c r="I37" i="3"/>
  <c r="K37" i="3"/>
  <c r="L37" i="3"/>
  <c r="L36" i="3"/>
  <c r="L35" i="3"/>
  <c r="L34" i="3"/>
  <c r="L33" i="3"/>
  <c r="L32" i="3"/>
  <c r="L31" i="3"/>
  <c r="I30" i="3"/>
  <c r="K30" i="3"/>
  <c r="L30" i="3"/>
  <c r="L29" i="3"/>
  <c r="L28" i="3"/>
  <c r="L27" i="3"/>
  <c r="L26" i="3"/>
  <c r="L25" i="3"/>
  <c r="L24" i="3"/>
  <c r="L23" i="3"/>
  <c r="I22" i="3"/>
  <c r="K22" i="3"/>
  <c r="L22" i="3"/>
  <c r="L21" i="3"/>
  <c r="L20" i="3"/>
  <c r="L19" i="3"/>
  <c r="L18" i="3"/>
  <c r="L17" i="3"/>
  <c r="I16" i="3"/>
  <c r="K16" i="3"/>
  <c r="L16" i="3"/>
  <c r="L15" i="3"/>
  <c r="L14" i="3"/>
  <c r="L13" i="3"/>
  <c r="L12" i="3"/>
  <c r="L11" i="3"/>
  <c r="L10" i="3"/>
  <c r="I9" i="3"/>
  <c r="K9" i="3"/>
  <c r="L9" i="3"/>
  <c r="L8" i="3"/>
  <c r="L7" i="3"/>
  <c r="L6" i="3"/>
  <c r="L5" i="3"/>
  <c r="L4" i="3"/>
  <c r="L3" i="3"/>
  <c r="L2" i="3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O2" i="2"/>
  <c r="I79" i="2"/>
  <c r="K79" i="2"/>
  <c r="L79" i="2"/>
  <c r="L78" i="2"/>
  <c r="L77" i="2"/>
  <c r="L76" i="2"/>
  <c r="L75" i="2"/>
  <c r="L74" i="2"/>
  <c r="L73" i="2"/>
  <c r="I72" i="2"/>
  <c r="K72" i="2"/>
  <c r="L72" i="2"/>
  <c r="L71" i="2"/>
  <c r="L70" i="2"/>
  <c r="L69" i="2"/>
  <c r="L68" i="2"/>
  <c r="L67" i="2"/>
  <c r="L66" i="2"/>
  <c r="I65" i="2"/>
  <c r="K65" i="2"/>
  <c r="L65" i="2"/>
  <c r="L64" i="2"/>
  <c r="L63" i="2"/>
  <c r="L62" i="2"/>
  <c r="L61" i="2"/>
  <c r="L60" i="2"/>
  <c r="L59" i="2"/>
  <c r="I58" i="2"/>
  <c r="K58" i="2"/>
  <c r="L58" i="2"/>
  <c r="L57" i="2"/>
  <c r="L56" i="2"/>
  <c r="L55" i="2"/>
  <c r="L54" i="2"/>
  <c r="L53" i="2"/>
  <c r="L52" i="2"/>
  <c r="I51" i="2"/>
  <c r="K51" i="2"/>
  <c r="L51" i="2"/>
  <c r="L50" i="2"/>
  <c r="L49" i="2"/>
  <c r="L48" i="2"/>
  <c r="L47" i="2"/>
  <c r="L46" i="2"/>
  <c r="L45" i="2"/>
  <c r="I44" i="2"/>
  <c r="K44" i="2"/>
  <c r="L44" i="2"/>
  <c r="L43" i="2"/>
  <c r="L42" i="2"/>
  <c r="L41" i="2"/>
  <c r="L40" i="2"/>
  <c r="L39" i="2"/>
  <c r="L38" i="2"/>
  <c r="I37" i="2"/>
  <c r="K37" i="2"/>
  <c r="L37" i="2"/>
  <c r="L36" i="2"/>
  <c r="L35" i="2"/>
  <c r="L34" i="2"/>
  <c r="L33" i="2"/>
  <c r="L32" i="2"/>
  <c r="L31" i="2"/>
  <c r="I30" i="2"/>
  <c r="K30" i="2"/>
  <c r="L30" i="2"/>
  <c r="L29" i="2"/>
  <c r="L28" i="2"/>
  <c r="L27" i="2"/>
  <c r="L26" i="2"/>
  <c r="L25" i="2"/>
  <c r="L24" i="2"/>
  <c r="L23" i="2"/>
  <c r="I22" i="2"/>
  <c r="K22" i="2"/>
  <c r="L22" i="2"/>
  <c r="L21" i="2"/>
  <c r="L20" i="2"/>
  <c r="L19" i="2"/>
  <c r="L18" i="2"/>
  <c r="L17" i="2"/>
  <c r="I16" i="2"/>
  <c r="K16" i="2"/>
  <c r="L16" i="2"/>
  <c r="L15" i="2"/>
  <c r="L14" i="2"/>
  <c r="L13" i="2"/>
  <c r="L12" i="2"/>
  <c r="L11" i="2"/>
  <c r="L10" i="2"/>
  <c r="I9" i="2"/>
  <c r="K9" i="2"/>
  <c r="L9" i="2"/>
  <c r="L8" i="2"/>
  <c r="L7" i="2"/>
  <c r="L6" i="2"/>
  <c r="L5" i="2"/>
  <c r="L4" i="2"/>
  <c r="L3" i="2"/>
  <c r="L2" i="2"/>
  <c r="C58" i="5"/>
  <c r="C51" i="5"/>
  <c r="C44" i="5"/>
  <c r="C37" i="5"/>
  <c r="C30" i="5"/>
  <c r="C22" i="5"/>
  <c r="C16" i="5"/>
  <c r="C9" i="5"/>
  <c r="C58" i="4"/>
  <c r="C51" i="4"/>
  <c r="C44" i="4"/>
  <c r="C37" i="4"/>
  <c r="C30" i="4"/>
  <c r="C22" i="4"/>
  <c r="C16" i="4"/>
  <c r="C9" i="4"/>
  <c r="C58" i="3"/>
  <c r="C51" i="3"/>
  <c r="C44" i="3"/>
  <c r="C37" i="3"/>
  <c r="C30" i="3"/>
  <c r="C22" i="3"/>
  <c r="C16" i="3"/>
  <c r="C9" i="3"/>
  <c r="C58" i="2"/>
  <c r="C51" i="2"/>
  <c r="C44" i="2"/>
  <c r="C37" i="2"/>
  <c r="C30" i="2"/>
  <c r="C16" i="2"/>
  <c r="C22" i="2"/>
  <c r="C9" i="2"/>
  <c r="O8" i="1"/>
  <c r="C58" i="1"/>
  <c r="C51" i="1"/>
  <c r="C44" i="1"/>
  <c r="C37" i="1"/>
  <c r="C30" i="1"/>
  <c r="C22" i="1"/>
  <c r="C16" i="1"/>
  <c r="C9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L2" i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E16" i="1"/>
  <c r="E17" i="1"/>
  <c r="E18" i="1"/>
  <c r="E19" i="1"/>
  <c r="E20" i="1"/>
  <c r="E21" i="1"/>
  <c r="G16" i="1"/>
  <c r="G17" i="1"/>
  <c r="G18" i="1"/>
  <c r="G19" i="1"/>
  <c r="G20" i="1"/>
  <c r="G21" i="1"/>
  <c r="I22" i="1"/>
  <c r="E22" i="1"/>
  <c r="F22" i="1"/>
  <c r="G22" i="1"/>
  <c r="H22" i="1"/>
  <c r="J22" i="1"/>
  <c r="K22" i="1"/>
  <c r="L22" i="1"/>
  <c r="L23" i="1"/>
  <c r="L24" i="1"/>
  <c r="L25" i="1"/>
  <c r="L26" i="1"/>
  <c r="L27" i="1"/>
  <c r="L28" i="1"/>
  <c r="L29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L38" i="1"/>
  <c r="L39" i="1"/>
  <c r="L40" i="1"/>
  <c r="L41" i="1"/>
  <c r="L42" i="1"/>
  <c r="L43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F4" i="7"/>
  <c r="E3" i="2"/>
  <c r="E4" i="2"/>
  <c r="E5" i="2"/>
  <c r="E6" i="2"/>
  <c r="E7" i="2"/>
  <c r="E8" i="2"/>
  <c r="G3" i="2"/>
  <c r="G4" i="2"/>
  <c r="G5" i="2"/>
  <c r="G6" i="2"/>
  <c r="G7" i="2"/>
  <c r="G8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E16" i="2"/>
  <c r="E17" i="2"/>
  <c r="E18" i="2"/>
  <c r="E19" i="2"/>
  <c r="E20" i="2"/>
  <c r="E21" i="2"/>
  <c r="G16" i="2"/>
  <c r="G17" i="2"/>
  <c r="G18" i="2"/>
  <c r="G19" i="2"/>
  <c r="G20" i="2"/>
  <c r="G21" i="2"/>
  <c r="E22" i="2"/>
  <c r="E23" i="2"/>
  <c r="E24" i="2"/>
  <c r="E25" i="2"/>
  <c r="E26" i="2"/>
  <c r="E27" i="2"/>
  <c r="E28" i="2"/>
  <c r="E29" i="2"/>
  <c r="G22" i="2"/>
  <c r="G23" i="2"/>
  <c r="G24" i="2"/>
  <c r="G25" i="2"/>
  <c r="G26" i="2"/>
  <c r="G27" i="2"/>
  <c r="G28" i="2"/>
  <c r="G29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R2" i="2"/>
  <c r="F5" i="7"/>
  <c r="E3" i="3"/>
  <c r="E4" i="3"/>
  <c r="E5" i="3"/>
  <c r="E6" i="3"/>
  <c r="E7" i="3"/>
  <c r="E8" i="3"/>
  <c r="G3" i="3"/>
  <c r="G4" i="3"/>
  <c r="G5" i="3"/>
  <c r="G6" i="3"/>
  <c r="G7" i="3"/>
  <c r="G8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E16" i="3"/>
  <c r="E17" i="3"/>
  <c r="E18" i="3"/>
  <c r="E19" i="3"/>
  <c r="E20" i="3"/>
  <c r="E21" i="3"/>
  <c r="G16" i="3"/>
  <c r="G17" i="3"/>
  <c r="G18" i="3"/>
  <c r="G19" i="3"/>
  <c r="G20" i="3"/>
  <c r="G21" i="3"/>
  <c r="E22" i="3"/>
  <c r="F22" i="3"/>
  <c r="G22" i="3"/>
  <c r="H22" i="3"/>
  <c r="J22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R2" i="3"/>
  <c r="F6" i="7"/>
  <c r="E3" i="4"/>
  <c r="E4" i="4"/>
  <c r="E5" i="4"/>
  <c r="E6" i="4"/>
  <c r="E7" i="4"/>
  <c r="E8" i="4"/>
  <c r="G3" i="4"/>
  <c r="G4" i="4"/>
  <c r="G5" i="4"/>
  <c r="G6" i="4"/>
  <c r="G7" i="4"/>
  <c r="G8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E16" i="4"/>
  <c r="E17" i="4"/>
  <c r="E18" i="4"/>
  <c r="E19" i="4"/>
  <c r="E20" i="4"/>
  <c r="E21" i="4"/>
  <c r="G16" i="4"/>
  <c r="G17" i="4"/>
  <c r="G18" i="4"/>
  <c r="G19" i="4"/>
  <c r="G20" i="4"/>
  <c r="G21" i="4"/>
  <c r="E22" i="4"/>
  <c r="E23" i="4"/>
  <c r="E24" i="4"/>
  <c r="E25" i="4"/>
  <c r="E26" i="4"/>
  <c r="E27" i="4"/>
  <c r="E28" i="4"/>
  <c r="E29" i="4"/>
  <c r="G22" i="4"/>
  <c r="G23" i="4"/>
  <c r="G24" i="4"/>
  <c r="G25" i="4"/>
  <c r="G26" i="4"/>
  <c r="G27" i="4"/>
  <c r="G28" i="4"/>
  <c r="G29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R2" i="4"/>
  <c r="F7" i="7"/>
  <c r="E3" i="5"/>
  <c r="E4" i="5"/>
  <c r="E5" i="5"/>
  <c r="E6" i="5"/>
  <c r="E7" i="5"/>
  <c r="E8" i="5"/>
  <c r="G3" i="5"/>
  <c r="G4" i="5"/>
  <c r="G5" i="5"/>
  <c r="G6" i="5"/>
  <c r="G7" i="5"/>
  <c r="G8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E16" i="5"/>
  <c r="E17" i="5"/>
  <c r="E18" i="5"/>
  <c r="E19" i="5"/>
  <c r="E20" i="5"/>
  <c r="E21" i="5"/>
  <c r="G16" i="5"/>
  <c r="G17" i="5"/>
  <c r="G18" i="5"/>
  <c r="G19" i="5"/>
  <c r="G20" i="5"/>
  <c r="G21" i="5"/>
  <c r="E22" i="5"/>
  <c r="E23" i="5"/>
  <c r="E24" i="5"/>
  <c r="E25" i="5"/>
  <c r="E26" i="5"/>
  <c r="E27" i="5"/>
  <c r="E28" i="5"/>
  <c r="E29" i="5"/>
  <c r="G22" i="5"/>
  <c r="G23" i="5"/>
  <c r="G24" i="5"/>
  <c r="G25" i="5"/>
  <c r="G26" i="5"/>
  <c r="G27" i="5"/>
  <c r="G28" i="5"/>
  <c r="G29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R2" i="5"/>
  <c r="F8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3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3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K4" i="7"/>
  <c r="K5" i="7"/>
  <c r="K6" i="7"/>
  <c r="K7" i="7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A3" i="5"/>
  <c r="J2" i="5"/>
  <c r="K2" i="5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A3" i="4"/>
  <c r="J2" i="4"/>
  <c r="K2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H21" i="5"/>
  <c r="F21" i="5"/>
  <c r="J21" i="5"/>
  <c r="K21" i="5"/>
  <c r="F21" i="4"/>
  <c r="J21" i="4"/>
  <c r="K21" i="4"/>
  <c r="H22" i="4"/>
  <c r="F21" i="3"/>
  <c r="J21" i="3"/>
  <c r="K21" i="3"/>
  <c r="H21" i="2"/>
  <c r="F20" i="2"/>
  <c r="J20" i="2"/>
  <c r="K20" i="2"/>
  <c r="H25" i="1"/>
  <c r="F23" i="1"/>
  <c r="J23" i="1"/>
  <c r="K23" i="1"/>
  <c r="F22" i="5"/>
  <c r="H22" i="5"/>
  <c r="J22" i="5"/>
  <c r="H23" i="4"/>
  <c r="F22" i="4"/>
  <c r="J22" i="4"/>
  <c r="H23" i="3"/>
  <c r="F21" i="2"/>
  <c r="J21" i="2"/>
  <c r="K21" i="2"/>
  <c r="H22" i="2"/>
  <c r="F24" i="1"/>
  <c r="J24" i="1"/>
  <c r="K24" i="1"/>
  <c r="H26" i="1"/>
  <c r="H23" i="5"/>
  <c r="F23" i="5"/>
  <c r="J23" i="5"/>
  <c r="K23" i="5"/>
  <c r="F23" i="4"/>
  <c r="J23" i="4"/>
  <c r="K23" i="4"/>
  <c r="H24" i="4"/>
  <c r="H24" i="3"/>
  <c r="F23" i="3"/>
  <c r="J23" i="3"/>
  <c r="K23" i="3"/>
  <c r="F22" i="2"/>
  <c r="J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K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<sst xmlns="http://schemas.openxmlformats.org/spreadsheetml/2006/main" count="207" uniqueCount="51">
  <si>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</si>
  <si>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</si>
  <si>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</si>
  <si>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</si>
  <si>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</si>
  <si>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</si>
  <si>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</si>
  <si>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</si>
  <si>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</si>
  <si>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</si>
  <si>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</si>
  <si>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</si>
  <si>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</si>
  <si>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</si>
  <si>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</si>
  <si>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</si>
  <si>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</si>
  <si>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</si>
  <si>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</si>
  <si>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</si>
  <si>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</si>
  <si>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</si>
  <si>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</si>
  <si>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</si>
  <si>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</si>
  <si>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</si>
  <si>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</si>
  <si>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</si>
  <si>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</si>
  <si>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</si>
  <si>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</si>
  <si>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</si>
  <si>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</si>
  <si>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</si>
  <si>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</si>
  <si>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</si>
  <si>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</si>
  <si>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</si>
  <si>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</si>
  <si>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</si>
  <si>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</si>
  <si>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</si>
  <si>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</si>
  <si>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</si>
  <si>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Florian Tachelet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</si>
  <si>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</si>
  <si>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</si>
  <si>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gem(%)</t>
    </r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</si>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</sst>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309.19851638412513</c:v>
                </c:pt>
                <c:pt idx="4">
                  <c:v>310.70009812165802</c:v>
                </c:pt>
                <c:pt idx="5">
                  <c:v>309.16737274329989</c:v>
                </c:pt>
                <c:pt idx="6">
                  <c:v>311.73402288563642</c:v>
                </c:pt>
                <c:pt idx="7">
                  <c:v>313.88994107100962</c:v>
                </c:pt>
                <c:pt idx="8">
                  <c:v>314.09656582564486</c:v>
                </c:pt>
                <c:pt idx="9">
                  <c:v>317.13320475202522</c:v>
                </c:pt>
                <c:pt idx="10">
                  <c:v>316.94226077273026</c:v>
                </c:pt>
                <c:pt idx="11">
                  <c:v>320.4537283224472</c:v>
                </c:pt>
                <c:pt idx="12">
                  <c:v>321.04582702628858</c:v>
                </c:pt>
                <c:pt idx="13">
                  <c:v>324.63172893309377</c:v>
                </c:pt>
                <c:pt idx="14">
                  <c:v>327.55891317459179</c:v>
                </c:pt>
                <c:pt idx="15">
                  <c:v>328.40039201624927</c:v>
                </c:pt>
                <c:pt idx="16">
                  <c:v>331.73765746214684</c:v>
                </c:pt>
                <c:pt idx="17">
                  <c:v>331.706447695257</c:v>
                </c:pt>
                <c:pt idx="18">
                  <c:v>335.25184472632077</c:v>
                </c:pt>
                <c:pt idx="19">
                  <c:v>335.44619742053504</c:v>
                </c:pt>
                <c:pt idx="20">
                  <c:v>339.05545944404486</c:v>
                </c:pt>
                <c:pt idx="21">
                  <c:v>340.53466804974528</c:v>
                </c:pt>
                <c:pt idx="22">
                  <c:v>344.07418384617898</c:v>
                </c:pt>
                <c:pt idx="23">
                  <c:v>346.83552690552477</c:v>
                </c:pt>
                <c:pt idx="24">
                  <c:v>346.47707704134615</c:v>
                </c:pt>
                <c:pt idx="25">
                  <c:v>349.3028105291159</c:v>
                </c:pt>
                <c:pt idx="26">
                  <c:v>348.72729458752161</c:v>
                </c:pt>
                <c:pt idx="27">
                  <c:v>351.70519713161644</c:v>
                </c:pt>
                <c:pt idx="28">
                  <c:v>353.94536883393982</c:v>
                </c:pt>
                <c:pt idx="29">
                  <c:v>354.00986763480182</c:v>
                </c:pt>
                <c:pt idx="30">
                  <c:v>356.5787451144376</c:v>
                </c:pt>
                <c:pt idx="31">
                  <c:v>355.50843876997487</c:v>
                </c:pt>
                <c:pt idx="32">
                  <c:v>358.34397002714707</c:v>
                </c:pt>
                <c:pt idx="33">
                  <c:v>357.84750824292155</c:v>
                </c:pt>
                <c:pt idx="34">
                  <c:v>360.65449968354221</c:v>
                </c:pt>
                <c:pt idx="35">
                  <c:v>362.69281015774692</c:v>
                </c:pt>
                <c:pt idx="36">
                  <c:v>362.67274655592996</c:v>
                </c:pt>
                <c:pt idx="37">
                  <c:v>364.85733024809258</c:v>
                </c:pt>
                <c:pt idx="38">
                  <c:v>366.34582197696801</c:v>
                </c:pt>
                <c:pt idx="39">
                  <c:v>364.55046031898701</c:v>
                </c:pt>
                <c:pt idx="40">
                  <c:v>363.6954531804152</c:v>
                </c:pt>
                <c:pt idx="41">
                  <c:v>366.31827864899236</c:v>
                </c:pt>
                <c:pt idx="42">
                  <c:v>368.16504917966824</c:v>
                </c:pt>
                <c:pt idx="43">
                  <c:v>368.07350761232038</c:v>
                </c:pt>
                <c:pt idx="44">
                  <c:v>369.93674430717329</c:v>
                </c:pt>
                <c:pt idx="45">
                  <c:v>368.34352949737172</c:v>
                </c:pt>
                <c:pt idx="46">
                  <c:v>370.44215579134726</c:v>
                </c:pt>
                <c:pt idx="47">
                  <c:v>369.44422420186675</c:v>
                </c:pt>
                <c:pt idx="48">
                  <c:v>371.48638255800904</c:v>
                </c:pt>
                <c:pt idx="49">
                  <c:v>372.81206637471439</c:v>
                </c:pt>
                <c:pt idx="50">
                  <c:v>372.11734018846261</c:v>
                </c:pt>
                <c:pt idx="51">
                  <c:v>373.6930327287526</c:v>
                </c:pt>
                <c:pt idx="52">
                  <c:v>371.90672980393771</c:v>
                </c:pt>
                <c:pt idx="53">
                  <c:v>373.72043994551092</c:v>
                </c:pt>
                <c:pt idx="54">
                  <c:v>372.16525745582004</c:v>
                </c:pt>
                <c:pt idx="55">
                  <c:v>374.12809909761017</c:v>
                </c:pt>
                <c:pt idx="56">
                  <c:v>375.36996897985125</c:v>
                </c:pt>
                <c:pt idx="57">
                  <c:v>374.54153252980205</c:v>
                </c:pt>
                <c:pt idx="58">
                  <c:v>376.07359392143064</c:v>
                </c:pt>
                <c:pt idx="59">
                  <c:v>376.94121208618441</c:v>
                </c:pt>
                <c:pt idx="60">
                  <c:v>377.24550164839127</c:v>
                </c:pt>
                <c:pt idx="61">
                  <c:v>377.07500491313192</c:v>
                </c:pt>
                <c:pt idx="62">
                  <c:v>376.50713431976493</c:v>
                </c:pt>
                <c:pt idx="63">
                  <c:v>375.60945573852433</c:v>
                </c:pt>
                <c:pt idx="64">
                  <c:v>374.2457507407608</c:v>
                </c:pt>
                <c:pt idx="65">
                  <c:v>373.04775290085365</c:v>
                </c:pt>
                <c:pt idx="66">
                  <c:v>371.64379124932879</c:v>
                </c:pt>
                <c:pt idx="67">
                  <c:v>370.0761290419963</c:v>
                </c:pt>
                <c:pt idx="68">
                  <c:v>368.38130625265768</c:v>
                </c:pt>
                <c:pt idx="69">
                  <c:v>366.59082080860975</c:v>
                </c:pt>
                <c:pt idx="70">
                  <c:v>364.73173326128762</c:v>
                </c:pt>
                <c:pt idx="71">
                  <c:v>362.61711809723283</c:v>
                </c:pt>
                <c:pt idx="72">
                  <c:v>360.89193189751779</c:v>
                </c:pt>
                <c:pt idx="73">
                  <c:v>359.12484897125114</c:v>
                </c:pt>
                <c:pt idx="74">
                  <c:v>357.33413677107171</c:v>
                </c:pt>
                <c:pt idx="75">
                  <c:v>355.53528135577022</c:v>
                </c:pt>
                <c:pt idx="76">
                  <c:v>353.74133328401479</c:v>
                </c:pt>
                <c:pt idx="77">
                  <c:v>351.96321381953351</c:v>
                </c:pt>
                <c:pt idx="78">
                  <c:v>350.01490675731725</c:v>
                </c:pt>
                <c:pt idx="79">
                  <c:v>348.48441947209716</c:v>
                </c:pt>
                <c:pt idx="80">
                  <c:v>346.9617360716482</c:v>
                </c:pt>
                <c:pt idx="81">
                  <c:v>345.4555416733287</c:v>
                </c:pt>
                <c:pt idx="82">
                  <c:v>343.97301804003155</c:v>
                </c:pt>
                <c:pt idx="83">
                  <c:v>342.52003829507271</c:v>
                </c:pt>
                <c:pt idx="84">
                  <c:v>341.10133888790006</c:v>
                </c:pt>
                <c:pt idx="85">
                  <c:v>339.72067134398532</c:v>
                </c:pt>
                <c:pt idx="86">
                  <c:v>338.38093605710088</c:v>
                </c:pt>
                <c:pt idx="87">
                  <c:v>337.08430013650178</c:v>
                </c:pt>
                <c:pt idx="88">
                  <c:v>335.83230110219478</c:v>
                </c:pt>
                <c:pt idx="89">
                  <c:v>334.6259380256833</c:v>
                </c:pt>
                <c:pt idx="90">
                  <c:v>333.46575153882134</c:v>
                </c:pt>
                <c:pt idx="91">
                  <c:v>332.35189397745052</c:v>
                </c:pt>
                <c:pt idx="92">
                  <c:v>331.28419078732929</c:v>
                </c:pt>
                <c:pt idx="93">
                  <c:v>330.26219419570856</c:v>
                </c:pt>
                <c:pt idx="94">
                  <c:v>329.28523004114572</c:v>
                </c:pt>
                <c:pt idx="95">
                  <c:v>328.35243855537141</c:v>
                </c:pt>
                <c:pt idx="96">
                  <c:v>327.46280980292931</c:v>
                </c:pt>
                <c:pt idx="97">
                  <c:v>326.61521440577081</c:v>
                </c:pt>
                <c:pt idx="98">
                  <c:v>325.80843010997222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28.014751858766893</c:v>
                </c:pt>
                <c:pt idx="4">
                  <c:v>26.275786576055417</c:v>
                </c:pt>
                <c:pt idx="5">
                  <c:v>52.659516291129911</c:v>
                </c:pt>
                <c:pt idx="6">
                  <c:v>49.390771627735809</c:v>
                </c:pt>
                <c:pt idx="7">
                  <c:v>80.602371977133515</c:v>
                </c:pt>
                <c:pt idx="8">
                  <c:v>75.599124856507373</c:v>
                </c:pt>
                <c:pt idx="9">
                  <c:v>70.906445292840417</c:v>
                </c:pt>
                <c:pt idx="10">
                  <c:v>93.56576949732235</c:v>
                </c:pt>
                <c:pt idx="11">
                  <c:v>87.757842815469175</c:v>
                </c:pt>
                <c:pt idx="12">
                  <c:v>105.30920996580471</c:v>
                </c:pt>
                <c:pt idx="13">
                  <c:v>98.772330360247921</c:v>
                </c:pt>
                <c:pt idx="14">
                  <c:v>125.2644549644619</c:v>
                </c:pt>
                <c:pt idx="15">
                  <c:v>117.48888945386442</c:v>
                </c:pt>
                <c:pt idx="16">
                  <c:v>110.19597817288657</c:v>
                </c:pt>
                <c:pt idx="17">
                  <c:v>130.38898613974146</c:v>
                </c:pt>
                <c:pt idx="18">
                  <c:v>122.29532458285703</c:v>
                </c:pt>
                <c:pt idx="19">
                  <c:v>140.99912092792982</c:v>
                </c:pt>
                <c:pt idx="20">
                  <c:v>161.84627904817748</c:v>
                </c:pt>
                <c:pt idx="21">
                  <c:v>151.79996267101708</c:v>
                </c:pt>
                <c:pt idx="22">
                  <c:v>142.37725329516414</c:v>
                </c:pt>
                <c:pt idx="23">
                  <c:v>133.53944163878037</c:v>
                </c:pt>
                <c:pt idx="24">
                  <c:v>149.73665051600574</c:v>
                </c:pt>
                <c:pt idx="25">
                  <c:v>140.44201752730231</c:v>
                </c:pt>
                <c:pt idx="26">
                  <c:v>158.76079108364456</c:v>
                </c:pt>
                <c:pt idx="27">
                  <c:v>148.90600081664201</c:v>
                </c:pt>
                <c:pt idx="28">
                  <c:v>172.89254800037844</c:v>
                </c:pt>
                <c:pt idx="29">
                  <c:v>162.16055436617106</c:v>
                </c:pt>
                <c:pt idx="30">
                  <c:v>152.09472991448055</c:v>
                </c:pt>
                <c:pt idx="31">
                  <c:v>172.00736209354903</c:v>
                </c:pt>
                <c:pt idx="32">
                  <c:v>161.33031478078266</c:v>
                </c:pt>
                <c:pt idx="33">
                  <c:v>177.05402337854824</c:v>
                </c:pt>
                <c:pt idx="34">
                  <c:v>166.06371365273392</c:v>
                </c:pt>
                <c:pt idx="35">
                  <c:v>185.92583792921019</c:v>
                </c:pt>
                <c:pt idx="36">
                  <c:v>174.38482628834646</c:v>
                </c:pt>
                <c:pt idx="37">
                  <c:v>163.56020216617321</c:v>
                </c:pt>
                <c:pt idx="38">
                  <c:v>153.40749709728152</c:v>
                </c:pt>
                <c:pt idx="39">
                  <c:v>170.78401573988899</c:v>
                </c:pt>
                <c:pt idx="40">
                  <c:v>187.05281203746424</c:v>
                </c:pt>
                <c:pt idx="41">
                  <c:v>175.4418455078816</c:v>
                </c:pt>
                <c:pt idx="42">
                  <c:v>192.0278953191216</c:v>
                </c:pt>
                <c:pt idx="43">
                  <c:v>180.10810945217639</c:v>
                </c:pt>
                <c:pt idx="44">
                  <c:v>168.92822283204487</c:v>
                </c:pt>
                <c:pt idx="45">
                  <c:v>186.23067757069106</c:v>
                </c:pt>
                <c:pt idx="46">
                  <c:v>174.67074355792835</c:v>
                </c:pt>
                <c:pt idx="47">
                  <c:v>187.60654918772107</c:v>
                </c:pt>
                <c:pt idx="48">
                  <c:v>175.96121042150756</c:v>
                </c:pt>
                <c:pt idx="49">
                  <c:v>195.43534723912813</c:v>
                </c:pt>
                <c:pt idx="50">
                  <c:v>183.30404992916635</c:v>
                </c:pt>
                <c:pt idx="51">
                  <c:v>171.92578105802949</c:v>
                </c:pt>
                <c:pt idx="52">
                  <c:v>188.31451187429036</c:v>
                </c:pt>
                <c:pt idx="53">
                  <c:v>176.62522759895344</c:v>
                </c:pt>
                <c:pt idx="54">
                  <c:v>192.40693117887628</c:v>
                </c:pt>
                <c:pt idx="55">
                  <c:v>180.46361734336872</c:v>
                </c:pt>
                <c:pt idx="56">
                  <c:v>200.66405750229029</c:v>
                </c:pt>
                <c:pt idx="57">
                  <c:v>188.2081974167296</c:v>
                </c:pt>
                <c:pt idx="58">
                  <c:v>176.52551241993282</c:v>
                </c:pt>
                <c:pt idx="59">
                  <c:v>165.56800906032149</c:v>
                </c:pt>
                <c:pt idx="60">
                  <c:v>155.29067299341438</c:v>
                </c:pt>
                <c:pt idx="61">
                  <c:v>145.6512840591183</c:v>
                </c:pt>
                <c:pt idx="62">
                  <c:v>136.61024283776291</c:v>
                </c:pt>
                <c:pt idx="63">
                  <c:v>132.33464201754038</c:v>
                </c:pt>
                <c:pt idx="64">
                  <c:v>124.12020737508112</c:v>
                </c:pt>
                <c:pt idx="65">
                  <c:v>116.41566897344364</c:v>
                </c:pt>
                <c:pt idx="66">
                  <c:v>109.18937592151721</c:v>
                </c:pt>
                <c:pt idx="67">
                  <c:v>102.41164200027131</c:v>
                </c:pt>
                <c:pt idx="68">
                  <c:v>96.054623709273429</c:v>
                </c:pt>
                <c:pt idx="69">
                  <c:v>90.092205883249775</c:v>
                </c:pt>
                <c:pt idx="70">
                  <c:v>89.027531072835259</c:v>
                </c:pt>
                <c:pt idx="71">
                  <c:v>83.501307370349409</c:v>
                </c:pt>
                <c:pt idx="72">
                  <c:v>78.318114054552936</c:v>
                </c:pt>
                <c:pt idx="73">
                  <c:v>73.45665813179825</c:v>
                </c:pt>
                <c:pt idx="74">
                  <c:v>68.896968332681624</c:v>
                </c:pt>
                <c:pt idx="75">
                  <c:v>64.620313068390487</c:v>
                </c:pt>
                <c:pt idx="76">
                  <c:v>60.609123479762658</c:v>
                </c:pt>
                <c:pt idx="77">
                  <c:v>61.051155308119668</c:v>
                </c:pt>
                <c:pt idx="78">
                  <c:v>57.261514761400953</c:v>
                </c:pt>
                <c:pt idx="79">
                  <c:v>53.707109328593745</c:v>
                </c:pt>
                <c:pt idx="80">
                  <c:v>50.373337213529041</c:v>
                </c:pt>
                <c:pt idx="81">
                  <c:v>47.246503000245355</c:v>
                </c:pt>
                <c:pt idx="82">
                  <c:v>44.313761391069214</c:v>
                </c:pt>
                <c:pt idx="83">
                  <c:v>41.563064437053022</c:v>
                </c:pt>
                <c:pt idx="84">
                  <c:v>38.98311204398847</c:v>
                </c:pt>
                <c:pt idx="85">
                  <c:v>36.56330555067008</c:v>
                </c:pt>
                <c:pt idx="86">
                  <c:v>34.293704188704432</c:v>
                </c:pt>
                <c:pt idx="87">
                  <c:v>32.164984244998351</c:v>
                </c:pt>
                <c:pt idx="88">
                  <c:v>30.168400759162125</c:v>
                </c:pt>
                <c:pt idx="89">
                  <c:v>28.295751598477441</c:v>
                </c:pt>
                <c:pt idx="90">
                  <c:v>26.539343762847022</c:v>
                </c:pt>
                <c:pt idx="91">
                  <c:v>24.891961781303827</c:v>
                </c:pt>
                <c:pt idx="92">
                  <c:v>23.346838070250062</c:v>
                </c:pt>
                <c:pt idx="93">
                  <c:v>21.897625131655129</c:v>
                </c:pt>
                <c:pt idx="94">
                  <c:v>20.538369477000376</c:v>
                </c:pt>
                <c:pt idx="95">
                  <c:v>19.263487169848048</c:v>
                </c:pt>
                <c:pt idx="96">
                  <c:v>18.067740886561204</c:v>
                </c:pt>
                <c:pt idx="97">
                  <c:v>16.946218400938175</c:v>
                </c:pt>
                <c:pt idx="98">
                  <c:v>15.894312404374586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30.816235474641779</c:v>
                </c:pt>
                <c:pt idx="4">
                  <c:v>27.575688454397355</c:v>
                </c:pt>
                <c:pt idx="5">
                  <c:v>55.49214354783004</c:v>
                </c:pt>
                <c:pt idx="6">
                  <c:v>49.656748742099403</c:v>
                </c:pt>
                <c:pt idx="7">
                  <c:v>82.140185577945871</c:v>
                </c:pt>
                <c:pt idx="8">
                  <c:v>73.502559030862542</c:v>
                </c:pt>
                <c:pt idx="9">
                  <c:v>65.773240540815195</c:v>
                </c:pt>
                <c:pt idx="10">
                  <c:v>88.623508724592085</c:v>
                </c:pt>
                <c:pt idx="11">
                  <c:v>79.30411449302197</c:v>
                </c:pt>
                <c:pt idx="12">
                  <c:v>96.263382939516148</c:v>
                </c:pt>
                <c:pt idx="13">
                  <c:v>86.140601427154166</c:v>
                </c:pt>
                <c:pt idx="14">
                  <c:v>112.96787552437375</c:v>
                </c:pt>
                <c:pt idx="15">
                  <c:v>101.08849743761516</c:v>
                </c:pt>
                <c:pt idx="16">
                  <c:v>90.458320710739727</c:v>
                </c:pt>
                <c:pt idx="17">
                  <c:v>110.68253844448448</c:v>
                </c:pt>
                <c:pt idx="18">
                  <c:v>99.043479856536266</c:v>
                </c:pt>
                <c:pt idx="19">
                  <c:v>117.55292350739478</c:v>
                </c:pt>
                <c:pt idx="20">
                  <c:v>137.7507709800974</c:v>
                </c:pt>
                <c:pt idx="21">
                  <c:v>123.26529462127176</c:v>
                </c:pt>
                <c:pt idx="22">
                  <c:v>110.30306944898514</c:v>
                </c:pt>
                <c:pt idx="23">
                  <c:v>98.703914733255601</c:v>
                </c:pt>
                <c:pt idx="24">
                  <c:v>115.25957347465958</c:v>
                </c:pt>
                <c:pt idx="25">
                  <c:v>103.1392069981864</c:v>
                </c:pt>
                <c:pt idx="26">
                  <c:v>122.03349649612296</c:v>
                </c:pt>
                <c:pt idx="27">
                  <c:v>109.20080368502558</c:v>
                </c:pt>
                <c:pt idx="28">
                  <c:v>134.27015107444606</c:v>
                </c:pt>
                <c:pt idx="29">
                  <c:v>120.15068673136921</c:v>
                </c:pt>
                <c:pt idx="30">
                  <c:v>107.51598480004299</c:v>
                </c:pt>
                <c:pt idx="31">
                  <c:v>128.49892332357419</c:v>
                </c:pt>
                <c:pt idx="32">
                  <c:v>114.98634475363562</c:v>
                </c:pt>
                <c:pt idx="33">
                  <c:v>131.20651513562666</c:v>
                </c:pt>
                <c:pt idx="34">
                  <c:v>117.40921396919167</c:v>
                </c:pt>
                <c:pt idx="35">
                  <c:v>138.25005988141959</c:v>
                </c:pt>
                <c:pt idx="36">
                  <c:v>123.71207973241648</c:v>
                </c:pt>
                <c:pt idx="37">
                  <c:v>110.70287191808063</c:v>
                </c:pt>
                <c:pt idx="38">
                  <c:v>99.061675120313524</c:v>
                </c:pt>
                <c:pt idx="39">
                  <c:v>118.23355542090201</c:v>
                </c:pt>
                <c:pt idx="40">
                  <c:v>135.35735885704906</c:v>
                </c:pt>
                <c:pt idx="41">
                  <c:v>121.12356685888921</c:v>
                </c:pt>
                <c:pt idx="42">
                  <c:v>138.61048305725691</c:v>
                </c:pt>
                <c:pt idx="43">
                  <c:v>124.03460183985601</c:v>
                </c:pt>
                <c:pt idx="44">
                  <c:v>110.99147852487161</c:v>
                </c:pt>
                <c:pt idx="45">
                  <c:v>129.88714807331934</c:v>
                </c:pt>
                <c:pt idx="46">
                  <c:v>116.22858776658107</c:v>
                </c:pt>
                <c:pt idx="47">
                  <c:v>130.1623249858543</c:v>
                </c:pt>
                <c:pt idx="48">
                  <c:v>116.47482786349852</c:v>
                </c:pt>
                <c:pt idx="49">
                  <c:v>137.66295122581147</c:v>
                </c:pt>
                <c:pt idx="50">
                  <c:v>123.18670974070375</c:v>
                </c:pt>
                <c:pt idx="51">
                  <c:v>110.2327483292769</c:v>
                </c:pt>
                <c:pt idx="52">
                  <c:v>128.40778207035265</c:v>
                </c:pt>
                <c:pt idx="53">
                  <c:v>114.9047876534425</c:v>
                </c:pt>
                <c:pt idx="54">
                  <c:v>132.24167372305624</c:v>
                </c:pt>
                <c:pt idx="55">
                  <c:v>118.33551824575854</c:v>
                </c:pt>
                <c:pt idx="56">
                  <c:v>140.43433740095503</c:v>
                </c:pt>
                <c:pt idx="57">
                  <c:v>125.66666488692756</c:v>
                </c:pt>
                <c:pt idx="58">
                  <c:v>112.45191849850221</c:v>
                </c:pt>
                <c:pt idx="59">
                  <c:v>100.62679697413709</c:v>
                </c:pt>
                <c:pt idx="60">
                  <c:v>90.045171345023107</c:v>
                </c:pt>
                <c:pt idx="61">
                  <c:v>80.576279145986419</c:v>
                </c:pt>
                <c:pt idx="62">
                  <c:v>72.103108517997995</c:v>
                </c:pt>
                <c:pt idx="63">
                  <c:v>69.1456109486423</c:v>
                </c:pt>
                <c:pt idx="64">
                  <c:v>61.874456634320332</c:v>
                </c:pt>
                <c:pt idx="65">
                  <c:v>55.367916072590006</c:v>
                </c:pt>
                <c:pt idx="66">
                  <c:v>49.545584672188454</c:v>
                </c:pt>
                <c:pt idx="67">
                  <c:v>44.335512958274968</c:v>
                </c:pt>
                <c:pt idx="68">
                  <c:v>39.673317456615749</c:v>
                </c:pt>
                <c:pt idx="69">
                  <c:v>35.501385074640019</c:v>
                </c:pt>
                <c:pt idx="70">
                  <c:v>36.748562840375911</c:v>
                </c:pt>
                <c:pt idx="71">
                  <c:v>32.884189273116576</c:v>
                </c:pt>
                <c:pt idx="72">
                  <c:v>29.426182157035164</c:v>
                </c:pt>
                <c:pt idx="73">
                  <c:v>26.331809160547071</c:v>
                </c:pt>
                <c:pt idx="74">
                  <c:v>23.562831561609912</c:v>
                </c:pt>
                <c:pt idx="75">
                  <c:v>21.085031712620278</c:v>
                </c:pt>
                <c:pt idx="76">
                  <c:v>18.867790195747908</c:v>
                </c:pt>
                <c:pt idx="77">
                  <c:v>21.508366158212418</c:v>
                </c:pt>
                <c:pt idx="78">
                  <c:v>19.246608004083715</c:v>
                </c:pt>
                <c:pt idx="79">
                  <c:v>17.222689856496576</c:v>
                </c:pt>
                <c:pt idx="80">
                  <c:v>15.411601141880871</c:v>
                </c:pt>
                <c:pt idx="81">
                  <c:v>13.790961326916639</c:v>
                </c:pt>
                <c:pt idx="82">
                  <c:v>12.340743351037631</c:v>
                </c:pt>
                <c:pt idx="83">
                  <c:v>11.043026141980281</c:v>
                </c:pt>
                <c:pt idx="84">
                  <c:v>9.8817731560883857</c:v>
                </c:pt>
                <c:pt idx="85">
                  <c:v>8.8426342066847727</c:v>
                </c:pt>
                <c:pt idx="86">
                  <c:v>7.9127681316035545</c:v>
                </c:pt>
                <c:pt idx="87">
                  <c:v>7.0806841084965422</c:v>
                </c:pt>
                <c:pt idx="88">
                  <c:v>6.3360996569673516</c:v>
                </c:pt>
                <c:pt idx="89">
                  <c:v>5.669813572794185</c:v>
                </c:pt>
                <c:pt idx="90">
                  <c:v>5.0735922240256537</c:v>
                </c:pt>
                <c:pt idx="91">
                  <c:v>4.5400678038533426</c:v>
                </c:pt>
                <c:pt idx="92">
                  <c:v>4.0626472829207607</c:v>
                </c:pt>
                <c:pt idx="93">
                  <c:v>3.6354309359465677</c:v>
                </c:pt>
                <c:pt idx="94">
                  <c:v>3.2531394358546666</c:v>
                </c:pt>
                <c:pt idx="95">
                  <c:v>2.9110486144766532</c:v>
                </c:pt>
                <c:pt idx="96">
                  <c:v>2.6049310836318624</c:v>
                </c:pt>
                <c:pt idx="97">
                  <c:v>2.3310039951673538</c:v>
                </c:pt>
                <c:pt idx="98">
                  <c:v>2.0858822944024027</c:v>
                </c:pt>
                <c:pt idx="99">
                  <c:v>1.8665368893068153</c:v>
                </c:pt>
                <c:pt idx="100">
                  <c:v>1.6702572184885933</c:v>
                </c:pt>
                <c:pt idx="101">
                  <c:v>1.4946177554247526</c:v>
                </c:pt>
                <c:pt idx="102">
                  <c:v>1.3374480350112503</c:v>
                </c:pt>
                <c:pt idx="103">
                  <c:v>1.1968058320350332</c:v>
                </c:pt>
                <c:pt idx="104">
                  <c:v>1.0709531601211104</c:v>
                </c:pt>
                <c:pt idx="105">
                  <c:v>0.95833479456157866</c:v>
                </c:pt>
                <c:pt idx="106">
                  <c:v>0.85755905362240481</c:v>
                </c:pt>
                <c:pt idx="107">
                  <c:v>0.76738060083291726</c:v>
                </c:pt>
                <c:pt idx="108">
                  <c:v>0.68668505573725558</c:v>
                </c:pt>
                <c:pt idx="109">
                  <c:v>0.61447522293509982</c:v>
                </c:pt>
                <c:pt idx="110">
                  <c:v>0.54985876923701826</c:v>
                </c:pt>
                <c:pt idx="111">
                  <c:v>0.49203719665484685</c:v>
                </c:pt>
                <c:pt idx="112">
                  <c:v>0.44029597496080342</c:v>
                </c:pt>
                <c:pt idx="113">
                  <c:v>0.3939957118784117</c:v>
                </c:pt>
                <c:pt idx="114">
                  <c:v>0.35256425179084527</c:v>
                </c:pt>
                <c:pt idx="115">
                  <c:v>0.31548960532646203</c:v>
                </c:pt>
                <c:pt idx="116">
                  <c:v>0.2823136224488636</c:v>
                </c:pt>
                <c:pt idx="117">
                  <c:v>0.25262633086667496</c:v>
                </c:pt>
                <c:pt idx="118">
                  <c:v>0.22606086979992857</c:v>
                </c:pt>
                <c:pt idx="119">
                  <c:v>0.20228895649705822</c:v>
                </c:pt>
                <c:pt idx="120">
                  <c:v>0.18101682947997597</c:v>
                </c:pt>
                <c:pt idx="121">
                  <c:v>0.16198161838587172</c:v>
                </c:pt>
                <c:pt idx="122">
                  <c:v>0.14494809554604768</c:v>
                </c:pt>
                <c:pt idx="123">
                  <c:v>0.12970576915941401</c:v>
                </c:pt>
                <c:pt idx="124">
                  <c:v>0.11606628213953048</c:v>
                </c:pt>
                <c:pt idx="125">
                  <c:v>0.10386108449143987</c:v>
                </c:pt>
                <c:pt idx="126">
                  <c:v>9.2939350454683628E-2</c:v>
                </c:pt>
                <c:pt idx="127">
                  <c:v>8.3166114673589947E-2</c:v>
                </c:pt>
                <c:pt idx="128">
                  <c:v>7.4420604362553447E-2</c:v>
                </c:pt>
                <c:pt idx="129">
                  <c:v>6.6594746856035114E-2</c:v>
                </c:pt>
                <c:pt idx="130">
                  <c:v>5.9591834100327555E-2</c:v>
                </c:pt>
                <c:pt idx="131">
                  <c:v>5.3325327583539542E-2</c:v>
                </c:pt>
                <c:pt idx="132">
                  <c:v>4.7717788935718847E-2</c:v>
                </c:pt>
                <c:pt idx="133">
                  <c:v>4.2699922984001923E-2</c:v>
                </c:pt>
                <c:pt idx="134">
                  <c:v>3.8209721437341963E-2</c:v>
                </c:pt>
                <c:pt idx="135">
                  <c:v>3.4191696618897212E-2</c:v>
                </c:pt>
                <c:pt idx="136">
                  <c:v>3.0596195776925642E-2</c:v>
                </c:pt>
                <c:pt idx="137">
                  <c:v>2.7378787500781099E-2</c:v>
                </c:pt>
                <c:pt idx="138">
                  <c:v>2.4499712659645175E-2</c:v>
                </c:pt>
                <c:pt idx="139">
                  <c:v>2.1923393078968661E-2</c:v>
                </c:pt>
                <c:pt idx="140">
                  <c:v>1.9617991883090595E-2</c:v>
                </c:pt>
                <c:pt idx="141">
                  <c:v>1.7555020070967667E-2</c:v>
                </c:pt>
                <c:pt idx="142">
                  <c:v>1.5708984463272575E-2</c:v>
                </c:pt>
                <c:pt idx="143">
                  <c:v>1.405707267036674E-2</c:v>
                </c:pt>
                <c:pt idx="144">
                  <c:v>1.2578871188138293E-2</c:v>
                </c:pt>
                <c:pt idx="145">
                  <c:v>1.1256113138073974E-2</c:v>
                </c:pt>
                <c:pt idx="146">
                  <c:v>1.0072452534262217E-2</c:v>
                </c:pt>
                <c:pt idx="147">
                  <c:v>9.0132622878313692E-3</c:v>
                </c:pt>
                <c:pt idx="148">
                  <c:v>8.0654534526623835E-3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ax val="400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306.61691620119745</c:v>
                </c:pt>
                <c:pt idx="4">
                  <c:v>308.62527950434986</c:v>
                </c:pt>
                <c:pt idx="5">
                  <c:v>304.95552933892805</c:v>
                </c:pt>
                <c:pt idx="6">
                  <c:v>308.41753065071703</c:v>
                </c:pt>
                <c:pt idx="7">
                  <c:v>311.3562673016221</c:v>
                </c:pt>
                <c:pt idx="8">
                  <c:v>309.89135143090323</c:v>
                </c:pt>
                <c:pt idx="9">
                  <c:v>313.96876893624841</c:v>
                </c:pt>
                <c:pt idx="10">
                  <c:v>312.40058258150952</c:v>
                </c:pt>
                <c:pt idx="11">
                  <c:v>317.10653600455674</c:v>
                </c:pt>
                <c:pt idx="12">
                  <c:v>316.97725339093375</c:v>
                </c:pt>
                <c:pt idx="13">
                  <c:v>321.74044602596393</c:v>
                </c:pt>
                <c:pt idx="14">
                  <c:v>325.68724982170136</c:v>
                </c:pt>
                <c:pt idx="15">
                  <c:v>325.38830058240364</c:v>
                </c:pt>
                <c:pt idx="16">
                  <c:v>329.79310612037068</c:v>
                </c:pt>
                <c:pt idx="17">
                  <c:v>328.3377307526647</c:v>
                </c:pt>
                <c:pt idx="18">
                  <c:v>333.10496920214246</c:v>
                </c:pt>
                <c:pt idx="19">
                  <c:v>332.19606096308809</c:v>
                </c:pt>
                <c:pt idx="20">
                  <c:v>337.08016219107321</c:v>
                </c:pt>
                <c:pt idx="21">
                  <c:v>338.02429107548602</c:v>
                </c:pt>
                <c:pt idx="22">
                  <c:v>342.68256046799934</c:v>
                </c:pt>
                <c:pt idx="23">
                  <c:v>346.40331311812554</c:v>
                </c:pt>
                <c:pt idx="24">
                  <c:v>345.03704450063515</c:v>
                </c:pt>
                <c:pt idx="25">
                  <c:v>348.83368457106428</c:v>
                </c:pt>
                <c:pt idx="26">
                  <c:v>346.86079766229005</c:v>
                </c:pt>
                <c:pt idx="27">
                  <c:v>350.92569443127485</c:v>
                </c:pt>
                <c:pt idx="28">
                  <c:v>354.09259621959779</c:v>
                </c:pt>
                <c:pt idx="29">
                  <c:v>352.89332483890155</c:v>
                </c:pt>
                <c:pt idx="30">
                  <c:v>356.435494692232</c:v>
                </c:pt>
                <c:pt idx="31">
                  <c:v>353.40351099476095</c:v>
                </c:pt>
                <c:pt idx="32">
                  <c:v>357.49418375083059</c:v>
                </c:pt>
                <c:pt idx="33">
                  <c:v>356.08157035827315</c:v>
                </c:pt>
                <c:pt idx="34">
                  <c:v>360.11089735350652</c:v>
                </c:pt>
                <c:pt idx="35">
                  <c:v>363.18745222549683</c:v>
                </c:pt>
                <c:pt idx="36">
                  <c:v>362.34619738953063</c:v>
                </c:pt>
                <c:pt idx="37">
                  <c:v>365.46429469889051</c:v>
                </c:pt>
                <c:pt idx="38">
                  <c:v>367.73834777651393</c:v>
                </c:pt>
                <c:pt idx="39">
                  <c:v>364.28729443946611</c:v>
                </c:pt>
                <c:pt idx="40">
                  <c:v>362.13094801466093</c:v>
                </c:pt>
                <c:pt idx="41">
                  <c:v>365.96639056188684</c:v>
                </c:pt>
                <c:pt idx="42">
                  <c:v>368.8411833263176</c:v>
                </c:pt>
                <c:pt idx="43">
                  <c:v>368.08344553430783</c:v>
                </c:pt>
                <c:pt idx="44">
                  <c:v>370.84383754973373</c:v>
                </c:pt>
                <c:pt idx="45">
                  <c:v>367.53205041222014</c:v>
                </c:pt>
                <c:pt idx="46">
                  <c:v>370.7222841340951</c:v>
                </c:pt>
                <c:pt idx="47">
                  <c:v>368.93123374328331</c:v>
                </c:pt>
                <c:pt idx="48">
                  <c:v>371.99330195868265</c:v>
                </c:pt>
                <c:pt idx="49">
                  <c:v>374.17724558686245</c:v>
                </c:pt>
                <c:pt idx="50">
                  <c:v>372.41704791449786</c:v>
                </c:pt>
                <c:pt idx="51">
                  <c:v>374.82280889754691</c:v>
                </c:pt>
                <c:pt idx="52">
                  <c:v>371.45550365043187</c:v>
                </c:pt>
                <c:pt idx="53">
                  <c:v>374.24777014617541</c:v>
                </c:pt>
                <c:pt idx="54">
                  <c:v>371.17031216033826</c:v>
                </c:pt>
                <c:pt idx="55">
                  <c:v>374.25612656294709</c:v>
                </c:pt>
                <c:pt idx="56">
                  <c:v>376.44518696140437</c:v>
                </c:pt>
                <c:pt idx="57">
                  <c:v>374.3810933319711</c:v>
                </c:pt>
                <c:pt idx="58">
                  <c:v>376.91198613426025</c:v>
                </c:pt>
                <c:pt idx="59">
                  <c:v>378.61631132682282</c:v>
                </c:pt>
                <c:pt idx="60">
                  <c:v>379.61341819452156</c:v>
                </c:pt>
                <c:pt idx="61">
                  <c:v>380.00845505958182</c:v>
                </c:pt>
                <c:pt idx="62">
                  <c:v>379.89392093208977</c:v>
                </c:pt>
                <c:pt idx="63">
                  <c:v>379.35105525137226</c:v>
                </c:pt>
                <c:pt idx="64">
                  <c:v>378.28194018822853</c:v>
                </c:pt>
                <c:pt idx="65">
                  <c:v>377.17305487337535</c:v>
                </c:pt>
                <c:pt idx="66">
                  <c:v>375.8107854865159</c:v>
                </c:pt>
                <c:pt idx="67">
                  <c:v>374.24411116044325</c:v>
                </c:pt>
                <c:pt idx="68">
                  <c:v>372.51561883327099</c:v>
                </c:pt>
                <c:pt idx="69">
                  <c:v>370.66223286922917</c:v>
                </c:pt>
                <c:pt idx="70">
                  <c:v>368.71586666947792</c:v>
                </c:pt>
                <c:pt idx="71">
                  <c:v>366.50103395142509</c:v>
                </c:pt>
                <c:pt idx="72">
                  <c:v>364.55029640747426</c:v>
                </c:pt>
                <c:pt idx="73">
                  <c:v>362.56214298127173</c:v>
                </c:pt>
                <c:pt idx="74">
                  <c:v>360.55555616522531</c:v>
                </c:pt>
                <c:pt idx="75">
                  <c:v>358.54664138660007</c:v>
                </c:pt>
                <c:pt idx="76">
                  <c:v>356.54897553990008</c:v>
                </c:pt>
                <c:pt idx="77">
                  <c:v>354.57391709466265</c:v>
                </c:pt>
                <c:pt idx="78">
                  <c:v>352.46173984325105</c:v>
                </c:pt>
                <c:pt idx="79">
                  <c:v>350.64431847766673</c:v>
                </c:pt>
                <c:pt idx="80">
                  <c:v>348.85985986185591</c:v>
                </c:pt>
                <c:pt idx="81">
                  <c:v>347.11489088551872</c:v>
                </c:pt>
                <c:pt idx="82">
                  <c:v>345.41464786539274</c:v>
                </c:pt>
                <c:pt idx="83">
                  <c:v>343.76324595996061</c:v>
                </c:pt>
                <c:pt idx="84">
                  <c:v>342.16382919717512</c:v>
                </c:pt>
                <c:pt idx="85">
                  <c:v>340.61870319088371</c:v>
                </c:pt>
                <c:pt idx="86">
                  <c:v>339.12945240761201</c:v>
                </c:pt>
                <c:pt idx="87">
                  <c:v>337.69704365290102</c:v>
                </c:pt>
                <c:pt idx="88">
                  <c:v>336.32191727335675</c:v>
                </c:pt>
                <c:pt idx="89">
                  <c:v>335.00406741502559</c:v>
                </c:pt>
                <c:pt idx="90">
                  <c:v>333.74311253891977</c:v>
                </c:pt>
                <c:pt idx="91">
                  <c:v>332.53835726890662</c:v>
                </c:pt>
                <c:pt idx="92">
                  <c:v>331.38884653434212</c:v>
                </c:pt>
                <c:pt idx="93">
                  <c:v>330.29341286848324</c:v>
                </c:pt>
                <c:pt idx="94">
                  <c:v>329.25071763271853</c:v>
                </c:pt>
                <c:pt idx="95">
                  <c:v>328.25928685496797</c:v>
                </c:pt>
                <c:pt idx="96">
                  <c:v>327.3175422972912</c:v>
                </c:pt>
                <c:pt idx="97">
                  <c:v>326.42382830196993</c:v>
                </c:pt>
                <c:pt idx="98">
                  <c:v>325.57643490632955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53.830832316205914</c:v>
                </c:pt>
                <c:pt idx="4">
                  <c:v>50.148081112113807</c:v>
                </c:pt>
                <c:pt idx="5">
                  <c:v>100.54811181979719</c:v>
                </c:pt>
                <c:pt idx="6">
                  <c:v>93.669271869888618</c:v>
                </c:pt>
                <c:pt idx="7">
                  <c:v>150.16799788987592</c:v>
                </c:pt>
                <c:pt idx="8">
                  <c:v>139.89449195936203</c:v>
                </c:pt>
                <c:pt idx="9">
                  <c:v>130.32383167896927</c:v>
                </c:pt>
                <c:pt idx="10">
                  <c:v>171.29426464816385</c:v>
                </c:pt>
                <c:pt idx="11">
                  <c:v>159.5754386102989</c:v>
                </c:pt>
                <c:pt idx="12">
                  <c:v>189.2419070623825</c:v>
                </c:pt>
                <c:pt idx="13">
                  <c:v>176.29522147140267</c:v>
                </c:pt>
                <c:pt idx="14">
                  <c:v>220.57964691287725</c:v>
                </c:pt>
                <c:pt idx="15">
                  <c:v>205.48903944288921</c:v>
                </c:pt>
                <c:pt idx="16">
                  <c:v>191.43083200164543</c:v>
                </c:pt>
                <c:pt idx="17">
                  <c:v>228.80889392199364</c:v>
                </c:pt>
                <c:pt idx="18">
                  <c:v>213.15529554089406</c:v>
                </c:pt>
                <c:pt idx="19">
                  <c:v>246.41654623292646</c:v>
                </c:pt>
                <c:pt idx="20">
                  <c:v>277.46973151714406</c:v>
                </c:pt>
                <c:pt idx="21">
                  <c:v>258.48707893912984</c:v>
                </c:pt>
                <c:pt idx="22">
                  <c:v>240.80309449665364</c:v>
                </c:pt>
                <c:pt idx="23">
                  <c:v>224.32893186440177</c:v>
                </c:pt>
                <c:pt idx="24">
                  <c:v>251.71301396733546</c:v>
                </c:pt>
                <c:pt idx="25">
                  <c:v>234.4924664597543</c:v>
                </c:pt>
                <c:pt idx="26">
                  <c:v>267.7266153207288</c:v>
                </c:pt>
                <c:pt idx="27">
                  <c:v>249.41052261853423</c:v>
                </c:pt>
                <c:pt idx="28">
                  <c:v>289.59941410277372</c:v>
                </c:pt>
                <c:pt idx="29">
                  <c:v>269.78692848623086</c:v>
                </c:pt>
                <c:pt idx="30">
                  <c:v>251.32988271932263</c:v>
                </c:pt>
                <c:pt idx="31">
                  <c:v>291.36048405114587</c:v>
                </c:pt>
                <c:pt idx="32">
                  <c:v>271.42751762102836</c:v>
                </c:pt>
                <c:pt idx="33">
                  <c:v>298.43853031448833</c:v>
                </c:pt>
                <c:pt idx="34">
                  <c:v>278.02133055047352</c:v>
                </c:pt>
                <c:pt idx="35">
                  <c:v>308.37464966717079</c:v>
                </c:pt>
                <c:pt idx="36">
                  <c:v>287.27768602183335</c:v>
                </c:pt>
                <c:pt idx="37">
                  <c:v>267.62403775774737</c:v>
                </c:pt>
                <c:pt idx="38">
                  <c:v>249.31496273719227</c:v>
                </c:pt>
                <c:pt idx="39">
                  <c:v>282.25272645613381</c:v>
                </c:pt>
                <c:pt idx="40">
                  <c:v>312.42987802621275</c:v>
                </c:pt>
                <c:pt idx="41">
                  <c:v>291.05548235020541</c:v>
                </c:pt>
                <c:pt idx="42">
                  <c:v>315.88189763937561</c:v>
                </c:pt>
                <c:pt idx="43">
                  <c:v>294.2713375044529</c:v>
                </c:pt>
                <c:pt idx="44">
                  <c:v>274.1392296418357</c:v>
                </c:pt>
                <c:pt idx="45">
                  <c:v>307.87704403450522</c:v>
                </c:pt>
                <c:pt idx="46">
                  <c:v>286.81412329105149</c:v>
                </c:pt>
                <c:pt idx="47">
                  <c:v>308.10491654599832</c:v>
                </c:pt>
                <c:pt idx="48">
                  <c:v>287.02640626528552</c:v>
                </c:pt>
                <c:pt idx="49">
                  <c:v>318.27994285096315</c:v>
                </c:pt>
                <c:pt idx="50">
                  <c:v>296.50532424786428</c:v>
                </c:pt>
                <c:pt idx="51">
                  <c:v>276.22038171754406</c:v>
                </c:pt>
                <c:pt idx="52">
                  <c:v>307.12319656188339</c:v>
                </c:pt>
                <c:pt idx="53">
                  <c:v>286.11184910028408</c:v>
                </c:pt>
                <c:pt idx="54">
                  <c:v>316.73186531817612</c:v>
                </c:pt>
                <c:pt idx="55">
                  <c:v>295.06315598960629</c:v>
                </c:pt>
                <c:pt idx="56">
                  <c:v>330.44523229004329</c:v>
                </c:pt>
                <c:pt idx="57">
                  <c:v>307.83834466188586</c:v>
                </c:pt>
                <c:pt idx="58">
                  <c:v>286.77807147476705</c:v>
                </c:pt>
                <c:pt idx="59">
                  <c:v>267.15860354926446</c:v>
                </c:pt>
                <c:pt idx="60">
                  <c:v>248.88137047351984</c:v>
                </c:pt>
                <c:pt idx="61">
                  <c:v>231.85454537441186</c:v>
                </c:pt>
                <c:pt idx="62">
                  <c:v>215.99258356902499</c:v>
                </c:pt>
                <c:pt idx="63">
                  <c:v>203.9138096348139</c:v>
                </c:pt>
                <c:pt idx="64">
                  <c:v>189.96336904804372</c:v>
                </c:pt>
                <c:pt idx="65">
                  <c:v>176.96732577704896</c:v>
                </c:pt>
                <c:pt idx="66">
                  <c:v>164.86038623983168</c:v>
                </c:pt>
                <c:pt idx="67">
                  <c:v>153.58172381147742</c:v>
                </c:pt>
                <c:pt idx="68">
                  <c:v>143.07467322435534</c:v>
                </c:pt>
                <c:pt idx="69">
                  <c:v>133.28644587544525</c:v>
                </c:pt>
                <c:pt idx="70">
                  <c:v>127.40548483798145</c:v>
                </c:pt>
                <c:pt idx="71">
                  <c:v>118.68924021558946</c:v>
                </c:pt>
                <c:pt idx="72">
                  <c:v>110.56930367533374</c:v>
                </c:pt>
                <c:pt idx="73">
                  <c:v>103.00487974344941</c:v>
                </c:pt>
                <c:pt idx="74">
                  <c:v>95.957963903949192</c:v>
                </c:pt>
                <c:pt idx="75">
                  <c:v>89.393151659663928</c:v>
                </c:pt>
                <c:pt idx="76">
                  <c:v>83.277460656069593</c:v>
                </c:pt>
                <c:pt idx="77">
                  <c:v>80.278181830496763</c:v>
                </c:pt>
                <c:pt idx="78">
                  <c:v>74.786077063066259</c:v>
                </c:pt>
                <c:pt idx="79">
                  <c:v>69.669705951887721</c:v>
                </c:pt>
                <c:pt idx="80">
                  <c:v>64.903363273477851</c:v>
                </c:pt>
                <c:pt idx="81">
                  <c:v>60.463102386538722</c:v>
                </c:pt>
                <c:pt idx="82">
                  <c:v>56.326614921340564</c:v>
                </c:pt>
                <c:pt idx="83">
                  <c:v>52.473118699965035</c:v>
                </c:pt>
                <c:pt idx="84">
                  <c:v>48.883253324307688</c:v>
                </c:pt>
                <c:pt idx="85">
                  <c:v>45.53898290726201</c:v>
                </c:pt>
                <c:pt idx="86">
                  <c:v>42.423505458395596</c:v>
                </c:pt>
                <c:pt idx="87">
                  <c:v>39.521168468861816</c:v>
                </c:pt>
                <c:pt idx="88">
                  <c:v>36.817390271436274</c:v>
                </c:pt>
                <c:pt idx="89">
                  <c:v>34.298586780581807</c:v>
                </c:pt>
                <c:pt idx="90">
                  <c:v>31.952103244476081</c:v>
                </c:pt>
                <c:pt idx="91">
                  <c:v>29.766150666116182</c:v>
                </c:pt>
                <c:pt idx="92">
                  <c:v>27.729746574072731</c:v>
                </c:pt>
                <c:pt idx="93">
                  <c:v>25.832659845319121</c:v>
                </c:pt>
                <c:pt idx="94">
                  <c:v>24.065359302919553</c:v>
                </c:pt>
                <c:pt idx="95">
                  <c:v>22.418965830324947</c:v>
                </c:pt>
                <c:pt idx="96">
                  <c:v>20.885207761693469</c:v>
                </c:pt>
                <c:pt idx="97">
                  <c:v>19.456379324111701</c:v>
                </c:pt>
                <c:pt idx="98">
                  <c:v>18.125301922925505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59.213916115008473</c:v>
                </c:pt>
                <c:pt idx="4">
                  <c:v>53.522801607763945</c:v>
                </c:pt>
                <c:pt idx="5">
                  <c:v>107.59258248086918</c:v>
                </c:pt>
                <c:pt idx="6">
                  <c:v>97.251741219171606</c:v>
                </c:pt>
                <c:pt idx="7">
                  <c:v>157.10242735313361</c:v>
                </c:pt>
                <c:pt idx="8">
                  <c:v>142.00314052845877</c:v>
                </c:pt>
                <c:pt idx="9">
                  <c:v>128.35506274272086</c:v>
                </c:pt>
                <c:pt idx="10">
                  <c:v>170.89368206665435</c:v>
                </c:pt>
                <c:pt idx="11">
                  <c:v>154.46890260574213</c:v>
                </c:pt>
                <c:pt idx="12">
                  <c:v>184.26465367144874</c:v>
                </c:pt>
                <c:pt idx="13">
                  <c:v>166.55477544543874</c:v>
                </c:pt>
                <c:pt idx="14">
                  <c:v>212.52693608747666</c:v>
                </c:pt>
                <c:pt idx="15">
                  <c:v>192.10073886048556</c:v>
                </c:pt>
                <c:pt idx="16">
                  <c:v>173.63772588127475</c:v>
                </c:pt>
                <c:pt idx="17">
                  <c:v>212.471163169329</c:v>
                </c:pt>
                <c:pt idx="18">
                  <c:v>192.05032633875157</c:v>
                </c:pt>
                <c:pt idx="19">
                  <c:v>226.22048526983843</c:v>
                </c:pt>
                <c:pt idx="20">
                  <c:v>257.18070816423921</c:v>
                </c:pt>
                <c:pt idx="21">
                  <c:v>232.46278786364377</c:v>
                </c:pt>
                <c:pt idx="22">
                  <c:v>210.12053402865436</c:v>
                </c:pt>
                <c:pt idx="23">
                  <c:v>189.9256187462762</c:v>
                </c:pt>
                <c:pt idx="24">
                  <c:v>218.67596946670028</c:v>
                </c:pt>
                <c:pt idx="25">
                  <c:v>197.65878188868999</c:v>
                </c:pt>
                <c:pt idx="26">
                  <c:v>232.86581765843874</c:v>
                </c:pt>
                <c:pt idx="27">
                  <c:v>210.48482818725944</c:v>
                </c:pt>
                <c:pt idx="28">
                  <c:v>253.23201025539876</c:v>
                </c:pt>
                <c:pt idx="29">
                  <c:v>228.89360364732929</c:v>
                </c:pt>
                <c:pt idx="30">
                  <c:v>206.89438802709066</c:v>
                </c:pt>
                <c:pt idx="31">
                  <c:v>249.95697305638495</c:v>
                </c:pt>
                <c:pt idx="32">
                  <c:v>225.93333387019771</c:v>
                </c:pt>
                <c:pt idx="33">
                  <c:v>254.35695995621523</c:v>
                </c:pt>
                <c:pt idx="34">
                  <c:v>229.91043319696703</c:v>
                </c:pt>
                <c:pt idx="35">
                  <c:v>262.12456880885952</c:v>
                </c:pt>
                <c:pt idx="36">
                  <c:v>236.93148863230272</c:v>
                </c:pt>
                <c:pt idx="37">
                  <c:v>214.15974305885683</c:v>
                </c:pt>
                <c:pt idx="38">
                  <c:v>193.57661496067826</c:v>
                </c:pt>
                <c:pt idx="39">
                  <c:v>229.96543201666768</c:v>
                </c:pt>
                <c:pt idx="40">
                  <c:v>262.29893001155176</c:v>
                </c:pt>
                <c:pt idx="41">
                  <c:v>237.08909178831863</c:v>
                </c:pt>
                <c:pt idx="42">
                  <c:v>263.51456633549918</c:v>
                </c:pt>
                <c:pt idx="43">
                  <c:v>238.18789197014513</c:v>
                </c:pt>
                <c:pt idx="44">
                  <c:v>215.29539209210202</c:v>
                </c:pt>
                <c:pt idx="45">
                  <c:v>252.34499362228502</c:v>
                </c:pt>
                <c:pt idx="46">
                  <c:v>228.09183915695638</c:v>
                </c:pt>
                <c:pt idx="47">
                  <c:v>251.17368280271501</c:v>
                </c:pt>
                <c:pt idx="48">
                  <c:v>227.03310430660278</c:v>
                </c:pt>
                <c:pt idx="49">
                  <c:v>261.19169719458455</c:v>
                </c:pt>
                <c:pt idx="50">
                  <c:v>236.08827633336651</c:v>
                </c:pt>
                <c:pt idx="51">
                  <c:v>213.39757281999721</c:v>
                </c:pt>
                <c:pt idx="52">
                  <c:v>247.6676929114515</c:v>
                </c:pt>
                <c:pt idx="53">
                  <c:v>223.86407895410863</c:v>
                </c:pt>
                <c:pt idx="54">
                  <c:v>257.56155315783786</c:v>
                </c:pt>
                <c:pt idx="55">
                  <c:v>232.80702942665911</c:v>
                </c:pt>
                <c:pt idx="56">
                  <c:v>271.55688143129214</c:v>
                </c:pt>
                <c:pt idx="57">
                  <c:v>245.45725132991478</c:v>
                </c:pt>
                <c:pt idx="58">
                  <c:v>221.86608534050683</c:v>
                </c:pt>
                <c:pt idx="59">
                  <c:v>200.54229222244157</c:v>
                </c:pt>
                <c:pt idx="60">
                  <c:v>181.26795227899828</c:v>
                </c:pt>
                <c:pt idx="61">
                  <c:v>163.84609031483004</c:v>
                </c:pt>
                <c:pt idx="62">
                  <c:v>148.09866263693522</c:v>
                </c:pt>
                <c:pt idx="63">
                  <c:v>136.83255609749554</c:v>
                </c:pt>
                <c:pt idx="64">
                  <c:v>123.6814288598152</c:v>
                </c:pt>
                <c:pt idx="65">
                  <c:v>111.79427090367356</c:v>
                </c:pt>
                <c:pt idx="66">
                  <c:v>101.04960075331577</c:v>
                </c:pt>
                <c:pt idx="67">
                  <c:v>91.337612651034178</c:v>
                </c:pt>
                <c:pt idx="68">
                  <c:v>82.559054391084373</c:v>
                </c:pt>
                <c:pt idx="69">
                  <c:v>74.624213006216053</c:v>
                </c:pt>
                <c:pt idx="70">
                  <c:v>71.013380225368195</c:v>
                </c:pt>
                <c:pt idx="71">
                  <c:v>64.18820626416435</c:v>
                </c:pt>
                <c:pt idx="72">
                  <c:v>58.0190072678595</c:v>
                </c:pt>
                <c:pt idx="73">
                  <c:v>52.44273676217766</c:v>
                </c:pt>
                <c:pt idx="74">
                  <c:v>47.402407738723866</c:v>
                </c:pt>
                <c:pt idx="75">
                  <c:v>42.846510273063856</c:v>
                </c:pt>
                <c:pt idx="76">
                  <c:v>38.72848511616953</c:v>
                </c:pt>
                <c:pt idx="77">
                  <c:v>37.974066449887992</c:v>
                </c:pt>
                <c:pt idx="78">
                  <c:v>34.324337219815192</c:v>
                </c:pt>
                <c:pt idx="79">
                  <c:v>31.025387474220995</c:v>
                </c:pt>
                <c:pt idx="80">
                  <c:v>28.043503411621927</c:v>
                </c:pt>
                <c:pt idx="81">
                  <c:v>25.34821150102001</c:v>
                </c:pt>
                <c:pt idx="82">
                  <c:v>22.911967055947859</c:v>
                </c:pt>
                <c:pt idx="83">
                  <c:v>20.709872740004389</c:v>
                </c:pt>
                <c:pt idx="84">
                  <c:v>18.719424127132569</c:v>
                </c:pt>
                <c:pt idx="85">
                  <c:v>16.920279716378339</c:v>
                </c:pt>
                <c:pt idx="86">
                  <c:v>15.29405305078361</c:v>
                </c:pt>
                <c:pt idx="87">
                  <c:v>13.82412481596077</c:v>
                </c:pt>
                <c:pt idx="88">
                  <c:v>12.495472998079528</c:v>
                </c:pt>
                <c:pt idx="89">
                  <c:v>11.294519365556173</c:v>
                </c:pt>
                <c:pt idx="90">
                  <c:v>10.208990705556284</c:v>
                </c:pt>
                <c:pt idx="91">
                  <c:v>9.2277933972095436</c:v>
                </c:pt>
                <c:pt idx="92">
                  <c:v>8.3409000397306325</c:v>
                </c:pt>
                <c:pt idx="93">
                  <c:v>7.5392469768359138</c:v>
                </c:pt>
                <c:pt idx="94">
                  <c:v>6.8146416702009915</c:v>
                </c:pt>
                <c:pt idx="95">
                  <c:v>6.1596789753569681</c:v>
                </c:pt>
                <c:pt idx="96">
                  <c:v>5.5676654644022694</c:v>
                </c:pt>
                <c:pt idx="97">
                  <c:v>5.0325510221417478</c:v>
                </c:pt>
                <c:pt idx="98">
                  <c:v>4.5488670165959668</c:v>
                </c:pt>
                <c:pt idx="99">
                  <c:v>4.1116704120107519</c:v>
                </c:pt>
                <c:pt idx="100">
                  <c:v>3.7164932532267638</c:v>
                </c:pt>
                <c:pt idx="101">
                  <c:v>3.3592970051617881</c:v>
                </c:pt>
                <c:pt idx="102">
                  <c:v>3.0364312807755298</c:v>
                </c:pt>
                <c:pt idx="103">
                  <c:v>2.7445965357350359</c:v>
                </c:pt>
                <c:pt idx="104">
                  <c:v>2.4808103485367918</c:v>
                </c:pt>
                <c:pt idx="105">
                  <c:v>2.2423769414833177</c:v>
                </c:pt>
                <c:pt idx="106">
                  <c:v>2.0268596310321731</c:v>
                </c:pt>
                <c:pt idx="107">
                  <c:v>1.8320559259721765</c:v>
                </c:pt>
                <c:pt idx="108">
                  <c:v>1.6559750189412554</c:v>
                </c:pt>
                <c:pt idx="109">
                  <c:v>1.4968174412592348</c:v>
                </c:pt>
                <c:pt idx="110">
                  <c:v>1.3529566731569891</c:v>
                </c:pt>
                <c:pt idx="111">
                  <c:v>1.2229225214666668</c:v>
                </c:pt>
                <c:pt idx="112">
                  <c:v>1.1053860949003624</c:v>
                </c:pt>
                <c:pt idx="113">
                  <c:v>0.99914622337125525</c:v>
                </c:pt>
                <c:pt idx="114">
                  <c:v>0.90311718256870843</c:v>
                </c:pt>
                <c:pt idx="115">
                  <c:v>0.81631759833793593</c:v>
                </c:pt>
                <c:pt idx="116">
                  <c:v>0.73786041747192466</c:v>
                </c:pt>
                <c:pt idx="117">
                  <c:v>0.66694384242156035</c:v>
                </c:pt>
                <c:pt idx="118">
                  <c:v>0.6028431372807177</c:v>
                </c:pt>
                <c:pt idx="119">
                  <c:v>0.54490322130712265</c:v>
                </c:pt>
                <c:pt idx="120">
                  <c:v>0.49253197428805862</c:v>
                </c:pt>
                <c:pt idx="121">
                  <c:v>0.44519418533472688</c:v>
                </c:pt>
                <c:pt idx="122">
                  <c:v>0.40240608326462607</c:v>
                </c:pt>
                <c:pt idx="123">
                  <c:v>0.36373039267488816</c:v>
                </c:pt>
                <c:pt idx="124">
                  <c:v>0.32877186518183604</c:v>
                </c:pt>
                <c:pt idx="125">
                  <c:v>0.29717324015801427</c:v>
                </c:pt>
                <c:pt idx="126">
                  <c:v>0.26861159368722004</c:v>
                </c:pt>
                <c:pt idx="127">
                  <c:v>0.2427950384254757</c:v>
                </c:pt>
                <c:pt idx="128">
                  <c:v>0.21945974064198742</c:v>
                </c:pt>
                <c:pt idx="129">
                  <c:v>0.19836722395557341</c:v>
                </c:pt>
                <c:pt idx="130">
                  <c:v>0.17930193221194482</c:v>
                </c:pt>
                <c:pt idx="131">
                  <c:v>0.16206902659552783</c:v>
                </c:pt>
                <c:pt idx="132">
                  <c:v>0.1464923944632878</c:v>
                </c:pt>
                <c:pt idx="133">
                  <c:v>0.13241284955172108</c:v>
                </c:pt>
                <c:pt idx="134">
                  <c:v>0.1196865051639297</c:v>
                </c:pt>
                <c:pt idx="135">
                  <c:v>0.10818330371147261</c:v>
                </c:pt>
                <c:pt idx="136">
                  <c:v>9.7785687583564637E-2</c:v>
                </c:pt>
                <c:pt idx="137">
                  <c:v>8.8387397760496311E-2</c:v>
                </c:pt>
                <c:pt idx="138">
                  <c:v>7.9892387893637395E-2</c:v>
                </c:pt>
                <c:pt idx="139">
                  <c:v>7.2213842754403762E-2</c:v>
                </c:pt>
                <c:pt idx="140">
                  <c:v>6.5273291021171992E-2</c:v>
                </c:pt>
                <c:pt idx="141">
                  <c:v>5.8999803337218083E-2</c:v>
                </c:pt>
                <c:pt idx="142">
                  <c:v>5.33292674441882E-2</c:v>
                </c:pt>
                <c:pt idx="143">
                  <c:v>4.8203732983287777E-2</c:v>
                </c:pt>
                <c:pt idx="144">
                  <c:v>4.3570819268347757E-2</c:v>
                </c:pt>
                <c:pt idx="145">
                  <c:v>3.9383179978471884E-2</c:v>
                </c:pt>
                <c:pt idx="146">
                  <c:v>3.5598019299661554E-2</c:v>
                </c:pt>
                <c:pt idx="147">
                  <c:v>3.217665457060042E-2</c:v>
                </c:pt>
                <c:pt idx="148">
                  <c:v>2.9084120963033033E-2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6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310.10716052329798</c:v>
                </c:pt>
                <c:pt idx="4">
                  <c:v>311.5128594017018</c:v>
                </c:pt>
                <c:pt idx="5">
                  <c:v>310.79193978033834</c:v>
                </c:pt>
                <c:pt idx="6">
                  <c:v>313.16733443244499</c:v>
                </c:pt>
                <c:pt idx="7">
                  <c:v>315.13431740392559</c:v>
                </c:pt>
                <c:pt idx="8">
                  <c:v>316.17142472411626</c:v>
                </c:pt>
                <c:pt idx="9">
                  <c:v>318.86997172887442</c:v>
                </c:pt>
                <c:pt idx="10">
                  <c:v>319.29347147130227</c:v>
                </c:pt>
                <c:pt idx="11">
                  <c:v>322.37673045680174</c:v>
                </c:pt>
                <c:pt idx="12">
                  <c:v>323.2222826335464</c:v>
                </c:pt>
                <c:pt idx="13">
                  <c:v>326.43293921519546</c:v>
                </c:pt>
                <c:pt idx="14">
                  <c:v>329.00526394979465</c:v>
                </c:pt>
                <c:pt idx="15">
                  <c:v>330.46099488486152</c:v>
                </c:pt>
                <c:pt idx="16">
                  <c:v>333.38419209874479</c:v>
                </c:pt>
                <c:pt idx="17">
                  <c:v>333.86661099126718</c:v>
                </c:pt>
                <c:pt idx="18">
                  <c:v>336.94865100431707</c:v>
                </c:pt>
                <c:pt idx="19">
                  <c:v>337.53398322990398</c:v>
                </c:pt>
                <c:pt idx="20">
                  <c:v>340.68512616922288</c:v>
                </c:pt>
                <c:pt idx="21">
                  <c:v>342.56479227006082</c:v>
                </c:pt>
                <c:pt idx="22">
                  <c:v>345.6908627601735</c:v>
                </c:pt>
                <c:pt idx="23">
                  <c:v>348.06356685837426</c:v>
                </c:pt>
                <c:pt idx="24">
                  <c:v>348.0755760163546</c:v>
                </c:pt>
                <c:pt idx="25">
                  <c:v>350.53664599649494</c:v>
                </c:pt>
                <c:pt idx="26">
                  <c:v>350.54089765013509</c:v>
                </c:pt>
                <c:pt idx="27">
                  <c:v>353.08024038206133</c:v>
                </c:pt>
                <c:pt idx="28">
                  <c:v>354.91554675802047</c:v>
                </c:pt>
                <c:pt idx="29">
                  <c:v>355.57014384515128</c:v>
                </c:pt>
                <c:pt idx="30">
                  <c:v>357.7053666847375</c:v>
                </c:pt>
                <c:pt idx="31">
                  <c:v>357.25596951770325</c:v>
                </c:pt>
                <c:pt idx="32">
                  <c:v>359.58406732110132</c:v>
                </c:pt>
                <c:pt idx="33">
                  <c:v>359.47347908496101</c:v>
                </c:pt>
                <c:pt idx="34">
                  <c:v>361.76889515769085</c:v>
                </c:pt>
                <c:pt idx="35">
                  <c:v>363.34307331065287</c:v>
                </c:pt>
                <c:pt idx="36">
                  <c:v>363.74925243883234</c:v>
                </c:pt>
                <c:pt idx="37">
                  <c:v>365.54144234742159</c:v>
                </c:pt>
                <c:pt idx="38">
                  <c:v>366.67192668767836</c:v>
                </c:pt>
                <c:pt idx="39">
                  <c:v>365.42377538176714</c:v>
                </c:pt>
                <c:pt idx="40">
                  <c:v>365.08264582861068</c:v>
                </c:pt>
                <c:pt idx="41">
                  <c:v>367.26171844414176</c:v>
                </c:pt>
                <c:pt idx="42">
                  <c:v>368.70229359085312</c:v>
                </c:pt>
                <c:pt idx="43">
                  <c:v>369.00402075049601</c:v>
                </c:pt>
                <c:pt idx="44">
                  <c:v>370.53646895590225</c:v>
                </c:pt>
                <c:pt idx="45">
                  <c:v>369.52932670636415</c:v>
                </c:pt>
                <c:pt idx="46">
                  <c:v>371.26504938560987</c:v>
                </c:pt>
                <c:pt idx="47">
                  <c:v>370.660852096567</c:v>
                </c:pt>
                <c:pt idx="48">
                  <c:v>372.34963805930016</c:v>
                </c:pt>
                <c:pt idx="49">
                  <c:v>373.34844537416274</c:v>
                </c:pt>
                <c:pt idx="50">
                  <c:v>373.21102688207799</c:v>
                </c:pt>
                <c:pt idx="51">
                  <c:v>374.48155213488747</c:v>
                </c:pt>
                <c:pt idx="52">
                  <c:v>373.23885389671887</c:v>
                </c:pt>
                <c:pt idx="53">
                  <c:v>374.7402254128433</c:v>
                </c:pt>
                <c:pt idx="54">
                  <c:v>373.69517720572333</c:v>
                </c:pt>
                <c:pt idx="55">
                  <c:v>375.34609786057717</c:v>
                </c:pt>
                <c:pt idx="56">
                  <c:v>376.2933068880489</c:v>
                </c:pt>
                <c:pt idx="57">
                  <c:v>376.08427860014535</c:v>
                </c:pt>
                <c:pt idx="58">
                  <c:v>377.304860891717</c:v>
                </c:pt>
                <c:pt idx="59">
                  <c:v>377.8811503308923</c:v>
                </c:pt>
                <c:pt idx="60">
                  <c:v>377.91792785889021</c:v>
                </c:pt>
                <c:pt idx="61">
                  <c:v>377.50592701781346</c:v>
                </c:pt>
                <c:pt idx="62">
                  <c:v>376.72359364087566</c:v>
                </c:pt>
                <c:pt idx="63">
                  <c:v>375.63863129798551</c:v>
                </c:pt>
                <c:pt idx="64">
                  <c:v>374.2288908661788</c:v>
                </c:pt>
                <c:pt idx="65">
                  <c:v>372.8990125296886</c:v>
                </c:pt>
                <c:pt idx="66">
                  <c:v>371.38451878353987</c:v>
                </c:pt>
                <c:pt idx="67">
                  <c:v>369.72671059516802</c:v>
                </c:pt>
                <c:pt idx="68">
                  <c:v>367.96088637339068</c:v>
                </c:pt>
                <c:pt idx="69">
                  <c:v>366.11711721316044</c:v>
                </c:pt>
                <c:pt idx="70">
                  <c:v>364.22092650355114</c:v>
                </c:pt>
                <c:pt idx="71">
                  <c:v>362.21341808033884</c:v>
                </c:pt>
                <c:pt idx="72">
                  <c:v>360.46724873136361</c:v>
                </c:pt>
                <c:pt idx="73">
                  <c:v>358.6901326221452</c:v>
                </c:pt>
                <c:pt idx="74">
                  <c:v>356.89922010261847</c:v>
                </c:pt>
                <c:pt idx="75">
                  <c:v>355.10886200717795</c:v>
                </c:pt>
                <c:pt idx="76">
                  <c:v>353.33098539809407</c:v>
                </c:pt>
                <c:pt idx="77">
                  <c:v>351.57542221885711</c:v>
                </c:pt>
                <c:pt idx="78">
                  <c:v>349.76972920847282</c:v>
                </c:pt>
                <c:pt idx="79">
                  <c:v>348.27488975096344</c:v>
                </c:pt>
                <c:pt idx="80">
                  <c:v>346.78858070703961</c:v>
                </c:pt>
                <c:pt idx="81">
                  <c:v>345.31934270863883</c:v>
                </c:pt>
                <c:pt idx="82">
                  <c:v>343.87416152428773</c:v>
                </c:pt>
                <c:pt idx="83">
                  <c:v>342.45868336032549</c:v>
                </c:pt>
                <c:pt idx="84">
                  <c:v>341.07740284874558</c:v>
                </c:pt>
                <c:pt idx="85">
                  <c:v>339.73382706547983</c:v>
                </c:pt>
                <c:pt idx="86">
                  <c:v>338.43061852000011</c:v>
                </c:pt>
                <c:pt idx="87">
                  <c:v>337.16971970236358</c:v>
                </c:pt>
                <c:pt idx="88">
                  <c:v>335.95246146154375</c:v>
                </c:pt>
                <c:pt idx="89">
                  <c:v>334.77965721399579</c:v>
                </c:pt>
                <c:pt idx="90">
                  <c:v>333.65168473945124</c:v>
                </c:pt>
                <c:pt idx="91">
                  <c:v>332.56855710798499</c:v>
                </c:pt>
                <c:pt idx="92">
                  <c:v>331.5299840949919</c:v>
                </c:pt>
                <c:pt idx="93">
                  <c:v>330.53542527579941</c:v>
                </c:pt>
                <c:pt idx="94">
                  <c:v>329.58413584653829</c:v>
                </c:pt>
                <c:pt idx="95">
                  <c:v>328.67520609023376</c:v>
                </c:pt>
                <c:pt idx="96">
                  <c:v>327.80759529477683</c:v>
                </c:pt>
                <c:pt idx="97">
                  <c:v>326.98016083065409</c:v>
                </c:pt>
                <c:pt idx="98">
                  <c:v>326.19168300944023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18.928333227945917</c:v>
                </c:pt>
                <c:pt idx="4">
                  <c:v>17.859157546422082</c:v>
                </c:pt>
                <c:pt idx="5">
                  <c:v>35.778707977109022</c:v>
                </c:pt>
                <c:pt idx="6">
                  <c:v>33.757731062512562</c:v>
                </c:pt>
                <c:pt idx="7">
                  <c:v>54.275869310397034</c:v>
                </c:pt>
                <c:pt idx="8">
                  <c:v>51.210071658728175</c:v>
                </c:pt>
                <c:pt idx="9">
                  <c:v>48.317447009360315</c:v>
                </c:pt>
                <c:pt idx="10">
                  <c:v>63.32668648038964</c:v>
                </c:pt>
                <c:pt idx="11">
                  <c:v>59.749649223017542</c:v>
                </c:pt>
                <c:pt idx="12">
                  <c:v>72.855531223063778</c:v>
                </c:pt>
                <c:pt idx="13">
                  <c:v>68.740252750831729</c:v>
                </c:pt>
                <c:pt idx="14">
                  <c:v>86.952352777564514</c:v>
                </c:pt>
                <c:pt idx="15">
                  <c:v>82.040808801584845</c:v>
                </c:pt>
                <c:pt idx="16">
                  <c:v>77.406695665109808</c:v>
                </c:pt>
                <c:pt idx="17">
                  <c:v>91.076794356115713</c:v>
                </c:pt>
                <c:pt idx="18">
                  <c:v>85.932279384615839</c:v>
                </c:pt>
                <c:pt idx="19">
                  <c:v>99.172917197349648</c:v>
                </c:pt>
                <c:pt idx="20">
                  <c:v>114.8444024567917</c:v>
                </c:pt>
                <c:pt idx="21">
                  <c:v>108.35736311807953</c:v>
                </c:pt>
                <c:pt idx="22">
                  <c:v>102.23674720516587</c:v>
                </c:pt>
                <c:pt idx="23">
                  <c:v>96.461857120893754</c:v>
                </c:pt>
                <c:pt idx="24">
                  <c:v>108.19752710737559</c:v>
                </c:pt>
                <c:pt idx="25">
                  <c:v>102.08593960566002</c:v>
                </c:pt>
                <c:pt idx="26">
                  <c:v>114.15010302189978</c:v>
                </c:pt>
                <c:pt idx="27">
                  <c:v>107.70228150879025</c:v>
                </c:pt>
                <c:pt idx="28">
                  <c:v>124.27465150937132</c:v>
                </c:pt>
                <c:pt idx="29">
                  <c:v>117.25494017908383</c:v>
                </c:pt>
                <c:pt idx="30">
                  <c:v>110.63174049909738</c:v>
                </c:pt>
                <c:pt idx="31">
                  <c:v>123.55938275785817</c:v>
                </c:pt>
                <c:pt idx="32">
                  <c:v>116.58007371474844</c:v>
                </c:pt>
                <c:pt idx="33">
                  <c:v>127.26099695928662</c:v>
                </c:pt>
                <c:pt idx="34">
                  <c:v>120.07260052116487</c:v>
                </c:pt>
                <c:pt idx="35">
                  <c:v>134.9648096518516</c:v>
                </c:pt>
                <c:pt idx="36">
                  <c:v>127.34125978068778</c:v>
                </c:pt>
                <c:pt idx="37">
                  <c:v>120.14832965987252</c:v>
                </c:pt>
                <c:pt idx="38">
                  <c:v>113.3616955330818</c:v>
                </c:pt>
                <c:pt idx="39">
                  <c:v>125.1676135318606</c:v>
                </c:pt>
                <c:pt idx="40">
                  <c:v>136.08432990799238</c:v>
                </c:pt>
                <c:pt idx="41">
                  <c:v>128.39754341591618</c:v>
                </c:pt>
                <c:pt idx="42">
                  <c:v>141.16413192698494</c:v>
                </c:pt>
                <c:pt idx="43">
                  <c:v>133.19041046180482</c:v>
                </c:pt>
                <c:pt idx="44">
                  <c:v>125.66708835187421</c:v>
                </c:pt>
                <c:pt idx="45">
                  <c:v>137.45015820352339</c:v>
                </c:pt>
                <c:pt idx="46">
                  <c:v>129.68622226668978</c:v>
                </c:pt>
                <c:pt idx="47">
                  <c:v>138.85386365799465</c:v>
                </c:pt>
                <c:pt idx="48">
                  <c:v>131.01063876751314</c:v>
                </c:pt>
                <c:pt idx="49">
                  <c:v>145.21031577095411</c:v>
                </c:pt>
                <c:pt idx="50">
                  <c:v>137.00804373468833</c:v>
                </c:pt>
                <c:pt idx="51">
                  <c:v>129.26908083868383</c:v>
                </c:pt>
                <c:pt idx="52">
                  <c:v>140.76183935345662</c:v>
                </c:pt>
                <c:pt idx="53">
                  <c:v>132.81084157087943</c:v>
                </c:pt>
                <c:pt idx="54">
                  <c:v>144.02885012425813</c:v>
                </c:pt>
                <c:pt idx="55">
                  <c:v>135.89331372302112</c:v>
                </c:pt>
                <c:pt idx="56">
                  <c:v>150.16459504944896</c:v>
                </c:pt>
                <c:pt idx="57">
                  <c:v>141.68247825029493</c:v>
                </c:pt>
                <c:pt idx="58">
                  <c:v>133.67947775262863</c:v>
                </c:pt>
                <c:pt idx="59">
                  <c:v>126.12853044994174</c:v>
                </c:pt>
                <c:pt idx="60">
                  <c:v>119.00410190784922</c:v>
                </c:pt>
                <c:pt idx="61">
                  <c:v>112.28210001633538</c:v>
                </c:pt>
                <c:pt idx="62">
                  <c:v>105.93979351939295</c:v>
                </c:pt>
                <c:pt idx="63">
                  <c:v>103.08237548887698</c:v>
                </c:pt>
                <c:pt idx="64">
                  <c:v>97.259719698788913</c:v>
                </c:pt>
                <c:pt idx="65">
                  <c:v>91.765959321607809</c:v>
                </c:pt>
                <c:pt idx="66">
                  <c:v>86.582516547390767</c:v>
                </c:pt>
                <c:pt idx="67">
                  <c:v>81.691862942406075</c:v>
                </c:pt>
                <c:pt idx="68">
                  <c:v>77.077460174631199</c:v>
                </c:pt>
                <c:pt idx="69">
                  <c:v>72.723704087398559</c:v>
                </c:pt>
                <c:pt idx="70">
                  <c:v>71.742512274391075</c:v>
                </c:pt>
                <c:pt idx="71">
                  <c:v>67.69010319370372</c:v>
                </c:pt>
                <c:pt idx="72">
                  <c:v>63.866596319485375</c:v>
                </c:pt>
                <c:pt idx="73">
                  <c:v>60.259062004436572</c:v>
                </c:pt>
                <c:pt idx="74">
                  <c:v>56.85530093838247</c:v>
                </c:pt>
                <c:pt idx="75">
                  <c:v>53.643802894841599</c:v>
                </c:pt>
                <c:pt idx="76">
                  <c:v>50.613707807813881</c:v>
                </c:pt>
                <c:pt idx="77">
                  <c:v>50.881409389488027</c:v>
                </c:pt>
                <c:pt idx="78">
                  <c:v>48.007349380834924</c:v>
                </c:pt>
                <c:pt idx="79">
                  <c:v>45.295631984787313</c:v>
                </c:pt>
                <c:pt idx="80">
                  <c:v>42.737087203576102</c:v>
                </c:pt>
                <c:pt idx="81">
                  <c:v>40.323063011009332</c:v>
                </c:pt>
                <c:pt idx="82">
                  <c:v>38.045396094607362</c:v>
                </c:pt>
                <c:pt idx="83">
                  <c:v>35.896384250382219</c:v>
                </c:pt>
                <c:pt idx="84">
                  <c:v>33.86876033691054</c:v>
                </c:pt>
                <c:pt idx="85">
                  <c:v>31.955667700622804</c:v>
                </c:pt>
                <c:pt idx="86">
                  <c:v>30.150636989206582</c:v>
                </c:pt>
                <c:pt idx="87">
                  <c:v>28.447564274715337</c:v>
                </c:pt>
                <c:pt idx="88">
                  <c:v>26.84069041240366</c:v>
                </c:pt>
                <c:pt idx="89">
                  <c:v>25.324581565488238</c:v>
                </c:pt>
                <c:pt idx="90">
                  <c:v>23.894110829976725</c:v>
                </c:pt>
                <c:pt idx="91">
                  <c:v>22.544440897426686</c:v>
                </c:pt>
                <c:pt idx="92">
                  <c:v>21.271007697006656</c:v>
                </c:pt>
                <c:pt idx="93">
                  <c:v>20.069504961542936</c:v>
                </c:pt>
                <c:pt idx="94">
                  <c:v>18.935869665360428</c:v>
                </c:pt>
                <c:pt idx="95">
                  <c:v>17.866268284673762</c:v>
                </c:pt>
                <c:pt idx="96">
                  <c:v>16.857083834066607</c:v>
                </c:pt>
                <c:pt idx="97">
                  <c:v>15.904903635221469</c:v>
                </c:pt>
                <c:pt idx="98">
                  <c:v>15.00650777653845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20.821172704647928</c:v>
                </c:pt>
                <c:pt idx="4">
                  <c:v>18.346298144720269</c:v>
                </c:pt>
                <c:pt idx="5">
                  <c:v>36.986768196770704</c:v>
                </c:pt>
                <c:pt idx="6">
                  <c:v>32.59039663006758</c:v>
                </c:pt>
                <c:pt idx="7">
                  <c:v>53.384055131599716</c:v>
                </c:pt>
                <c:pt idx="8">
                  <c:v>47.038646934611904</c:v>
                </c:pt>
                <c:pt idx="9">
                  <c:v>41.447475280485868</c:v>
                </c:pt>
                <c:pt idx="10">
                  <c:v>56.033215009087343</c:v>
                </c:pt>
                <c:pt idx="11">
                  <c:v>49.372918766215761</c:v>
                </c:pt>
                <c:pt idx="12">
                  <c:v>61.633248589517386</c:v>
                </c:pt>
                <c:pt idx="13">
                  <c:v>54.307313535636219</c:v>
                </c:pt>
                <c:pt idx="14">
                  <c:v>72.156588519763091</c:v>
                </c:pt>
                <c:pt idx="15">
                  <c:v>63.579813916723289</c:v>
                </c:pt>
                <c:pt idx="16">
                  <c:v>56.02250356636501</c:v>
                </c:pt>
                <c:pt idx="17">
                  <c:v>69.210183364848547</c:v>
                </c:pt>
                <c:pt idx="18">
                  <c:v>60.983628380298825</c:v>
                </c:pt>
                <c:pt idx="19">
                  <c:v>73.638933967445652</c:v>
                </c:pt>
                <c:pt idx="20">
                  <c:v>88.286614552336133</c:v>
                </c:pt>
                <c:pt idx="21">
                  <c:v>77.792570848018741</c:v>
                </c:pt>
                <c:pt idx="22">
                  <c:v>68.545884444992382</c:v>
                </c:pt>
                <c:pt idx="23">
                  <c:v>60.398290262519488</c:v>
                </c:pt>
                <c:pt idx="24">
                  <c:v>72.121951091021032</c:v>
                </c:pt>
                <c:pt idx="25">
                  <c:v>63.549293609165083</c:v>
                </c:pt>
                <c:pt idx="26">
                  <c:v>75.609205371764659</c:v>
                </c:pt>
                <c:pt idx="27">
                  <c:v>66.622041126728917</c:v>
                </c:pt>
                <c:pt idx="28">
                  <c:v>83.624710449673728</c:v>
                </c:pt>
                <c:pt idx="29">
                  <c:v>73.684796333932567</c:v>
                </c:pt>
                <c:pt idx="30">
                  <c:v>64.926373814359877</c:v>
                </c:pt>
                <c:pt idx="31">
                  <c:v>78.303413240154967</c:v>
                </c:pt>
                <c:pt idx="32">
                  <c:v>68.996006393647136</c:v>
                </c:pt>
                <c:pt idx="33">
                  <c:v>79.787517874325587</c:v>
                </c:pt>
                <c:pt idx="34">
                  <c:v>70.303705363473995</c:v>
                </c:pt>
                <c:pt idx="35">
                  <c:v>85.789199954146099</c:v>
                </c:pt>
                <c:pt idx="36">
                  <c:v>75.592007341855449</c:v>
                </c:pt>
                <c:pt idx="37">
                  <c:v>66.606887312450937</c:v>
                </c:pt>
                <c:pt idx="38">
                  <c:v>58.689768845403442</c:v>
                </c:pt>
                <c:pt idx="39">
                  <c:v>71.743838150093453</c:v>
                </c:pt>
                <c:pt idx="40">
                  <c:v>83.001684079381675</c:v>
                </c:pt>
                <c:pt idx="41">
                  <c:v>73.135824971774426</c:v>
                </c:pt>
                <c:pt idx="42">
                  <c:v>86.463763174985687</c:v>
                </c:pt>
                <c:pt idx="43">
                  <c:v>76.186389711308806</c:v>
                </c:pt>
                <c:pt idx="44">
                  <c:v>67.130619395971962</c:v>
                </c:pt>
                <c:pt idx="45">
                  <c:v>79.920831497159284</c:v>
                </c:pt>
                <c:pt idx="46">
                  <c:v>70.42117288107994</c:v>
                </c:pt>
                <c:pt idx="47">
                  <c:v>80.193011561427681</c:v>
                </c:pt>
                <c:pt idx="48">
                  <c:v>70.661000708212953</c:v>
                </c:pt>
                <c:pt idx="49">
                  <c:v>86.021864789081818</c:v>
                </c:pt>
                <c:pt idx="50">
                  <c:v>75.797016852610355</c:v>
                </c:pt>
                <c:pt idx="51">
                  <c:v>66.787528703796426</c:v>
                </c:pt>
                <c:pt idx="52">
                  <c:v>79.522985456737715</c:v>
                </c:pt>
                <c:pt idx="53">
                  <c:v>70.070616158036131</c:v>
                </c:pt>
                <c:pt idx="54">
                  <c:v>82.333672918534802</c:v>
                </c:pt>
                <c:pt idx="55">
                  <c:v>72.547215862444006</c:v>
                </c:pt>
                <c:pt idx="56">
                  <c:v>88.066023114885425</c:v>
                </c:pt>
                <c:pt idx="57">
                  <c:v>77.598199650149567</c:v>
                </c:pt>
                <c:pt idx="58">
                  <c:v>68.374616860911573</c:v>
                </c:pt>
                <c:pt idx="59">
                  <c:v>60.247380119049481</c:v>
                </c:pt>
                <c:pt idx="60">
                  <c:v>53.086174048958995</c:v>
                </c:pt>
                <c:pt idx="61">
                  <c:v>46.776172998521908</c:v>
                </c:pt>
                <c:pt idx="62">
                  <c:v>41.216199878517251</c:v>
                </c:pt>
                <c:pt idx="63">
                  <c:v>39.756409241645216</c:v>
                </c:pt>
                <c:pt idx="64">
                  <c:v>35.030828832610112</c:v>
                </c:pt>
                <c:pt idx="65">
                  <c:v>30.866946791919212</c:v>
                </c:pt>
                <c:pt idx="66">
                  <c:v>27.19799776385085</c:v>
                </c:pt>
                <c:pt idx="67">
                  <c:v>23.965152347238085</c:v>
                </c:pt>
                <c:pt idx="68">
                  <c:v>21.11657380124052</c:v>
                </c:pt>
                <c:pt idx="69">
                  <c:v>18.606586874238136</c:v>
                </c:pt>
                <c:pt idx="70">
                  <c:v>19.834250821593663</c:v>
                </c:pt>
                <c:pt idx="71">
                  <c:v>17.476685113364912</c:v>
                </c:pt>
                <c:pt idx="72">
                  <c:v>15.399347588121776</c:v>
                </c:pt>
                <c:pt idx="73">
                  <c:v>13.568929382291405</c:v>
                </c:pt>
                <c:pt idx="74">
                  <c:v>11.956080835763979</c:v>
                </c:pt>
                <c:pt idx="75">
                  <c:v>10.534940887663671</c:v>
                </c:pt>
                <c:pt idx="76">
                  <c:v>9.282722409719808</c:v>
                </c:pt>
                <c:pt idx="77">
                  <c:v>11.618652221384639</c:v>
                </c:pt>
                <c:pt idx="78">
                  <c:v>10.237620172362112</c:v>
                </c:pt>
                <c:pt idx="79">
                  <c:v>9.0207422338238459</c:v>
                </c:pt>
                <c:pt idx="80">
                  <c:v>7.948506496536484</c:v>
                </c:pt>
                <c:pt idx="81">
                  <c:v>7.0037203023704571</c:v>
                </c:pt>
                <c:pt idx="82">
                  <c:v>6.1712345703196316</c:v>
                </c:pt>
                <c:pt idx="83">
                  <c:v>5.4377008900567159</c:v>
                </c:pt>
                <c:pt idx="84">
                  <c:v>4.7913574881649872</c:v>
                </c:pt>
                <c:pt idx="85">
                  <c:v>4.221840635142998</c:v>
                </c:pt>
                <c:pt idx="86">
                  <c:v>3.7200184692065035</c:v>
                </c:pt>
                <c:pt idx="87">
                  <c:v>3.2778445723517398</c:v>
                </c:pt>
                <c:pt idx="88">
                  <c:v>2.8882289508599022</c:v>
                </c:pt>
                <c:pt idx="89">
                  <c:v>2.544924351492448</c:v>
                </c:pt>
                <c:pt idx="90">
                  <c:v>2.2424260905254725</c:v>
                </c:pt>
                <c:pt idx="91">
                  <c:v>1.9758837894416983</c:v>
                </c:pt>
                <c:pt idx="92">
                  <c:v>1.7410236020147378</c:v>
                </c:pt>
                <c:pt idx="93">
                  <c:v>1.5340796857434882</c:v>
                </c:pt>
                <c:pt idx="94">
                  <c:v>1.3517338188221284</c:v>
                </c:pt>
                <c:pt idx="95">
                  <c:v>1.1910621944399935</c:v>
                </c:pt>
                <c:pt idx="96">
                  <c:v>1.0494885392897662</c:v>
                </c:pt>
                <c:pt idx="97">
                  <c:v>0.92474280456733748</c:v>
                </c:pt>
                <c:pt idx="98">
                  <c:v>0.8148247670982488</c:v>
                </c:pt>
                <c:pt idx="99">
                  <c:v>0.71797195695656679</c:v>
                </c:pt>
                <c:pt idx="100">
                  <c:v>0.63263139731476392</c:v>
                </c:pt>
                <c:pt idx="101">
                  <c:v>0.55743470339001266</c:v>
                </c:pt>
                <c:pt idx="102">
                  <c:v>0.4911761412134068</c:v>
                </c:pt>
                <c:pt idx="103">
                  <c:v>0.43279329440761005</c:v>
                </c:pt>
                <c:pt idx="104">
                  <c:v>0.38135002897628439</c:v>
                </c:pt>
                <c:pt idx="105">
                  <c:v>0.33602148295589629</c:v>
                </c:pt>
                <c:pt idx="106">
                  <c:v>0.29608084024795356</c:v>
                </c:pt>
                <c:pt idx="107">
                  <c:v>0.2608876765579905</c:v>
                </c:pt>
                <c:pt idx="108">
                  <c:v>0.22987769057541063</c:v>
                </c:pt>
                <c:pt idx="109">
                  <c:v>0.20255365573980286</c:v>
                </c:pt>
                <c:pt idx="110">
                  <c:v>0.17847744751072078</c:v>
                </c:pt>
                <c:pt idx="111">
                  <c:v>0.15726301830296996</c:v>
                </c:pt>
                <c:pt idx="112">
                  <c:v>0.13857020744469514</c:v>
                </c:pt>
                <c:pt idx="113">
                  <c:v>0.12209928690465185</c:v>
                </c:pt>
                <c:pt idx="114">
                  <c:v>0.1075861553326643</c:v>
                </c:pt>
                <c:pt idx="115">
                  <c:v>9.4798103352585469E-2</c:v>
                </c:pt>
                <c:pt idx="116">
                  <c:v>8.3530082206767206E-2</c:v>
                </c:pt>
                <c:pt idx="117">
                  <c:v>7.360141592198842E-2</c:v>
                </c:pt>
                <c:pt idx="118">
                  <c:v>6.4852904278390106E-2</c:v>
                </c:pt>
                <c:pt idx="119">
                  <c:v>5.7144270129258719E-2</c:v>
                </c:pt>
                <c:pt idx="120">
                  <c:v>5.0351910140958633E-2</c:v>
                </c:pt>
                <c:pt idx="121">
                  <c:v>4.4366912887475199E-2</c:v>
                </c:pt>
                <c:pt idx="122">
                  <c:v>3.9093312520900862E-2</c:v>
                </c:pt>
                <c:pt idx="123">
                  <c:v>3.4446550016516024E-2</c:v>
                </c:pt>
                <c:pt idx="124">
                  <c:v>3.035211731945086E-2</c:v>
                </c:pt>
                <c:pt idx="125">
                  <c:v>2.6744362652631342E-2</c:v>
                </c:pt>
                <c:pt idx="126">
                  <c:v>2.3565437829837797E-2</c:v>
                </c:pt>
                <c:pt idx="127">
                  <c:v>2.0764370694670943E-2</c:v>
                </c:pt>
                <c:pt idx="128">
                  <c:v>1.8296247812539676E-2</c:v>
                </c:pt>
                <c:pt idx="129">
                  <c:v>1.6121494310625806E-2</c:v>
                </c:pt>
                <c:pt idx="130">
                  <c:v>1.4205239318490822E-2</c:v>
                </c:pt>
                <c:pt idx="131">
                  <c:v>1.2516756834544607E-2</c:v>
                </c:pt>
                <c:pt idx="132">
                  <c:v>1.1028973053004772E-2</c:v>
                </c:pt>
                <c:pt idx="133">
                  <c:v>9.7180322516292536E-3</c:v>
                </c:pt>
                <c:pt idx="134">
                  <c:v>8.5629142794919379E-3</c:v>
                </c:pt>
                <c:pt idx="135">
                  <c:v>7.5450975114467285E-3</c:v>
                </c:pt>
                <c:pt idx="136">
                  <c:v>6.6482618649567216E-3</c:v>
                </c:pt>
                <c:pt idx="137">
                  <c:v>5.8580271173411056E-3</c:v>
                </c:pt>
                <c:pt idx="138">
                  <c:v>5.1617223275135142E-3</c:v>
                </c:pt>
                <c:pt idx="139">
                  <c:v>4.5481826650274485E-3</c:v>
                </c:pt>
                <c:pt idx="140">
                  <c:v>4.007570388704142E-3</c:v>
                </c:pt>
                <c:pt idx="141">
                  <c:v>3.5312171043423426E-3</c:v>
                </c:pt>
                <c:pt idx="142">
                  <c:v>3.1114847722068235E-3</c:v>
                </c:pt>
                <c:pt idx="143">
                  <c:v>2.7416432356339106E-3</c:v>
                </c:pt>
                <c:pt idx="144">
                  <c:v>2.4157623069985391E-3</c:v>
                </c:pt>
                <c:pt idx="145">
                  <c:v>2.1286166807059238E-3</c:v>
                </c:pt>
                <c:pt idx="146">
                  <c:v>1.8756021485445938E-3</c:v>
                </c:pt>
                <c:pt idx="147">
                  <c:v>1.6526617739641332E-3</c:v>
                </c:pt>
                <c:pt idx="148">
                  <c:v>1.4562208415263697E-3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306.5419947326933</c:v>
                </c:pt>
                <c:pt idx="4">
                  <c:v>308.69286683709873</c:v>
                </c:pt>
                <c:pt idx="5">
                  <c:v>306.41886808585264</c:v>
                </c:pt>
                <c:pt idx="6">
                  <c:v>309.56176322065977</c:v>
                </c:pt>
                <c:pt idx="7">
                  <c:v>312.20319092560464</c:v>
                </c:pt>
                <c:pt idx="8">
                  <c:v>310.37405312584394</c:v>
                </c:pt>
                <c:pt idx="9">
                  <c:v>314.41525837053001</c:v>
                </c:pt>
                <c:pt idx="10">
                  <c:v>312.99587961721511</c:v>
                </c:pt>
                <c:pt idx="11">
                  <c:v>317.63833226347282</c:v>
                </c:pt>
                <c:pt idx="12">
                  <c:v>316.69765833742048</c:v>
                </c:pt>
                <c:pt idx="13">
                  <c:v>321.71305870938932</c:v>
                </c:pt>
                <c:pt idx="14">
                  <c:v>325.83010610365432</c:v>
                </c:pt>
                <c:pt idx="15">
                  <c:v>325.99813511776404</c:v>
                </c:pt>
                <c:pt idx="16">
                  <c:v>330.40420542170273</c:v>
                </c:pt>
                <c:pt idx="17">
                  <c:v>327.80961499353594</c:v>
                </c:pt>
                <c:pt idx="18">
                  <c:v>333.03113115633982</c:v>
                </c:pt>
                <c:pt idx="19">
                  <c:v>332.4628698207527</c:v>
                </c:pt>
                <c:pt idx="20">
                  <c:v>337.67547453659768</c:v>
                </c:pt>
                <c:pt idx="21">
                  <c:v>338.22255805463072</c:v>
                </c:pt>
                <c:pt idx="22">
                  <c:v>343.47712018395657</c:v>
                </c:pt>
                <c:pt idx="23">
                  <c:v>347.63686194660386</c:v>
                </c:pt>
                <c:pt idx="24">
                  <c:v>346.75908882980485</c:v>
                </c:pt>
                <c:pt idx="25">
                  <c:v>350.776674412501</c:v>
                </c:pt>
                <c:pt idx="26">
                  <c:v>349.07532635925145</c:v>
                </c:pt>
                <c:pt idx="27">
                  <c:v>353.22216046632747</c:v>
                </c:pt>
                <c:pt idx="28">
                  <c:v>356.38683235487247</c:v>
                </c:pt>
                <c:pt idx="29">
                  <c:v>355.91603238188065</c:v>
                </c:pt>
                <c:pt idx="30">
                  <c:v>359.05405219253635</c:v>
                </c:pt>
                <c:pt idx="31">
                  <c:v>356.55870051707586</c:v>
                </c:pt>
                <c:pt idx="32">
                  <c:v>359.9886890774676</c:v>
                </c:pt>
                <c:pt idx="33">
                  <c:v>358.41259692339821</c:v>
                </c:pt>
                <c:pt idx="34">
                  <c:v>361.76314275066539</c:v>
                </c:pt>
                <c:pt idx="35">
                  <c:v>364.2014339322742</c:v>
                </c:pt>
                <c:pt idx="36">
                  <c:v>363.06785440390365</c:v>
                </c:pt>
                <c:pt idx="37">
                  <c:v>365.60097218989455</c:v>
                </c:pt>
                <c:pt idx="38">
                  <c:v>367.32915483945794</c:v>
                </c:pt>
                <c:pt idx="39">
                  <c:v>364.27937015779526</c:v>
                </c:pt>
                <c:pt idx="40">
                  <c:v>361.58153779444973</c:v>
                </c:pt>
                <c:pt idx="41">
                  <c:v>364.80625923938953</c:v>
                </c:pt>
                <c:pt idx="42">
                  <c:v>367.11755812826834</c:v>
                </c:pt>
                <c:pt idx="43">
                  <c:v>364.61675225248666</c:v>
                </c:pt>
                <c:pt idx="44">
                  <c:v>367.70600005820768</c:v>
                </c:pt>
                <c:pt idx="45">
                  <c:v>365.10753044692126</c:v>
                </c:pt>
                <c:pt idx="46">
                  <c:v>368.38977415475051</c:v>
                </c:pt>
                <c:pt idx="47">
                  <c:v>367.31199666139344</c:v>
                </c:pt>
                <c:pt idx="48">
                  <c:v>370.1808599492652</c:v>
                </c:pt>
                <c:pt idx="49">
                  <c:v>372.15630768802976</c:v>
                </c:pt>
                <c:pt idx="50">
                  <c:v>370.16555904790243</c:v>
                </c:pt>
                <c:pt idx="51">
                  <c:v>372.50145539420043</c:v>
                </c:pt>
                <c:pt idx="52">
                  <c:v>369.92171545709596</c:v>
                </c:pt>
                <c:pt idx="53">
                  <c:v>372.3513595660653</c:v>
                </c:pt>
                <c:pt idx="54">
                  <c:v>369.85096737973311</c:v>
                </c:pt>
                <c:pt idx="55">
                  <c:v>372.34736512432562</c:v>
                </c:pt>
                <c:pt idx="56">
                  <c:v>373.99623489263206</c:v>
                </c:pt>
                <c:pt idx="57">
                  <c:v>371.68282693211046</c:v>
                </c:pt>
                <c:pt idx="58">
                  <c:v>373.78903747993832</c:v>
                </c:pt>
                <c:pt idx="59">
                  <c:v>375.10176210793082</c:v>
                </c:pt>
                <c:pt idx="60">
                  <c:v>375.74257813975998</c:v>
                </c:pt>
                <c:pt idx="61">
                  <c:v>375.81783028752557</c:v>
                </c:pt>
                <c:pt idx="62">
                  <c:v>375.42037934237464</c:v>
                </c:pt>
                <c:pt idx="63">
                  <c:v>374.63115931728794</c:v>
                </c:pt>
                <c:pt idx="64">
                  <c:v>373.21740957248829</c:v>
                </c:pt>
                <c:pt idx="65">
                  <c:v>372.01331140803677</c:v>
                </c:pt>
                <c:pt idx="66">
                  <c:v>370.57523578248129</c:v>
                </c:pt>
                <c:pt idx="67">
                  <c:v>368.95219621894205</c:v>
                </c:pt>
                <c:pt idx="68">
                  <c:v>367.18644562065435</c:v>
                </c:pt>
                <c:pt idx="69">
                  <c:v>365.3142880534283</c:v>
                </c:pt>
                <c:pt idx="70">
                  <c:v>363.36679936625563</c:v>
                </c:pt>
                <c:pt idx="71">
                  <c:v>361.06731263493197</c:v>
                </c:pt>
                <c:pt idx="72">
                  <c:v>359.21138846132635</c:v>
                </c:pt>
                <c:pt idx="73">
                  <c:v>357.32146831644161</c:v>
                </c:pt>
                <c:pt idx="74">
                  <c:v>355.41679739818431</c:v>
                </c:pt>
                <c:pt idx="75">
                  <c:v>353.5135489250199</c:v>
                </c:pt>
                <c:pt idx="76">
                  <c:v>351.62521483040314</c:v>
                </c:pt>
                <c:pt idx="77">
                  <c:v>349.76295127187404</c:v>
                </c:pt>
                <c:pt idx="78">
                  <c:v>347.58679764699934</c:v>
                </c:pt>
                <c:pt idx="79">
                  <c:v>345.99435010778569</c:v>
                </c:pt>
                <c:pt idx="80">
                  <c:v>344.41971873765391</c:v>
                </c:pt>
                <c:pt idx="81">
                  <c:v>342.87131793316848</c:v>
                </c:pt>
                <c:pt idx="82">
                  <c:v>341.35598326006044</c:v>
                </c:pt>
                <c:pt idx="83">
                  <c:v>339.87918289863802</c:v>
                </c:pt>
                <c:pt idx="84">
                  <c:v>338.4452040307728</c:v>
                </c:pt>
                <c:pt idx="85">
                  <c:v>337.05731696260676</c:v>
                </c:pt>
                <c:pt idx="86">
                  <c:v>335.7179194762432</c:v>
                </c:pt>
                <c:pt idx="87">
                  <c:v>334.4286636345177</c:v>
                </c:pt>
                <c:pt idx="88">
                  <c:v>333.19056702218541</c:v>
                </c:pt>
                <c:pt idx="89">
                  <c:v>332.00411019155985</c:v>
                </c:pt>
                <c:pt idx="90">
                  <c:v>330.86932188814609</c:v>
                </c:pt>
                <c:pt idx="91">
                  <c:v>329.78585345973875</c:v>
                </c:pt>
                <c:pt idx="92">
                  <c:v>328.75304369868809</c:v>
                </c:pt>
                <c:pt idx="93">
                  <c:v>327.76997522964189</c:v>
                </c:pt>
                <c:pt idx="94">
                  <c:v>326.83552343235169</c:v>
                </c:pt>
                <c:pt idx="95">
                  <c:v>325.94839877953876</c:v>
                </c:pt>
                <c:pt idx="96">
                  <c:v>325.10718337197574</c:v>
                </c:pt>
                <c:pt idx="97">
                  <c:v>324.31036236561755</c:v>
                </c:pt>
                <c:pt idx="98">
                  <c:v>323.55635090770295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54.579874706396076</c:v>
                </c:pt>
                <c:pt idx="4">
                  <c:v>50.676319795084936</c:v>
                </c:pt>
                <c:pt idx="5">
                  <c:v>87.98685332334351</c:v>
                </c:pt>
                <c:pt idx="6">
                  <c:v>81.69402991052425</c:v>
                </c:pt>
                <c:pt idx="7">
                  <c:v>142.40839447936585</c:v>
                </c:pt>
                <c:pt idx="8">
                  <c:v>132.22334017735005</c:v>
                </c:pt>
                <c:pt idx="9">
                  <c:v>122.76672138304613</c:v>
                </c:pt>
                <c:pt idx="10">
                  <c:v>161.7438307267123</c:v>
                </c:pt>
                <c:pt idx="11">
                  <c:v>150.1759052192991</c:v>
                </c:pt>
                <c:pt idx="12">
                  <c:v>187.19270859387709</c:v>
                </c:pt>
                <c:pt idx="13">
                  <c:v>173.80467828189776</c:v>
                </c:pt>
                <c:pt idx="14">
                  <c:v>213.67987371550782</c:v>
                </c:pt>
                <c:pt idx="15">
                  <c:v>198.3974802512962</c:v>
                </c:pt>
                <c:pt idx="16">
                  <c:v>184.20808420389292</c:v>
                </c:pt>
                <c:pt idx="17">
                  <c:v>232.43587339723896</c:v>
                </c:pt>
                <c:pt idx="18">
                  <c:v>215.81205005492632</c:v>
                </c:pt>
                <c:pt idx="19">
                  <c:v>248.13455361824774</c:v>
                </c:pt>
                <c:pt idx="20">
                  <c:v>290.12260066383851</c:v>
                </c:pt>
                <c:pt idx="21">
                  <c:v>269.37302018576219</c:v>
                </c:pt>
                <c:pt idx="22">
                  <c:v>250.10745056733975</c:v>
                </c:pt>
                <c:pt idx="23">
                  <c:v>232.21975529010533</c:v>
                </c:pt>
                <c:pt idx="24">
                  <c:v>256.54629475360952</c:v>
                </c:pt>
                <c:pt idx="25">
                  <c:v>238.19809307210636</c:v>
                </c:pt>
                <c:pt idx="26">
                  <c:v>268.91954590684679</c:v>
                </c:pt>
                <c:pt idx="27">
                  <c:v>249.68640878773175</c:v>
                </c:pt>
                <c:pt idx="28">
                  <c:v>277.91849841039402</c:v>
                </c:pt>
                <c:pt idx="29">
                  <c:v>258.04175583357426</c:v>
                </c:pt>
                <c:pt idx="30">
                  <c:v>239.58659871337187</c:v>
                </c:pt>
                <c:pt idx="31">
                  <c:v>270.20874556684169</c:v>
                </c:pt>
                <c:pt idx="32">
                  <c:v>250.88340483437091</c:v>
                </c:pt>
                <c:pt idx="33">
                  <c:v>273.87511930545037</c:v>
                </c:pt>
                <c:pt idx="34">
                  <c:v>254.28755937055311</c:v>
                </c:pt>
                <c:pt idx="35">
                  <c:v>282.19057451197352</c:v>
                </c:pt>
                <c:pt idx="36">
                  <c:v>262.00829287451052</c:v>
                </c:pt>
                <c:pt idx="37">
                  <c:v>243.2694488600026</c:v>
                </c:pt>
                <c:pt idx="38">
                  <c:v>225.87080774956166</c:v>
                </c:pt>
                <c:pt idx="39">
                  <c:v>250.65142420548963</c:v>
                </c:pt>
                <c:pt idx="40">
                  <c:v>280.48221427910414</c:v>
                </c:pt>
                <c:pt idx="41">
                  <c:v>260.42211463661971</c:v>
                </c:pt>
                <c:pt idx="42">
                  <c:v>308.35383914491126</c:v>
                </c:pt>
                <c:pt idx="43">
                  <c:v>286.30035973165224</c:v>
                </c:pt>
                <c:pt idx="44">
                  <c:v>265.82414608417622</c:v>
                </c:pt>
                <c:pt idx="45">
                  <c:v>294.56978245734513</c:v>
                </c:pt>
                <c:pt idx="46">
                  <c:v>273.50213935224883</c:v>
                </c:pt>
                <c:pt idx="47">
                  <c:v>288.05367665063028</c:v>
                </c:pt>
                <c:pt idx="48">
                  <c:v>267.45206570411358</c:v>
                </c:pt>
                <c:pt idx="49">
                  <c:v>301.23603914278277</c:v>
                </c:pt>
                <c:pt idx="50">
                  <c:v>279.69162508200947</c:v>
                </c:pt>
                <c:pt idx="51">
                  <c:v>259.68806841181566</c:v>
                </c:pt>
                <c:pt idx="52">
                  <c:v>282.050072977274</c:v>
                </c:pt>
                <c:pt idx="53">
                  <c:v>261.87784001542218</c:v>
                </c:pt>
                <c:pt idx="54">
                  <c:v>284.08323202462441</c:v>
                </c:pt>
                <c:pt idx="55">
                  <c:v>263.76558744306016</c:v>
                </c:pt>
                <c:pt idx="56">
                  <c:v>298.41966101273141</c:v>
                </c:pt>
                <c:pt idx="57">
                  <c:v>277.07667443307287</c:v>
                </c:pt>
                <c:pt idx="58">
                  <c:v>257.26013914215861</c:v>
                </c:pt>
                <c:pt idx="59">
                  <c:v>238.8608832802671</c:v>
                </c:pt>
                <c:pt idx="60">
                  <c:v>221.77754296362951</c:v>
                </c:pt>
                <c:pt idx="61">
                  <c:v>205.91600385766409</c:v>
                </c:pt>
                <c:pt idx="62">
                  <c:v>191.18888268891666</c:v>
                </c:pt>
                <c:pt idx="63">
                  <c:v>182.51820102070809</c:v>
                </c:pt>
                <c:pt idx="64">
                  <c:v>169.46449168497438</c:v>
                </c:pt>
                <c:pt idx="65">
                  <c:v>157.34438418439404</c:v>
                </c:pt>
                <c:pt idx="66">
                  <c:v>146.09110727684845</c:v>
                </c:pt>
                <c:pt idx="67">
                  <c:v>135.64266520223526</c:v>
                </c:pt>
                <c:pt idx="68">
                  <c:v>125.94149613979569</c:v>
                </c:pt>
                <c:pt idx="69">
                  <c:v>116.93415509258801</c:v>
                </c:pt>
                <c:pt idx="70">
                  <c:v>113.57417463349658</c:v>
                </c:pt>
                <c:pt idx="71">
                  <c:v>105.4513449353049</c:v>
                </c:pt>
                <c:pt idx="72">
                  <c:v>97.909460355303551</c:v>
                </c:pt>
                <c:pt idx="73">
                  <c:v>90.906971674453203</c:v>
                </c:pt>
                <c:pt idx="74">
                  <c:v>84.405301275590062</c:v>
                </c:pt>
                <c:pt idx="75">
                  <c:v>78.368630614335956</c:v>
                </c:pt>
                <c:pt idx="76">
                  <c:v>72.763702890097889</c:v>
                </c:pt>
                <c:pt idx="77">
                  <c:v>73.320848826832062</c:v>
                </c:pt>
                <c:pt idx="78">
                  <c:v>68.07693866618925</c:v>
                </c:pt>
                <c:pt idx="79">
                  <c:v>63.208073178553953</c:v>
                </c:pt>
                <c:pt idx="80">
                  <c:v>58.687429153298545</c:v>
                </c:pt>
                <c:pt idx="81">
                  <c:v>54.4901017769362</c:v>
                </c:pt>
                <c:pt idx="82">
                  <c:v>50.592967429277522</c:v>
                </c:pt>
                <c:pt idx="83">
                  <c:v>46.974556292411769</c:v>
                </c:pt>
                <c:pt idx="84">
                  <c:v>43.614934070699022</c:v>
                </c:pt>
                <c:pt idx="85">
                  <c:v>40.495592170153451</c:v>
                </c:pt>
                <c:pt idx="86">
                  <c:v>37.599345732201641</c:v>
                </c:pt>
                <c:pt idx="87">
                  <c:v>34.910238960070821</c:v>
                </c:pt>
                <c:pt idx="88">
                  <c:v>32.413457216237681</c:v>
                </c:pt>
                <c:pt idx="89">
                  <c:v>30.095245406671346</c:v>
                </c:pt>
                <c:pt idx="90">
                  <c:v>27.942832202238705</c:v>
                </c:pt>
                <c:pt idx="91">
                  <c:v>25.944359679797945</c:v>
                </c:pt>
                <c:pt idx="92">
                  <c:v>24.088817995364032</c:v>
                </c:pt>
                <c:pt idx="93">
                  <c:v>22.365984729452119</c:v>
                </c:pt>
                <c:pt idx="94">
                  <c:v>20.766368570444492</c:v>
                </c:pt>
                <c:pt idx="95">
                  <c:v>19.281157025725495</c:v>
                </c:pt>
                <c:pt idx="96">
                  <c:v>17.902167872518223</c:v>
                </c:pt>
                <c:pt idx="97">
                  <c:v>16.621804080959432</c:v>
                </c:pt>
                <c:pt idx="98">
                  <c:v>15.433011961077977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60.037879973702807</c:v>
                </c:pt>
                <c:pt idx="4">
                  <c:v>53.983452957986245</c:v>
                </c:pt>
                <c:pt idx="5">
                  <c:v>93.567985237490859</c:v>
                </c:pt>
                <c:pt idx="6">
                  <c:v>84.13226668986448</c:v>
                </c:pt>
                <c:pt idx="7">
                  <c:v>148.86093775472688</c:v>
                </c:pt>
                <c:pt idx="8">
                  <c:v>133.84928705150611</c:v>
                </c:pt>
                <c:pt idx="9">
                  <c:v>120.35146301251613</c:v>
                </c:pt>
                <c:pt idx="10">
                  <c:v>160.74795110949717</c:v>
                </c:pt>
                <c:pt idx="11">
                  <c:v>144.53757295582631</c:v>
                </c:pt>
                <c:pt idx="12">
                  <c:v>182.49505025645664</c:v>
                </c:pt>
                <c:pt idx="13">
                  <c:v>164.09161957250839</c:v>
                </c:pt>
                <c:pt idx="14">
                  <c:v>205.08035599302249</c:v>
                </c:pt>
                <c:pt idx="15">
                  <c:v>184.39934513353217</c:v>
                </c:pt>
                <c:pt idx="16">
                  <c:v>165.80387878219017</c:v>
                </c:pt>
                <c:pt idx="17">
                  <c:v>216.62625840370305</c:v>
                </c:pt>
                <c:pt idx="18">
                  <c:v>194.78091889858646</c:v>
                </c:pt>
                <c:pt idx="19">
                  <c:v>227.67168379749506</c:v>
                </c:pt>
                <c:pt idx="20">
                  <c:v>270.42060966979329</c:v>
                </c:pt>
                <c:pt idx="21">
                  <c:v>243.15046213113152</c:v>
                </c:pt>
                <c:pt idx="22">
                  <c:v>218.63033038338327</c:v>
                </c:pt>
                <c:pt idx="23">
                  <c:v>196.58289334350147</c:v>
                </c:pt>
                <c:pt idx="24">
                  <c:v>221.78720592380472</c:v>
                </c:pt>
                <c:pt idx="25">
                  <c:v>199.42141865960531</c:v>
                </c:pt>
                <c:pt idx="26">
                  <c:v>231.84421954759537</c:v>
                </c:pt>
                <c:pt idx="27">
                  <c:v>208.46424832140434</c:v>
                </c:pt>
                <c:pt idx="28">
                  <c:v>238.14064828124728</c:v>
                </c:pt>
                <c:pt idx="29">
                  <c:v>214.12572345169357</c:v>
                </c:pt>
                <c:pt idx="30">
                  <c:v>192.53254652083547</c:v>
                </c:pt>
                <c:pt idx="31">
                  <c:v>225.65004504976579</c:v>
                </c:pt>
                <c:pt idx="32">
                  <c:v>202.89471575690331</c:v>
                </c:pt>
                <c:pt idx="33">
                  <c:v>227.46252238205221</c:v>
                </c:pt>
                <c:pt idx="34">
                  <c:v>204.52441661988775</c:v>
                </c:pt>
                <c:pt idx="35">
                  <c:v>234.59812280542499</c:v>
                </c:pt>
                <c:pt idx="36">
                  <c:v>210.94043847060689</c:v>
                </c:pt>
                <c:pt idx="37">
                  <c:v>189.66847667010808</c:v>
                </c:pt>
                <c:pt idx="38">
                  <c:v>170.54165291010369</c:v>
                </c:pt>
                <c:pt idx="39">
                  <c:v>198.37205404769438</c:v>
                </c:pt>
                <c:pt idx="40">
                  <c:v>230.90067648465441</c:v>
                </c:pt>
                <c:pt idx="41">
                  <c:v>207.61585539723012</c:v>
                </c:pt>
                <c:pt idx="42">
                  <c:v>259.89201521760862</c:v>
                </c:pt>
                <c:pt idx="43">
                  <c:v>233.68360747916554</c:v>
                </c:pt>
                <c:pt idx="44">
                  <c:v>210.11814602596849</c:v>
                </c:pt>
                <c:pt idx="45">
                  <c:v>241.46225201042384</c:v>
                </c:pt>
                <c:pt idx="46">
                  <c:v>217.11236519749832</c:v>
                </c:pt>
                <c:pt idx="47">
                  <c:v>232.74167998923676</c:v>
                </c:pt>
                <c:pt idx="48">
                  <c:v>209.27120575484838</c:v>
                </c:pt>
                <c:pt idx="49">
                  <c:v>246.37096433889204</c:v>
                </c:pt>
                <c:pt idx="50">
                  <c:v>221.52606603410712</c:v>
                </c:pt>
                <c:pt idx="51">
                  <c:v>199.18661301761529</c:v>
                </c:pt>
                <c:pt idx="52">
                  <c:v>224.12835752017807</c:v>
                </c:pt>
                <c:pt idx="53">
                  <c:v>201.52648044935688</c:v>
                </c:pt>
                <c:pt idx="54">
                  <c:v>226.23226464489127</c:v>
                </c:pt>
                <c:pt idx="55">
                  <c:v>203.41822231873462</c:v>
                </c:pt>
                <c:pt idx="56">
                  <c:v>241.77530350720846</c:v>
                </c:pt>
                <c:pt idx="57">
                  <c:v>217.39384750096241</c:v>
                </c:pt>
                <c:pt idx="58">
                  <c:v>195.47110166222024</c:v>
                </c:pt>
                <c:pt idx="59">
                  <c:v>175.75912117233628</c:v>
                </c:pt>
                <c:pt idx="60">
                  <c:v>158.03496482386947</c:v>
                </c:pt>
                <c:pt idx="61">
                  <c:v>142.09817357013856</c:v>
                </c:pt>
                <c:pt idx="62">
                  <c:v>127.76850334654208</c:v>
                </c:pt>
                <c:pt idx="63">
                  <c:v>120.3873588529233</c:v>
                </c:pt>
                <c:pt idx="64">
                  <c:v>108.24708211248613</c:v>
                </c:pt>
                <c:pt idx="65">
                  <c:v>97.331072776357232</c:v>
                </c:pt>
                <c:pt idx="66">
                  <c:v>87.51587149436719</c:v>
                </c:pt>
                <c:pt idx="67">
                  <c:v>78.690468983293187</c:v>
                </c:pt>
                <c:pt idx="68">
                  <c:v>70.755050519141292</c:v>
                </c:pt>
                <c:pt idx="69">
                  <c:v>63.619867039159736</c:v>
                </c:pt>
                <c:pt idx="70">
                  <c:v>62.707692416744067</c:v>
                </c:pt>
                <c:pt idx="71">
                  <c:v>56.384032300372958</c:v>
                </c:pt>
                <c:pt idx="72">
                  <c:v>50.698071893977222</c:v>
                </c:pt>
                <c:pt idx="73">
                  <c:v>45.58550335801155</c:v>
                </c:pt>
                <c:pt idx="74">
                  <c:v>40.988503877405783</c:v>
                </c:pt>
                <c:pt idx="75">
                  <c:v>36.855081689316094</c:v>
                </c:pt>
                <c:pt idx="76">
                  <c:v>33.138488059694723</c:v>
                </c:pt>
                <c:pt idx="77">
                  <c:v>36.134020333173709</c:v>
                </c:pt>
                <c:pt idx="78">
                  <c:v>32.490141019189892</c:v>
                </c:pt>
                <c:pt idx="79">
                  <c:v>29.21372307076825</c:v>
                </c:pt>
                <c:pt idx="80">
                  <c:v>26.267710415644625</c:v>
                </c:pt>
                <c:pt idx="81">
                  <c:v>23.618783843767709</c:v>
                </c:pt>
                <c:pt idx="82">
                  <c:v>21.236984169217045</c:v>
                </c:pt>
                <c:pt idx="83">
                  <c:v>19.095373393773755</c:v>
                </c:pt>
                <c:pt idx="84">
                  <c:v>17.169730039926183</c:v>
                </c:pt>
                <c:pt idx="85">
                  <c:v>15.438275207546662</c:v>
                </c:pt>
                <c:pt idx="86">
                  <c:v>13.881426255958454</c:v>
                </c:pt>
                <c:pt idx="87">
                  <c:v>12.481575325553111</c:v>
                </c:pt>
                <c:pt idx="88">
                  <c:v>11.222890194052299</c:v>
                </c:pt>
                <c:pt idx="89">
                  <c:v>10.091135215111457</c:v>
                </c:pt>
                <c:pt idx="90">
                  <c:v>9.0735103140926299</c:v>
                </c:pt>
                <c:pt idx="91">
                  <c:v>8.1585062200592073</c:v>
                </c:pt>
                <c:pt idx="92">
                  <c:v>7.3357742966759423</c:v>
                </c:pt>
                <c:pt idx="93">
                  <c:v>6.5960094998102337</c:v>
                </c:pt>
                <c:pt idx="94">
                  <c:v>5.9308451380928284</c:v>
                </c:pt>
                <c:pt idx="95">
                  <c:v>5.3327582461867769</c:v>
                </c:pt>
                <c:pt idx="96">
                  <c:v>4.7949845005425189</c:v>
                </c:pt>
                <c:pt idx="97">
                  <c:v>4.3114417153418652</c:v>
                </c:pt>
                <c:pt idx="98">
                  <c:v>3.8766610533750088</c:v>
                </c:pt>
                <c:pt idx="99">
                  <c:v>3.4857251738501085</c:v>
                </c:pt>
                <c:pt idx="100">
                  <c:v>3.1342126175912064</c:v>
                </c:pt>
                <c:pt idx="101">
                  <c:v>2.8181478006247249</c:v>
                </c:pt>
                <c:pt idx="102">
                  <c:v>2.5339560505852834</c:v>
                </c:pt>
                <c:pt idx="103">
                  <c:v>2.278423177405521</c:v>
                </c:pt>
                <c:pt idx="104">
                  <c:v>2.048659121037093</c:v>
                </c:pt>
                <c:pt idx="105">
                  <c:v>1.842065265060933</c:v>
                </c:pt>
                <c:pt idx="106">
                  <c:v>1.6563050465058646</c:v>
                </c:pt>
                <c:pt idx="107">
                  <c:v>1.4892775294745313</c:v>
                </c:pt>
                <c:pt idx="108">
                  <c:v>1.3390936436960923</c:v>
                </c:pt>
                <c:pt idx="109">
                  <c:v>1.2040548192652647</c:v>
                </c:pt>
                <c:pt idx="110">
                  <c:v>1.0826337759280187</c:v>
                </c:pt>
                <c:pt idx="111">
                  <c:v>0.97345724964199942</c:v>
                </c:pt>
                <c:pt idx="112">
                  <c:v>0.8752904610502108</c:v>
                </c:pt>
                <c:pt idx="113">
                  <c:v>0.78702315020741309</c:v>
                </c:pt>
                <c:pt idx="114">
                  <c:v>0.70765701961290806</c:v>
                </c:pt>
                <c:pt idx="115">
                  <c:v>0.63629444353123266</c:v>
                </c:pt>
                <c:pt idx="116">
                  <c:v>0.57212831590392099</c:v>
                </c:pt>
                <c:pt idx="117">
                  <c:v>0.51443292203287916</c:v>
                </c:pt>
                <c:pt idx="118">
                  <c:v>0.46255573079471246</c:v>
                </c:pt>
                <c:pt idx="119">
                  <c:v>0.41591001455648624</c:v>
                </c:pt>
                <c:pt idx="120">
                  <c:v>0.37396821332465041</c:v>
                </c:pt>
                <c:pt idx="121">
                  <c:v>0.33625596807608826</c:v>
                </c:pt>
                <c:pt idx="122">
                  <c:v>0.30234675578865383</c:v>
                </c:pt>
                <c:pt idx="123">
                  <c:v>0.27185706549374539</c:v>
                </c:pt>
                <c:pt idx="124">
                  <c:v>0.24444206079238526</c:v>
                </c:pt>
                <c:pt idx="125">
                  <c:v>0.21979167977814748</c:v>
                </c:pt>
                <c:pt idx="126">
                  <c:v>0.19762712825731754</c:v>
                </c:pt>
                <c:pt idx="127">
                  <c:v>0.17769772660483291</c:v>
                </c:pt>
                <c:pt idx="128">
                  <c:v>0.15977807459415311</c:v>
                </c:pt>
                <c:pt idx="129">
                  <c:v>0.1436655021354698</c:v>
                </c:pt>
                <c:pt idx="130">
                  <c:v>0.12917777709027398</c:v>
                </c:pt>
                <c:pt idx="131">
                  <c:v>0.1161510442378126</c:v>
                </c:pt>
                <c:pt idx="132">
                  <c:v>0.10443797208328078</c:v>
                </c:pt>
                <c:pt idx="133">
                  <c:v>9.3906086548271428E-2</c:v>
                </c:pt>
                <c:pt idx="134">
                  <c:v>8.4436272697630765E-2</c:v>
                </c:pt>
                <c:pt idx="135">
                  <c:v>7.5921427557348278E-2</c:v>
                </c:pt>
                <c:pt idx="136">
                  <c:v>6.8265248786940097E-2</c:v>
                </c:pt>
                <c:pt idx="137">
                  <c:v>6.1381145506289689E-2</c:v>
                </c:pt>
                <c:pt idx="138">
                  <c:v>5.5191258958468777E-2</c:v>
                </c:pt>
                <c:pt idx="139">
                  <c:v>4.9625581932299233E-2</c:v>
                </c:pt>
                <c:pt idx="140">
                  <c:v>4.4621166985382876E-2</c:v>
                </c:pt>
                <c:pt idx="141">
                  <c:v>4.0121414512653442E-2</c:v>
                </c:pt>
                <c:pt idx="142">
                  <c:v>3.607543260855274E-2</c:v>
                </c:pt>
                <c:pt idx="143">
                  <c:v>3.2437461482914182E-2</c:v>
                </c:pt>
                <c:pt idx="144">
                  <c:v>2.9166355920735069E-2</c:v>
                </c:pt>
                <c:pt idx="145">
                  <c:v>2.6225119932491488E-2</c:v>
                </c:pt>
                <c:pt idx="146">
                  <c:v>2.3580488331921483E-2</c:v>
                </c:pt>
                <c:pt idx="147">
                  <c:v>2.1202550508948592E-2</c:v>
                </c:pt>
                <c:pt idx="148">
                  <c:v>1.9064412142642179E-2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311.13308365236065</c:v>
                </c:pt>
                <c:pt idx="4">
                  <c:v>312.03684287274803</c:v>
                </c:pt>
                <c:pt idx="5">
                  <c:v>311.93311129460017</c:v>
                </c:pt>
                <c:pt idx="6">
                  <c:v>313.47806330093869</c:v>
                </c:pt>
                <c:pt idx="7">
                  <c:v>314.77666505413231</c:v>
                </c:pt>
                <c:pt idx="8">
                  <c:v>315.90538961515119</c:v>
                </c:pt>
                <c:pt idx="9">
                  <c:v>317.71141316475496</c:v>
                </c:pt>
                <c:pt idx="10">
                  <c:v>318.34553212799534</c:v>
                </c:pt>
                <c:pt idx="11">
                  <c:v>320.4863154453393</c:v>
                </c:pt>
                <c:pt idx="12">
                  <c:v>321.39133442918148</c:v>
                </c:pt>
                <c:pt idx="13">
                  <c:v>323.7479232428401</c:v>
                </c:pt>
                <c:pt idx="14">
                  <c:v>325.68820815481348</c:v>
                </c:pt>
                <c:pt idx="15">
                  <c:v>327.31301806272654</c:v>
                </c:pt>
                <c:pt idx="16">
                  <c:v>329.50305464712665</c:v>
                </c:pt>
                <c:pt idx="17">
                  <c:v>330.41117533313013</c:v>
                </c:pt>
                <c:pt idx="18">
                  <c:v>332.73187161290218</c:v>
                </c:pt>
                <c:pt idx="19">
                  <c:v>333.73656519642759</c:v>
                </c:pt>
                <c:pt idx="20">
                  <c:v>336.12463130373635</c:v>
                </c:pt>
                <c:pt idx="21">
                  <c:v>338.08239991160298</c:v>
                </c:pt>
                <c:pt idx="22">
                  <c:v>340.49396892671763</c:v>
                </c:pt>
                <c:pt idx="23">
                  <c:v>342.40919059578556</c:v>
                </c:pt>
                <c:pt idx="24">
                  <c:v>343.03008860991048</c:v>
                </c:pt>
                <c:pt idx="25">
                  <c:v>345.05430861987622</c:v>
                </c:pt>
                <c:pt idx="26">
                  <c:v>345.75597594281669</c:v>
                </c:pt>
                <c:pt idx="27">
                  <c:v>347.83677731297456</c:v>
                </c:pt>
                <c:pt idx="28">
                  <c:v>349.44127089123975</c:v>
                </c:pt>
                <c:pt idx="29">
                  <c:v>350.68104212419325</c:v>
                </c:pt>
                <c:pt idx="30">
                  <c:v>352.44608826853931</c:v>
                </c:pt>
                <c:pt idx="31">
                  <c:v>352.89728865457056</c:v>
                </c:pt>
                <c:pt idx="32">
                  <c:v>354.73604664760518</c:v>
                </c:pt>
                <c:pt idx="33">
                  <c:v>355.23972875265895</c:v>
                </c:pt>
                <c:pt idx="34">
                  <c:v>357.11281277897956</c:v>
                </c:pt>
                <c:pt idx="35">
                  <c:v>358.5022558665097</c:v>
                </c:pt>
                <c:pt idx="36">
                  <c:v>359.52170102190689</c:v>
                </c:pt>
                <c:pt idx="37">
                  <c:v>361.06290590403404</c:v>
                </c:pt>
                <c:pt idx="38">
                  <c:v>362.1551680880637</c:v>
                </c:pt>
                <c:pt idx="39">
                  <c:v>361.99665981955843</c:v>
                </c:pt>
                <c:pt idx="40">
                  <c:v>362.4146713949167</c:v>
                </c:pt>
                <c:pt idx="41">
                  <c:v>364.1847604296243</c:v>
                </c:pt>
                <c:pt idx="42">
                  <c:v>365.45701552789461</c:v>
                </c:pt>
                <c:pt idx="43">
                  <c:v>366.34778522513363</c:v>
                </c:pt>
                <c:pt idx="44">
                  <c:v>367.75116139917742</c:v>
                </c:pt>
                <c:pt idx="45">
                  <c:v>367.83153591069072</c:v>
                </c:pt>
                <c:pt idx="46">
                  <c:v>369.29331800652056</c:v>
                </c:pt>
                <c:pt idx="47">
                  <c:v>369.41643930812347</c:v>
                </c:pt>
                <c:pt idx="48">
                  <c:v>370.90755950544064</c:v>
                </c:pt>
                <c:pt idx="49">
                  <c:v>371.91548461067856</c:v>
                </c:pt>
                <c:pt idx="50">
                  <c:v>372.55541733968141</c:v>
                </c:pt>
                <c:pt idx="51">
                  <c:v>373.72042416516842</c:v>
                </c:pt>
                <c:pt idx="52">
                  <c:v>373.57397762653801</c:v>
                </c:pt>
                <c:pt idx="53">
                  <c:v>374.81966117622255</c:v>
                </c:pt>
                <c:pt idx="54">
                  <c:v>374.7366631627641</c:v>
                </c:pt>
                <c:pt idx="55">
                  <c:v>376.03097287689542</c:v>
                </c:pt>
                <c:pt idx="56">
                  <c:v>376.85079034535369</c:v>
                </c:pt>
                <c:pt idx="57">
                  <c:v>377.31076929168222</c:v>
                </c:pt>
                <c:pt idx="58">
                  <c:v>378.30347767848536</c:v>
                </c:pt>
                <c:pt idx="59">
                  <c:v>378.85885064995756</c:v>
                </c:pt>
                <c:pt idx="60">
                  <c:v>379.04246574915925</c:v>
                </c:pt>
                <c:pt idx="61">
                  <c:v>378.91129903844308</c:v>
                </c:pt>
                <c:pt idx="62">
                  <c:v>378.51481823954305</c:v>
                </c:pt>
                <c:pt idx="63">
                  <c:v>377.89593809102104</c:v>
                </c:pt>
                <c:pt idx="64">
                  <c:v>377.10013454849559</c:v>
                </c:pt>
                <c:pt idx="65">
                  <c:v>376.31455938976893</c:v>
                </c:pt>
                <c:pt idx="66">
                  <c:v>375.37643302364961</c:v>
                </c:pt>
                <c:pt idx="67">
                  <c:v>374.31346289365615</c:v>
                </c:pt>
                <c:pt idx="68">
                  <c:v>373.149584585318</c:v>
                </c:pt>
                <c:pt idx="69">
                  <c:v>371.9054456614594</c:v>
                </c:pt>
                <c:pt idx="70">
                  <c:v>370.59882836293906</c:v>
                </c:pt>
                <c:pt idx="71">
                  <c:v>369.25329816575356</c:v>
                </c:pt>
                <c:pt idx="72">
                  <c:v>368.03691133288709</c:v>
                </c:pt>
                <c:pt idx="73">
                  <c:v>366.77025189460483</c:v>
                </c:pt>
                <c:pt idx="74">
                  <c:v>365.46653900887509</c:v>
                </c:pt>
                <c:pt idx="75">
                  <c:v>364.13709618042276</c:v>
                </c:pt>
                <c:pt idx="76">
                  <c:v>362.79159744016675</c:v>
                </c:pt>
                <c:pt idx="77">
                  <c:v>361.43828231855417</c:v>
                </c:pt>
                <c:pt idx="78">
                  <c:v>360.09173289921563</c:v>
                </c:pt>
                <c:pt idx="79">
                  <c:v>358.89989060023504</c:v>
                </c:pt>
                <c:pt idx="80">
                  <c:v>357.69297486074038</c:v>
                </c:pt>
                <c:pt idx="81">
                  <c:v>356.47848085194101</c:v>
                </c:pt>
                <c:pt idx="82">
                  <c:v>355.2627715768989</c:v>
                </c:pt>
                <c:pt idx="83">
                  <c:v>354.05122660725038</c:v>
                </c:pt>
                <c:pt idx="84">
                  <c:v>352.84837190968335</c:v>
                </c:pt>
                <c:pt idx="85">
                  <c:v>351.65799314592977</c:v>
                </c:pt>
                <c:pt idx="86">
                  <c:v>350.4832345302359</c:v>
                </c:pt>
                <c:pt idx="87">
                  <c:v>349.32668506614931</c:v>
                </c:pt>
                <c:pt idx="88">
                  <c:v>348.19045375529163</c:v>
                </c:pt>
                <c:pt idx="89">
                  <c:v>347.07623517041935</c:v>
                </c:pt>
                <c:pt idx="90">
                  <c:v>345.98536660989379</c:v>
                </c:pt>
                <c:pt idx="91">
                  <c:v>344.9188778975236</c:v>
                </c:pt>
                <c:pt idx="92">
                  <c:v>343.87753475783603</c:v>
                </c:pt>
                <c:pt idx="93">
                  <c:v>342.86187657976308</c:v>
                </c:pt>
                <c:pt idx="94">
                  <c:v>341.87224927937353</c:v>
                </c:pt>
                <c:pt idx="95">
                  <c:v>340.90883388279701</c:v>
                </c:pt>
                <c:pt idx="96">
                  <c:v>339.97167137225347</c:v>
                </c:pt>
                <c:pt idx="97">
                  <c:v>339.06068426970364</c:v>
                </c:pt>
                <c:pt idx="98">
                  <c:v>338.17569537283907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8.6691462697509785</c:v>
                </c:pt>
                <c:pt idx="4">
                  <c:v>8.3745862798275059</c:v>
                </c:pt>
                <c:pt idx="5">
                  <c:v>16.759181110089379</c:v>
                </c:pt>
                <c:pt idx="6">
                  <c:v>16.189738160887025</c:v>
                </c:pt>
                <c:pt idx="7">
                  <c:v>25.932225627791404</c:v>
                </c:pt>
                <c:pt idx="8">
                  <c:v>25.051101249227322</c:v>
                </c:pt>
                <c:pt idx="9">
                  <c:v>24.199915688165586</c:v>
                </c:pt>
                <c:pt idx="10">
                  <c:v>32.04679795412099</c:v>
                </c:pt>
                <c:pt idx="11">
                  <c:v>30.957912821869485</c:v>
                </c:pt>
                <c:pt idx="12">
                  <c:v>38.575172065480402</c:v>
                </c:pt>
                <c:pt idx="13">
                  <c:v>37.264466034997135</c:v>
                </c:pt>
                <c:pt idx="14">
                  <c:v>46.453220598295196</c:v>
                </c:pt>
                <c:pt idx="15">
                  <c:v>44.874834472882682</c:v>
                </c:pt>
                <c:pt idx="16">
                  <c:v>43.350078703531764</c:v>
                </c:pt>
                <c:pt idx="17">
                  <c:v>50.546277309376173</c:v>
                </c:pt>
                <c:pt idx="18">
                  <c:v>48.828817426749637</c:v>
                </c:pt>
                <c:pt idx="19">
                  <c:v>55.838859613854702</c:v>
                </c:pt>
                <c:pt idx="20">
                  <c:v>64.234150430448537</c:v>
                </c:pt>
                <c:pt idx="21">
                  <c:v>62.05160440863834</c:v>
                </c:pt>
                <c:pt idx="22">
                  <c:v>59.943216869588447</c:v>
                </c:pt>
                <c:pt idx="23">
                  <c:v>57.906468058613129</c:v>
                </c:pt>
                <c:pt idx="24">
                  <c:v>64.608070106926149</c:v>
                </c:pt>
                <c:pt idx="25">
                  <c:v>62.412819053650544</c:v>
                </c:pt>
                <c:pt idx="26">
                  <c:v>68.961304444061327</c:v>
                </c:pt>
                <c:pt idx="27">
                  <c:v>66.618139326057658</c:v>
                </c:pt>
                <c:pt idx="28">
                  <c:v>74.809515665504392</c:v>
                </c:pt>
                <c:pt idx="29">
                  <c:v>72.26764020338419</c:v>
                </c:pt>
                <c:pt idx="30">
                  <c:v>69.812132508886222</c:v>
                </c:pt>
                <c:pt idx="31">
                  <c:v>76.109204250363689</c:v>
                </c:pt>
                <c:pt idx="32">
                  <c:v>73.523168008791018</c:v>
                </c:pt>
                <c:pt idx="33">
                  <c:v>79.694146298220971</c:v>
                </c:pt>
                <c:pt idx="34">
                  <c:v>76.986301004103225</c:v>
                </c:pt>
                <c:pt idx="35">
                  <c:v>84.825388259437204</c:v>
                </c:pt>
                <c:pt idx="36">
                  <c:v>81.943193781056095</c:v>
                </c:pt>
                <c:pt idx="37">
                  <c:v>79.158930419545385</c:v>
                </c:pt>
                <c:pt idx="38">
                  <c:v>76.469270674376048</c:v>
                </c:pt>
                <c:pt idx="39">
                  <c:v>82.540146376482468</c:v>
                </c:pt>
                <c:pt idx="40">
                  <c:v>88.404746047478582</c:v>
                </c:pt>
                <c:pt idx="41">
                  <c:v>85.400932258363639</c:v>
                </c:pt>
                <c:pt idx="42">
                  <c:v>92.95410742727762</c:v>
                </c:pt>
                <c:pt idx="43">
                  <c:v>89.795715574707017</c:v>
                </c:pt>
                <c:pt idx="44">
                  <c:v>86.744639465038802</c:v>
                </c:pt>
                <c:pt idx="45">
                  <c:v>92.466378996955257</c:v>
                </c:pt>
                <c:pt idx="46">
                  <c:v>89.324559166248278</c:v>
                </c:pt>
                <c:pt idx="47">
                  <c:v>94.95863826453666</c:v>
                </c:pt>
                <c:pt idx="48">
                  <c:v>91.732136523765817</c:v>
                </c:pt>
                <c:pt idx="49">
                  <c:v>99.070190225514381</c:v>
                </c:pt>
                <c:pt idx="50">
                  <c:v>95.703986296487557</c:v>
                </c:pt>
                <c:pt idx="51">
                  <c:v>92.452159142815674</c:v>
                </c:pt>
                <c:pt idx="52">
                  <c:v>97.979968743633819</c:v>
                </c:pt>
                <c:pt idx="53">
                  <c:v>94.650808327165748</c:v>
                </c:pt>
                <c:pt idx="54">
                  <c:v>100.10391229245353</c:v>
                </c:pt>
                <c:pt idx="55">
                  <c:v>96.702584586281105</c:v>
                </c:pt>
                <c:pt idx="56">
                  <c:v>103.87175255399629</c:v>
                </c:pt>
                <c:pt idx="57">
                  <c:v>100.3424012853024</c:v>
                </c:pt>
                <c:pt idx="58">
                  <c:v>96.932970207339437</c:v>
                </c:pt>
                <c:pt idx="59">
                  <c:v>93.639384675491414</c:v>
                </c:pt>
                <c:pt idx="60">
                  <c:v>90.457708493293921</c:v>
                </c:pt>
                <c:pt idx="61">
                  <c:v>87.384139208247078</c:v>
                </c:pt>
                <c:pt idx="62">
                  <c:v>84.415003567467082</c:v>
                </c:pt>
                <c:pt idx="63">
                  <c:v>83.494875884993036</c:v>
                </c:pt>
                <c:pt idx="64">
                  <c:v>80.65788951585526</c:v>
                </c:pt>
                <c:pt idx="65">
                  <c:v>77.917298183818446</c:v>
                </c:pt>
                <c:pt idx="66">
                  <c:v>75.269826581225573</c:v>
                </c:pt>
                <c:pt idx="67">
                  <c:v>72.712310688724187</c:v>
                </c:pt>
                <c:pt idx="68">
                  <c:v>70.241693993915746</c:v>
                </c:pt>
                <c:pt idx="69">
                  <c:v>67.855023838487668</c:v>
                </c:pt>
                <c:pt idx="70">
                  <c:v>67.49757064670959</c:v>
                </c:pt>
                <c:pt idx="71">
                  <c:v>65.204140231430102</c:v>
                </c:pt>
                <c:pt idx="72">
                  <c:v>62.988635925480672</c:v>
                </c:pt>
                <c:pt idx="73">
                  <c:v>60.848409957873855</c:v>
                </c:pt>
                <c:pt idx="74">
                  <c:v>58.780904523504773</c:v>
                </c:pt>
                <c:pt idx="75">
                  <c:v>56.783648726293102</c:v>
                </c:pt>
                <c:pt idx="76">
                  <c:v>54.854255626190827</c:v>
                </c:pt>
                <c:pt idx="77">
                  <c:v>54.77619858067024</c:v>
                </c:pt>
                <c:pt idx="78">
                  <c:v>52.915014560939561</c:v>
                </c:pt>
                <c:pt idx="79">
                  <c:v>51.117069795575894</c:v>
                </c:pt>
                <c:pt idx="80">
                  <c:v>49.380215543105798</c:v>
                </c:pt>
                <c:pt idx="81">
                  <c:v>47.702376071928683</c:v>
                </c:pt>
                <c:pt idx="82">
                  <c:v>46.081546179589516</c:v>
                </c:pt>
                <c:pt idx="83">
                  <c:v>44.515788796341695</c:v>
                </c:pt>
                <c:pt idx="84">
                  <c:v>43.003232670135922</c:v>
                </c:pt>
                <c:pt idx="85">
                  <c:v>41.542070130268449</c:v>
                </c:pt>
                <c:pt idx="86">
                  <c:v>40.130554927016085</c:v>
                </c:pt>
                <c:pt idx="87">
                  <c:v>38.76700014467594</c:v>
                </c:pt>
                <c:pt idx="88">
                  <c:v>37.449776185515887</c:v>
                </c:pt>
                <c:pt idx="89">
                  <c:v>36.177308822226294</c:v>
                </c:pt>
                <c:pt idx="90">
                  <c:v>34.948077316545465</c:v>
                </c:pt>
                <c:pt idx="91">
                  <c:v>33.760612601810408</c:v>
                </c:pt>
                <c:pt idx="92">
                  <c:v>32.613495527260788</c:v>
                </c:pt>
                <c:pt idx="93">
                  <c:v>31.505355161997912</c:v>
                </c:pt>
                <c:pt idx="94">
                  <c:v>30.434867156571734</c:v>
                </c:pt>
                <c:pt idx="95">
                  <c:v>29.400752160237786</c:v>
                </c:pt>
                <c:pt idx="96">
                  <c:v>28.401774291992531</c:v>
                </c:pt>
                <c:pt idx="97">
                  <c:v>27.436739663559809</c:v>
                </c:pt>
                <c:pt idx="98">
                  <c:v>26.504494952563228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9.5360626173903231</c:v>
                </c:pt>
                <c:pt idx="4">
                  <c:v>8.3377434070794809</c:v>
                </c:pt>
                <c:pt idx="5">
                  <c:v>16.82606981548923</c:v>
                </c:pt>
                <c:pt idx="6">
                  <c:v>14.711674859948344</c:v>
                </c:pt>
                <c:pt idx="7">
                  <c:v>24.184820806624153</c:v>
                </c:pt>
                <c:pt idx="8">
                  <c:v>21.14571163407615</c:v>
                </c:pt>
                <c:pt idx="9">
                  <c:v>18.488502523410581</c:v>
                </c:pt>
                <c:pt idx="10">
                  <c:v>25.701265826125642</c:v>
                </c:pt>
                <c:pt idx="11">
                  <c:v>22.471597376530216</c:v>
                </c:pt>
                <c:pt idx="12">
                  <c:v>29.183837636298886</c:v>
                </c:pt>
                <c:pt idx="13">
                  <c:v>25.516542792157026</c:v>
                </c:pt>
                <c:pt idx="14">
                  <c:v>33.810507064979348</c:v>
                </c:pt>
                <c:pt idx="15">
                  <c:v>29.561816410156144</c:v>
                </c:pt>
                <c:pt idx="16">
                  <c:v>25.847024056405136</c:v>
                </c:pt>
                <c:pt idx="17">
                  <c:v>32.135101976246048</c:v>
                </c:pt>
                <c:pt idx="18">
                  <c:v>28.096945813847466</c:v>
                </c:pt>
                <c:pt idx="19">
                  <c:v>34.10229441742711</c:v>
                </c:pt>
                <c:pt idx="20">
                  <c:v>41.138779359677301</c:v>
                </c:pt>
                <c:pt idx="21">
                  <c:v>35.969204497035371</c:v>
                </c:pt>
                <c:pt idx="22">
                  <c:v>31.449247942870858</c:v>
                </c:pt>
                <c:pt idx="23">
                  <c:v>27.497277462827576</c:v>
                </c:pt>
                <c:pt idx="24">
                  <c:v>33.577981497015664</c:v>
                </c:pt>
                <c:pt idx="25">
                  <c:v>29.358510433774335</c:v>
                </c:pt>
                <c:pt idx="26">
                  <c:v>35.205328501244665</c:v>
                </c:pt>
                <c:pt idx="27">
                  <c:v>30.781362013083076</c:v>
                </c:pt>
                <c:pt idx="28">
                  <c:v>38.413739395762263</c:v>
                </c:pt>
                <c:pt idx="29">
                  <c:v>33.586598079190921</c:v>
                </c:pt>
                <c:pt idx="30">
                  <c:v>29.366044240346902</c:v>
                </c:pt>
                <c:pt idx="31">
                  <c:v>35.211915595793108</c:v>
                </c:pt>
                <c:pt idx="32">
                  <c:v>30.787121361185822</c:v>
                </c:pt>
                <c:pt idx="33">
                  <c:v>36.454417545562052</c:v>
                </c:pt>
                <c:pt idx="34">
                  <c:v>31.87348822512368</c:v>
                </c:pt>
                <c:pt idx="35">
                  <c:v>39.368627014425172</c:v>
                </c:pt>
                <c:pt idx="36">
                  <c:v>34.421492759149231</c:v>
                </c:pt>
                <c:pt idx="37">
                  <c:v>30.096024515511363</c:v>
                </c:pt>
                <c:pt idx="38">
                  <c:v>26.314102586312362</c:v>
                </c:pt>
                <c:pt idx="39">
                  <c:v>32.54348655692408</c:v>
                </c:pt>
                <c:pt idx="40">
                  <c:v>37.990074652561844</c:v>
                </c:pt>
                <c:pt idx="41">
                  <c:v>33.216171828739348</c:v>
                </c:pt>
                <c:pt idx="42">
                  <c:v>40.542586520880668</c:v>
                </c:pt>
                <c:pt idx="43">
                  <c:v>35.447930349573348</c:v>
                </c:pt>
                <c:pt idx="44">
                  <c:v>30.9934780658614</c:v>
                </c:pt>
                <c:pt idx="45">
                  <c:v>36.634843086264546</c:v>
                </c:pt>
                <c:pt idx="46">
                  <c:v>32.031241159727692</c:v>
                </c:pt>
                <c:pt idx="47">
                  <c:v>37.542198956413181</c:v>
                </c:pt>
                <c:pt idx="48">
                  <c:v>32.824577018325172</c:v>
                </c:pt>
                <c:pt idx="49">
                  <c:v>40.200200236333508</c:v>
                </c:pt>
                <c:pt idx="50">
                  <c:v>35.148568956806109</c:v>
                </c:pt>
                <c:pt idx="51">
                  <c:v>30.731734977647264</c:v>
                </c:pt>
                <c:pt idx="52">
                  <c:v>36.405991117095816</c:v>
                </c:pt>
                <c:pt idx="53">
                  <c:v>31.831147150943188</c:v>
                </c:pt>
                <c:pt idx="54">
                  <c:v>37.367249129689441</c:v>
                </c:pt>
                <c:pt idx="55">
                  <c:v>32.671611709385672</c:v>
                </c:pt>
                <c:pt idx="56">
                  <c:v>40.066456830140226</c:v>
                </c:pt>
                <c:pt idx="57">
                  <c:v>35.031631993620188</c:v>
                </c:pt>
                <c:pt idx="58">
                  <c:v>30.629492528854058</c:v>
                </c:pt>
                <c:pt idx="59">
                  <c:v>26.780534025533875</c:v>
                </c:pt>
                <c:pt idx="60">
                  <c:v>23.415242744134684</c:v>
                </c:pt>
                <c:pt idx="61">
                  <c:v>20.472840169803977</c:v>
                </c:pt>
                <c:pt idx="62">
                  <c:v>17.900185327924031</c:v>
                </c:pt>
                <c:pt idx="63">
                  <c:v>17.793750456362837</c:v>
                </c:pt>
                <c:pt idx="64">
                  <c:v>15.55775496735963</c:v>
                </c:pt>
                <c:pt idx="65">
                  <c:v>13.602738794049527</c:v>
                </c:pt>
                <c:pt idx="66">
                  <c:v>11.893393557575934</c:v>
                </c:pt>
                <c:pt idx="67">
                  <c:v>10.398847795068059</c:v>
                </c:pt>
                <c:pt idx="68">
                  <c:v>9.0921094085977376</c:v>
                </c:pt>
                <c:pt idx="69">
                  <c:v>7.9495781770282621</c:v>
                </c:pt>
                <c:pt idx="70">
                  <c:v>9.093554946161392</c:v>
                </c:pt>
                <c:pt idx="71">
                  <c:v>7.9508420656765022</c:v>
                </c:pt>
                <c:pt idx="72">
                  <c:v>6.951724592593564</c:v>
                </c:pt>
                <c:pt idx="73">
                  <c:v>6.0781580632690231</c:v>
                </c:pt>
                <c:pt idx="74">
                  <c:v>5.3143655146296709</c:v>
                </c:pt>
                <c:pt idx="75">
                  <c:v>4.6465525458703514</c:v>
                </c:pt>
                <c:pt idx="76">
                  <c:v>4.0626581860240689</c:v>
                </c:pt>
                <c:pt idx="77">
                  <c:v>5.5164945359743198</c:v>
                </c:pt>
                <c:pt idx="78">
                  <c:v>4.8232816617239331</c:v>
                </c:pt>
                <c:pt idx="79">
                  <c:v>4.2171791953408508</c:v>
                </c:pt>
                <c:pt idx="80">
                  <c:v>3.6872406823654473</c:v>
                </c:pt>
                <c:pt idx="81">
                  <c:v>3.2238952199876691</c:v>
                </c:pt>
                <c:pt idx="82">
                  <c:v>2.818774602690616</c:v>
                </c:pt>
                <c:pt idx="83">
                  <c:v>2.4645621890912541</c:v>
                </c:pt>
                <c:pt idx="84">
                  <c:v>2.1548607604525638</c:v>
                </c:pt>
                <c:pt idx="85">
                  <c:v>1.8840769843386866</c:v>
                </c:pt>
                <c:pt idx="86">
                  <c:v>1.6473203967801808</c:v>
                </c:pt>
                <c:pt idx="87">
                  <c:v>1.440315078526641</c:v>
                </c:pt>
                <c:pt idx="88">
                  <c:v>1.2593224302242567</c:v>
                </c:pt>
                <c:pt idx="89">
                  <c:v>1.1010736518069397</c:v>
                </c:pt>
                <c:pt idx="90">
                  <c:v>0.96271070665165204</c:v>
                </c:pt>
                <c:pt idx="91">
                  <c:v>0.84173470428681996</c:v>
                </c:pt>
                <c:pt idx="92">
                  <c:v>0.73596076942477651</c:v>
                </c:pt>
                <c:pt idx="93">
                  <c:v>0.64347858223479704</c:v>
                </c:pt>
                <c:pt idx="94">
                  <c:v>0.56261787719817669</c:v>
                </c:pt>
                <c:pt idx="95">
                  <c:v>0.49191827744078914</c:v>
                </c:pt>
                <c:pt idx="96">
                  <c:v>0.43010291973903431</c:v>
                </c:pt>
                <c:pt idx="97">
                  <c:v>0.37605539385616493</c:v>
                </c:pt>
                <c:pt idx="98">
                  <c:v>0.32879957972412915</c:v>
                </c:pt>
                <c:pt idx="99">
                  <c:v>0.28748201832231646</c:v>
                </c:pt>
                <c:pt idx="100">
                  <c:v>0.25135649786418413</c:v>
                </c:pt>
                <c:pt idx="101">
                  <c:v>0.21977057691209032</c:v>
                </c:pt>
                <c:pt idx="102">
                  <c:v>0.19215380102236521</c:v>
                </c:pt>
                <c:pt idx="103">
                  <c:v>0.16800740010848766</c:v>
                </c:pt>
                <c:pt idx="104">
                  <c:v>0.14689528045260014</c:v>
                </c:pt>
                <c:pt idx="105">
                  <c:v>0.12843614867746486</c:v>
                </c:pt>
                <c:pt idx="106">
                  <c:v>0.11229662543462522</c:v>
                </c:pt>
                <c:pt idx="107">
                  <c:v>9.8185224439209073E-2</c:v>
                </c:pt>
                <c:pt idx="108">
                  <c:v>8.584708811031988E-2</c:v>
                </c:pt>
                <c:pt idx="109">
                  <c:v>7.5059384740562007E-2</c:v>
                </c:pt>
                <c:pt idx="110">
                  <c:v>6.5627284065729971E-2</c:v>
                </c:pt>
                <c:pt idx="111">
                  <c:v>5.73804385518304E-2</c:v>
                </c:pt>
                <c:pt idx="112">
                  <c:v>5.0169906850064339E-2</c:v>
                </c:pt>
                <c:pt idx="113">
                  <c:v>4.3865463856128745E-2</c:v>
                </c:pt>
                <c:pt idx="114">
                  <c:v>3.8353248792425639E-2</c:v>
                </c:pt>
                <c:pt idx="115">
                  <c:v>3.353370883659719E-2</c:v>
                </c:pt>
                <c:pt idx="116">
                  <c:v>2.9319801157490343E-2</c:v>
                </c:pt>
                <c:pt idx="117">
                  <c:v>2.5635420886597184E-2</c:v>
                </c:pt>
                <c:pt idx="118">
                  <c:v>2.24140266335024E-2</c:v>
                </c:pt>
                <c:pt idx="119">
                  <c:v>1.9597438721593832E-2</c:v>
                </c:pt>
                <c:pt idx="120">
                  <c:v>1.7134788439689314E-2</c:v>
                </c:pt>
                <c:pt idx="121">
                  <c:v>1.4981599332641381E-2</c:v>
                </c:pt>
                <c:pt idx="122">
                  <c:v>1.3098983938658444E-2</c:v>
                </c:pt>
                <c:pt idx="123">
                  <c:v>1.145294146609515E-2</c:v>
                </c:pt>
                <c:pt idx="124">
                  <c:v>1.0013743725472169E-2</c:v>
                </c:pt>
                <c:pt idx="125">
                  <c:v>8.7553982264105424E-3</c:v>
                </c:pt>
                <c:pt idx="126">
                  <c:v>7.6551787427951504E-3</c:v>
                </c:pt>
                <c:pt idx="127">
                  <c:v>6.6932148679852517E-3</c:v>
                </c:pt>
                <c:pt idx="128">
                  <c:v>5.8521331472740027E-3</c:v>
                </c:pt>
                <c:pt idx="129">
                  <c:v>5.1167433063047741E-3</c:v>
                </c:pt>
                <c:pt idx="130">
                  <c:v>4.4737639086031688E-3</c:v>
                </c:pt>
                <c:pt idx="131">
                  <c:v>3.9115824874893885E-3</c:v>
                </c:pt>
                <c:pt idx="132">
                  <c:v>3.420045820256728E-3</c:v>
                </c:pt>
                <c:pt idx="133">
                  <c:v>2.9902765568834877E-3</c:v>
                </c:pt>
                <c:pt idx="134">
                  <c:v>2.6145128915190229E-3</c:v>
                </c:pt>
                <c:pt idx="135">
                  <c:v>2.2859683811464614E-3</c:v>
                </c:pt>
                <c:pt idx="136">
                  <c:v>1.998709379690719E-3</c:v>
                </c:pt>
                <c:pt idx="137">
                  <c:v>1.7475478739824748E-3</c:v>
                </c:pt>
                <c:pt idx="138">
                  <c:v>1.5279477861524983E-3</c:v>
                </c:pt>
                <c:pt idx="139">
                  <c:v>1.3359430502398551E-3</c:v>
                </c:pt>
                <c:pt idx="140">
                  <c:v>1.1680659834445676E-3</c:v>
                </c:pt>
                <c:pt idx="141">
                  <c:v>1.0212846583807329E-3</c:v>
                </c:pt>
                <c:pt idx="142">
                  <c:v>8.9294814524777969E-4</c:v>
                </c:pt>
                <c:pt idx="143">
                  <c:v>7.8073863497144305E-4</c:v>
                </c:pt>
                <c:pt idx="144">
                  <c:v>6.8262957863911625E-4</c:v>
                </c:pt>
                <c:pt idx="145">
                  <c:v>5.9684908721093519E-4</c:v>
                </c:pt>
                <c:pt idx="146">
                  <c:v>5.2184793049064903E-4</c:v>
                </c:pt>
                <c:pt idx="147">
                  <c:v>4.5627155740481101E-4</c:v>
                </c:pt>
                <c:pt idx="148">
                  <c:v>3.9893563226527378E-4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310.22392137375346</c:v>
                </c:pt>
                <c:pt idx="4">
                  <c:v>311.94301131131476</c:v>
                </c:pt>
                <c:pt idx="5">
                  <c:v>312.04019166333308</c:v>
                </c:pt>
                <c:pt idx="6">
                  <c:v>314.50670065402448</c:v>
                </c:pt>
                <c:pt idx="7">
                  <c:v>316.53715820395928</c:v>
                </c:pt>
                <c:pt idx="8">
                  <c:v>318.11458376097778</c:v>
                </c:pt>
                <c:pt idx="9">
                  <c:v>321.31507967712412</c:v>
                </c:pt>
                <c:pt idx="10">
                  <c:v>322.34842943546732</c:v>
                </c:pt>
                <c:pt idx="11">
                  <c:v>325.91032936008594</c:v>
                </c:pt>
                <c:pt idx="12">
                  <c:v>327.20822804657064</c:v>
                </c:pt>
                <c:pt idx="13">
                  <c:v>330.95211476684733</c:v>
                </c:pt>
                <c:pt idx="14">
                  <c:v>333.9160299647873</c:v>
                </c:pt>
                <c:pt idx="15">
                  <c:v>336.14843907339605</c:v>
                </c:pt>
                <c:pt idx="16">
                  <c:v>339.37330884784467</c:v>
                </c:pt>
                <c:pt idx="17">
                  <c:v>339.84210765029366</c:v>
                </c:pt>
                <c:pt idx="18">
                  <c:v>343.59375278998141</c:v>
                </c:pt>
                <c:pt idx="19">
                  <c:v>344.91148815981501</c:v>
                </c:pt>
                <c:pt idx="20">
                  <c:v>348.53384006023566</c:v>
                </c:pt>
                <c:pt idx="21">
                  <c:v>351.19200850664788</c:v>
                </c:pt>
                <c:pt idx="22">
                  <c:v>354.84834215075853</c:v>
                </c:pt>
                <c:pt idx="23">
                  <c:v>357.55318431470255</c:v>
                </c:pt>
                <c:pt idx="24">
                  <c:v>358.11406203765659</c:v>
                </c:pt>
                <c:pt idx="25">
                  <c:v>360.60675540791544</c:v>
                </c:pt>
                <c:pt idx="26">
                  <c:v>360.7454922390682</c:v>
                </c:pt>
                <c:pt idx="27">
                  <c:v>363.26448944124081</c:v>
                </c:pt>
                <c:pt idx="28">
                  <c:v>364.95843632452988</c:v>
                </c:pt>
                <c:pt idx="29">
                  <c:v>365.89896794098991</c:v>
                </c:pt>
                <c:pt idx="30">
                  <c:v>367.67165627754298</c:v>
                </c:pt>
                <c:pt idx="31">
                  <c:v>367.15689123705511</c:v>
                </c:pt>
                <c:pt idx="32">
                  <c:v>369.08275460699747</c:v>
                </c:pt>
                <c:pt idx="33">
                  <c:v>368.90630696183121</c:v>
                </c:pt>
                <c:pt idx="34">
                  <c:v>370.7020430513312</c:v>
                </c:pt>
                <c:pt idx="35">
                  <c:v>371.73687647189263</c:v>
                </c:pt>
                <c:pt idx="36">
                  <c:v>372.07674866779871</c:v>
                </c:pt>
                <c:pt idx="37">
                  <c:v>373.30204374058508</c:v>
                </c:pt>
                <c:pt idx="38">
                  <c:v>373.842493275886</c:v>
                </c:pt>
                <c:pt idx="39">
                  <c:v>372.47747150151235</c:v>
                </c:pt>
                <c:pt idx="40">
                  <c:v>371.70343154516218</c:v>
                </c:pt>
                <c:pt idx="41">
                  <c:v>373.37835591243379</c:v>
                </c:pt>
                <c:pt idx="42">
                  <c:v>374.29191292151859</c:v>
                </c:pt>
                <c:pt idx="43">
                  <c:v>374.48969724833978</c:v>
                </c:pt>
                <c:pt idx="44">
                  <c:v>376.13164596941692</c:v>
                </c:pt>
                <c:pt idx="45">
                  <c:v>375.44226121988049</c:v>
                </c:pt>
                <c:pt idx="46">
                  <c:v>377.15839602547544</c:v>
                </c:pt>
                <c:pt idx="47">
                  <c:v>376.96668459081161</c:v>
                </c:pt>
                <c:pt idx="48">
                  <c:v>378.28921705622224</c:v>
                </c:pt>
                <c:pt idx="49">
                  <c:v>378.87160192732108</c:v>
                </c:pt>
                <c:pt idx="50">
                  <c:v>378.7726797187604</c:v>
                </c:pt>
                <c:pt idx="51">
                  <c:v>379.76559345843111</c:v>
                </c:pt>
                <c:pt idx="52">
                  <c:v>378.7304514264365</c:v>
                </c:pt>
                <c:pt idx="53">
                  <c:v>379.73590395486326</c:v>
                </c:pt>
                <c:pt idx="54">
                  <c:v>378.71141481459495</c:v>
                </c:pt>
                <c:pt idx="55">
                  <c:v>379.72586974634851</c:v>
                </c:pt>
                <c:pt idx="56">
                  <c:v>380.04100001480833</c:v>
                </c:pt>
                <c:pt idx="57">
                  <c:v>379.7093687709214</c:v>
                </c:pt>
                <c:pt idx="58">
                  <c:v>380.53957693344637</c:v>
                </c:pt>
                <c:pt idx="59">
                  <c:v>380.69522935897498</c:v>
                </c:pt>
                <c:pt idx="60">
                  <c:v>380.28902168687478</c:v>
                </c:pt>
                <c:pt idx="61">
                  <c:v>379.41899964335596</c:v>
                </c:pt>
                <c:pt idx="62">
                  <c:v>378.17026850176012</c:v>
                </c:pt>
                <c:pt idx="63">
                  <c:v>376.61651476304303</c:v>
                </c:pt>
                <c:pt idx="64">
                  <c:v>374.80855345544626</c:v>
                </c:pt>
                <c:pt idx="65">
                  <c:v>373.14793491427565</c:v>
                </c:pt>
                <c:pt idx="66">
                  <c:v>371.29100347642759</c:v>
                </c:pt>
                <c:pt idx="67">
                  <c:v>369.28538699876196</c:v>
                </c:pt>
                <c:pt idx="68">
                  <c:v>367.17182984659109</c:v>
                </c:pt>
                <c:pt idx="69">
                  <c:v>364.98503761814192</c:v>
                </c:pt>
                <c:pt idx="70">
                  <c:v>362.75442630489835</c:v>
                </c:pt>
                <c:pt idx="71">
                  <c:v>360.49197973764961</c:v>
                </c:pt>
                <c:pt idx="72">
                  <c:v>358.56524059802427</c:v>
                </c:pt>
                <c:pt idx="73">
                  <c:v>356.60081972046947</c:v>
                </c:pt>
                <c:pt idx="74">
                  <c:v>354.62039566848921</c:v>
                </c:pt>
                <c:pt idx="75">
                  <c:v>352.64211101208497</c:v>
                </c:pt>
                <c:pt idx="76">
                  <c:v>350.68102798813516</c:v>
                </c:pt>
                <c:pt idx="77">
                  <c:v>348.74953123099436</c:v>
                </c:pt>
                <c:pt idx="78">
                  <c:v>346.84447672311302</c:v>
                </c:pt>
                <c:pt idx="79">
                  <c:v>345.33154621100687</c:v>
                </c:pt>
                <c:pt idx="80">
                  <c:v>343.81423120561516</c:v>
                </c:pt>
                <c:pt idx="81">
                  <c:v>342.30510169759884</c:v>
                </c:pt>
                <c:pt idx="82">
                  <c:v>340.8145412228468</c:v>
                </c:pt>
                <c:pt idx="83">
                  <c:v>339.35103512493549</c:v>
                </c:pt>
                <c:pt idx="84">
                  <c:v>337.92142493908898</c:v>
                </c:pt>
                <c:pt idx="85">
                  <c:v>336.53113263526723</c:v>
                </c:pt>
                <c:pt idx="86">
                  <c:v>335.18435806184596</c:v>
                </c:pt>
                <c:pt idx="87">
                  <c:v>333.88425257603103</c:v>
                </c:pt>
                <c:pt idx="88">
                  <c:v>332.63307152855327</c:v>
                </c:pt>
                <c:pt idx="89">
                  <c:v>331.43230798459342</c:v>
                </c:pt>
                <c:pt idx="90">
                  <c:v>330.28280980694615</c:v>
                </c:pt>
                <c:pt idx="91">
                  <c:v>329.1848819981409</c:v>
                </c:pt>
                <c:pt idx="92">
                  <c:v>328.13837599286973</c:v>
                </c:pt>
                <c:pt idx="93">
                  <c:v>327.14276740820708</c:v>
                </c:pt>
                <c:pt idx="94">
                  <c:v>326.1972235945276</c:v>
                </c:pt>
                <c:pt idx="95">
                  <c:v>325.30066218277932</c:v>
                </c:pt>
                <c:pt idx="96">
                  <c:v>324.45180169205742</c:v>
                </c:pt>
                <c:pt idx="97">
                  <c:v>323.6492051436631</c:v>
                </c:pt>
                <c:pt idx="98">
                  <c:v>322.89131752257794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7-47A5-ACBA-A5B7958CC53B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7-47A5-ACBA-A5B7958C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319.33828367320984</c:v>
                </c:pt>
                <c:pt idx="4">
                  <c:v>291.90977201822091</c:v>
                </c:pt>
                <c:pt idx="5">
                  <c:v>506.34085492145533</c:v>
                </c:pt>
                <c:pt idx="6">
                  <c:v>462.85037241224745</c:v>
                </c:pt>
                <c:pt idx="7">
                  <c:v>842.15210771939633</c:v>
                </c:pt>
                <c:pt idx="8">
                  <c:v>769.81822204757077</c:v>
                </c:pt>
                <c:pt idx="9">
                  <c:v>703.69721759806248</c:v>
                </c:pt>
                <c:pt idx="10">
                  <c:v>922.6764575849005</c:v>
                </c:pt>
                <c:pt idx="11">
                  <c:v>843.42619770516262</c:v>
                </c:pt>
                <c:pt idx="12">
                  <c:v>1050.403876478221</c:v>
                </c:pt>
                <c:pt idx="13">
                  <c:v>960.18289001512676</c:v>
                </c:pt>
                <c:pt idx="14">
                  <c:v>1214.6907692757316</c:v>
                </c:pt>
                <c:pt idx="15">
                  <c:v>1110.3589004529458</c:v>
                </c:pt>
                <c:pt idx="16">
                  <c:v>1014.9882743821283</c:v>
                </c:pt>
                <c:pt idx="17">
                  <c:v>1287.0647637206725</c:v>
                </c:pt>
                <c:pt idx="18">
                  <c:v>1176.51656866441</c:v>
                </c:pt>
                <c:pt idx="19">
                  <c:v>1354.8845454721079</c:v>
                </c:pt>
                <c:pt idx="20">
                  <c:v>1617.6506536950878</c:v>
                </c:pt>
                <c:pt idx="21">
                  <c:v>1478.7078708310662</c:v>
                </c:pt>
                <c:pt idx="22">
                  <c:v>1351.6991213542292</c:v>
                </c:pt>
                <c:pt idx="23">
                  <c:v>1235.5993707147379</c:v>
                </c:pt>
                <c:pt idx="24">
                  <c:v>1368.9753390892449</c:v>
                </c:pt>
                <c:pt idx="25">
                  <c:v>1251.3917045444218</c:v>
                </c:pt>
                <c:pt idx="26">
                  <c:v>1423.3285278006858</c:v>
                </c:pt>
                <c:pt idx="27">
                  <c:v>1301.0764048650901</c:v>
                </c:pt>
                <c:pt idx="28">
                  <c:v>1494.609733117916</c:v>
                </c:pt>
                <c:pt idx="29">
                  <c:v>1366.2351454770674</c:v>
                </c:pt>
                <c:pt idx="30">
                  <c:v>1248.8868708507732</c:v>
                </c:pt>
                <c:pt idx="31">
                  <c:v>1421.0388385594022</c:v>
                </c:pt>
                <c:pt idx="32">
                  <c:v>1298.9833809509903</c:v>
                </c:pt>
                <c:pt idx="33">
                  <c:v>1426.9151882198903</c:v>
                </c:pt>
                <c:pt idx="34">
                  <c:v>1304.3550008831867</c:v>
                </c:pt>
                <c:pt idx="35">
                  <c:v>1497.6067249134935</c:v>
                </c:pt>
                <c:pt idx="36">
                  <c:v>1368.9747205186957</c:v>
                </c:pt>
                <c:pt idx="37">
                  <c:v>1251.3911391039555</c:v>
                </c:pt>
                <c:pt idx="38">
                  <c:v>1143.90701271281</c:v>
                </c:pt>
                <c:pt idx="39">
                  <c:v>1285.158594625414</c:v>
                </c:pt>
                <c:pt idx="40">
                  <c:v>1454.1951219087498</c:v>
                </c:pt>
                <c:pt idx="41">
                  <c:v>1329.2918143844963</c:v>
                </c:pt>
                <c:pt idx="42">
                  <c:v>1640.1535292072995</c:v>
                </c:pt>
                <c:pt idx="43">
                  <c:v>1499.2779358573009</c:v>
                </c:pt>
                <c:pt idx="44">
                  <c:v>1370.5023882946657</c:v>
                </c:pt>
                <c:pt idx="45">
                  <c:v>1532.208591094472</c:v>
                </c:pt>
                <c:pt idx="46">
                  <c:v>1400.6045732006583</c:v>
                </c:pt>
                <c:pt idx="47">
                  <c:v>1479.8906769079715</c:v>
                </c:pt>
                <c:pt idx="48">
                  <c:v>1352.7803341931026</c:v>
                </c:pt>
                <c:pt idx="49">
                  <c:v>1581.7900089363172</c:v>
                </c:pt>
                <c:pt idx="50">
                  <c:v>1445.927358217453</c:v>
                </c:pt>
                <c:pt idx="51">
                  <c:v>1321.7341830649245</c:v>
                </c:pt>
                <c:pt idx="52">
                  <c:v>1447.7118850077593</c:v>
                </c:pt>
                <c:pt idx="53">
                  <c:v>1323.3654337954251</c:v>
                </c:pt>
                <c:pt idx="54">
                  <c:v>1449.2030248215256</c:v>
                </c:pt>
                <c:pt idx="55">
                  <c:v>1324.7284970588616</c:v>
                </c:pt>
                <c:pt idx="56">
                  <c:v>1564.3702538961777</c:v>
                </c:pt>
                <c:pt idx="57">
                  <c:v>1430.0038157474121</c:v>
                </c:pt>
                <c:pt idx="58">
                  <c:v>1307.1783409069301</c:v>
                </c:pt>
                <c:pt idx="59">
                  <c:v>1194.9025562866136</c:v>
                </c:pt>
                <c:pt idx="60">
                  <c:v>1092.2703309402073</c:v>
                </c:pt>
                <c:pt idx="61">
                  <c:v>998.45336305905414</c:v>
                </c:pt>
                <c:pt idx="62">
                  <c:v>912.69449509428068</c:v>
                </c:pt>
                <c:pt idx="63">
                  <c:v>906.06301511597405</c:v>
                </c:pt>
                <c:pt idx="64">
                  <c:v>828.2397122397839</c:v>
                </c:pt>
                <c:pt idx="65">
                  <c:v>757.10078602340491</c:v>
                </c:pt>
                <c:pt idx="66">
                  <c:v>692.07210391683043</c:v>
                </c:pt>
                <c:pt idx="67">
                  <c:v>632.62884659726342</c:v>
                </c:pt>
                <c:pt idx="68">
                  <c:v>578.29127237164312</c:v>
                </c:pt>
                <c:pt idx="69">
                  <c:v>528.62084538188753</c:v>
                </c:pt>
                <c:pt idx="70">
                  <c:v>554.97810842660942</c:v>
                </c:pt>
                <c:pt idx="71">
                  <c:v>507.31008898293885</c:v>
                </c:pt>
                <c:pt idx="72">
                  <c:v>463.73635730158031</c:v>
                </c:pt>
                <c:pt idx="73">
                  <c:v>423.9052480002448</c:v>
                </c:pt>
                <c:pt idx="74">
                  <c:v>387.49530083811845</c:v>
                </c:pt>
                <c:pt idx="75">
                  <c:v>354.21266634457237</c:v>
                </c:pt>
                <c:pt idx="76">
                  <c:v>323.78873428286238</c:v>
                </c:pt>
                <c:pt idx="77">
                  <c:v>369.98192199745381</c:v>
                </c:pt>
                <c:pt idx="78">
                  <c:v>338.20354158244777</c:v>
                </c:pt>
                <c:pt idx="79">
                  <c:v>309.15466064230475</c:v>
                </c:pt>
                <c:pt idx="80">
                  <c:v>282.60083779624995</c:v>
                </c:pt>
                <c:pt idx="81">
                  <c:v>258.32776823489326</c:v>
                </c:pt>
                <c:pt idx="82">
                  <c:v>236.13955415565388</c:v>
                </c:pt>
                <c:pt idx="83">
                  <c:v>215.85712375344644</c:v>
                </c:pt>
                <c:pt idx="84">
                  <c:v>197.31678600696253</c:v>
                </c:pt>
                <c:pt idx="85">
                  <c:v>180.36890959683149</c:v>
                </c:pt>
                <c:pt idx="86">
                  <c:v>164.87671529376121</c:v>
                </c:pt>
                <c:pt idx="87">
                  <c:v>150.71517207052815</c:v>
                </c:pt>
                <c:pt idx="88">
                  <c:v>137.76998802879734</c:v>
                </c:pt>
                <c:pt idx="89">
                  <c:v>125.93668799696476</c:v>
                </c:pt>
                <c:pt idx="90">
                  <c:v>115.1197703546995</c:v>
                </c:pt>
                <c:pt idx="91">
                  <c:v>105.23193627926878</c:v>
                </c:pt>
                <c:pt idx="92">
                  <c:v>96.193385193215192</c:v>
                </c:pt>
                <c:pt idx="93">
                  <c:v>87.931170727238566</c:v>
                </c:pt>
                <c:pt idx="94">
                  <c:v>80.378612000527966</c:v>
                </c:pt>
                <c:pt idx="95">
                  <c:v>73.47475546723355</c:v>
                </c:pt>
                <c:pt idx="96">
                  <c:v>67.163882985865769</c:v>
                </c:pt>
                <c:pt idx="97">
                  <c:v>61.395062141455753</c:v>
                </c:pt>
                <c:pt idx="98">
                  <c:v>56.121735191314819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67-47A5-ACBA-A5B7958CC53B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321.11436229945639</c:v>
                </c:pt>
                <c:pt idx="4">
                  <c:v>291.96676070690614</c:v>
                </c:pt>
                <c:pt idx="5">
                  <c:v>506.3006632581222</c:v>
                </c:pt>
                <c:pt idx="6">
                  <c:v>460.34367175822297</c:v>
                </c:pt>
                <c:pt idx="7">
                  <c:v>839.94563696364366</c:v>
                </c:pt>
                <c:pt idx="8">
                  <c:v>763.70363828659299</c:v>
                </c:pt>
                <c:pt idx="9">
                  <c:v>694.38213792093836</c:v>
                </c:pt>
                <c:pt idx="10">
                  <c:v>912.32802814943329</c:v>
                </c:pt>
                <c:pt idx="11">
                  <c:v>829.51586834507668</c:v>
                </c:pt>
                <c:pt idx="12">
                  <c:v>1035.1956484316504</c:v>
                </c:pt>
                <c:pt idx="13">
                  <c:v>941.23077524827943</c:v>
                </c:pt>
                <c:pt idx="14">
                  <c:v>1194.6489346403259</c:v>
                </c:pt>
                <c:pt idx="15">
                  <c:v>1086.2104613795498</c:v>
                </c:pt>
                <c:pt idx="16">
                  <c:v>987.61496553428367</c:v>
                </c:pt>
                <c:pt idx="17">
                  <c:v>1259.2226560703789</c:v>
                </c:pt>
                <c:pt idx="18">
                  <c:v>1144.9228158744286</c:v>
                </c:pt>
                <c:pt idx="19">
                  <c:v>1321.9730573122929</c:v>
                </c:pt>
                <c:pt idx="20">
                  <c:v>1583.2254912547778</c:v>
                </c:pt>
                <c:pt idx="21">
                  <c:v>1439.5158623244183</c:v>
                </c:pt>
                <c:pt idx="22">
                  <c:v>1308.8507792034707</c:v>
                </c:pt>
                <c:pt idx="23">
                  <c:v>1190.0461864000354</c:v>
                </c:pt>
                <c:pt idx="24">
                  <c:v>1322.8612770515883</c:v>
                </c:pt>
                <c:pt idx="25">
                  <c:v>1202.7849491365064</c:v>
                </c:pt>
                <c:pt idx="26">
                  <c:v>1374.5830355616176</c:v>
                </c:pt>
                <c:pt idx="27">
                  <c:v>1249.8119154238493</c:v>
                </c:pt>
                <c:pt idx="28">
                  <c:v>1443.349214656118</c:v>
                </c:pt>
                <c:pt idx="29">
                  <c:v>1312.3361775360775</c:v>
                </c:pt>
                <c:pt idx="30">
                  <c:v>1193.2152145732302</c:v>
                </c:pt>
                <c:pt idx="31">
                  <c:v>1365.8819473223471</c:v>
                </c:pt>
                <c:pt idx="32">
                  <c:v>1241.9006263439928</c:v>
                </c:pt>
                <c:pt idx="33">
                  <c:v>1370.0088812580591</c:v>
                </c:pt>
                <c:pt idx="34">
                  <c:v>1245.6529578318555</c:v>
                </c:pt>
                <c:pt idx="35">
                  <c:v>1439.567766304333</c:v>
                </c:pt>
                <c:pt idx="36">
                  <c:v>1308.897971850897</c:v>
                </c:pt>
                <c:pt idx="37">
                  <c:v>1190.0890953633705</c:v>
                </c:pt>
                <c:pt idx="38">
                  <c:v>1082.064519436924</c:v>
                </c:pt>
                <c:pt idx="39">
                  <c:v>1224.6811231239017</c:v>
                </c:pt>
                <c:pt idx="40">
                  <c:v>1394.4916903635876</c:v>
                </c:pt>
                <c:pt idx="41">
                  <c:v>1267.9134584720625</c:v>
                </c:pt>
                <c:pt idx="42">
                  <c:v>1580.2255636333553</c:v>
                </c:pt>
                <c:pt idx="43">
                  <c:v>1436.7882386089611</c:v>
                </c:pt>
                <c:pt idx="44">
                  <c:v>1306.3707423252488</c:v>
                </c:pt>
                <c:pt idx="45">
                  <c:v>1468.7663298745915</c:v>
                </c:pt>
                <c:pt idx="46">
                  <c:v>1335.4461771751828</c:v>
                </c:pt>
                <c:pt idx="47">
                  <c:v>1414.9239923171599</c:v>
                </c:pt>
                <c:pt idx="48">
                  <c:v>1286.4911171368803</c:v>
                </c:pt>
                <c:pt idx="49">
                  <c:v>1516.8383347000088</c:v>
                </c:pt>
                <c:pt idx="50">
                  <c:v>1379.1546784986926</c:v>
                </c:pt>
                <c:pt idx="51">
                  <c:v>1253.9685896064934</c:v>
                </c:pt>
                <c:pt idx="52">
                  <c:v>1380.9814335813228</c:v>
                </c:pt>
                <c:pt idx="53">
                  <c:v>1255.6295298405619</c:v>
                </c:pt>
                <c:pt idx="54">
                  <c:v>1382.4916100069306</c:v>
                </c:pt>
                <c:pt idx="55">
                  <c:v>1257.0026273125131</c:v>
                </c:pt>
                <c:pt idx="56">
                  <c:v>1498.2949139340128</c:v>
                </c:pt>
                <c:pt idx="57">
                  <c:v>1362.2944469764907</c:v>
                </c:pt>
                <c:pt idx="58">
                  <c:v>1238.6387639734837</c:v>
                </c:pt>
                <c:pt idx="59">
                  <c:v>1126.2073269276386</c:v>
                </c:pt>
                <c:pt idx="60">
                  <c:v>1023.9813092533325</c:v>
                </c:pt>
                <c:pt idx="61">
                  <c:v>931.03436341569807</c:v>
                </c:pt>
                <c:pt idx="62">
                  <c:v>846.52422659252056</c:v>
                </c:pt>
                <c:pt idx="63">
                  <c:v>841.84561914534618</c:v>
                </c:pt>
                <c:pt idx="64">
                  <c:v>765.43115878433753</c:v>
                </c:pt>
                <c:pt idx="65">
                  <c:v>695.95285110912926</c:v>
                </c:pt>
                <c:pt idx="66">
                  <c:v>632.78110044040284</c:v>
                </c:pt>
                <c:pt idx="67">
                  <c:v>575.34345959850145</c:v>
                </c:pt>
                <c:pt idx="68">
                  <c:v>523.11944252505202</c:v>
                </c:pt>
                <c:pt idx="69">
                  <c:v>475.63580776374562</c:v>
                </c:pt>
                <c:pt idx="70">
                  <c:v>504.622800914126</c:v>
                </c:pt>
                <c:pt idx="71">
                  <c:v>458.81810924528924</c:v>
                </c:pt>
                <c:pt idx="72">
                  <c:v>417.17111670355598</c:v>
                </c:pt>
                <c:pt idx="73">
                  <c:v>379.30442827977532</c:v>
                </c:pt>
                <c:pt idx="74">
                  <c:v>344.8749051696293</c:v>
                </c:pt>
                <c:pt idx="75">
                  <c:v>313.57055533248746</c:v>
                </c:pt>
                <c:pt idx="76">
                  <c:v>285.10770629472722</c:v>
                </c:pt>
                <c:pt idx="77">
                  <c:v>333.64398202113733</c:v>
                </c:pt>
                <c:pt idx="78">
                  <c:v>303.35906485933475</c:v>
                </c:pt>
                <c:pt idx="79">
                  <c:v>275.82311443129788</c:v>
                </c:pt>
                <c:pt idx="80">
                  <c:v>250.78660659063479</c:v>
                </c:pt>
                <c:pt idx="81">
                  <c:v>228.02266653729438</c:v>
                </c:pt>
                <c:pt idx="82">
                  <c:v>207.32501293280706</c:v>
                </c:pt>
                <c:pt idx="83">
                  <c:v>188.50608862851092</c:v>
                </c:pt>
                <c:pt idx="84">
                  <c:v>171.39536106787355</c:v>
                </c:pt>
                <c:pt idx="85">
                  <c:v>155.83777696156423</c:v>
                </c:pt>
                <c:pt idx="86">
                  <c:v>141.69235723191525</c:v>
                </c:pt>
                <c:pt idx="87">
                  <c:v>128.83091949449715</c:v>
                </c:pt>
                <c:pt idx="88">
                  <c:v>117.13691650024406</c:v>
                </c:pt>
                <c:pt idx="89">
                  <c:v>106.50438001237137</c:v>
                </c:pt>
                <c:pt idx="90">
                  <c:v>96.836960547753336</c:v>
                </c:pt>
                <c:pt idx="91">
                  <c:v>88.047054281127913</c:v>
                </c:pt>
                <c:pt idx="92">
                  <c:v>80.055009200345467</c:v>
                </c:pt>
                <c:pt idx="93">
                  <c:v>72.788403319031502</c:v>
                </c:pt>
                <c:pt idx="94">
                  <c:v>66.181388406000366</c:v>
                </c:pt>
                <c:pt idx="95">
                  <c:v>60.17409328445423</c:v>
                </c:pt>
                <c:pt idx="96">
                  <c:v>54.712081293808382</c:v>
                </c:pt>
                <c:pt idx="97">
                  <c:v>49.745856997792679</c:v>
                </c:pt>
                <c:pt idx="98">
                  <c:v>45.230417668736877</c:v>
                </c:pt>
                <c:pt idx="99">
                  <c:v>41.124845483698493</c:v>
                </c:pt>
                <c:pt idx="100">
                  <c:v>37.391936737012813</c:v>
                </c:pt>
                <c:pt idx="101">
                  <c:v>33.997864709278609</c:v>
                </c:pt>
                <c:pt idx="102">
                  <c:v>30.911873137779363</c:v>
                </c:pt>
                <c:pt idx="103">
                  <c:v>28.1059975106431</c:v>
                </c:pt>
                <c:pt idx="104">
                  <c:v>25.554811659175435</c:v>
                </c:pt>
                <c:pt idx="105">
                  <c:v>23.235197352046811</c:v>
                </c:pt>
                <c:pt idx="106">
                  <c:v>21.126134803451844</c:v>
                </c:pt>
                <c:pt idx="107">
                  <c:v>19.20851219687631</c:v>
                </c:pt>
                <c:pt idx="108">
                  <c:v>17.464952498421987</c:v>
                </c:pt>
                <c:pt idx="109">
                  <c:v>15.879655990313477</c:v>
                </c:pt>
                <c:pt idx="110">
                  <c:v>14.438257097663588</c:v>
                </c:pt>
                <c:pt idx="111">
                  <c:v>13.127694211095926</c:v>
                </c:pt>
                <c:pt idx="112">
                  <c:v>11.936091325588679</c:v>
                </c:pt>
                <c:pt idx="113">
                  <c:v>10.852650422979314</c:v>
                </c:pt>
                <c:pt idx="114">
                  <c:v>9.8675536229264118</c:v>
                </c:pt>
                <c:pt idx="115">
                  <c:v>8.971874215644192</c:v>
                </c:pt>
                <c:pt idx="116">
                  <c:v>8.1574957702098505</c:v>
                </c:pt>
                <c:pt idx="117">
                  <c:v>7.4170385854226568</c:v>
                </c:pt>
                <c:pt idx="118">
                  <c:v>6.7437928167302426</c:v>
                </c:pt>
                <c:pt idx="119">
                  <c:v>6.131657673234395</c:v>
                </c:pt>
                <c:pt idx="120">
                  <c:v>5.5750861337942785</c:v>
                </c:pt>
                <c:pt idx="121">
                  <c:v>5.0690346812577323</c:v>
                </c:pt>
                <c:pt idx="122">
                  <c:v>4.6089175993243634</c:v>
                </c:pt>
                <c:pt idx="123">
                  <c:v>4.1905654178896334</c:v>
                </c:pt>
                <c:pt idx="124">
                  <c:v>3.8101871303116428</c:v>
                </c:pt>
                <c:pt idx="125">
                  <c:v>3.4643358402226041</c:v>
                </c:pt>
                <c:pt idx="126">
                  <c:v>3.1498775265846892</c:v>
                </c:pt>
                <c:pt idx="127">
                  <c:v>2.8639626439467119</c:v>
                </c:pt>
                <c:pt idx="128">
                  <c:v>2.6040003005500059</c:v>
                </c:pt>
                <c:pt idx="129">
                  <c:v>2.3676347802917386</c:v>
                </c:pt>
                <c:pt idx="130">
                  <c:v>2.1527241957933336</c:v>
                </c:pt>
                <c:pt idx="131">
                  <c:v>1.9573210791332554</c:v>
                </c:pt>
                <c:pt idx="132">
                  <c:v>1.7796547343620637</c:v>
                </c:pt>
                <c:pt idx="133">
                  <c:v>1.6181151918824679</c:v>
                </c:pt>
                <c:pt idx="134">
                  <c:v>1.4712386192928555</c:v>
                </c:pt>
                <c:pt idx="135">
                  <c:v>1.3376940564908619</c:v>
                </c:pt>
                <c:pt idx="136">
                  <c:v>1.2162713548336959</c:v>
                </c:pt>
                <c:pt idx="137">
                  <c:v>1.1058702110627936</c:v>
                </c:pt>
                <c:pt idx="138">
                  <c:v>1.0054901966208722</c:v>
                </c:pt>
                <c:pt idx="139">
                  <c:v>0.91422169200945513</c:v>
                </c:pt>
                <c:pt idx="140">
                  <c:v>0.83123764403620171</c:v>
                </c:pt>
                <c:pt idx="141">
                  <c:v>0.75578607125820541</c:v>
                </c:pt>
                <c:pt idx="142">
                  <c:v>0.68718324970739175</c:v>
                </c:pt>
                <c:pt idx="143">
                  <c:v>0.6248075171487022</c:v>
                </c:pt>
                <c:pt idx="144">
                  <c:v>0.56809363972674631</c:v>
                </c:pt>
                <c:pt idx="145">
                  <c:v>0.51652768995282994</c:v>
                </c:pt>
                <c:pt idx="146">
                  <c:v>0.46964238961791277</c:v>
                </c:pt>
                <c:pt idx="147">
                  <c:v>0.42701287543009675</c:v>
                </c:pt>
                <c:pt idx="148">
                  <c:v>0.38825284900586965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67-47A5-ACBA-A5B7958C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7</xdr:row>
      <xdr:rowOff>9525</xdr:rowOff>
    </xdr:from>
    <xdr:to>
      <xdr:col>21</xdr:col>
      <xdr:colOff>600075</xdr:colOff>
      <xdr:row>23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0.05727</cdr:x>
      <cdr:y>0.47289</cdr:y>
    </cdr:from>
    <cdr:to>
      <cdr:x>0.94582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C62496-228A-46EB-97AC-1FA6596EE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0.05727</cdr:x>
      <cdr:y>0.47289</cdr:y>
    </cdr:from>
    <cdr:to>
      <cdr:x>0.94582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0.5</cdr:y>
    </cdr:from>
    <cdr:to>
      <cdr:x>0.94737</cdr:x>
      <cdr:y>0.50301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5811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0.06346</cdr:x>
      <cdr:y>0.47289</cdr:y>
    </cdr:from>
    <cdr:to>
      <cdr:x>0.95201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90503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0.47289</cdr:y>
    </cdr:from>
    <cdr:to>
      <cdr:x>0.94737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0.06346</cdr:x>
      <cdr:y>0.46687</cdr:y>
    </cdr:from>
    <cdr:to>
      <cdr:x>0.95201</cdr:x>
      <cdr:y>0.46988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90503" y="14763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A51CD2EC-F113-4B43-8086-7BFF1D5BF114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2" xr3:uid="{0DCECA49-F06A-4C07-9A8E-186F65C8E1DB}" name="Dgem(%)" dataDxfId="3"/>
    <tableColumn id="9" xr3:uid="{BA4C4DE0-B522-46BC-A545-B304562AF766}" name="Dmax (%)" dataDxfId="2">
      <calculatedColumnFormula>Edwards!$R$5</calculatedColumnFormula>
    </tableColumn>
    <tableColumn id="10" xr3:uid="{12606BBA-9C78-4541-A53C-50A020EB938A}" name="Prikkel" dataDxfId="1"/>
    <tableColumn id="11" xr3:uid="{888AD218-1D5D-4B3A-AB08-75AA4B1EEF76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sqref="A1:M10"/>
    </sheetView>
  </sheetViews>
  <sheetFormatPr defaultRowHeight="15"/>
  <cols>
    <col min="1" max="1" width="11.28515625" customWidth="1"/>
    <col min="9" max="9" width="10.140625" customWidth="1"/>
  </cols>
  <sheetData>
    <row r="1" spans="1:13" ht="18.75">
      <c r="A1" s="6" t="s">
        <v>44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47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15.604672249436156</v>
      </c>
      <c r="C4" s="15">
        <f>Edwards!$O$6</f>
        <v>9.0003212296027826</v>
      </c>
      <c r="D4" s="15">
        <f>Edwards!$O$3</f>
        <v>0.16170130943011193</v>
      </c>
      <c r="E4" s="16">
        <f>Edwards!$O$4</f>
        <v>0.17787148903112138</v>
      </c>
      <c r="F4" s="15">
        <f>Edwards!$R$2</f>
        <v>2438.8731897556045</v>
      </c>
      <c r="G4" s="15">
        <f>SQRT(Tabel1[[#This Row],[SSE]]/11)</f>
        <v>14.890122381069833</v>
      </c>
      <c r="H4" s="15">
        <f>Edwards!$R$3</f>
        <v>0.52379100358404063</v>
      </c>
      <c r="I4" s="15">
        <f>Edwards!$R$4</f>
        <v>4.7582007168081253E-2</v>
      </c>
      <c r="J4" s="15">
        <f>Edwards!$R$6</f>
        <v>3.262424104971581</v>
      </c>
      <c r="K4" s="15">
        <f>Edwards!$R$5</f>
        <v>8.4868976469359723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13.729662571439283</v>
      </c>
      <c r="M4" s="19">
        <f xml:space="preserve"> (Tabel1[[#This Row],[t1]]*Tabel1[[#This Row],[t2]]/(Tabel1[[#This Row],[t1]]-Tabel1[[#This Row],[t2]]))*LN(Tabel1[[#This Row],[k2]]/Tabel1[[#This Row],[k1]])</f>
        <v>2.0268567192608486</v>
      </c>
    </row>
    <row r="5" spans="1:13" ht="35.1" customHeight="1">
      <c r="A5" s="7" t="s">
        <v>34</v>
      </c>
      <c r="B5" s="15">
        <f>Banister!$O$5</f>
        <v>14.111110722120319</v>
      </c>
      <c r="C5" s="15">
        <f>Banister!$O$6</f>
        <v>9.8962063713715729</v>
      </c>
      <c r="D5" s="15">
        <f>Banister!$O$3</f>
        <v>0.53960337125306646</v>
      </c>
      <c r="E5" s="16">
        <f>Banister!$O$4</f>
        <v>0.5935637140638379</v>
      </c>
      <c r="F5" s="15">
        <f>Banister!$R$2</f>
        <v>2616.8573008750686</v>
      </c>
      <c r="G5" s="15">
        <f>SQRT(Tabel1[[#This Row],[SSE]]/11)</f>
        <v>15.423881426585524</v>
      </c>
      <c r="H5" s="15">
        <f>Banister!$R$3</f>
        <v>0.57288819037778038</v>
      </c>
      <c r="I5" s="15">
        <f>Banister!$R$4</f>
        <v>0.14577638075556076</v>
      </c>
      <c r="J5" s="15">
        <f>Banister!$R$6</f>
        <v>3.2827861260553317</v>
      </c>
      <c r="K5" s="15">
        <f>Banister!$R$5</f>
        <v>9.2255780461743147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14.913228424538628</v>
      </c>
      <c r="M5" s="19">
        <f xml:space="preserve"> (Tabel1[[#This Row],[t1]]*Tabel1[[#This Row],[t2]]/(Tabel1[[#This Row],[t1]]-Tabel1[[#This Row],[t2]]))*LN(Tabel1[[#This Row],[k2]]/Tabel1[[#This Row],[k1]])</f>
        <v>3.157777687750059</v>
      </c>
    </row>
    <row r="6" spans="1:13" ht="35.1" customHeight="1">
      <c r="A6" s="7" t="s">
        <v>35</v>
      </c>
      <c r="B6" s="15">
        <f>Lucia!$O$5</f>
        <v>17.198824784476731</v>
      </c>
      <c r="C6" s="15">
        <f>Lucia!$O$6</f>
        <v>7.9024790273116174</v>
      </c>
      <c r="D6" s="15">
        <f>Lucia!$O$3</f>
        <v>0.17370224124021214</v>
      </c>
      <c r="E6" s="16">
        <f>Lucia!$O$4</f>
        <v>0.19107252183764273</v>
      </c>
      <c r="F6" s="15">
        <f>Lucia!$R$2</f>
        <v>2337.675393637242</v>
      </c>
      <c r="G6" s="15">
        <f>SQRT(Tabel1[[#This Row],[SSE]]/11)</f>
        <v>14.577926631593154</v>
      </c>
      <c r="H6" s="15">
        <f>Lucia!$R$3</f>
        <v>0.50463540415202657</v>
      </c>
      <c r="I6" s="15">
        <f>Lucia!$R$4</f>
        <v>9.2708083040531353E-3</v>
      </c>
      <c r="J6" s="15">
        <f>Lucia!$R$6</f>
        <v>3.2121381351215348</v>
      </c>
      <c r="K6" s="15">
        <f>Lucia!$R$5</f>
        <v>8.1241057131412262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12.762967762192783</v>
      </c>
      <c r="M6" s="19">
        <f xml:space="preserve"> (Tabel1[[#This Row],[t1]]*Tabel1[[#This Row],[t2]]/(Tabel1[[#This Row],[t1]]-Tabel1[[#This Row],[t2]]))*LN(Tabel1[[#This Row],[k2]]/Tabel1[[#This Row],[k1]])</f>
        <v>1.3934471178810881</v>
      </c>
    </row>
    <row r="7" spans="1:13" ht="35.1" customHeight="1">
      <c r="A7" s="7" t="s">
        <v>36</v>
      </c>
      <c r="B7" s="15">
        <f>sRPE!$O$5</f>
        <v>13.475911462961028</v>
      </c>
      <c r="C7" s="15">
        <f>sRPE!$O$6</f>
        <v>9.4075038363733139</v>
      </c>
      <c r="D7" s="15">
        <f>sRPE!$O$3</f>
        <v>0.15161076307332244</v>
      </c>
      <c r="E7" s="16">
        <f>sRPE!$O$4</f>
        <v>0.16677188881584112</v>
      </c>
      <c r="F7" s="15">
        <f>sRPE!$R$2</f>
        <v>2710.4941554215493</v>
      </c>
      <c r="G7" s="15">
        <f>SQRT(Tabel1[[#This Row],[SSE]]/11)</f>
        <v>15.697406141900553</v>
      </c>
      <c r="H7" s="15">
        <f>sRPE!$R$3</f>
        <v>0.50228855821862683</v>
      </c>
      <c r="I7" s="15">
        <f>sRPE!$R$4</f>
        <v>4.5771164372536699E-3</v>
      </c>
      <c r="J7" s="15">
        <f>sRPE!$R$6</f>
        <v>3.3984880769180634</v>
      </c>
      <c r="K7" s="15">
        <f>sRPE!$R$5</f>
        <v>8.9786615377245926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14.169004318464578</v>
      </c>
      <c r="M7" s="19">
        <f xml:space="preserve"> (Tabel1[[#This Row],[t1]]*Tabel1[[#This Row],[t2]]/(Tabel1[[#This Row],[t1]]-Tabel1[[#This Row],[t2]]))*LN(Tabel1[[#This Row],[k2]]/Tabel1[[#This Row],[k1]])</f>
        <v>2.9699472302065031</v>
      </c>
    </row>
    <row r="8" spans="1:13" ht="35.1" customHeight="1" thickBot="1">
      <c r="A8" s="8" t="s">
        <v>37</v>
      </c>
      <c r="B8" s="17">
        <f>TSS!$O$5</f>
        <v>28.927953688017372</v>
      </c>
      <c r="C8" s="17">
        <f>TSS!$O$6</f>
        <v>7.4466777851546144</v>
      </c>
      <c r="D8" s="17">
        <f>TSS!$O$3</f>
        <v>0.1623435631039509</v>
      </c>
      <c r="E8" s="18">
        <f>TSS!$O$4</f>
        <v>0.1785779516365229</v>
      </c>
      <c r="F8" s="17">
        <f>TSS!$R$2</f>
        <v>2165.1093815586642</v>
      </c>
      <c r="G8" s="17">
        <f>SQRT(Tabel1[[#This Row],[SSE]]/11)</f>
        <v>14.029544739450465</v>
      </c>
      <c r="H8" s="17">
        <f>TSS!$R$3</f>
        <v>0.65673895396824611</v>
      </c>
      <c r="I8" s="17">
        <f>TSS!$R$4</f>
        <v>0.31347790793649222</v>
      </c>
      <c r="J8" s="15">
        <f>TSS!$R$6</f>
        <v>2.8862436608948383</v>
      </c>
      <c r="K8" s="17">
        <f>TSS!$R$5</f>
        <v>8.5145482711198088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14.564370382115568</v>
      </c>
      <c r="M8" s="17">
        <f xml:space="preserve"> (Tabel1[[#This Row],[t1]]*Tabel1[[#This Row],[t2]]/(Tabel1[[#This Row],[t1]]-Tabel1[[#This Row],[t2]]))*LN(Tabel1[[#This Row],[k2]]/Tabel1[[#This Row],[k1]])</f>
        <v>0.95578522761061391</v>
      </c>
    </row>
    <row r="9" spans="1:13" ht="25.5" customHeight="1">
      <c r="A9" s="7" t="s">
        <v>39</v>
      </c>
      <c r="B9" s="19">
        <f>AVERAGE(B4:B8)</f>
        <v>17.863694581402321</v>
      </c>
      <c r="C9" s="19">
        <f t="shared" ref="C9:M9" si="0">AVERAGE(C4:C8)</f>
        <v>8.7306376499627802</v>
      </c>
      <c r="D9" s="19">
        <f t="shared" si="0"/>
        <v>0.23779224962013279</v>
      </c>
      <c r="E9" s="20">
        <f t="shared" si="0"/>
        <v>0.26157151307699322</v>
      </c>
      <c r="F9" s="19">
        <f t="shared" si="0"/>
        <v>2453.8018842496258</v>
      </c>
      <c r="G9" s="19">
        <f t="shared" si="0"/>
        <v>14.923776264119905</v>
      </c>
      <c r="H9" s="19">
        <f t="shared" si="0"/>
        <v>0.55206842206014417</v>
      </c>
      <c r="I9" s="19">
        <f t="shared" si="0"/>
        <v>0.1041368441202882</v>
      </c>
      <c r="J9" s="25">
        <f t="shared" si="0"/>
        <v>3.2084160207922698</v>
      </c>
      <c r="K9" s="19">
        <f t="shared" si="0"/>
        <v>8.6659582430191815</v>
      </c>
      <c r="L9" s="19">
        <f t="shared" si="0"/>
        <v>14.027846691750167</v>
      </c>
      <c r="M9" s="19">
        <f t="shared" si="0"/>
        <v>2.1007627965418227</v>
      </c>
    </row>
    <row r="10" spans="1:13" ht="21" customHeight="1">
      <c r="A10" s="7" t="s">
        <v>40</v>
      </c>
      <c r="B10" s="19">
        <f>_xlfn.STDEV.P(B4:B8)</f>
        <v>5.6797462907584491</v>
      </c>
      <c r="C10" s="19">
        <f t="shared" ref="C10:M10" si="1">_xlfn.STDEV.P(C4:C8)</f>
        <v>0.91911121747801117</v>
      </c>
      <c r="D10" s="19">
        <f t="shared" si="1"/>
        <v>0.15106757853020886</v>
      </c>
      <c r="E10" s="16">
        <f t="shared" si="1"/>
        <v>0.1661743201025741</v>
      </c>
      <c r="F10" s="19">
        <f t="shared" si="1"/>
        <v>194.69441688015186</v>
      </c>
      <c r="G10" s="19">
        <f t="shared" si="1"/>
        <v>0.59481138744908557</v>
      </c>
      <c r="H10" s="19">
        <f t="shared" si="1"/>
        <v>5.8166865878005528E-2</v>
      </c>
      <c r="I10" s="19">
        <f t="shared" si="1"/>
        <v>0.11633373175601142</v>
      </c>
      <c r="J10" s="19">
        <f t="shared" si="1"/>
        <v>0.17226958863966998</v>
      </c>
      <c r="K10" s="19">
        <f t="shared" si="1"/>
        <v>0.38975620980258735</v>
      </c>
      <c r="L10" s="19">
        <f t="shared" si="1"/>
        <v>0.74572333136388602</v>
      </c>
      <c r="M10" s="19">
        <f t="shared" si="1"/>
        <v>0.85901027594027357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312</v>
      </c>
      <c r="Q2" t="s">
        <v>19</v>
      </c>
      <c r="R2">
        <f>SUMSQ(L2:L150)</f>
        <v>2438.8731897556045</v>
      </c>
      <c r="S2">
        <f>SQRT(R2/11)</f>
        <v>14.890122381069833</v>
      </c>
    </row>
    <row r="3" spans="1:25">
      <c r="A3">
        <f>A2+1</f>
        <v>1</v>
      </c>
      <c r="B3" s="4"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0.16170130943011193</v>
      </c>
      <c r="Q3" t="s">
        <v>20</v>
      </c>
      <c r="R3">
        <f>RSQ(D2:D100,I2:I100)</f>
        <v>0.52379100358404063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0.17787148903112138</v>
      </c>
      <c r="Q4" t="s">
        <v>21</v>
      </c>
      <c r="R4">
        <f>1-((1-$R$3)*($Y$3-1))/(Y3-Y4-1)</f>
        <v>4.7582007168081253E-2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173.25</v>
      </c>
      <c r="D5" s="21"/>
      <c r="E5">
        <f t="shared" si="4"/>
        <v>173.25</v>
      </c>
      <c r="F5">
        <f t="shared" si="5"/>
        <v>28.014751858766893</v>
      </c>
      <c r="G5">
        <f t="shared" si="6"/>
        <v>173.25</v>
      </c>
      <c r="H5">
        <f t="shared" si="7"/>
        <v>30.816235474641779</v>
      </c>
      <c r="I5" t="str">
        <f t="shared" si="8"/>
        <v/>
      </c>
      <c r="J5">
        <f t="shared" si="0"/>
        <v>309.19851638412513</v>
      </c>
      <c r="K5">
        <f t="shared" si="9"/>
        <v>309.19851638412513</v>
      </c>
      <c r="L5" t="str">
        <f t="shared" si="1"/>
        <v/>
      </c>
      <c r="M5" t="str">
        <f t="shared" si="2"/>
        <v/>
      </c>
      <c r="N5" s="1" t="s">
        <v>14</v>
      </c>
      <c r="O5" s="5">
        <v>15.604672249436156</v>
      </c>
      <c r="Q5" s="1" t="s">
        <v>22</v>
      </c>
      <c r="R5">
        <f>LARGE(M2:M150,1)</f>
        <v>8.4868976469359723</v>
      </c>
      <c r="S5" s="24"/>
    </row>
    <row r="6" spans="1:25">
      <c r="A6">
        <f t="shared" si="3"/>
        <v>4</v>
      </c>
      <c r="B6" s="4">
        <v>43179</v>
      </c>
      <c r="C6" s="3"/>
      <c r="D6" s="21"/>
      <c r="E6">
        <f t="shared" si="4"/>
        <v>162.49581817648752</v>
      </c>
      <c r="F6">
        <f t="shared" si="5"/>
        <v>26.275786576055417</v>
      </c>
      <c r="G6">
        <f t="shared" si="6"/>
        <v>155.031526438577</v>
      </c>
      <c r="H6">
        <f t="shared" si="7"/>
        <v>27.575688454397355</v>
      </c>
      <c r="I6" t="str">
        <f t="shared" si="8"/>
        <v/>
      </c>
      <c r="J6">
        <f t="shared" si="0"/>
        <v>310.70009812165802</v>
      </c>
      <c r="K6">
        <f t="shared" si="9"/>
        <v>310.70009812165802</v>
      </c>
      <c r="L6" t="str">
        <f t="shared" si="1"/>
        <v/>
      </c>
      <c r="M6" t="str">
        <f t="shared" si="2"/>
        <v/>
      </c>
      <c r="N6" s="1" t="s">
        <v>15</v>
      </c>
      <c r="O6" s="5">
        <v>9.0003212296027826</v>
      </c>
      <c r="Q6" s="1" t="s">
        <v>46</v>
      </c>
      <c r="R6">
        <f>AVERAGE(M2:M150)</f>
        <v>3.262424104971581</v>
      </c>
      <c r="S6" s="23">
        <f>_xlfn.STDEV.P(M2:M150)</f>
        <v>2.6562458542088523</v>
      </c>
    </row>
    <row r="7" spans="1:25">
      <c r="A7">
        <f t="shared" si="3"/>
        <v>5</v>
      </c>
      <c r="B7" s="4">
        <v>43180</v>
      </c>
      <c r="C7" s="3">
        <v>173.25</v>
      </c>
      <c r="D7" s="21"/>
      <c r="E7">
        <f t="shared" si="4"/>
        <v>325.65918282739449</v>
      </c>
      <c r="F7">
        <f t="shared" si="5"/>
        <v>52.659516291129911</v>
      </c>
      <c r="G7">
        <f t="shared" si="6"/>
        <v>311.978855352815</v>
      </c>
      <c r="H7">
        <f t="shared" si="7"/>
        <v>55.49214354783004</v>
      </c>
      <c r="I7" t="str">
        <f t="shared" si="8"/>
        <v/>
      </c>
      <c r="J7">
        <f t="shared" si="0"/>
        <v>309.16737274329989</v>
      </c>
      <c r="K7">
        <f t="shared" si="9"/>
        <v>309.16737274329989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/>
      <c r="D8" s="21"/>
      <c r="E8">
        <f t="shared" si="4"/>
        <v>305.44447538368718</v>
      </c>
      <c r="F8">
        <f t="shared" si="5"/>
        <v>49.390771627735809</v>
      </c>
      <c r="G8">
        <f t="shared" si="6"/>
        <v>279.17205288257964</v>
      </c>
      <c r="H8">
        <f t="shared" si="7"/>
        <v>49.656748742099403</v>
      </c>
      <c r="I8" t="str">
        <f t="shared" si="8"/>
        <v/>
      </c>
      <c r="J8">
        <f t="shared" si="0"/>
        <v>311.73402288563642</v>
      </c>
      <c r="K8">
        <f t="shared" si="9"/>
        <v>311.73402288563642</v>
      </c>
      <c r="L8" t="str">
        <f t="shared" si="1"/>
        <v/>
      </c>
      <c r="M8" t="str">
        <f t="shared" si="2"/>
        <v/>
      </c>
      <c r="O8">
        <f>1.1*O3</f>
        <v>0.17787144037312314</v>
      </c>
    </row>
    <row r="9" spans="1:25">
      <c r="A9">
        <f t="shared" si="3"/>
        <v>7</v>
      </c>
      <c r="B9" s="4">
        <v>43182</v>
      </c>
      <c r="C9" s="3">
        <f>26+185.98</f>
        <v>211.98</v>
      </c>
      <c r="D9" s="21">
        <v>343</v>
      </c>
      <c r="E9">
        <f t="shared" si="4"/>
        <v>498.46455950915004</v>
      </c>
      <c r="F9">
        <f t="shared" si="5"/>
        <v>80.602371977133515</v>
      </c>
      <c r="G9">
        <f t="shared" si="6"/>
        <v>461.79511975398248</v>
      </c>
      <c r="H9">
        <f t="shared" si="7"/>
        <v>82.140185577945871</v>
      </c>
      <c r="I9">
        <f t="shared" si="8"/>
        <v>313.88994107100962</v>
      </c>
      <c r="J9">
        <f t="shared" ref="J9:J72" si="10">$O$2+F9-H9</f>
        <v>310.46218639918766</v>
      </c>
      <c r="K9">
        <f t="shared" si="9"/>
        <v>313.88994107100962</v>
      </c>
      <c r="L9">
        <f t="shared" si="1"/>
        <v>-29.110058928990384</v>
      </c>
      <c r="M9">
        <f t="shared" si="2"/>
        <v>8.4868976469359723</v>
      </c>
    </row>
    <row r="10" spans="1:25">
      <c r="A10">
        <f t="shared" si="3"/>
        <v>8</v>
      </c>
      <c r="B10" s="4">
        <v>43183</v>
      </c>
      <c r="C10" s="3"/>
      <c r="D10" s="21"/>
      <c r="E10">
        <f t="shared" si="4"/>
        <v>467.52326943389204</v>
      </c>
      <c r="F10">
        <f t="shared" si="5"/>
        <v>75.599124856507373</v>
      </c>
      <c r="G10">
        <f t="shared" si="6"/>
        <v>413.23406820978562</v>
      </c>
      <c r="H10">
        <f t="shared" si="7"/>
        <v>73.502559030862542</v>
      </c>
      <c r="I10" t="str">
        <f t="shared" si="8"/>
        <v/>
      </c>
      <c r="J10">
        <f t="shared" si="10"/>
        <v>314.09656582564486</v>
      </c>
      <c r="K10">
        <f t="shared" si="9"/>
        <v>314.09656582564486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21"/>
      <c r="E11">
        <f t="shared" si="4"/>
        <v>438.50260423207339</v>
      </c>
      <c r="F11">
        <f t="shared" si="5"/>
        <v>70.906445292840417</v>
      </c>
      <c r="G11">
        <f t="shared" si="6"/>
        <v>369.77955769688953</v>
      </c>
      <c r="H11">
        <f t="shared" si="7"/>
        <v>65.773240540815195</v>
      </c>
      <c r="I11" t="str">
        <f t="shared" si="8"/>
        <v/>
      </c>
      <c r="J11">
        <f t="shared" si="10"/>
        <v>317.13320475202522</v>
      </c>
      <c r="K11">
        <f t="shared" si="9"/>
        <v>317.13320475202522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167.35</v>
      </c>
      <c r="D12" s="21"/>
      <c r="E12">
        <f t="shared" si="4"/>
        <v>578.63334457264807</v>
      </c>
      <c r="F12">
        <f t="shared" si="5"/>
        <v>93.56576949732235</v>
      </c>
      <c r="G12">
        <f t="shared" si="6"/>
        <v>498.24459899296187</v>
      </c>
      <c r="H12">
        <f t="shared" si="7"/>
        <v>88.623508724592085</v>
      </c>
      <c r="I12" t="str">
        <f t="shared" si="8"/>
        <v/>
      </c>
      <c r="J12">
        <f t="shared" si="10"/>
        <v>316.94226077273026</v>
      </c>
      <c r="K12">
        <f t="shared" si="9"/>
        <v>316.94226077273026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21"/>
      <c r="E13">
        <f t="shared" si="4"/>
        <v>542.71572150377995</v>
      </c>
      <c r="F13">
        <f t="shared" si="5"/>
        <v>87.757842815469175</v>
      </c>
      <c r="G13">
        <f t="shared" si="6"/>
        <v>445.85062465602056</v>
      </c>
      <c r="H13">
        <f t="shared" si="7"/>
        <v>79.30411449302197</v>
      </c>
      <c r="I13" t="str">
        <f t="shared" si="8"/>
        <v/>
      </c>
      <c r="J13">
        <f t="shared" si="10"/>
        <v>320.4537283224472</v>
      </c>
      <c r="K13">
        <f t="shared" si="9"/>
        <v>320.4537283224472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142.22999999999999</v>
      </c>
      <c r="D14" s="21"/>
      <c r="E14">
        <f t="shared" si="4"/>
        <v>651.25762021933315</v>
      </c>
      <c r="F14">
        <f t="shared" si="5"/>
        <v>105.30920996580471</v>
      </c>
      <c r="G14">
        <f t="shared" si="6"/>
        <v>541.19625052823039</v>
      </c>
      <c r="H14">
        <f t="shared" si="7"/>
        <v>96.263382939516148</v>
      </c>
      <c r="I14" t="str">
        <f t="shared" si="8"/>
        <v/>
      </c>
      <c r="J14">
        <f t="shared" si="10"/>
        <v>321.04582702628858</v>
      </c>
      <c r="K14">
        <f t="shared" si="9"/>
        <v>321.04582702628858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21"/>
      <c r="E15">
        <f t="shared" si="4"/>
        <v>610.83197599545588</v>
      </c>
      <c r="F15">
        <f t="shared" si="5"/>
        <v>98.772330360247921</v>
      </c>
      <c r="G15">
        <f t="shared" si="6"/>
        <v>484.28560359149259</v>
      </c>
      <c r="H15">
        <f t="shared" si="7"/>
        <v>86.140601427154166</v>
      </c>
      <c r="I15" t="str">
        <f t="shared" si="8"/>
        <v/>
      </c>
      <c r="J15">
        <f t="shared" si="10"/>
        <v>324.63172893309377</v>
      </c>
      <c r="K15">
        <f t="shared" si="9"/>
        <v>324.63172893309377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28+173.75</f>
        <v>201.75</v>
      </c>
      <c r="D16" s="21">
        <v>356</v>
      </c>
      <c r="E16">
        <f t="shared" si="4"/>
        <v>774.66568085276879</v>
      </c>
      <c r="F16">
        <f t="shared" si="5"/>
        <v>125.2644549644619</v>
      </c>
      <c r="G16">
        <f t="shared" si="6"/>
        <v>635.10951721221761</v>
      </c>
      <c r="H16">
        <f t="shared" si="7"/>
        <v>112.96787552437375</v>
      </c>
      <c r="I16">
        <f t="shared" si="8"/>
        <v>327.55891317459179</v>
      </c>
      <c r="J16">
        <f t="shared" si="10"/>
        <v>324.29657944008812</v>
      </c>
      <c r="K16">
        <f t="shared" si="9"/>
        <v>327.55891317459179</v>
      </c>
      <c r="L16">
        <f t="shared" si="1"/>
        <v>-28.441086825408206</v>
      </c>
      <c r="M16">
        <f t="shared" si="2"/>
        <v>7.9890693329798328</v>
      </c>
    </row>
    <row r="17" spans="1:13">
      <c r="A17">
        <f t="shared" si="3"/>
        <v>15</v>
      </c>
      <c r="B17" s="4">
        <v>43190</v>
      </c>
      <c r="C17" s="3"/>
      <c r="D17" s="21"/>
      <c r="E17">
        <f t="shared" si="4"/>
        <v>726.57970345406306</v>
      </c>
      <c r="F17">
        <f t="shared" si="5"/>
        <v>117.48888945386442</v>
      </c>
      <c r="G17">
        <f t="shared" si="6"/>
        <v>568.32322025441727</v>
      </c>
      <c r="H17">
        <f t="shared" si="7"/>
        <v>101.08849743761516</v>
      </c>
      <c r="I17" t="str">
        <f t="shared" si="8"/>
        <v/>
      </c>
      <c r="J17">
        <f t="shared" si="10"/>
        <v>328.40039201624927</v>
      </c>
      <c r="K17">
        <f t="shared" si="9"/>
        <v>328.40039201624927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21"/>
      <c r="E18">
        <f t="shared" si="4"/>
        <v>681.47857652639345</v>
      </c>
      <c r="F18">
        <f t="shared" si="5"/>
        <v>110.19597817288657</v>
      </c>
      <c r="G18">
        <f t="shared" si="6"/>
        <v>508.55997891214952</v>
      </c>
      <c r="H18">
        <f t="shared" si="7"/>
        <v>90.458320710739727</v>
      </c>
      <c r="I18" t="str">
        <f t="shared" si="8"/>
        <v/>
      </c>
      <c r="J18">
        <f t="shared" si="10"/>
        <v>331.73765746214684</v>
      </c>
      <c r="K18">
        <f t="shared" si="9"/>
        <v>331.73765746214684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167.18</v>
      </c>
      <c r="D19" s="21"/>
      <c r="E19">
        <f t="shared" si="4"/>
        <v>806.3570208508188</v>
      </c>
      <c r="F19">
        <f t="shared" si="5"/>
        <v>130.38898613974146</v>
      </c>
      <c r="G19">
        <f t="shared" si="6"/>
        <v>622.26126878107402</v>
      </c>
      <c r="H19">
        <f t="shared" si="7"/>
        <v>110.68253844448448</v>
      </c>
      <c r="I19" t="str">
        <f t="shared" si="8"/>
        <v/>
      </c>
      <c r="J19">
        <f t="shared" si="10"/>
        <v>331.706447695257</v>
      </c>
      <c r="K19">
        <f t="shared" si="9"/>
        <v>331.706447695257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21"/>
      <c r="E20">
        <f t="shared" si="4"/>
        <v>756.30386058013744</v>
      </c>
      <c r="F20">
        <f t="shared" si="5"/>
        <v>122.29532458285703</v>
      </c>
      <c r="G20">
        <f t="shared" si="6"/>
        <v>556.82605681232633</v>
      </c>
      <c r="H20">
        <f t="shared" si="7"/>
        <v>99.043479856536266</v>
      </c>
      <c r="I20" t="str">
        <f t="shared" si="8"/>
        <v/>
      </c>
      <c r="J20">
        <f t="shared" si="10"/>
        <v>335.25184472632077</v>
      </c>
      <c r="K20">
        <f t="shared" si="9"/>
        <v>335.25184472632077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162.61500000000001</v>
      </c>
      <c r="D21" s="21"/>
      <c r="E21">
        <f t="shared" si="4"/>
        <v>871.97266011547242</v>
      </c>
      <c r="F21">
        <f t="shared" si="5"/>
        <v>140.99912092792982</v>
      </c>
      <c r="G21">
        <f t="shared" si="6"/>
        <v>660.88682423312412</v>
      </c>
      <c r="H21">
        <f t="shared" si="7"/>
        <v>117.55292350739478</v>
      </c>
      <c r="I21" t="str">
        <f t="shared" si="8"/>
        <v/>
      </c>
      <c r="J21">
        <f t="shared" si="10"/>
        <v>335.44619742053504</v>
      </c>
      <c r="K21">
        <f t="shared" si="9"/>
        <v>335.44619742053504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>
        <f>25+158.05</f>
        <v>183.05</v>
      </c>
      <c r="D22" s="21">
        <v>341</v>
      </c>
      <c r="E22">
        <f t="shared" si="4"/>
        <v>1000.8965271745569</v>
      </c>
      <c r="F22">
        <f t="shared" si="5"/>
        <v>161.84627904817748</v>
      </c>
      <c r="G22">
        <f t="shared" si="6"/>
        <v>774.43985953249512</v>
      </c>
      <c r="H22">
        <f t="shared" si="7"/>
        <v>137.7507709800974</v>
      </c>
      <c r="I22">
        <f t="shared" si="8"/>
        <v>339.05545944404486</v>
      </c>
      <c r="J22">
        <f t="shared" si="10"/>
        <v>336.09550806808011</v>
      </c>
      <c r="K22">
        <f t="shared" si="9"/>
        <v>339.05545944404486</v>
      </c>
      <c r="L22">
        <f t="shared" si="1"/>
        <v>-1.9445405559551432</v>
      </c>
      <c r="M22">
        <f t="shared" si="2"/>
        <v>0.57024649734754929</v>
      </c>
    </row>
    <row r="23" spans="1:13">
      <c r="A23">
        <f t="shared" si="3"/>
        <v>21</v>
      </c>
      <c r="B23" s="4">
        <v>43196</v>
      </c>
      <c r="C23" s="3"/>
      <c r="D23" s="21"/>
      <c r="E23">
        <f t="shared" si="4"/>
        <v>938.76767730582753</v>
      </c>
      <c r="F23">
        <f t="shared" si="5"/>
        <v>151.79996267101708</v>
      </c>
      <c r="G23">
        <f t="shared" si="6"/>
        <v>693.0019830199127</v>
      </c>
      <c r="H23">
        <f t="shared" si="7"/>
        <v>123.26529462127176</v>
      </c>
      <c r="I23" t="str">
        <f t="shared" si="8"/>
        <v/>
      </c>
      <c r="J23">
        <f t="shared" si="10"/>
        <v>340.53466804974528</v>
      </c>
      <c r="K23">
        <f t="shared" si="9"/>
        <v>340.53466804974528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4">
        <v>43197</v>
      </c>
      <c r="C24" s="3"/>
      <c r="D24" s="21"/>
      <c r="E24">
        <f t="shared" si="4"/>
        <v>880.49536393334063</v>
      </c>
      <c r="F24">
        <f t="shared" si="5"/>
        <v>142.37725329516414</v>
      </c>
      <c r="G24">
        <f t="shared" si="6"/>
        <v>620.1278802455289</v>
      </c>
      <c r="H24">
        <f t="shared" si="7"/>
        <v>110.30306944898514</v>
      </c>
      <c r="I24" t="str">
        <f t="shared" si="8"/>
        <v/>
      </c>
      <c r="J24">
        <f t="shared" si="10"/>
        <v>344.07418384617898</v>
      </c>
      <c r="K24">
        <f t="shared" si="9"/>
        <v>344.07418384617898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21"/>
      <c r="E25">
        <f t="shared" si="4"/>
        <v>825.84019949756032</v>
      </c>
      <c r="F25">
        <f t="shared" si="5"/>
        <v>133.53944163878037</v>
      </c>
      <c r="G25">
        <f t="shared" si="6"/>
        <v>554.91700930206878</v>
      </c>
      <c r="H25">
        <f t="shared" si="7"/>
        <v>98.703914733255601</v>
      </c>
      <c r="I25" t="str">
        <f t="shared" si="8"/>
        <v/>
      </c>
      <c r="J25">
        <f t="shared" si="10"/>
        <v>346.83552690552477</v>
      </c>
      <c r="K25">
        <f t="shared" si="9"/>
        <v>346.83552690552477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151.43</v>
      </c>
      <c r="D26" s="21"/>
      <c r="E26">
        <f t="shared" si="4"/>
        <v>926.00765599070564</v>
      </c>
      <c r="F26">
        <f t="shared" si="5"/>
        <v>149.73665051600574</v>
      </c>
      <c r="G26">
        <f t="shared" si="6"/>
        <v>647.99352668877202</v>
      </c>
      <c r="H26">
        <f t="shared" si="7"/>
        <v>115.25957347465958</v>
      </c>
      <c r="I26" t="str">
        <f t="shared" si="8"/>
        <v/>
      </c>
      <c r="J26">
        <f t="shared" si="10"/>
        <v>346.47707704134615</v>
      </c>
      <c r="K26">
        <f t="shared" si="9"/>
        <v>346.47707704134615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21"/>
      <c r="E27">
        <f t="shared" si="4"/>
        <v>868.52739796768321</v>
      </c>
      <c r="F27">
        <f t="shared" si="5"/>
        <v>140.44201752730231</v>
      </c>
      <c r="G27">
        <f t="shared" si="6"/>
        <v>579.85238421285487</v>
      </c>
      <c r="H27">
        <f t="shared" si="7"/>
        <v>103.1392069981864</v>
      </c>
      <c r="I27" t="str">
        <f t="shared" si="8"/>
        <v/>
      </c>
      <c r="J27">
        <f t="shared" si="10"/>
        <v>349.3028105291159</v>
      </c>
      <c r="K27">
        <f t="shared" si="9"/>
        <v>349.3028105291159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167.2</v>
      </c>
      <c r="D28" s="21"/>
      <c r="E28">
        <f t="shared" si="4"/>
        <v>981.81512347159878</v>
      </c>
      <c r="F28">
        <f t="shared" si="5"/>
        <v>158.76079108364456</v>
      </c>
      <c r="G28">
        <f t="shared" si="6"/>
        <v>686.07676902491835</v>
      </c>
      <c r="H28">
        <f t="shared" si="7"/>
        <v>122.03349649612296</v>
      </c>
      <c r="I28" t="str">
        <f t="shared" si="8"/>
        <v/>
      </c>
      <c r="J28">
        <f t="shared" si="10"/>
        <v>348.72729458752161</v>
      </c>
      <c r="K28">
        <f t="shared" si="9"/>
        <v>348.72729458752161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21"/>
      <c r="E29">
        <f t="shared" si="4"/>
        <v>920.87071738277962</v>
      </c>
      <c r="F29">
        <f t="shared" si="5"/>
        <v>148.90600081664201</v>
      </c>
      <c r="G29">
        <f t="shared" si="6"/>
        <v>613.93090191041915</v>
      </c>
      <c r="H29">
        <f t="shared" si="7"/>
        <v>109.20080368502558</v>
      </c>
      <c r="I29" t="str">
        <f t="shared" si="8"/>
        <v/>
      </c>
      <c r="J29">
        <f t="shared" si="10"/>
        <v>351.70519713161644</v>
      </c>
      <c r="K29">
        <f t="shared" si="9"/>
        <v>351.70519713161644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33+172.5</f>
        <v>205.5</v>
      </c>
      <c r="D30" s="21">
        <v>360</v>
      </c>
      <c r="E30">
        <f t="shared" si="4"/>
        <v>1069.209325575087</v>
      </c>
      <c r="F30">
        <f t="shared" si="5"/>
        <v>172.89254800037844</v>
      </c>
      <c r="G30">
        <f t="shared" si="6"/>
        <v>754.87168745157032</v>
      </c>
      <c r="H30">
        <f t="shared" si="7"/>
        <v>134.27015107444606</v>
      </c>
      <c r="I30">
        <f t="shared" si="8"/>
        <v>353.94536883393982</v>
      </c>
      <c r="J30">
        <f t="shared" si="10"/>
        <v>350.62239692593238</v>
      </c>
      <c r="K30">
        <f t="shared" si="9"/>
        <v>353.94536883393982</v>
      </c>
      <c r="L30">
        <f t="shared" si="1"/>
        <v>-6.0546311660601759</v>
      </c>
      <c r="M30">
        <f t="shared" si="2"/>
        <v>1.681841990572271</v>
      </c>
    </row>
    <row r="31" spans="1:13">
      <c r="A31">
        <f t="shared" si="3"/>
        <v>29</v>
      </c>
      <c r="B31" s="4">
        <v>43204</v>
      </c>
      <c r="C31" s="3"/>
      <c r="D31" s="21"/>
      <c r="E31">
        <f t="shared" si="4"/>
        <v>1002.8400817388409</v>
      </c>
      <c r="F31">
        <f t="shared" si="5"/>
        <v>162.16055436617106</v>
      </c>
      <c r="G31">
        <f t="shared" si="6"/>
        <v>675.49154384347105</v>
      </c>
      <c r="H31">
        <f t="shared" si="7"/>
        <v>120.15068673136921</v>
      </c>
      <c r="I31" t="str">
        <f t="shared" si="8"/>
        <v/>
      </c>
      <c r="J31">
        <f t="shared" si="10"/>
        <v>354.00986763480182</v>
      </c>
      <c r="K31">
        <f t="shared" si="9"/>
        <v>354.00986763480182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21"/>
      <c r="E32">
        <f t="shared" si="4"/>
        <v>940.59058921978988</v>
      </c>
      <c r="F32">
        <f t="shared" si="5"/>
        <v>152.09472991448055</v>
      </c>
      <c r="G32">
        <f t="shared" si="6"/>
        <v>604.45878867765816</v>
      </c>
      <c r="H32">
        <f t="shared" si="7"/>
        <v>107.51598480004299</v>
      </c>
      <c r="I32" t="str">
        <f t="shared" si="8"/>
        <v/>
      </c>
      <c r="J32">
        <f t="shared" si="10"/>
        <v>356.5787451144376</v>
      </c>
      <c r="K32">
        <f t="shared" si="9"/>
        <v>356.5787451144376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181.53</v>
      </c>
      <c r="D33" s="21"/>
      <c r="E33">
        <f t="shared" si="4"/>
        <v>1063.7351218722902</v>
      </c>
      <c r="F33">
        <f t="shared" si="5"/>
        <v>172.00736209354903</v>
      </c>
      <c r="G33">
        <f t="shared" si="6"/>
        <v>722.4256345045344</v>
      </c>
      <c r="H33">
        <f t="shared" si="7"/>
        <v>128.49892332357419</v>
      </c>
      <c r="I33" t="str">
        <f t="shared" si="8"/>
        <v/>
      </c>
      <c r="J33">
        <f t="shared" si="10"/>
        <v>355.50843876997487</v>
      </c>
      <c r="K33">
        <f t="shared" si="9"/>
        <v>355.50843876997487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21"/>
      <c r="E34">
        <f t="shared" si="4"/>
        <v>997.70567937491182</v>
      </c>
      <c r="F34">
        <f t="shared" si="5"/>
        <v>161.33031478078266</v>
      </c>
      <c r="G34">
        <f t="shared" si="6"/>
        <v>646.45742485192204</v>
      </c>
      <c r="H34">
        <f t="shared" si="7"/>
        <v>114.98634475363562</v>
      </c>
      <c r="I34" t="str">
        <f t="shared" si="8"/>
        <v/>
      </c>
      <c r="J34">
        <f t="shared" si="10"/>
        <v>358.34397002714707</v>
      </c>
      <c r="K34">
        <f t="shared" si="9"/>
        <v>358.34397002714707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159.16999999999999</v>
      </c>
      <c r="D35" s="21"/>
      <c r="E35">
        <f t="shared" si="4"/>
        <v>1094.9448956384106</v>
      </c>
      <c r="F35">
        <f t="shared" si="5"/>
        <v>177.05402337854824</v>
      </c>
      <c r="G35">
        <f t="shared" si="6"/>
        <v>737.6478144435506</v>
      </c>
      <c r="H35">
        <f t="shared" si="7"/>
        <v>131.20651513562666</v>
      </c>
      <c r="I35" t="str">
        <f t="shared" si="8"/>
        <v/>
      </c>
      <c r="J35">
        <f t="shared" si="10"/>
        <v>357.84750824292155</v>
      </c>
      <c r="K35">
        <f t="shared" si="9"/>
        <v>357.84750824292155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21"/>
      <c r="E36">
        <f t="shared" si="4"/>
        <v>1026.9781626258718</v>
      </c>
      <c r="F36">
        <f t="shared" si="5"/>
        <v>166.06371365273392</v>
      </c>
      <c r="G36">
        <f t="shared" si="6"/>
        <v>660.07888396689088</v>
      </c>
      <c r="H36">
        <f t="shared" si="7"/>
        <v>117.40921396919167</v>
      </c>
      <c r="I36" t="str">
        <f t="shared" si="8"/>
        <v/>
      </c>
      <c r="J36">
        <f t="shared" si="10"/>
        <v>360.65449968354221</v>
      </c>
      <c r="K36">
        <f t="shared" si="9"/>
        <v>360.65449968354221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29+157.58</f>
        <v>186.58</v>
      </c>
      <c r="D37" s="21">
        <v>358</v>
      </c>
      <c r="E37">
        <f t="shared" si="4"/>
        <v>1149.8103421949604</v>
      </c>
      <c r="F37">
        <f t="shared" si="5"/>
        <v>185.92583792921019</v>
      </c>
      <c r="G37">
        <f t="shared" si="6"/>
        <v>777.24687994954945</v>
      </c>
      <c r="H37">
        <f t="shared" si="7"/>
        <v>138.25005988141959</v>
      </c>
      <c r="I37">
        <f t="shared" si="8"/>
        <v>362.69281015774692</v>
      </c>
      <c r="J37">
        <f t="shared" si="10"/>
        <v>359.67577804779057</v>
      </c>
      <c r="K37">
        <f t="shared" si="9"/>
        <v>362.69281015774692</v>
      </c>
      <c r="L37">
        <f t="shared" si="1"/>
        <v>4.6928101577469192</v>
      </c>
      <c r="M37">
        <f t="shared" si="2"/>
        <v>1.3108408261862903</v>
      </c>
    </row>
    <row r="38" spans="1:13">
      <c r="A38">
        <f t="shared" si="3"/>
        <v>36</v>
      </c>
      <c r="B38" s="4">
        <v>43211</v>
      </c>
      <c r="C38" s="3"/>
      <c r="D38" s="21"/>
      <c r="E38">
        <f t="shared" si="4"/>
        <v>1078.4379353694499</v>
      </c>
      <c r="F38">
        <f t="shared" si="5"/>
        <v>174.38482628834646</v>
      </c>
      <c r="G38">
        <f t="shared" si="6"/>
        <v>695.51382521327594</v>
      </c>
      <c r="H38">
        <f t="shared" si="7"/>
        <v>123.71207973241648</v>
      </c>
      <c r="I38" t="str">
        <f t="shared" si="8"/>
        <v/>
      </c>
      <c r="J38">
        <f t="shared" si="10"/>
        <v>362.67274655592996</v>
      </c>
      <c r="K38">
        <f t="shared" si="9"/>
        <v>362.67274655592996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21"/>
      <c r="E39">
        <f t="shared" si="4"/>
        <v>1011.4958421957907</v>
      </c>
      <c r="F39">
        <f t="shared" si="5"/>
        <v>163.56020216617321</v>
      </c>
      <c r="G39">
        <f t="shared" si="6"/>
        <v>622.375584311387</v>
      </c>
      <c r="H39">
        <f t="shared" si="7"/>
        <v>110.70287191808063</v>
      </c>
      <c r="I39" t="str">
        <f t="shared" si="8"/>
        <v/>
      </c>
      <c r="J39">
        <f t="shared" si="10"/>
        <v>364.85733024809258</v>
      </c>
      <c r="K39">
        <f t="shared" si="9"/>
        <v>364.85733024809258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/>
      <c r="D40" s="21"/>
      <c r="E40">
        <f t="shared" si="4"/>
        <v>948.70905893056465</v>
      </c>
      <c r="F40">
        <f t="shared" si="5"/>
        <v>153.40749709728152</v>
      </c>
      <c r="G40">
        <f t="shared" si="6"/>
        <v>556.92835124903661</v>
      </c>
      <c r="H40">
        <f t="shared" si="7"/>
        <v>99.061675120313524</v>
      </c>
      <c r="I40" t="str">
        <f t="shared" si="8"/>
        <v/>
      </c>
      <c r="J40">
        <f t="shared" si="10"/>
        <v>366.34582197696801</v>
      </c>
      <c r="K40">
        <f t="shared" si="9"/>
        <v>366.34582197696801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>
        <v>166.35</v>
      </c>
      <c r="D41" s="21"/>
      <c r="E41">
        <f t="shared" si="4"/>
        <v>1056.1696521925981</v>
      </c>
      <c r="F41">
        <f t="shared" si="5"/>
        <v>170.78401573988899</v>
      </c>
      <c r="G41">
        <f t="shared" si="6"/>
        <v>664.71336167998913</v>
      </c>
      <c r="H41">
        <f t="shared" si="7"/>
        <v>118.23355542090201</v>
      </c>
      <c r="I41" t="str">
        <f t="shared" si="8"/>
        <v/>
      </c>
      <c r="J41">
        <f t="shared" si="10"/>
        <v>364.55046031898701</v>
      </c>
      <c r="K41">
        <f t="shared" si="9"/>
        <v>364.55046031898701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166.17</v>
      </c>
      <c r="D42" s="21"/>
      <c r="E42">
        <f t="shared" si="4"/>
        <v>1156.779822604401</v>
      </c>
      <c r="F42">
        <f t="shared" si="5"/>
        <v>187.05281203746424</v>
      </c>
      <c r="G42">
        <f t="shared" si="6"/>
        <v>760.98400926618535</v>
      </c>
      <c r="H42">
        <f t="shared" si="7"/>
        <v>135.35735885704906</v>
      </c>
      <c r="I42" t="str">
        <f t="shared" si="8"/>
        <v/>
      </c>
      <c r="J42">
        <f t="shared" si="10"/>
        <v>363.6954531804152</v>
      </c>
      <c r="K42">
        <f t="shared" si="9"/>
        <v>363.6954531804152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21"/>
      <c r="E43">
        <f t="shared" si="4"/>
        <v>1084.9747978306161</v>
      </c>
      <c r="F43">
        <f t="shared" si="5"/>
        <v>175.4418455078816</v>
      </c>
      <c r="G43">
        <f t="shared" si="6"/>
        <v>680.96111141059123</v>
      </c>
      <c r="H43">
        <f t="shared" si="7"/>
        <v>121.12356685888921</v>
      </c>
      <c r="I43" t="str">
        <f t="shared" si="8"/>
        <v/>
      </c>
      <c r="J43">
        <f t="shared" si="10"/>
        <v>366.31827864899236</v>
      </c>
      <c r="K43">
        <f t="shared" si="9"/>
        <v>366.31827864899236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23+146.92</f>
        <v>169.92</v>
      </c>
      <c r="D44" s="21">
        <v>354</v>
      </c>
      <c r="E44">
        <f t="shared" si="4"/>
        <v>1187.5469406889185</v>
      </c>
      <c r="F44">
        <f t="shared" si="5"/>
        <v>192.0278953191216</v>
      </c>
      <c r="G44">
        <f t="shared" si="6"/>
        <v>779.27319219217225</v>
      </c>
      <c r="H44">
        <f t="shared" si="7"/>
        <v>138.61048305725691</v>
      </c>
      <c r="I44">
        <f t="shared" si="8"/>
        <v>368.16504917966824</v>
      </c>
      <c r="J44">
        <f t="shared" si="10"/>
        <v>365.41741226186468</v>
      </c>
      <c r="K44">
        <f t="shared" si="9"/>
        <v>368.16504917966824</v>
      </c>
      <c r="L44">
        <f t="shared" si="1"/>
        <v>14.165049179668245</v>
      </c>
      <c r="M44">
        <f t="shared" si="2"/>
        <v>4.0014263219401816</v>
      </c>
    </row>
    <row r="45" spans="1:13">
      <c r="A45">
        <f t="shared" si="3"/>
        <v>43</v>
      </c>
      <c r="B45" s="4">
        <v>43218</v>
      </c>
      <c r="C45" s="3"/>
      <c r="D45" s="21"/>
      <c r="E45">
        <f t="shared" si="4"/>
        <v>1113.832102454433</v>
      </c>
      <c r="F45">
        <f t="shared" si="5"/>
        <v>180.10810945217639</v>
      </c>
      <c r="G45">
        <f t="shared" si="6"/>
        <v>697.32705626675352</v>
      </c>
      <c r="H45">
        <f t="shared" si="7"/>
        <v>124.03460183985601</v>
      </c>
      <c r="I45" t="str">
        <f t="shared" si="8"/>
        <v/>
      </c>
      <c r="J45">
        <f t="shared" si="10"/>
        <v>368.07350761232038</v>
      </c>
      <c r="K45">
        <f t="shared" si="9"/>
        <v>368.07350761232038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21"/>
      <c r="E46">
        <f t="shared" si="4"/>
        <v>1044.6929800841003</v>
      </c>
      <c r="F46">
        <f t="shared" si="5"/>
        <v>168.92822283204487</v>
      </c>
      <c r="G46">
        <f t="shared" si="6"/>
        <v>623.99814118299719</v>
      </c>
      <c r="H46">
        <f t="shared" si="7"/>
        <v>110.99147852487161</v>
      </c>
      <c r="I46" t="str">
        <f t="shared" si="8"/>
        <v/>
      </c>
      <c r="J46">
        <f t="shared" si="10"/>
        <v>369.93674430717329</v>
      </c>
      <c r="K46">
        <f t="shared" si="9"/>
        <v>369.93674430717329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171.85</v>
      </c>
      <c r="D47" s="21"/>
      <c r="E47">
        <f t="shared" si="4"/>
        <v>1151.6955442539618</v>
      </c>
      <c r="F47">
        <f t="shared" si="5"/>
        <v>186.23067757069106</v>
      </c>
      <c r="G47">
        <f t="shared" si="6"/>
        <v>730.23028468937798</v>
      </c>
      <c r="H47">
        <f t="shared" si="7"/>
        <v>129.88714807331934</v>
      </c>
      <c r="I47" t="str">
        <f t="shared" si="8"/>
        <v/>
      </c>
      <c r="J47">
        <f t="shared" si="10"/>
        <v>368.34352949737172</v>
      </c>
      <c r="K47">
        <f t="shared" si="9"/>
        <v>368.34352949737172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21"/>
      <c r="E48">
        <f t="shared" si="4"/>
        <v>1080.2061169048347</v>
      </c>
      <c r="F48">
        <f t="shared" si="5"/>
        <v>174.67074355792835</v>
      </c>
      <c r="G48">
        <f t="shared" si="6"/>
        <v>653.44136038713361</v>
      </c>
      <c r="H48">
        <f t="shared" si="7"/>
        <v>116.22858776658107</v>
      </c>
      <c r="I48" t="str">
        <f t="shared" si="8"/>
        <v/>
      </c>
      <c r="J48">
        <f t="shared" si="10"/>
        <v>370.44215579134726</v>
      </c>
      <c r="K48">
        <f t="shared" si="9"/>
        <v>370.44215579134726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147.05000000000001</v>
      </c>
      <c r="D49" s="21"/>
      <c r="E49">
        <f t="shared" si="4"/>
        <v>1160.2042670458738</v>
      </c>
      <c r="F49">
        <f t="shared" si="5"/>
        <v>187.60654918772107</v>
      </c>
      <c r="G49">
        <f t="shared" si="6"/>
        <v>731.77733932997194</v>
      </c>
      <c r="H49">
        <f t="shared" si="7"/>
        <v>130.1623249858543</v>
      </c>
      <c r="I49" t="str">
        <f t="shared" si="8"/>
        <v/>
      </c>
      <c r="J49">
        <f t="shared" si="10"/>
        <v>369.44422420186675</v>
      </c>
      <c r="K49">
        <f t="shared" si="9"/>
        <v>369.44422420186675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21"/>
      <c r="E50">
        <f t="shared" si="4"/>
        <v>1088.1866760488963</v>
      </c>
      <c r="F50">
        <f t="shared" si="5"/>
        <v>175.96121042150756</v>
      </c>
      <c r="G50">
        <f t="shared" si="6"/>
        <v>654.82573119472477</v>
      </c>
      <c r="H50">
        <f t="shared" si="7"/>
        <v>116.47482786349852</v>
      </c>
      <c r="I50" t="str">
        <f t="shared" si="8"/>
        <v/>
      </c>
      <c r="J50">
        <f t="shared" si="10"/>
        <v>371.48638255800904</v>
      </c>
      <c r="K50">
        <f t="shared" si="9"/>
        <v>371.48638255800904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22+165.98</f>
        <v>187.98</v>
      </c>
      <c r="D51" s="21">
        <v>364</v>
      </c>
      <c r="E51">
        <f t="shared" si="4"/>
        <v>1208.6194473495975</v>
      </c>
      <c r="F51">
        <f t="shared" si="5"/>
        <v>195.43534723912813</v>
      </c>
      <c r="G51">
        <f t="shared" si="6"/>
        <v>773.94613367027694</v>
      </c>
      <c r="H51">
        <f t="shared" si="7"/>
        <v>137.66295122581147</v>
      </c>
      <c r="I51">
        <f t="shared" si="8"/>
        <v>372.81206637471439</v>
      </c>
      <c r="J51">
        <f t="shared" si="10"/>
        <v>369.77239601331667</v>
      </c>
      <c r="K51">
        <f t="shared" si="9"/>
        <v>372.81206637471439</v>
      </c>
      <c r="L51">
        <f t="shared" si="1"/>
        <v>8.8120663747143908</v>
      </c>
      <c r="M51">
        <f t="shared" si="2"/>
        <v>2.4208973556907667</v>
      </c>
    </row>
    <row r="52" spans="1:13">
      <c r="A52">
        <f t="shared" si="3"/>
        <v>50</v>
      </c>
      <c r="B52" s="4">
        <v>43225</v>
      </c>
      <c r="C52" s="3"/>
      <c r="D52" s="21"/>
      <c r="E52">
        <f t="shared" si="4"/>
        <v>1133.5965712039656</v>
      </c>
      <c r="F52">
        <f t="shared" si="5"/>
        <v>183.30404992916635</v>
      </c>
      <c r="G52">
        <f t="shared" si="6"/>
        <v>692.56017595462038</v>
      </c>
      <c r="H52">
        <f t="shared" si="7"/>
        <v>123.18670974070375</v>
      </c>
      <c r="I52" t="str">
        <f t="shared" si="8"/>
        <v/>
      </c>
      <c r="J52">
        <f t="shared" si="10"/>
        <v>372.11734018846261</v>
      </c>
      <c r="K52">
        <f t="shared" si="9"/>
        <v>372.11734018846261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21"/>
      <c r="E53">
        <f t="shared" si="4"/>
        <v>1063.2306050207751</v>
      </c>
      <c r="F53">
        <f t="shared" si="5"/>
        <v>171.92578105802949</v>
      </c>
      <c r="G53">
        <f t="shared" si="6"/>
        <v>619.73253234524827</v>
      </c>
      <c r="H53">
        <f t="shared" si="7"/>
        <v>110.2327483292769</v>
      </c>
      <c r="I53" t="str">
        <f t="shared" si="8"/>
        <v/>
      </c>
      <c r="J53">
        <f t="shared" si="10"/>
        <v>373.6930327287526</v>
      </c>
      <c r="K53">
        <f t="shared" si="9"/>
        <v>373.6930327287526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167.35</v>
      </c>
      <c r="D54" s="21"/>
      <c r="E54">
        <f t="shared" si="4"/>
        <v>1164.5824794986015</v>
      </c>
      <c r="F54">
        <f t="shared" si="5"/>
        <v>188.31451187429036</v>
      </c>
      <c r="G54">
        <f t="shared" si="6"/>
        <v>721.91323505413357</v>
      </c>
      <c r="H54">
        <f t="shared" si="7"/>
        <v>128.40778207035265</v>
      </c>
      <c r="I54" t="str">
        <f t="shared" si="8"/>
        <v/>
      </c>
      <c r="J54">
        <f t="shared" si="10"/>
        <v>371.90672980393771</v>
      </c>
      <c r="K54">
        <f t="shared" si="9"/>
        <v>371.90672980393771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21"/>
      <c r="E55">
        <f t="shared" si="4"/>
        <v>1092.2931188463363</v>
      </c>
      <c r="F55">
        <f t="shared" si="5"/>
        <v>176.62522759895344</v>
      </c>
      <c r="G55">
        <f t="shared" si="6"/>
        <v>645.99890785947218</v>
      </c>
      <c r="H55">
        <f t="shared" si="7"/>
        <v>114.9047876534425</v>
      </c>
      <c r="I55" t="str">
        <f t="shared" si="8"/>
        <v/>
      </c>
      <c r="J55">
        <f t="shared" si="10"/>
        <v>373.72043994551092</v>
      </c>
      <c r="K55">
        <f t="shared" si="9"/>
        <v>373.72043994551092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165.4</v>
      </c>
      <c r="D56" s="21"/>
      <c r="E56">
        <f t="shared" si="4"/>
        <v>1189.8909901037966</v>
      </c>
      <c r="F56">
        <f t="shared" si="5"/>
        <v>192.40693117887628</v>
      </c>
      <c r="G56">
        <f t="shared" si="6"/>
        <v>743.46751378417093</v>
      </c>
      <c r="H56">
        <f t="shared" si="7"/>
        <v>132.24167372305624</v>
      </c>
      <c r="I56" t="str">
        <f t="shared" si="8"/>
        <v/>
      </c>
      <c r="J56">
        <f t="shared" si="10"/>
        <v>372.16525745582004</v>
      </c>
      <c r="K56">
        <f t="shared" si="9"/>
        <v>372.16525745582004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21"/>
      <c r="E57">
        <f t="shared" si="4"/>
        <v>1116.0306492222064</v>
      </c>
      <c r="F57">
        <f t="shared" si="5"/>
        <v>180.46361734336872</v>
      </c>
      <c r="G57">
        <f t="shared" si="6"/>
        <v>665.28660040088778</v>
      </c>
      <c r="H57">
        <f t="shared" si="7"/>
        <v>118.33551824575854</v>
      </c>
      <c r="I57" t="str">
        <f t="shared" si="8"/>
        <v/>
      </c>
      <c r="J57">
        <f t="shared" si="10"/>
        <v>374.12809909761017</v>
      </c>
      <c r="K57">
        <f t="shared" si="9"/>
        <v>374.12809909761017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21+173.2</f>
        <v>194.2</v>
      </c>
      <c r="D58" s="21">
        <v>371</v>
      </c>
      <c r="E58">
        <f t="shared" si="4"/>
        <v>1240.955056019619</v>
      </c>
      <c r="F58">
        <f t="shared" si="5"/>
        <v>200.66405750229029</v>
      </c>
      <c r="G58">
        <f t="shared" si="6"/>
        <v>789.52696784577915</v>
      </c>
      <c r="H58">
        <f t="shared" si="7"/>
        <v>140.43433740095503</v>
      </c>
      <c r="I58">
        <f t="shared" si="8"/>
        <v>375.36996897985125</v>
      </c>
      <c r="J58">
        <f t="shared" si="10"/>
        <v>372.2297201013352</v>
      </c>
      <c r="K58">
        <f t="shared" si="9"/>
        <v>375.36996897985125</v>
      </c>
      <c r="L58">
        <f t="shared" si="1"/>
        <v>4.3699689798512509</v>
      </c>
      <c r="M58">
        <f t="shared" si="2"/>
        <v>1.1778892128979113</v>
      </c>
    </row>
    <row r="59" spans="1:13">
      <c r="A59">
        <f t="shared" si="3"/>
        <v>57</v>
      </c>
      <c r="B59" s="4">
        <v>43232</v>
      </c>
      <c r="C59" s="3"/>
      <c r="D59" s="21"/>
      <c r="E59">
        <f t="shared" si="4"/>
        <v>1163.9250051841668</v>
      </c>
      <c r="F59">
        <f t="shared" si="5"/>
        <v>188.2081974167296</v>
      </c>
      <c r="G59">
        <f t="shared" si="6"/>
        <v>706.50257425427094</v>
      </c>
      <c r="H59">
        <f t="shared" si="7"/>
        <v>125.66666488692756</v>
      </c>
      <c r="I59" t="str">
        <f t="shared" si="8"/>
        <v/>
      </c>
      <c r="J59">
        <f t="shared" si="10"/>
        <v>374.54153252980205</v>
      </c>
      <c r="K59">
        <f t="shared" si="9"/>
        <v>374.54153252980205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21"/>
      <c r="E60">
        <f t="shared" si="4"/>
        <v>1091.6764560662261</v>
      </c>
      <c r="F60">
        <f t="shared" si="5"/>
        <v>176.52551241993282</v>
      </c>
      <c r="G60">
        <f t="shared" si="6"/>
        <v>632.20878799090167</v>
      </c>
      <c r="H60">
        <f t="shared" si="7"/>
        <v>112.45191849850221</v>
      </c>
      <c r="I60" t="str">
        <f t="shared" si="8"/>
        <v/>
      </c>
      <c r="J60">
        <f t="shared" si="10"/>
        <v>376.07359392143064</v>
      </c>
      <c r="K60">
        <f t="shared" si="9"/>
        <v>376.07359392143064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21"/>
      <c r="E61">
        <f t="shared" si="4"/>
        <v>1023.9126055554965</v>
      </c>
      <c r="F61">
        <f t="shared" si="5"/>
        <v>165.56800906032149</v>
      </c>
      <c r="G61">
        <f t="shared" si="6"/>
        <v>565.72752340613101</v>
      </c>
      <c r="H61">
        <f t="shared" si="7"/>
        <v>100.62679697413709</v>
      </c>
      <c r="I61" t="str">
        <f t="shared" si="8"/>
        <v/>
      </c>
      <c r="J61">
        <f t="shared" si="10"/>
        <v>376.94121208618441</v>
      </c>
      <c r="K61">
        <f t="shared" si="9"/>
        <v>376.94121208618441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21"/>
      <c r="E62">
        <f t="shared" si="4"/>
        <v>960.35507406037266</v>
      </c>
      <c r="F62">
        <f t="shared" si="5"/>
        <v>155.29067299341438</v>
      </c>
      <c r="G62">
        <f t="shared" si="6"/>
        <v>506.23723810659902</v>
      </c>
      <c r="H62">
        <f t="shared" si="7"/>
        <v>90.045171345023107</v>
      </c>
      <c r="I62" t="str">
        <f t="shared" si="8"/>
        <v/>
      </c>
      <c r="J62">
        <f t="shared" si="10"/>
        <v>377.24550164839127</v>
      </c>
      <c r="K62">
        <f t="shared" si="9"/>
        <v>377.24550164839127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21"/>
      <c r="E63">
        <f t="shared" si="4"/>
        <v>900.74276190119213</v>
      </c>
      <c r="F63">
        <f t="shared" si="5"/>
        <v>145.6512840591183</v>
      </c>
      <c r="G63">
        <f t="shared" si="6"/>
        <v>453.00278074294607</v>
      </c>
      <c r="H63">
        <f t="shared" si="7"/>
        <v>80.576279145986419</v>
      </c>
      <c r="I63" t="str">
        <f t="shared" si="8"/>
        <v/>
      </c>
      <c r="J63">
        <f t="shared" si="10"/>
        <v>377.07500491313192</v>
      </c>
      <c r="K63">
        <f t="shared" si="9"/>
        <v>377.07500491313192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21"/>
      <c r="E64">
        <f t="shared" si="4"/>
        <v>844.83077669081274</v>
      </c>
      <c r="F64">
        <f t="shared" si="5"/>
        <v>136.61024283776291</v>
      </c>
      <c r="G64">
        <f t="shared" si="6"/>
        <v>405.36630637517425</v>
      </c>
      <c r="H64">
        <f t="shared" si="7"/>
        <v>72.103108517997995</v>
      </c>
      <c r="I64" t="str">
        <f t="shared" si="8"/>
        <v/>
      </c>
      <c r="J64">
        <f t="shared" si="10"/>
        <v>376.50713431976493</v>
      </c>
      <c r="K64">
        <f t="shared" si="9"/>
        <v>376.50713431976493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26</v>
      </c>
      <c r="D65" s="21">
        <v>379</v>
      </c>
      <c r="E65">
        <f t="shared" si="4"/>
        <v>818.38942729610994</v>
      </c>
      <c r="F65">
        <f t="shared" si="5"/>
        <v>132.33464201754038</v>
      </c>
      <c r="G65">
        <f t="shared" si="6"/>
        <v>388.73914715215659</v>
      </c>
      <c r="H65">
        <f t="shared" si="7"/>
        <v>69.1456109486423</v>
      </c>
      <c r="I65">
        <f t="shared" si="8"/>
        <v>375.60945573852433</v>
      </c>
      <c r="J65">
        <f t="shared" si="10"/>
        <v>375.18903106889809</v>
      </c>
      <c r="K65">
        <f t="shared" si="9"/>
        <v>375.60945573852433</v>
      </c>
      <c r="L65">
        <f t="shared" si="1"/>
        <v>-3.390544261475668</v>
      </c>
      <c r="M65">
        <f t="shared" si="2"/>
        <v>0.89460270751336879</v>
      </c>
    </row>
    <row r="66" spans="1:13">
      <c r="A66">
        <f t="shared" si="3"/>
        <v>64</v>
      </c>
      <c r="B66" s="4">
        <v>43239</v>
      </c>
      <c r="C66" s="3"/>
      <c r="D66" s="21"/>
      <c r="E66">
        <f t="shared" si="4"/>
        <v>767.58937705898086</v>
      </c>
      <c r="F66">
        <f t="shared" si="5"/>
        <v>124.12020737508112</v>
      </c>
      <c r="G66">
        <f t="shared" si="6"/>
        <v>347.86045234879907</v>
      </c>
      <c r="H66">
        <f t="shared" si="7"/>
        <v>61.874456634320332</v>
      </c>
      <c r="I66" t="str">
        <f t="shared" si="8"/>
        <v/>
      </c>
      <c r="J66">
        <f t="shared" si="10"/>
        <v>374.2457507407608</v>
      </c>
      <c r="K66">
        <f t="shared" si="9"/>
        <v>374.2457507407608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21"/>
      <c r="E67">
        <f t="shared" si="4"/>
        <v>719.94264847780369</v>
      </c>
      <c r="F67">
        <f t="shared" si="5"/>
        <v>116.41566897344364</v>
      </c>
      <c r="G67">
        <f t="shared" si="6"/>
        <v>311.28044395525654</v>
      </c>
      <c r="H67">
        <f t="shared" si="7"/>
        <v>55.367916072590006</v>
      </c>
      <c r="I67" t="str">
        <f t="shared" si="8"/>
        <v/>
      </c>
      <c r="J67">
        <f t="shared" si="10"/>
        <v>373.04775290085365</v>
      </c>
      <c r="K67">
        <f t="shared" si="9"/>
        <v>373.04775290085365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21"/>
      <c r="E68">
        <f t="shared" ref="E68:E120" si="14">(E67*EXP(-1/$O$5)+C68)</f>
        <v>675.25350478815619</v>
      </c>
      <c r="F68">
        <f t="shared" ref="F68:F131" si="15">E68*$O$3</f>
        <v>109.18937592151721</v>
      </c>
      <c r="G68">
        <f t="shared" ref="G68:G120" si="16">(G67*EXP(-1/$O$6)+C68)</f>
        <v>278.54708442632807</v>
      </c>
      <c r="H68">
        <f t="shared" ref="H68:H131" si="17">G68*$O$4</f>
        <v>49.545584672188454</v>
      </c>
      <c r="I68" t="str">
        <f t="shared" ref="I68:I120" si="18">IF(ISBLANK(D68),"",($O$2+((E67*EXP(-1/$O$5))*$O$3)-((G67*EXP(-1/$O$6))*$O$4)))</f>
        <v/>
      </c>
      <c r="J68">
        <f t="shared" si="10"/>
        <v>371.64379124932879</v>
      </c>
      <c r="K68">
        <f t="shared" ref="K68:K120" si="19">IF(I68="",J68,I68)</f>
        <v>371.64379124932879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21"/>
      <c r="E69">
        <f t="shared" si="14"/>
        <v>633.33835923285528</v>
      </c>
      <c r="F69">
        <f t="shared" si="15"/>
        <v>102.41164200027131</v>
      </c>
      <c r="G69">
        <f t="shared" si="16"/>
        <v>249.25587118977671</v>
      </c>
      <c r="H69">
        <f t="shared" si="17"/>
        <v>44.335512958274968</v>
      </c>
      <c r="I69" t="str">
        <f t="shared" si="18"/>
        <v/>
      </c>
      <c r="J69">
        <f t="shared" si="10"/>
        <v>370.0761290419963</v>
      </c>
      <c r="K69">
        <f t="shared" si="19"/>
        <v>370.0761290419963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21"/>
      <c r="E70">
        <f t="shared" si="14"/>
        <v>594.0250208721327</v>
      </c>
      <c r="F70">
        <f t="shared" si="15"/>
        <v>96.054623709273429</v>
      </c>
      <c r="G70">
        <f t="shared" si="16"/>
        <v>223.04483800478158</v>
      </c>
      <c r="H70">
        <f t="shared" si="17"/>
        <v>39.673317456615749</v>
      </c>
      <c r="I70" t="str">
        <f t="shared" si="18"/>
        <v/>
      </c>
      <c r="J70">
        <f t="shared" si="10"/>
        <v>368.38130625265768</v>
      </c>
      <c r="K70">
        <f t="shared" si="19"/>
        <v>368.38130625265768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21"/>
      <c r="E71">
        <f t="shared" si="14"/>
        <v>557.15198720878664</v>
      </c>
      <c r="F71">
        <f t="shared" si="15"/>
        <v>90.092205883249775</v>
      </c>
      <c r="G71">
        <f t="shared" si="16"/>
        <v>199.59008196321165</v>
      </c>
      <c r="H71">
        <f t="shared" si="17"/>
        <v>35.501385074640019</v>
      </c>
      <c r="I71" t="str">
        <f t="shared" si="18"/>
        <v/>
      </c>
      <c r="J71">
        <f t="shared" si="10"/>
        <v>366.59082080860975</v>
      </c>
      <c r="K71">
        <f t="shared" si="19"/>
        <v>366.59082080860975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28</v>
      </c>
      <c r="D72" s="21">
        <v>374</v>
      </c>
      <c r="E72">
        <f t="shared" si="14"/>
        <v>550.56778072235329</v>
      </c>
      <c r="F72">
        <f t="shared" si="15"/>
        <v>89.027531072835259</v>
      </c>
      <c r="G72">
        <f t="shared" si="16"/>
        <v>206.60176085862855</v>
      </c>
      <c r="H72">
        <f t="shared" si="17"/>
        <v>36.748562840375911</v>
      </c>
      <c r="I72">
        <f t="shared" si="18"/>
        <v>364.73173326128762</v>
      </c>
      <c r="J72">
        <f t="shared" si="10"/>
        <v>364.27896823245931</v>
      </c>
      <c r="K72">
        <f t="shared" si="19"/>
        <v>364.73173326128762</v>
      </c>
      <c r="L72">
        <f t="shared" si="11"/>
        <v>-9.2682667387123843</v>
      </c>
      <c r="M72">
        <f t="shared" si="12"/>
        <v>2.4781461868214931</v>
      </c>
    </row>
    <row r="73" spans="1:13">
      <c r="A73">
        <f t="shared" si="13"/>
        <v>71</v>
      </c>
      <c r="B73" s="4">
        <v>43246</v>
      </c>
      <c r="C73" s="3"/>
      <c r="D73" s="21"/>
      <c r="E73">
        <f t="shared" si="14"/>
        <v>516.39227699908679</v>
      </c>
      <c r="F73">
        <f t="shared" si="15"/>
        <v>83.501307370349409</v>
      </c>
      <c r="G73">
        <f t="shared" si="16"/>
        <v>184.87611169299299</v>
      </c>
      <c r="H73">
        <f t="shared" si="17"/>
        <v>32.884189273116576</v>
      </c>
      <c r="I73" t="str">
        <f t="shared" si="18"/>
        <v/>
      </c>
      <c r="J73">
        <f t="shared" ref="J73:J120" si="20">$O$2+F73-H73</f>
        <v>362.61711809723283</v>
      </c>
      <c r="K73">
        <f t="shared" si="19"/>
        <v>362.61711809723283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21"/>
      <c r="E74">
        <f t="shared" si="14"/>
        <v>484.33815613844729</v>
      </c>
      <c r="F74">
        <f t="shared" si="15"/>
        <v>78.318114054552936</v>
      </c>
      <c r="G74">
        <f t="shared" si="16"/>
        <v>165.43506953993395</v>
      </c>
      <c r="H74">
        <f t="shared" si="17"/>
        <v>29.426182157035164</v>
      </c>
      <c r="I74" t="str">
        <f t="shared" si="18"/>
        <v/>
      </c>
      <c r="J74">
        <f t="shared" si="20"/>
        <v>360.89193189751779</v>
      </c>
      <c r="K74">
        <f t="shared" si="19"/>
        <v>360.89193189751779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21"/>
      <c r="E75">
        <f t="shared" si="14"/>
        <v>454.27373711866295</v>
      </c>
      <c r="F75">
        <f t="shared" si="15"/>
        <v>73.45665813179825</v>
      </c>
      <c r="G75">
        <f t="shared" si="16"/>
        <v>148.03839167242768</v>
      </c>
      <c r="H75">
        <f t="shared" si="17"/>
        <v>26.331809160547071</v>
      </c>
      <c r="I75" t="str">
        <f t="shared" si="18"/>
        <v/>
      </c>
      <c r="J75">
        <f t="shared" si="20"/>
        <v>359.12484897125114</v>
      </c>
      <c r="K75">
        <f t="shared" si="19"/>
        <v>359.12484897125114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21"/>
      <c r="E76">
        <f t="shared" si="14"/>
        <v>426.07551278030445</v>
      </c>
      <c r="F76">
        <f t="shared" si="15"/>
        <v>68.896968332681624</v>
      </c>
      <c r="G76">
        <f t="shared" si="16"/>
        <v>132.47109860022158</v>
      </c>
      <c r="H76">
        <f t="shared" si="17"/>
        <v>23.562831561609912</v>
      </c>
      <c r="I76" t="str">
        <f t="shared" si="18"/>
        <v/>
      </c>
      <c r="J76">
        <f t="shared" si="20"/>
        <v>357.33413677107171</v>
      </c>
      <c r="K76">
        <f t="shared" si="19"/>
        <v>357.33413677107171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21"/>
      <c r="E77">
        <f t="shared" si="14"/>
        <v>399.6276424484966</v>
      </c>
      <c r="F77">
        <f t="shared" si="15"/>
        <v>64.620313068390487</v>
      </c>
      <c r="G77">
        <f t="shared" si="16"/>
        <v>118.54081746024583</v>
      </c>
      <c r="H77">
        <f t="shared" si="17"/>
        <v>21.085031712620278</v>
      </c>
      <c r="I77" t="str">
        <f t="shared" si="18"/>
        <v/>
      </c>
      <c r="J77">
        <f t="shared" si="20"/>
        <v>355.53528135577022</v>
      </c>
      <c r="K77">
        <f t="shared" si="19"/>
        <v>355.53528135577022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21"/>
      <c r="E78">
        <f t="shared" si="14"/>
        <v>374.82147604969276</v>
      </c>
      <c r="F78">
        <f t="shared" si="15"/>
        <v>60.609123479762658</v>
      </c>
      <c r="G78">
        <f t="shared" si="16"/>
        <v>106.07540476847694</v>
      </c>
      <c r="H78">
        <f t="shared" si="17"/>
        <v>18.867790195747908</v>
      </c>
      <c r="I78" t="str">
        <f t="shared" si="18"/>
        <v/>
      </c>
      <c r="J78">
        <f t="shared" si="20"/>
        <v>353.74133328401479</v>
      </c>
      <c r="K78">
        <f t="shared" si="19"/>
        <v>353.74133328401479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26</v>
      </c>
      <c r="D79" s="21">
        <v>370</v>
      </c>
      <c r="E79">
        <f t="shared" si="14"/>
        <v>377.55510776804357</v>
      </c>
      <c r="F79">
        <f t="shared" si="15"/>
        <v>61.051155308119668</v>
      </c>
      <c r="G79">
        <f t="shared" si="16"/>
        <v>120.9208191564034</v>
      </c>
      <c r="H79">
        <f t="shared" si="17"/>
        <v>21.508366158212418</v>
      </c>
      <c r="I79">
        <f t="shared" si="18"/>
        <v>351.96321381953351</v>
      </c>
      <c r="J79">
        <f t="shared" si="20"/>
        <v>351.54278914990726</v>
      </c>
      <c r="K79">
        <f t="shared" si="19"/>
        <v>351.96321381953351</v>
      </c>
      <c r="L79">
        <f t="shared" si="11"/>
        <v>-18.036786180466493</v>
      </c>
      <c r="M79">
        <f t="shared" si="12"/>
        <v>4.8748070758017548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354.11905421922171</v>
      </c>
      <c r="F80">
        <f t="shared" si="15"/>
        <v>57.261514761400953</v>
      </c>
      <c r="G80">
        <f t="shared" si="16"/>
        <v>108.20513230603372</v>
      </c>
      <c r="H80">
        <f t="shared" si="17"/>
        <v>19.246608004083715</v>
      </c>
      <c r="I80" t="str">
        <f t="shared" si="18"/>
        <v/>
      </c>
      <c r="J80">
        <f t="shared" si="20"/>
        <v>350.01490675731725</v>
      </c>
      <c r="K80">
        <f t="shared" si="19"/>
        <v>350.01490675731725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332.13775149919991</v>
      </c>
      <c r="F81">
        <f t="shared" si="15"/>
        <v>53.707109328593745</v>
      </c>
      <c r="G81">
        <f t="shared" si="16"/>
        <v>96.826590648730672</v>
      </c>
      <c r="H81">
        <f t="shared" si="17"/>
        <v>17.222689856496576</v>
      </c>
      <c r="I81" t="str">
        <f t="shared" si="18"/>
        <v/>
      </c>
      <c r="J81">
        <f t="shared" si="20"/>
        <v>348.48441947209716</v>
      </c>
      <c r="K81">
        <f t="shared" si="19"/>
        <v>348.48441947209716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311.52089856947407</v>
      </c>
      <c r="F82">
        <f t="shared" si="15"/>
        <v>50.373337213529041</v>
      </c>
      <c r="G82">
        <f t="shared" si="16"/>
        <v>86.644583827509152</v>
      </c>
      <c r="H82">
        <f t="shared" si="17"/>
        <v>15.411601141880871</v>
      </c>
      <c r="I82" t="str">
        <f t="shared" si="18"/>
        <v/>
      </c>
      <c r="J82">
        <f t="shared" si="20"/>
        <v>346.9617360716482</v>
      </c>
      <c r="K82">
        <f t="shared" si="19"/>
        <v>346.9617360716482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292.18379966592363</v>
      </c>
      <c r="F83">
        <f t="shared" si="15"/>
        <v>47.246503000245355</v>
      </c>
      <c r="G83">
        <f t="shared" si="16"/>
        <v>77.533287667613195</v>
      </c>
      <c r="H83">
        <f t="shared" si="17"/>
        <v>13.790961326916639</v>
      </c>
      <c r="I83" t="str">
        <f t="shared" si="18"/>
        <v/>
      </c>
      <c r="J83">
        <f t="shared" si="20"/>
        <v>345.4555416733287</v>
      </c>
      <c r="K83">
        <f t="shared" si="19"/>
        <v>345.4555416733287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274.04701636149599</v>
      </c>
      <c r="F84">
        <f t="shared" si="15"/>
        <v>44.313761391069214</v>
      </c>
      <c r="G84">
        <f t="shared" si="16"/>
        <v>69.380109303961731</v>
      </c>
      <c r="H84">
        <f t="shared" si="17"/>
        <v>12.340743351037631</v>
      </c>
      <c r="I84" t="str">
        <f t="shared" si="18"/>
        <v/>
      </c>
      <c r="J84">
        <f t="shared" si="20"/>
        <v>343.97301804003155</v>
      </c>
      <c r="K84">
        <f t="shared" si="19"/>
        <v>343.97301804003155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257.03604122647363</v>
      </c>
      <c r="F85">
        <f t="shared" si="15"/>
        <v>41.563064437053022</v>
      </c>
      <c r="G85">
        <f t="shared" si="16"/>
        <v>62.084295814536823</v>
      </c>
      <c r="H85">
        <f t="shared" si="17"/>
        <v>11.043026141980281</v>
      </c>
      <c r="I85" t="str">
        <f t="shared" si="18"/>
        <v/>
      </c>
      <c r="J85">
        <f t="shared" si="20"/>
        <v>342.52003829507271</v>
      </c>
      <c r="K85">
        <f t="shared" si="19"/>
        <v>342.52003829507271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241.08099174569242</v>
      </c>
      <c r="F86">
        <f t="shared" si="15"/>
        <v>38.98311204398847</v>
      </c>
      <c r="G86">
        <f t="shared" si="16"/>
        <v>55.555689165897839</v>
      </c>
      <c r="H86">
        <f t="shared" si="17"/>
        <v>9.8817731560883857</v>
      </c>
      <c r="I86" t="str">
        <f t="shared" si="18"/>
        <v/>
      </c>
      <c r="J86">
        <f t="shared" si="20"/>
        <v>341.10133888790006</v>
      </c>
      <c r="K86">
        <f t="shared" si="19"/>
        <v>341.10133888790006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226.1163232352977</v>
      </c>
      <c r="F87">
        <f t="shared" si="15"/>
        <v>36.56330555067008</v>
      </c>
      <c r="G87">
        <f t="shared" si="16"/>
        <v>49.713612085057754</v>
      </c>
      <c r="H87">
        <f t="shared" si="17"/>
        <v>8.8426342066847727</v>
      </c>
      <c r="I87" t="str">
        <f t="shared" si="18"/>
        <v/>
      </c>
      <c r="J87">
        <f t="shared" si="20"/>
        <v>339.72067134398532</v>
      </c>
      <c r="K87">
        <f t="shared" si="19"/>
        <v>339.72067134398532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212.08055957967571</v>
      </c>
      <c r="F88">
        <f t="shared" si="15"/>
        <v>34.293704188704432</v>
      </c>
      <c r="G88">
        <f t="shared" si="16"/>
        <v>44.485871089880476</v>
      </c>
      <c r="H88">
        <f t="shared" si="17"/>
        <v>7.9127681316035545</v>
      </c>
      <c r="I88" t="str">
        <f t="shared" si="18"/>
        <v/>
      </c>
      <c r="J88">
        <f t="shared" si="20"/>
        <v>338.38093605710088</v>
      </c>
      <c r="K88">
        <f t="shared" si="19"/>
        <v>338.38093605710088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198.91604068240528</v>
      </c>
      <c r="F89">
        <f t="shared" si="15"/>
        <v>32.164984244998351</v>
      </c>
      <c r="G89">
        <f t="shared" si="16"/>
        <v>39.80786435794478</v>
      </c>
      <c r="H89">
        <f t="shared" si="17"/>
        <v>7.0806841084965422</v>
      </c>
      <c r="I89" t="str">
        <f t="shared" si="18"/>
        <v/>
      </c>
      <c r="J89">
        <f t="shared" si="20"/>
        <v>337.08430013650178</v>
      </c>
      <c r="K89">
        <f t="shared" si="19"/>
        <v>337.08430013650178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186.56868559373694</v>
      </c>
      <c r="F90">
        <f t="shared" si="15"/>
        <v>30.168400759162125</v>
      </c>
      <c r="G90">
        <f t="shared" si="16"/>
        <v>35.621783409362209</v>
      </c>
      <c r="H90">
        <f t="shared" si="17"/>
        <v>6.3360996569673516</v>
      </c>
      <c r="I90" t="str">
        <f t="shared" si="18"/>
        <v/>
      </c>
      <c r="J90">
        <f t="shared" si="20"/>
        <v>335.83230110219478</v>
      </c>
      <c r="K90">
        <f t="shared" si="19"/>
        <v>335.83230110219478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174.98777034150734</v>
      </c>
      <c r="F91">
        <f t="shared" si="15"/>
        <v>28.295751598477441</v>
      </c>
      <c r="G91">
        <f t="shared" si="16"/>
        <v>31.875898738342283</v>
      </c>
      <c r="H91">
        <f t="shared" si="17"/>
        <v>5.669813572794185</v>
      </c>
      <c r="I91" t="str">
        <f t="shared" si="18"/>
        <v/>
      </c>
      <c r="J91">
        <f t="shared" si="20"/>
        <v>334.6259380256833</v>
      </c>
      <c r="K91">
        <f t="shared" si="19"/>
        <v>334.6259380256833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164.12571955279961</v>
      </c>
      <c r="F92">
        <f t="shared" si="15"/>
        <v>26.539343762847022</v>
      </c>
      <c r="G92">
        <f t="shared" si="16"/>
        <v>28.523920565695324</v>
      </c>
      <c r="H92">
        <f t="shared" si="17"/>
        <v>5.0735922240256537</v>
      </c>
      <c r="I92" t="str">
        <f t="shared" si="18"/>
        <v/>
      </c>
      <c r="J92">
        <f t="shared" si="20"/>
        <v>333.46575153882134</v>
      </c>
      <c r="K92">
        <f t="shared" si="19"/>
        <v>333.46575153882134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153.93791101031405</v>
      </c>
      <c r="F93">
        <f t="shared" si="15"/>
        <v>24.891961781303827</v>
      </c>
      <c r="G93">
        <f t="shared" si="16"/>
        <v>25.524426812770358</v>
      </c>
      <c r="H93">
        <f t="shared" si="17"/>
        <v>4.5400678038533426</v>
      </c>
      <c r="I93" t="str">
        <f t="shared" si="18"/>
        <v/>
      </c>
      <c r="J93">
        <f t="shared" si="20"/>
        <v>332.35189397745052</v>
      </c>
      <c r="K93">
        <f t="shared" si="19"/>
        <v>332.35189397745052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144.38249234055013</v>
      </c>
      <c r="F94">
        <f t="shared" si="15"/>
        <v>23.346838070250062</v>
      </c>
      <c r="G94">
        <f t="shared" si="16"/>
        <v>22.840351228014612</v>
      </c>
      <c r="H94">
        <f t="shared" si="17"/>
        <v>4.0626472829207607</v>
      </c>
      <c r="I94" t="str">
        <f t="shared" si="18"/>
        <v/>
      </c>
      <c r="J94">
        <f t="shared" si="20"/>
        <v>331.28419078732929</v>
      </c>
      <c r="K94">
        <f t="shared" si="19"/>
        <v>331.28419078732929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135.4202090807396</v>
      </c>
      <c r="F95">
        <f t="shared" si="15"/>
        <v>21.897625131655129</v>
      </c>
      <c r="G95">
        <f t="shared" si="16"/>
        <v>20.438525340677238</v>
      </c>
      <c r="H95">
        <f t="shared" si="17"/>
        <v>3.6354309359465677</v>
      </c>
      <c r="I95" t="str">
        <f t="shared" si="18"/>
        <v/>
      </c>
      <c r="J95">
        <f t="shared" si="20"/>
        <v>330.26219419570856</v>
      </c>
      <c r="K95">
        <f t="shared" si="19"/>
        <v>330.26219419570856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127.01424341821522</v>
      </c>
      <c r="F96">
        <f t="shared" si="15"/>
        <v>20.538369477000376</v>
      </c>
      <c r="G96">
        <f t="shared" si="16"/>
        <v>18.289268581349084</v>
      </c>
      <c r="H96">
        <f t="shared" si="17"/>
        <v>3.2531394358546666</v>
      </c>
      <c r="I96" t="str">
        <f t="shared" si="18"/>
        <v/>
      </c>
      <c r="J96">
        <f t="shared" si="20"/>
        <v>329.28523004114572</v>
      </c>
      <c r="K96">
        <f t="shared" si="19"/>
        <v>329.28523004114572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119.13006293974273</v>
      </c>
      <c r="F97">
        <f t="shared" si="15"/>
        <v>19.263487169848048</v>
      </c>
      <c r="G97">
        <f t="shared" si="16"/>
        <v>16.366021504251982</v>
      </c>
      <c r="H97">
        <f t="shared" si="17"/>
        <v>2.9110486144766532</v>
      </c>
      <c r="I97" t="str">
        <f t="shared" si="18"/>
        <v/>
      </c>
      <c r="J97">
        <f t="shared" si="20"/>
        <v>328.35243855537141</v>
      </c>
      <c r="K97">
        <f t="shared" si="19"/>
        <v>328.35243855537141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111.73527876946579</v>
      </c>
      <c r="F98">
        <f t="shared" si="15"/>
        <v>18.067740886561204</v>
      </c>
      <c r="G98">
        <f t="shared" si="16"/>
        <v>14.645017578821131</v>
      </c>
      <c r="H98">
        <f t="shared" si="17"/>
        <v>2.6049310836318624</v>
      </c>
      <c r="I98" t="str">
        <f t="shared" si="18"/>
        <v/>
      </c>
      <c r="J98">
        <f t="shared" si="20"/>
        <v>327.46280980292931</v>
      </c>
      <c r="K98">
        <f t="shared" si="19"/>
        <v>327.46280980292931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104.7995125126826</v>
      </c>
      <c r="F99">
        <f t="shared" si="15"/>
        <v>16.946218400938175</v>
      </c>
      <c r="G99">
        <f t="shared" si="16"/>
        <v>13.104989494744201</v>
      </c>
      <c r="H99">
        <f t="shared" si="17"/>
        <v>2.3310039951673538</v>
      </c>
      <c r="I99" t="str">
        <f t="shared" si="18"/>
        <v/>
      </c>
      <c r="J99">
        <f t="shared" si="20"/>
        <v>326.61521440577081</v>
      </c>
      <c r="K99">
        <f t="shared" si="19"/>
        <v>326.61521440577081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98.294271458847916</v>
      </c>
      <c r="F100">
        <f t="shared" si="15"/>
        <v>15.894312404374586</v>
      </c>
      <c r="G100">
        <f t="shared" si="16"/>
        <v>11.726906351120977</v>
      </c>
      <c r="H100">
        <f t="shared" si="17"/>
        <v>2.0858822944024027</v>
      </c>
      <c r="I100" t="str">
        <f t="shared" si="18"/>
        <v/>
      </c>
      <c r="J100">
        <f t="shared" si="20"/>
        <v>325.80843010997222</v>
      </c>
      <c r="K100">
        <f t="shared" si="19"/>
        <v>325.80843010997222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92.192831531124142</v>
      </c>
      <c r="F101">
        <f t="shared" si="15"/>
        <v>14.907701578652485</v>
      </c>
      <c r="G101">
        <f t="shared" si="16"/>
        <v>10.493738482057884</v>
      </c>
      <c r="H101">
        <f t="shared" si="17"/>
        <v>1.8665368893068153</v>
      </c>
      <c r="I101" t="str">
        <f t="shared" si="18"/>
        <v/>
      </c>
      <c r="J101">
        <f t="shared" si="20"/>
        <v>325.04116468934569</v>
      </c>
      <c r="K101">
        <f t="shared" si="19"/>
        <v>325.04116468934569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86.470127501628255</v>
      </c>
      <c r="F102">
        <f t="shared" si="15"/>
        <v>13.982332843602022</v>
      </c>
      <c r="G102">
        <f t="shared" si="16"/>
        <v>9.3902470125291178</v>
      </c>
      <c r="H102">
        <f t="shared" si="17"/>
        <v>1.6702572184885933</v>
      </c>
      <c r="I102" t="str">
        <f t="shared" si="18"/>
        <v/>
      </c>
      <c r="J102">
        <f t="shared" si="20"/>
        <v>324.31207562511344</v>
      </c>
      <c r="K102">
        <f t="shared" si="19"/>
        <v>324.31207562511344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81.10265002136957</v>
      </c>
      <c r="F103">
        <f t="shared" si="15"/>
        <v>13.114404706707555</v>
      </c>
      <c r="G103">
        <f t="shared" si="16"/>
        <v>8.4027955439404121</v>
      </c>
      <c r="H103">
        <f t="shared" si="17"/>
        <v>1.4946177554247526</v>
      </c>
      <c r="I103" t="str">
        <f t="shared" si="18"/>
        <v/>
      </c>
      <c r="J103">
        <f t="shared" si="20"/>
        <v>323.61978695128278</v>
      </c>
      <c r="K103">
        <f t="shared" si="19"/>
        <v>323.61978695128278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76.068349041868814</v>
      </c>
      <c r="F104">
        <f t="shared" si="15"/>
        <v>12.300351646256988</v>
      </c>
      <c r="G104">
        <f t="shared" si="16"/>
        <v>7.5191816422993067</v>
      </c>
      <c r="H104">
        <f t="shared" si="17"/>
        <v>1.3374480350112503</v>
      </c>
      <c r="I104" t="str">
        <f t="shared" si="18"/>
        <v/>
      </c>
      <c r="J104">
        <f t="shared" si="20"/>
        <v>322.96290361124574</v>
      </c>
      <c r="K104">
        <f t="shared" si="19"/>
        <v>322.96290361124574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71.346543231706235</v>
      </c>
      <c r="F105">
        <f t="shared" si="15"/>
        <v>11.536829463878988</v>
      </c>
      <c r="G105">
        <f t="shared" si="16"/>
        <v>6.7284860466065668</v>
      </c>
      <c r="H105">
        <f t="shared" si="17"/>
        <v>1.1968058320350332</v>
      </c>
      <c r="I105" t="str">
        <f t="shared" si="18"/>
        <v/>
      </c>
      <c r="J105">
        <f t="shared" si="20"/>
        <v>322.34002363184396</v>
      </c>
      <c r="K105">
        <f t="shared" si="19"/>
        <v>322.34002363184396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66.917835015874417</v>
      </c>
      <c r="F106">
        <f t="shared" si="15"/>
        <v>10.820701546295089</v>
      </c>
      <c r="G106">
        <f t="shared" si="16"/>
        <v>6.0209377340610812</v>
      </c>
      <c r="H106">
        <f t="shared" si="17"/>
        <v>1.0709531601211104</v>
      </c>
      <c r="I106" t="str">
        <f t="shared" si="18"/>
        <v/>
      </c>
      <c r="J106">
        <f t="shared" si="20"/>
        <v>321.74974838617396</v>
      </c>
      <c r="K106">
        <f t="shared" si="19"/>
        <v>321.74974838617396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62.764030888910362</v>
      </c>
      <c r="F107">
        <f t="shared" si="15"/>
        <v>10.149025979848798</v>
      </c>
      <c r="G107">
        <f t="shared" si="16"/>
        <v>5.3877931746211623</v>
      </c>
      <c r="H107">
        <f t="shared" si="17"/>
        <v>0.95833479456157866</v>
      </c>
      <c r="I107" t="str">
        <f t="shared" si="18"/>
        <v/>
      </c>
      <c r="J107">
        <f t="shared" si="20"/>
        <v>321.19069118528722</v>
      </c>
      <c r="K107">
        <f t="shared" si="19"/>
        <v>321.19069118528722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58.868066674446318</v>
      </c>
      <c r="F108">
        <f t="shared" si="15"/>
        <v>9.5190434648771038</v>
      </c>
      <c r="G108">
        <f t="shared" si="16"/>
        <v>4.82122828281019</v>
      </c>
      <c r="H108">
        <f t="shared" si="17"/>
        <v>0.85755905362240481</v>
      </c>
      <c r="I108" t="str">
        <f t="shared" si="18"/>
        <v/>
      </c>
      <c r="J108">
        <f t="shared" si="20"/>
        <v>320.66148441125466</v>
      </c>
      <c r="K108">
        <f t="shared" si="19"/>
        <v>320.66148441125466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55.21393742413953</v>
      </c>
      <c r="F109">
        <f t="shared" si="15"/>
        <v>8.9281659802756241</v>
      </c>
      <c r="G109">
        <f t="shared" si="16"/>
        <v>4.3142417315607684</v>
      </c>
      <c r="H109">
        <f t="shared" si="17"/>
        <v>0.76738060083291726</v>
      </c>
      <c r="I109" t="str">
        <f t="shared" si="18"/>
        <v/>
      </c>
      <c r="J109">
        <f t="shared" si="20"/>
        <v>320.16078537944276</v>
      </c>
      <c r="K109">
        <f t="shared" si="19"/>
        <v>320.16078537944276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51.786631667999636</v>
      </c>
      <c r="F110">
        <f t="shared" si="15"/>
        <v>8.3739661516904427</v>
      </c>
      <c r="G110">
        <f t="shared" si="16"/>
        <v>3.8605684332979826</v>
      </c>
      <c r="H110">
        <f t="shared" si="17"/>
        <v>0.68668505573725558</v>
      </c>
      <c r="I110" t="str">
        <f t="shared" si="18"/>
        <v/>
      </c>
      <c r="J110">
        <f t="shared" si="20"/>
        <v>319.68728109595321</v>
      </c>
      <c r="K110">
        <f t="shared" si="19"/>
        <v>319.68728109595321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48.572069746008658</v>
      </c>
      <c r="F111">
        <f t="shared" si="15"/>
        <v>7.8541672796603246</v>
      </c>
      <c r="G111">
        <f t="shared" si="16"/>
        <v>3.4546021191040226</v>
      </c>
      <c r="H111">
        <f t="shared" si="17"/>
        <v>0.61447522293509982</v>
      </c>
      <c r="I111" t="str">
        <f t="shared" si="18"/>
        <v/>
      </c>
      <c r="J111">
        <f t="shared" si="20"/>
        <v>319.23969205672523</v>
      </c>
      <c r="K111">
        <f t="shared" si="19"/>
        <v>319.23969205672523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45.557045967694627</v>
      </c>
      <c r="F112">
        <f t="shared" si="15"/>
        <v>7.3666339867440218</v>
      </c>
      <c r="G112">
        <f t="shared" si="16"/>
        <v>3.0913260592360139</v>
      </c>
      <c r="H112">
        <f t="shared" si="17"/>
        <v>0.54985876923701826</v>
      </c>
      <c r="I112" t="str">
        <f t="shared" si="18"/>
        <v/>
      </c>
      <c r="J112">
        <f t="shared" si="20"/>
        <v>318.81677521750703</v>
      </c>
      <c r="K112">
        <f t="shared" si="19"/>
        <v>318.81677521750703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42.729174362045541</v>
      </c>
      <c r="F113">
        <f t="shared" si="15"/>
        <v>6.9093634452103316</v>
      </c>
      <c r="G113">
        <f t="shared" si="16"/>
        <v>2.7662510688756718</v>
      </c>
      <c r="H113">
        <f t="shared" si="17"/>
        <v>0.49203719665484685</v>
      </c>
      <c r="I113" t="str">
        <f t="shared" si="18"/>
        <v/>
      </c>
      <c r="J113">
        <f t="shared" si="20"/>
        <v>318.41732624855547</v>
      </c>
      <c r="K113">
        <f t="shared" si="19"/>
        <v>318.41732624855547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40.076837794899767</v>
      </c>
      <c r="F114">
        <f t="shared" si="15"/>
        <v>6.4804771492534918</v>
      </c>
      <c r="G114">
        <f t="shared" si="16"/>
        <v>2.4753600330166843</v>
      </c>
      <c r="H114">
        <f t="shared" si="17"/>
        <v>0.44029597496080342</v>
      </c>
      <c r="I114" t="str">
        <f t="shared" si="18"/>
        <v/>
      </c>
      <c r="J114">
        <f t="shared" si="20"/>
        <v>318.04018117429268</v>
      </c>
      <c r="K114">
        <f t="shared" si="19"/>
        <v>318.04018117429268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37.589140244782776</v>
      </c>
      <c r="F115">
        <f t="shared" si="15"/>
        <v>6.0782131979334935</v>
      </c>
      <c r="G115">
        <f t="shared" si="16"/>
        <v>2.2150582649559762</v>
      </c>
      <c r="H115">
        <f t="shared" si="17"/>
        <v>0.3939957118784117</v>
      </c>
      <c r="I115" t="str">
        <f t="shared" si="18"/>
        <v/>
      </c>
      <c r="J115">
        <f t="shared" si="20"/>
        <v>317.6842174860551</v>
      </c>
      <c r="K115">
        <f t="shared" si="19"/>
        <v>317.6842174860551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35.255862041135423</v>
      </c>
      <c r="F116">
        <f t="shared" si="15"/>
        <v>5.700919057138977</v>
      </c>
      <c r="G116">
        <f t="shared" si="16"/>
        <v>1.982129084943786</v>
      </c>
      <c r="H116">
        <f t="shared" si="17"/>
        <v>0.35256425179084527</v>
      </c>
      <c r="I116" t="str">
        <f t="shared" si="18"/>
        <v/>
      </c>
      <c r="J116">
        <f t="shared" si="20"/>
        <v>317.34835480534815</v>
      </c>
      <c r="K116">
        <f t="shared" si="19"/>
        <v>317.34835480534815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33.067417881048598</v>
      </c>
      <c r="F117">
        <f t="shared" si="15"/>
        <v>5.3470447708382558</v>
      </c>
      <c r="G117">
        <f t="shared" si="16"/>
        <v>1.7736940700556132</v>
      </c>
      <c r="H117">
        <f t="shared" si="17"/>
        <v>0.31548960532646203</v>
      </c>
      <c r="I117" t="str">
        <f t="shared" si="18"/>
        <v/>
      </c>
      <c r="J117">
        <f t="shared" si="20"/>
        <v>317.0315551655118</v>
      </c>
      <c r="K117">
        <f t="shared" si="19"/>
        <v>317.0315551655118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31.014817452033508</v>
      </c>
      <c r="F118">
        <f t="shared" si="15"/>
        <v>5.0151365937297063</v>
      </c>
      <c r="G118">
        <f t="shared" si="16"/>
        <v>1.5871774840737318</v>
      </c>
      <c r="H118">
        <f t="shared" si="17"/>
        <v>0.2823136224488636</v>
      </c>
      <c r="I118" t="str">
        <f t="shared" si="18"/>
        <v/>
      </c>
      <c r="J118">
        <f t="shared" si="20"/>
        <v>316.73282297128088</v>
      </c>
      <c r="K118">
        <f t="shared" si="19"/>
        <v>316.73282297128088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29.089628499062563</v>
      </c>
      <c r="F119">
        <f t="shared" si="15"/>
        <v>4.7038310191339177</v>
      </c>
      <c r="G119">
        <f t="shared" si="16"/>
        <v>1.4202744478204379</v>
      </c>
      <c r="H119">
        <f t="shared" si="17"/>
        <v>0.25262633086667496</v>
      </c>
      <c r="I119" t="str">
        <f t="shared" si="18"/>
        <v/>
      </c>
      <c r="J119">
        <f t="shared" si="20"/>
        <v>316.45120468826724</v>
      </c>
      <c r="K119">
        <f t="shared" si="19"/>
        <v>316.45120468826724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27.28394218415723</v>
      </c>
      <c r="F120">
        <f t="shared" si="15"/>
        <v>4.4118491775936919</v>
      </c>
      <c r="G120">
        <f t="shared" si="16"/>
        <v>1.2709224566078474</v>
      </c>
      <c r="H120">
        <f t="shared" si="17"/>
        <v>0.22606086979992857</v>
      </c>
      <c r="I120" t="str">
        <f t="shared" si="18"/>
        <v/>
      </c>
      <c r="J120">
        <f t="shared" si="20"/>
        <v>316.18578830779376</v>
      </c>
      <c r="K120">
        <f t="shared" si="19"/>
        <v>316.18578830779376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25.590340596217093</v>
      </c>
      <c r="F121">
        <f t="shared" si="15"/>
        <v>4.1379915831708551</v>
      </c>
      <c r="G121">
        <f t="shared" ref="G121:G150" si="23">(G120*EXP(-1/$O$6)+C121)</f>
        <v>1.1372758928310576</v>
      </c>
      <c r="H121">
        <f t="shared" si="17"/>
        <v>0.20228895649705822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315.93570262667379</v>
      </c>
      <c r="K121">
        <f t="shared" ref="K121:K150" si="26">IF(I121="",J121,I121)</f>
        <v>315.93570262667379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24.001866277617779</v>
      </c>
      <c r="F122">
        <f t="shared" si="15"/>
        <v>3.8811332058572412</v>
      </c>
      <c r="G122">
        <f t="shared" si="23"/>
        <v>1.017683218743979</v>
      </c>
      <c r="H122">
        <f t="shared" si="17"/>
        <v>0.18101682947997597</v>
      </c>
      <c r="I122" t="str">
        <f t="shared" si="24"/>
        <v/>
      </c>
      <c r="J122">
        <f t="shared" si="25"/>
        <v>315.70011637637725</v>
      </c>
      <c r="K122">
        <f t="shared" si="26"/>
        <v>315.70011637637725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22.511993642390454</v>
      </c>
      <c r="F123">
        <f t="shared" si="15"/>
        <v>3.6402188498568915</v>
      </c>
      <c r="G123">
        <f t="shared" si="23"/>
        <v>0.9106665675775083</v>
      </c>
      <c r="H123">
        <f t="shared" si="17"/>
        <v>0.16198161838587172</v>
      </c>
      <c r="I123" t="str">
        <f t="shared" si="24"/>
        <v/>
      </c>
      <c r="J123">
        <f t="shared" si="25"/>
        <v>315.47823723147098</v>
      </c>
      <c r="K123">
        <f t="shared" si="26"/>
        <v>315.47823723147098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21.114602168566364</v>
      </c>
      <c r="F124">
        <f t="shared" si="15"/>
        <v>3.414258818753062</v>
      </c>
      <c r="G124">
        <f t="shared" si="23"/>
        <v>0.81490348079723318</v>
      </c>
      <c r="H124">
        <f t="shared" si="17"/>
        <v>0.14494809554604768</v>
      </c>
      <c r="I124" t="str">
        <f t="shared" si="24"/>
        <v/>
      </c>
      <c r="J124">
        <f t="shared" si="25"/>
        <v>315.26931072320701</v>
      </c>
      <c r="K124">
        <f t="shared" si="26"/>
        <v>315.26931072320701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19.803951254558321</v>
      </c>
      <c r="F125">
        <f t="shared" si="15"/>
        <v>3.2023248497521886</v>
      </c>
      <c r="G125">
        <f t="shared" si="23"/>
        <v>0.72921056581878596</v>
      </c>
      <c r="H125">
        <f t="shared" si="17"/>
        <v>0.12970576915941401</v>
      </c>
      <c r="I125" t="str">
        <f t="shared" si="24"/>
        <v/>
      </c>
      <c r="J125">
        <f t="shared" si="25"/>
        <v>315.0726190805928</v>
      </c>
      <c r="K125">
        <f t="shared" si="26"/>
        <v>315.0726190805928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18.574656636287049</v>
      </c>
      <c r="F126">
        <f t="shared" si="15"/>
        <v>3.0035463003023342</v>
      </c>
      <c r="G126">
        <f t="shared" si="23"/>
        <v>0.6525288722310234</v>
      </c>
      <c r="H126">
        <f t="shared" si="17"/>
        <v>0.11606628213953048</v>
      </c>
      <c r="I126" t="str">
        <f t="shared" si="24"/>
        <v/>
      </c>
      <c r="J126">
        <f t="shared" si="25"/>
        <v>314.88748001816282</v>
      </c>
      <c r="K126">
        <f t="shared" si="26"/>
        <v>314.88748001816282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17.421668268171935</v>
      </c>
      <c r="F127">
        <f t="shared" si="15"/>
        <v>2.8171065714204322</v>
      </c>
      <c r="G127">
        <f t="shared" si="23"/>
        <v>0.58391080581367238</v>
      </c>
      <c r="H127">
        <f t="shared" si="17"/>
        <v>0.10386108449143987</v>
      </c>
      <c r="I127" t="str">
        <f t="shared" si="24"/>
        <v/>
      </c>
      <c r="J127">
        <f t="shared" si="25"/>
        <v>314.713245486929</v>
      </c>
      <c r="K127">
        <f t="shared" si="26"/>
        <v>314.713245486929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16.340249577119476</v>
      </c>
      <c r="F128">
        <f t="shared" si="15"/>
        <v>2.6422397530350521</v>
      </c>
      <c r="G128">
        <f t="shared" si="23"/>
        <v>0.52250841863938324</v>
      </c>
      <c r="H128">
        <f t="shared" si="17"/>
        <v>9.2939350454683628E-2</v>
      </c>
      <c r="I128" t="str">
        <f t="shared" si="24"/>
        <v/>
      </c>
      <c r="J128">
        <f t="shared" si="25"/>
        <v>314.54930040258034</v>
      </c>
      <c r="K128">
        <f t="shared" si="26"/>
        <v>314.54930040258034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15.325958004283022</v>
      </c>
      <c r="F129">
        <f t="shared" si="15"/>
        <v>2.4782274775634696</v>
      </c>
      <c r="G129">
        <f t="shared" si="23"/>
        <v>0.46756293055509723</v>
      </c>
      <c r="H129">
        <f t="shared" si="17"/>
        <v>8.3166114673589947E-2</v>
      </c>
      <c r="I129" t="str">
        <f t="shared" si="24"/>
        <v/>
      </c>
      <c r="J129">
        <f t="shared" si="25"/>
        <v>314.39506136288986</v>
      </c>
      <c r="K129">
        <f t="shared" si="26"/>
        <v>314.39506136288986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14.374626754657765</v>
      </c>
      <c r="F130">
        <f t="shared" si="15"/>
        <v>2.3243959687972811</v>
      </c>
      <c r="G130">
        <f t="shared" si="23"/>
        <v>0.41839535255440746</v>
      </c>
      <c r="H130">
        <f t="shared" si="17"/>
        <v>7.4420604362553447E-2</v>
      </c>
      <c r="I130" t="str">
        <f t="shared" si="24"/>
        <v/>
      </c>
      <c r="J130">
        <f t="shared" si="25"/>
        <v>314.2499753644347</v>
      </c>
      <c r="K130">
        <f t="shared" si="26"/>
        <v>314.2499753644347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13.482347679536746</v>
      </c>
      <c r="F131">
        <f t="shared" si="15"/>
        <v>2.1801132739731228</v>
      </c>
      <c r="G131">
        <f t="shared" si="23"/>
        <v>0.37439809616921421</v>
      </c>
      <c r="H131">
        <f t="shared" si="17"/>
        <v>6.6594746856035114E-2</v>
      </c>
      <c r="I131" t="str">
        <f t="shared" si="24"/>
        <v/>
      </c>
      <c r="J131">
        <f t="shared" si="25"/>
        <v>314.11351852711709</v>
      </c>
      <c r="K131">
        <f t="shared" si="26"/>
        <v>314.11351852711709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12.6454552215076</v>
      </c>
      <c r="F132">
        <f t="shared" ref="F132:F150" si="29">E132*$O$3</f>
        <v>2.044786667657625</v>
      </c>
      <c r="G132">
        <f t="shared" si="23"/>
        <v>0.33502746519371096</v>
      </c>
      <c r="H132">
        <f t="shared" ref="H132:H150" si="30">G132*$O$4</f>
        <v>5.9591834100327555E-2</v>
      </c>
      <c r="I132" t="str">
        <f t="shared" si="24"/>
        <v/>
      </c>
      <c r="J132">
        <f t="shared" si="25"/>
        <v>313.98519483355727</v>
      </c>
      <c r="K132">
        <f t="shared" si="26"/>
        <v>313.98519483355727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11.860511356034712</v>
      </c>
      <c r="F133">
        <f t="shared" si="29"/>
        <v>1.9178602167815255</v>
      </c>
      <c r="G133">
        <f t="shared" si="23"/>
        <v>0.29979693695716153</v>
      </c>
      <c r="H133">
        <f t="shared" si="30"/>
        <v>5.3325327583539542E-2</v>
      </c>
      <c r="I133" t="str">
        <f t="shared" si="24"/>
        <v/>
      </c>
      <c r="J133">
        <f t="shared" si="25"/>
        <v>313.86453488919801</v>
      </c>
      <c r="K133">
        <f t="shared" si="26"/>
        <v>313.86453488919801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11.124291467765554</v>
      </c>
      <c r="F134">
        <f t="shared" si="29"/>
        <v>1.798812496819912</v>
      </c>
      <c r="G134">
        <f t="shared" si="23"/>
        <v>0.26827115011877972</v>
      </c>
      <c r="H134">
        <f t="shared" si="30"/>
        <v>4.7717788935718847E-2</v>
      </c>
      <c r="I134" t="str">
        <f t="shared" si="24"/>
        <v/>
      </c>
      <c r="J134">
        <f t="shared" si="25"/>
        <v>313.75109470788419</v>
      </c>
      <c r="K134">
        <f t="shared" si="26"/>
        <v>313.75109470788419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10.433771103539874</v>
      </c>
      <c r="F135">
        <f t="shared" si="29"/>
        <v>1.6871544497364617</v>
      </c>
      <c r="G135">
        <f t="shared" si="23"/>
        <v>0.2400605246888719</v>
      </c>
      <c r="H135">
        <f t="shared" si="30"/>
        <v>4.2699922984001923E-2</v>
      </c>
      <c r="I135" t="str">
        <f t="shared" si="24"/>
        <v/>
      </c>
      <c r="J135">
        <f t="shared" si="25"/>
        <v>313.64445452675244</v>
      </c>
      <c r="K135">
        <f t="shared" si="26"/>
        <v>313.64445452675244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9.7861135476819907</v>
      </c>
      <c r="F136">
        <f t="shared" si="29"/>
        <v>1.582427374891936</v>
      </c>
      <c r="G136">
        <f t="shared" si="23"/>
        <v>0.21481644779314002</v>
      </c>
      <c r="H136">
        <f t="shared" si="30"/>
        <v>3.8209721437341963E-2</v>
      </c>
      <c r="I136" t="str">
        <f t="shared" si="24"/>
        <v/>
      </c>
      <c r="J136">
        <f t="shared" si="25"/>
        <v>313.54421765345461</v>
      </c>
      <c r="K136">
        <f t="shared" si="26"/>
        <v>313.54421765345461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9.1786581685344544</v>
      </c>
      <c r="F137">
        <f t="shared" si="29"/>
        <v>1.4842010446634144</v>
      </c>
      <c r="G137">
        <f t="shared" si="23"/>
        <v>0.19222696568821576</v>
      </c>
      <c r="H137">
        <f t="shared" si="30"/>
        <v>3.4191696618897212E-2</v>
      </c>
      <c r="I137" t="str">
        <f t="shared" si="24"/>
        <v/>
      </c>
      <c r="J137">
        <f t="shared" si="25"/>
        <v>313.45000934804449</v>
      </c>
      <c r="K137">
        <f t="shared" si="26"/>
        <v>313.45000934804449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8.6089094883596342</v>
      </c>
      <c r="F138">
        <f t="shared" si="29"/>
        <v>1.3920719370330679</v>
      </c>
      <c r="G138">
        <f t="shared" si="23"/>
        <v>0.17201292879249672</v>
      </c>
      <c r="H138">
        <f t="shared" si="30"/>
        <v>3.0596195776925642E-2</v>
      </c>
      <c r="I138" t="str">
        <f t="shared" si="24"/>
        <v/>
      </c>
      <c r="J138">
        <f t="shared" si="25"/>
        <v>313.36147574125613</v>
      </c>
      <c r="K138">
        <f t="shared" si="26"/>
        <v>313.36147574125613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8.0745269317075063</v>
      </c>
      <c r="F139">
        <f t="shared" si="29"/>
        <v>1.3056615778858078</v>
      </c>
      <c r="G139">
        <f t="shared" si="23"/>
        <v>0.1539245420944936</v>
      </c>
      <c r="H139">
        <f t="shared" si="30"/>
        <v>2.7378787500781099E-2</v>
      </c>
      <c r="I139" t="str">
        <f t="shared" si="24"/>
        <v/>
      </c>
      <c r="J139">
        <f t="shared" si="25"/>
        <v>313.27828279038505</v>
      </c>
      <c r="K139">
        <f t="shared" si="26"/>
        <v>313.27828279038505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7.5733152101350347</v>
      </c>
      <c r="F140">
        <f t="shared" si="29"/>
        <v>1.2246149862058184</v>
      </c>
      <c r="G140">
        <f t="shared" si="23"/>
        <v>0.13773827831035118</v>
      </c>
      <c r="H140">
        <f t="shared" si="30"/>
        <v>2.4499712659645175E-2</v>
      </c>
      <c r="I140" t="str">
        <f t="shared" si="24"/>
        <v/>
      </c>
      <c r="J140">
        <f t="shared" si="25"/>
        <v>313.2001152735462</v>
      </c>
      <c r="K140">
        <f t="shared" si="26"/>
        <v>313.2001152735462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7.1032153037767971</v>
      </c>
      <c r="F141">
        <f t="shared" si="29"/>
        <v>1.1485992157847185</v>
      </c>
      <c r="G141">
        <f t="shared" si="23"/>
        <v>0.12325411564487899</v>
      </c>
      <c r="H141">
        <f t="shared" si="30"/>
        <v>2.1923393078968661E-2</v>
      </c>
      <c r="I141" t="str">
        <f t="shared" si="24"/>
        <v/>
      </c>
      <c r="J141">
        <f t="shared" si="25"/>
        <v>313.12667582270575</v>
      </c>
      <c r="K141">
        <f t="shared" si="26"/>
        <v>313.12667582270575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6.6622960027183726</v>
      </c>
      <c r="F142">
        <f t="shared" si="29"/>
        <v>1.0773019874505614</v>
      </c>
      <c r="G142">
        <f t="shared" si="23"/>
        <v>0.11029306602171708</v>
      </c>
      <c r="H142">
        <f t="shared" si="30"/>
        <v>1.9617991883090595E-2</v>
      </c>
      <c r="I142" t="str">
        <f t="shared" si="24"/>
        <v/>
      </c>
      <c r="J142">
        <f t="shared" si="25"/>
        <v>313.05768399556746</v>
      </c>
      <c r="K142">
        <f t="shared" si="26"/>
        <v>313.05768399556746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6.2487459734237483</v>
      </c>
      <c r="F143">
        <f t="shared" si="29"/>
        <v>1.0104304061987595</v>
      </c>
      <c r="G143">
        <f t="shared" si="23"/>
        <v>9.8694963237734773E-2</v>
      </c>
      <c r="H143">
        <f t="shared" si="30"/>
        <v>1.7555020070967667E-2</v>
      </c>
      <c r="I143" t="str">
        <f t="shared" si="24"/>
        <v/>
      </c>
      <c r="J143">
        <f t="shared" si="25"/>
        <v>312.99287538612776</v>
      </c>
      <c r="K143">
        <f t="shared" si="26"/>
        <v>312.99287538612776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5.860866317624958</v>
      </c>
      <c r="F144">
        <f t="shared" si="29"/>
        <v>0.94770975795479406</v>
      </c>
      <c r="G144">
        <f t="shared" si="23"/>
        <v>8.831648370877497E-2</v>
      </c>
      <c r="H144">
        <f t="shared" si="30"/>
        <v>1.5708984463272575E-2</v>
      </c>
      <c r="I144" t="str">
        <f t="shared" si="24"/>
        <v/>
      </c>
      <c r="J144">
        <f t="shared" si="25"/>
        <v>312.9320007734915</v>
      </c>
      <c r="K144">
        <f t="shared" si="26"/>
        <v>312.9320007734915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5.4970635931052536</v>
      </c>
      <c r="F145">
        <f t="shared" si="29"/>
        <v>0.88888238102571548</v>
      </c>
      <c r="G145">
        <f t="shared" si="23"/>
        <v>7.9029375348104475E-2</v>
      </c>
      <c r="H145">
        <f t="shared" si="30"/>
        <v>1.405707267036674E-2</v>
      </c>
      <c r="I145" t="str">
        <f t="shared" si="24"/>
        <v/>
      </c>
      <c r="J145">
        <f t="shared" si="25"/>
        <v>312.87482530835535</v>
      </c>
      <c r="K145">
        <f t="shared" si="26"/>
        <v>312.87482530835535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5.1558432677045918</v>
      </c>
      <c r="F146">
        <f t="shared" si="29"/>
        <v>0.83370660760425963</v>
      </c>
      <c r="G146">
        <f t="shared" si="23"/>
        <v>7.0718872690931509E-2</v>
      </c>
      <c r="H146">
        <f t="shared" si="30"/>
        <v>1.2578871188138293E-2</v>
      </c>
      <c r="I146" t="str">
        <f t="shared" si="24"/>
        <v/>
      </c>
      <c r="J146">
        <f t="shared" si="25"/>
        <v>312.82112773641614</v>
      </c>
      <c r="K146">
        <f t="shared" si="26"/>
        <v>312.82112773641614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4.8358035796559458</v>
      </c>
      <c r="F147">
        <f t="shared" si="29"/>
        <v>0.78195577097718905</v>
      </c>
      <c r="G147">
        <f t="shared" si="23"/>
        <v>6.3282278679887491E-2</v>
      </c>
      <c r="H147">
        <f t="shared" si="30"/>
        <v>1.1256113138073974E-2</v>
      </c>
      <c r="I147" t="str">
        <f t="shared" si="24"/>
        <v/>
      </c>
      <c r="J147">
        <f t="shared" si="25"/>
        <v>312.77069965783909</v>
      </c>
      <c r="K147">
        <f t="shared" si="26"/>
        <v>312.77069965783909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4.535629779030188</v>
      </c>
      <c r="F148">
        <f t="shared" si="29"/>
        <v>0.73341727435939064</v>
      </c>
      <c r="G148">
        <f t="shared" si="23"/>
        <v>5.6627695585883833E-2</v>
      </c>
      <c r="H148">
        <f t="shared" si="30"/>
        <v>1.0072452534262217E-2</v>
      </c>
      <c r="I148" t="str">
        <f t="shared" si="24"/>
        <v/>
      </c>
      <c r="J148">
        <f t="shared" si="25"/>
        <v>312.72334482182515</v>
      </c>
      <c r="K148">
        <f t="shared" si="26"/>
        <v>312.72334482182515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4.2540887266329106</v>
      </c>
      <c r="F149">
        <f t="shared" si="29"/>
        <v>0.68789171752841916</v>
      </c>
      <c r="G149">
        <f t="shared" si="23"/>
        <v>5.067288938169489E-2</v>
      </c>
      <c r="H149">
        <f t="shared" si="30"/>
        <v>9.0132622878313692E-3</v>
      </c>
      <c r="I149" t="str">
        <f t="shared" si="24"/>
        <v/>
      </c>
      <c r="J149">
        <f t="shared" si="25"/>
        <v>312.67887845524058</v>
      </c>
      <c r="K149">
        <f t="shared" si="26"/>
        <v>312.67887845524058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3.9900238281650031</v>
      </c>
      <c r="F150">
        <f t="shared" si="29"/>
        <v>0.64519207767162889</v>
      </c>
      <c r="G150">
        <f t="shared" si="23"/>
        <v>4.5344273534760858E-2</v>
      </c>
      <c r="H150">
        <f t="shared" si="30"/>
        <v>8.0654534526623835E-3</v>
      </c>
      <c r="I150" t="str">
        <f t="shared" si="24"/>
        <v/>
      </c>
      <c r="J150">
        <f t="shared" si="25"/>
        <v>312.63712662421898</v>
      </c>
      <c r="K150">
        <f t="shared" si="26"/>
        <v>312.63712662421898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&amp;CFlorian Tachelet&amp;REdwards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2616.8573008750686</v>
      </c>
      <c r="S2">
        <f>SQRT(R2/11)</f>
        <v>15.423881426585524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0.53960337125306646</v>
      </c>
      <c r="Q3" t="s">
        <v>20</v>
      </c>
      <c r="R3">
        <f>RSQ(D2:D100,I2:I100)</f>
        <v>0.57288819037778038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0.5935637140638379</v>
      </c>
      <c r="Q4" t="s">
        <v>21</v>
      </c>
      <c r="R4">
        <f>1-((1-$R$3)*($Y$3-1))/(Y3-Y4-1)</f>
        <v>0.14577638075556076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99.76</v>
      </c>
      <c r="D5" s="21"/>
      <c r="E5">
        <f t="shared" si="4"/>
        <v>99.76</v>
      </c>
      <c r="F5">
        <f t="shared" si="5"/>
        <v>53.830832316205914</v>
      </c>
      <c r="G5">
        <f t="shared" si="6"/>
        <v>99.76</v>
      </c>
      <c r="H5">
        <f t="shared" si="7"/>
        <v>59.213916115008473</v>
      </c>
      <c r="I5" t="str">
        <f t="shared" si="8"/>
        <v/>
      </c>
      <c r="J5">
        <f t="shared" si="0"/>
        <v>306.61691620119745</v>
      </c>
      <c r="K5">
        <f t="shared" si="9"/>
        <v>306.61691620119745</v>
      </c>
      <c r="L5" t="str">
        <f t="shared" si="1"/>
        <v/>
      </c>
      <c r="M5" t="str">
        <f t="shared" si="2"/>
        <v/>
      </c>
      <c r="N5" s="1" t="s">
        <v>14</v>
      </c>
      <c r="O5" s="5">
        <v>14.111110722120319</v>
      </c>
      <c r="Q5" s="1" t="s">
        <v>22</v>
      </c>
      <c r="R5">
        <f>LARGE(M2:M150,1)</f>
        <v>9.2255780461743147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92.93507747303353</v>
      </c>
      <c r="F6">
        <f t="shared" si="5"/>
        <v>50.148081112113807</v>
      </c>
      <c r="G6">
        <f t="shared" si="6"/>
        <v>90.171956842374556</v>
      </c>
      <c r="H6">
        <f t="shared" si="7"/>
        <v>53.522801607763945</v>
      </c>
      <c r="I6" t="str">
        <f t="shared" si="8"/>
        <v/>
      </c>
      <c r="J6">
        <f t="shared" si="0"/>
        <v>308.62527950434986</v>
      </c>
      <c r="K6">
        <f t="shared" si="9"/>
        <v>308.62527950434986</v>
      </c>
      <c r="L6" t="str">
        <f t="shared" si="1"/>
        <v/>
      </c>
      <c r="M6" t="str">
        <f t="shared" si="2"/>
        <v/>
      </c>
      <c r="N6" s="1" t="s">
        <v>15</v>
      </c>
      <c r="O6" s="5">
        <v>9.8962063713715729</v>
      </c>
      <c r="Q6" s="1" t="s">
        <v>46</v>
      </c>
      <c r="R6">
        <f>AVERAGE(M2:M150)</f>
        <v>3.2827861260553317</v>
      </c>
      <c r="S6">
        <f>_xlfn.STDEV.P(M2:M150)</f>
        <v>2.893858546730891</v>
      </c>
    </row>
    <row r="7" spans="1:25">
      <c r="A7">
        <f t="shared" si="3"/>
        <v>5</v>
      </c>
      <c r="B7" s="13">
        <f>Edwards!B7</f>
        <v>43180</v>
      </c>
      <c r="C7" s="3">
        <v>99.76</v>
      </c>
      <c r="D7" s="21"/>
      <c r="E7">
        <f t="shared" si="4"/>
        <v>186.33707122011572</v>
      </c>
      <c r="F7">
        <f t="shared" si="5"/>
        <v>100.54811181979719</v>
      </c>
      <c r="G7">
        <f t="shared" si="6"/>
        <v>181.26543104233218</v>
      </c>
      <c r="H7">
        <f t="shared" si="7"/>
        <v>107.59258248086918</v>
      </c>
      <c r="I7" t="str">
        <f t="shared" si="8"/>
        <v/>
      </c>
      <c r="J7">
        <f t="shared" si="0"/>
        <v>304.95552933892805</v>
      </c>
      <c r="K7">
        <f t="shared" si="9"/>
        <v>304.95552933892805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21"/>
      <c r="E8">
        <f t="shared" si="4"/>
        <v>173.5891153762993</v>
      </c>
      <c r="F8">
        <f t="shared" si="5"/>
        <v>93.669271869888618</v>
      </c>
      <c r="G8">
        <f t="shared" si="6"/>
        <v>163.84381139698874</v>
      </c>
      <c r="H8">
        <f t="shared" si="7"/>
        <v>97.251741219171606</v>
      </c>
      <c r="I8" t="str">
        <f t="shared" si="8"/>
        <v/>
      </c>
      <c r="J8">
        <f t="shared" si="0"/>
        <v>308.41753065071703</v>
      </c>
      <c r="K8">
        <f t="shared" si="9"/>
        <v>308.41753065071703</v>
      </c>
      <c r="L8" t="str">
        <f t="shared" si="1"/>
        <v/>
      </c>
      <c r="M8" t="str">
        <f t="shared" si="2"/>
        <v/>
      </c>
      <c r="O8">
        <f>1.1*O3</f>
        <v>0.59356370837837313</v>
      </c>
    </row>
    <row r="9" spans="1:25">
      <c r="A9">
        <f t="shared" si="3"/>
        <v>7</v>
      </c>
      <c r="B9" s="13">
        <f>Edwards!B9</f>
        <v>43182</v>
      </c>
      <c r="C9" s="3">
        <f>5+111.58</f>
        <v>116.58</v>
      </c>
      <c r="D9" s="21">
        <v>343</v>
      </c>
      <c r="E9">
        <f t="shared" si="4"/>
        <v>278.29329075753537</v>
      </c>
      <c r="F9">
        <f t="shared" si="5"/>
        <v>150.16799788987592</v>
      </c>
      <c r="G9">
        <f t="shared" si="6"/>
        <v>264.67660274839039</v>
      </c>
      <c r="H9">
        <f t="shared" si="7"/>
        <v>157.10242735313361</v>
      </c>
      <c r="I9">
        <f t="shared" si="8"/>
        <v>311.3562673016221</v>
      </c>
      <c r="J9">
        <f t="shared" si="0"/>
        <v>305.06557053674226</v>
      </c>
      <c r="K9">
        <f t="shared" si="9"/>
        <v>311.3562673016221</v>
      </c>
      <c r="L9">
        <f t="shared" si="1"/>
        <v>-31.643732698377903</v>
      </c>
      <c r="M9">
        <f t="shared" si="2"/>
        <v>9.2255780461743147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259.2542956773957</v>
      </c>
      <c r="F10">
        <f t="shared" si="5"/>
        <v>139.89449195936203</v>
      </c>
      <c r="G10">
        <f t="shared" si="6"/>
        <v>239.23824378723108</v>
      </c>
      <c r="H10">
        <f t="shared" si="7"/>
        <v>142.00314052845877</v>
      </c>
      <c r="I10" t="str">
        <f t="shared" si="8"/>
        <v/>
      </c>
      <c r="J10">
        <f t="shared" si="0"/>
        <v>309.89135143090323</v>
      </c>
      <c r="K10">
        <f t="shared" si="9"/>
        <v>309.89135143090323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241.51782331591329</v>
      </c>
      <c r="F11">
        <f t="shared" si="5"/>
        <v>130.32383167896927</v>
      </c>
      <c r="G11">
        <f t="shared" si="6"/>
        <v>216.24479344253893</v>
      </c>
      <c r="H11">
        <f t="shared" si="7"/>
        <v>128.35506274272086</v>
      </c>
      <c r="I11" t="str">
        <f t="shared" si="8"/>
        <v/>
      </c>
      <c r="J11">
        <f t="shared" si="0"/>
        <v>313.96876893624841</v>
      </c>
      <c r="K11">
        <f t="shared" si="9"/>
        <v>313.96876893624841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92.45</v>
      </c>
      <c r="D12" s="21"/>
      <c r="E12">
        <f t="shared" si="4"/>
        <v>317.44476364257042</v>
      </c>
      <c r="F12">
        <f t="shared" si="5"/>
        <v>171.29426464816385</v>
      </c>
      <c r="G12">
        <f t="shared" si="6"/>
        <v>287.91126886215739</v>
      </c>
      <c r="H12">
        <f t="shared" si="7"/>
        <v>170.89368206665435</v>
      </c>
      <c r="I12" t="str">
        <f t="shared" si="8"/>
        <v/>
      </c>
      <c r="J12">
        <f t="shared" si="0"/>
        <v>312.40058258150952</v>
      </c>
      <c r="K12">
        <f t="shared" si="9"/>
        <v>312.40058258150952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295.72728250331897</v>
      </c>
      <c r="F13">
        <f t="shared" si="5"/>
        <v>159.5754386102989</v>
      </c>
      <c r="G13">
        <f t="shared" si="6"/>
        <v>260.23980062421566</v>
      </c>
      <c r="H13">
        <f t="shared" si="7"/>
        <v>154.46890260574213</v>
      </c>
      <c r="I13" t="str">
        <f t="shared" si="8"/>
        <v/>
      </c>
      <c r="J13">
        <f t="shared" si="0"/>
        <v>317.10653600455674</v>
      </c>
      <c r="K13">
        <f t="shared" si="9"/>
        <v>317.10653600455674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75.209999999999994</v>
      </c>
      <c r="D14" s="21"/>
      <c r="E14">
        <f t="shared" si="4"/>
        <v>350.70556846767863</v>
      </c>
      <c r="F14">
        <f t="shared" si="5"/>
        <v>189.2419070623825</v>
      </c>
      <c r="G14">
        <f t="shared" si="6"/>
        <v>310.43786758775997</v>
      </c>
      <c r="H14">
        <f t="shared" si="7"/>
        <v>184.26465367144874</v>
      </c>
      <c r="I14" t="str">
        <f t="shared" si="8"/>
        <v/>
      </c>
      <c r="J14">
        <f t="shared" si="0"/>
        <v>316.97725339093375</v>
      </c>
      <c r="K14">
        <f t="shared" si="9"/>
        <v>316.97725339093375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326.71260200248577</v>
      </c>
      <c r="F15">
        <f t="shared" si="5"/>
        <v>176.29522147140267</v>
      </c>
      <c r="G15">
        <f t="shared" si="6"/>
        <v>280.60134320732033</v>
      </c>
      <c r="H15">
        <f t="shared" si="7"/>
        <v>166.55477544543874</v>
      </c>
      <c r="I15" t="str">
        <f t="shared" si="8"/>
        <v/>
      </c>
      <c r="J15">
        <f t="shared" si="0"/>
        <v>321.74044602596393</v>
      </c>
      <c r="K15">
        <f t="shared" si="9"/>
        <v>321.74044602596393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6+98.42</f>
        <v>104.42</v>
      </c>
      <c r="D16" s="21">
        <v>356</v>
      </c>
      <c r="E16">
        <f t="shared" si="4"/>
        <v>408.78107636845817</v>
      </c>
      <c r="F16">
        <f t="shared" si="5"/>
        <v>220.57964691287725</v>
      </c>
      <c r="G16">
        <f t="shared" si="6"/>
        <v>358.05243995191279</v>
      </c>
      <c r="H16">
        <f t="shared" si="7"/>
        <v>212.52693608747666</v>
      </c>
      <c r="I16">
        <f t="shared" si="8"/>
        <v>325.68724982170136</v>
      </c>
      <c r="J16">
        <f t="shared" si="0"/>
        <v>320.0527108254006</v>
      </c>
      <c r="K16">
        <f t="shared" si="9"/>
        <v>325.68724982170136</v>
      </c>
      <c r="L16">
        <f t="shared" si="1"/>
        <v>-30.312750178298643</v>
      </c>
      <c r="M16">
        <f t="shared" si="2"/>
        <v>8.5148174658142253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380.81496593637422</v>
      </c>
      <c r="F17">
        <f t="shared" si="5"/>
        <v>205.48903944288921</v>
      </c>
      <c r="G17">
        <f t="shared" si="6"/>
        <v>323.63962673066146</v>
      </c>
      <c r="H17">
        <f t="shared" si="7"/>
        <v>192.10073886048556</v>
      </c>
      <c r="I17" t="str">
        <f t="shared" si="8"/>
        <v/>
      </c>
      <c r="J17">
        <f t="shared" si="0"/>
        <v>325.38830058240364</v>
      </c>
      <c r="K17">
        <f t="shared" si="9"/>
        <v>325.38830058240364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354.76211269233721</v>
      </c>
      <c r="F18">
        <f t="shared" si="5"/>
        <v>191.43083200164543</v>
      </c>
      <c r="G18">
        <f t="shared" si="6"/>
        <v>292.53426678066774</v>
      </c>
      <c r="H18">
        <f t="shared" si="7"/>
        <v>173.63772588127475</v>
      </c>
      <c r="I18" t="str">
        <f t="shared" si="8"/>
        <v/>
      </c>
      <c r="J18">
        <f t="shared" si="0"/>
        <v>329.79310612037068</v>
      </c>
      <c r="K18">
        <f t="shared" si="9"/>
        <v>329.79310612037068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93.54</v>
      </c>
      <c r="D19" s="21"/>
      <c r="E19">
        <f t="shared" si="4"/>
        <v>424.03162417361079</v>
      </c>
      <c r="F19">
        <f t="shared" si="5"/>
        <v>228.80889392199364</v>
      </c>
      <c r="G19">
        <f t="shared" si="6"/>
        <v>357.95847713574636</v>
      </c>
      <c r="H19">
        <f t="shared" si="7"/>
        <v>212.471163169329</v>
      </c>
      <c r="I19" t="str">
        <f t="shared" si="8"/>
        <v/>
      </c>
      <c r="J19">
        <f t="shared" si="0"/>
        <v>328.3377307526647</v>
      </c>
      <c r="K19">
        <f t="shared" si="9"/>
        <v>328.3377307526647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395.02217164786242</v>
      </c>
      <c r="F20">
        <f t="shared" si="5"/>
        <v>213.15529554089406</v>
      </c>
      <c r="G20">
        <f t="shared" si="6"/>
        <v>323.55469478394787</v>
      </c>
      <c r="H20">
        <f t="shared" si="7"/>
        <v>192.05032633875157</v>
      </c>
      <c r="I20" t="str">
        <f t="shared" si="8"/>
        <v/>
      </c>
      <c r="J20">
        <f t="shared" si="0"/>
        <v>333.10496920214246</v>
      </c>
      <c r="K20">
        <f t="shared" si="9"/>
        <v>333.10496920214246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88.665000000000006</v>
      </c>
      <c r="D21" s="21"/>
      <c r="E21">
        <f t="shared" si="4"/>
        <v>456.66235490838056</v>
      </c>
      <c r="F21">
        <f t="shared" si="5"/>
        <v>246.41654623292646</v>
      </c>
      <c r="G21">
        <f t="shared" si="6"/>
        <v>381.12249773662609</v>
      </c>
      <c r="H21">
        <f t="shared" si="7"/>
        <v>226.22048526983843</v>
      </c>
      <c r="I21" t="str">
        <f t="shared" si="8"/>
        <v/>
      </c>
      <c r="J21">
        <f t="shared" si="0"/>
        <v>332.19606096308809</v>
      </c>
      <c r="K21">
        <f t="shared" si="9"/>
        <v>332.19606096308809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>
        <f>5+83.79</f>
        <v>88.79</v>
      </c>
      <c r="D22" s="21">
        <v>341</v>
      </c>
      <c r="E22">
        <f t="shared" si="4"/>
        <v>514.21052257847111</v>
      </c>
      <c r="F22">
        <f t="shared" si="5"/>
        <v>277.46973151714406</v>
      </c>
      <c r="G22">
        <f t="shared" si="6"/>
        <v>433.28239592587255</v>
      </c>
      <c r="H22">
        <f t="shared" si="7"/>
        <v>257.18070816423921</v>
      </c>
      <c r="I22">
        <f t="shared" si="8"/>
        <v>337.08016219107321</v>
      </c>
      <c r="J22">
        <f t="shared" si="0"/>
        <v>332.28902335290485</v>
      </c>
      <c r="K22">
        <f t="shared" si="9"/>
        <v>337.08016219107321</v>
      </c>
      <c r="L22">
        <f t="shared" si="1"/>
        <v>-3.9198378089267862</v>
      </c>
      <c r="M22">
        <f t="shared" si="2"/>
        <v>1.149512553937474</v>
      </c>
    </row>
    <row r="23" spans="1:13">
      <c r="A23">
        <f t="shared" si="3"/>
        <v>21</v>
      </c>
      <c r="B23" s="13">
        <f>Edwards!B23</f>
        <v>43196</v>
      </c>
      <c r="C23" s="3"/>
      <c r="D23" s="21"/>
      <c r="E23">
        <f t="shared" si="4"/>
        <v>479.03162342902232</v>
      </c>
      <c r="F23">
        <f t="shared" si="5"/>
        <v>258.48707893912984</v>
      </c>
      <c r="G23">
        <f t="shared" si="6"/>
        <v>391.63914901752628</v>
      </c>
      <c r="H23">
        <f t="shared" si="7"/>
        <v>232.46278786364377</v>
      </c>
      <c r="I23" t="str">
        <f t="shared" si="8"/>
        <v/>
      </c>
      <c r="J23">
        <f t="shared" si="0"/>
        <v>338.02429107548602</v>
      </c>
      <c r="K23">
        <f t="shared" si="9"/>
        <v>338.02429107548602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446.25943299327599</v>
      </c>
      <c r="F24">
        <f t="shared" si="5"/>
        <v>240.80309449665364</v>
      </c>
      <c r="G24">
        <f t="shared" si="6"/>
        <v>353.99828030265314</v>
      </c>
      <c r="H24">
        <f t="shared" si="7"/>
        <v>210.12053402865436</v>
      </c>
      <c r="I24" t="str">
        <f t="shared" si="8"/>
        <v/>
      </c>
      <c r="J24">
        <f t="shared" si="0"/>
        <v>342.68256046799934</v>
      </c>
      <c r="K24">
        <f t="shared" si="9"/>
        <v>342.68256046799934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415.72930010326905</v>
      </c>
      <c r="F25">
        <f t="shared" si="5"/>
        <v>224.32893186440177</v>
      </c>
      <c r="G25">
        <f t="shared" si="6"/>
        <v>319.97511681761875</v>
      </c>
      <c r="H25">
        <f t="shared" si="7"/>
        <v>189.9256187462762</v>
      </c>
      <c r="I25" t="str">
        <f t="shared" si="8"/>
        <v/>
      </c>
      <c r="J25">
        <f t="shared" si="0"/>
        <v>346.40331311812554</v>
      </c>
      <c r="K25">
        <f t="shared" si="9"/>
        <v>346.40331311812554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79.19</v>
      </c>
      <c r="D26" s="21"/>
      <c r="E26">
        <f t="shared" si="4"/>
        <v>466.47783794012946</v>
      </c>
      <c r="F26">
        <f t="shared" si="5"/>
        <v>251.71301396733546</v>
      </c>
      <c r="G26">
        <f t="shared" si="6"/>
        <v>368.41195693977619</v>
      </c>
      <c r="H26">
        <f t="shared" si="7"/>
        <v>218.67596946670028</v>
      </c>
      <c r="I26" t="str">
        <f t="shared" si="8"/>
        <v/>
      </c>
      <c r="J26">
        <f t="shared" si="0"/>
        <v>345.03704450063515</v>
      </c>
      <c r="K26">
        <f t="shared" si="9"/>
        <v>345.03704450063515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434.5644948718836</v>
      </c>
      <c r="F27">
        <f t="shared" si="5"/>
        <v>234.4924664597543</v>
      </c>
      <c r="G27">
        <f t="shared" si="6"/>
        <v>333.0034791638758</v>
      </c>
      <c r="H27">
        <f t="shared" si="7"/>
        <v>197.65878188868999</v>
      </c>
      <c r="I27" t="str">
        <f t="shared" si="8"/>
        <v/>
      </c>
      <c r="J27">
        <f t="shared" si="0"/>
        <v>348.83368457106428</v>
      </c>
      <c r="K27">
        <f t="shared" si="9"/>
        <v>348.83368457106428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91.32</v>
      </c>
      <c r="D28" s="21"/>
      <c r="E28">
        <f t="shared" si="4"/>
        <v>496.15445266587994</v>
      </c>
      <c r="F28">
        <f t="shared" si="5"/>
        <v>267.7266153207288</v>
      </c>
      <c r="G28">
        <f t="shared" si="6"/>
        <v>392.31814907303107</v>
      </c>
      <c r="H28">
        <f t="shared" si="7"/>
        <v>232.86581765843874</v>
      </c>
      <c r="I28" t="str">
        <f t="shared" si="8"/>
        <v/>
      </c>
      <c r="J28">
        <f t="shared" si="0"/>
        <v>346.86079766229005</v>
      </c>
      <c r="K28">
        <f t="shared" si="9"/>
        <v>346.86079766229005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462.21083096525757</v>
      </c>
      <c r="F29">
        <f t="shared" si="5"/>
        <v>249.41052261853423</v>
      </c>
      <c r="G29">
        <f t="shared" si="6"/>
        <v>354.61202091713739</v>
      </c>
      <c r="H29">
        <f t="shared" si="7"/>
        <v>210.48482818725944</v>
      </c>
      <c r="I29" t="str">
        <f t="shared" si="8"/>
        <v/>
      </c>
      <c r="J29">
        <f t="shared" si="0"/>
        <v>350.92569443127485</v>
      </c>
      <c r="K29">
        <f t="shared" si="9"/>
        <v>350.92569443127485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8+98.1</f>
        <v>106.1</v>
      </c>
      <c r="D30" s="21">
        <v>360</v>
      </c>
      <c r="E30">
        <f t="shared" si="4"/>
        <v>536.68940842653785</v>
      </c>
      <c r="F30">
        <f t="shared" si="5"/>
        <v>289.59941410277372</v>
      </c>
      <c r="G30">
        <f t="shared" si="6"/>
        <v>426.62987014762768</v>
      </c>
      <c r="H30">
        <f t="shared" si="7"/>
        <v>253.23201025539876</v>
      </c>
      <c r="I30">
        <f t="shared" si="8"/>
        <v>354.09259621959779</v>
      </c>
      <c r="J30">
        <f t="shared" si="0"/>
        <v>348.36740384737493</v>
      </c>
      <c r="K30">
        <f t="shared" si="9"/>
        <v>354.09259621959779</v>
      </c>
      <c r="L30">
        <f t="shared" si="1"/>
        <v>-5.9074037804022055</v>
      </c>
      <c r="M30">
        <f t="shared" si="2"/>
        <v>1.6409454945561681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499.97265187526892</v>
      </c>
      <c r="F31">
        <f t="shared" si="5"/>
        <v>269.78692848623086</v>
      </c>
      <c r="G31">
        <f t="shared" si="6"/>
        <v>385.62600479771197</v>
      </c>
      <c r="H31">
        <f t="shared" si="7"/>
        <v>228.89360364732929</v>
      </c>
      <c r="I31" t="str">
        <f t="shared" si="8"/>
        <v/>
      </c>
      <c r="J31">
        <f t="shared" si="0"/>
        <v>352.89332483890155</v>
      </c>
      <c r="K31">
        <f t="shared" si="9"/>
        <v>352.89332483890155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465.76781411814494</v>
      </c>
      <c r="F32">
        <f t="shared" si="5"/>
        <v>251.32988271932263</v>
      </c>
      <c r="G32">
        <f t="shared" si="6"/>
        <v>348.56306597751211</v>
      </c>
      <c r="H32">
        <f t="shared" si="7"/>
        <v>206.89438802709066</v>
      </c>
      <c r="I32" t="str">
        <f t="shared" si="8"/>
        <v/>
      </c>
      <c r="J32">
        <f t="shared" si="0"/>
        <v>356.435494692232</v>
      </c>
      <c r="K32">
        <f t="shared" si="9"/>
        <v>356.435494692232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106.05</v>
      </c>
      <c r="D33" s="21"/>
      <c r="E33">
        <f t="shared" si="4"/>
        <v>539.95304620604725</v>
      </c>
      <c r="F33">
        <f t="shared" si="5"/>
        <v>291.36048405114587</v>
      </c>
      <c r="G33">
        <f t="shared" si="6"/>
        <v>421.11228691028447</v>
      </c>
      <c r="H33">
        <f t="shared" si="7"/>
        <v>249.95697305638495</v>
      </c>
      <c r="I33" t="str">
        <f t="shared" si="8"/>
        <v/>
      </c>
      <c r="J33">
        <f t="shared" si="0"/>
        <v>353.40351099476095</v>
      </c>
      <c r="K33">
        <f t="shared" si="9"/>
        <v>353.40351099476095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503.01301304089264</v>
      </c>
      <c r="F34">
        <f t="shared" si="5"/>
        <v>271.42751762102836</v>
      </c>
      <c r="G34">
        <f t="shared" si="6"/>
        <v>380.63872254478571</v>
      </c>
      <c r="H34">
        <f t="shared" si="7"/>
        <v>225.93333387019771</v>
      </c>
      <c r="I34" t="str">
        <f t="shared" si="8"/>
        <v/>
      </c>
      <c r="J34">
        <f t="shared" si="0"/>
        <v>357.49418375083059</v>
      </c>
      <c r="K34">
        <f t="shared" si="9"/>
        <v>357.49418375083059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84.47</v>
      </c>
      <c r="D35" s="21"/>
      <c r="E35">
        <f t="shared" si="4"/>
        <v>553.07017378608043</v>
      </c>
      <c r="F35">
        <f t="shared" si="5"/>
        <v>298.43853031448833</v>
      </c>
      <c r="G35">
        <f t="shared" si="6"/>
        <v>428.52511689900757</v>
      </c>
      <c r="H35">
        <f t="shared" si="7"/>
        <v>254.35695995621523</v>
      </c>
      <c r="I35" t="str">
        <f t="shared" si="8"/>
        <v/>
      </c>
      <c r="J35">
        <f t="shared" si="0"/>
        <v>356.08157035827315</v>
      </c>
      <c r="K35">
        <f t="shared" si="9"/>
        <v>356.08157035827315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515.23275309576479</v>
      </c>
      <c r="F36">
        <f t="shared" si="5"/>
        <v>278.02133055047352</v>
      </c>
      <c r="G36">
        <f t="shared" si="6"/>
        <v>387.33909730243403</v>
      </c>
      <c r="H36">
        <f t="shared" si="7"/>
        <v>229.91043319696703</v>
      </c>
      <c r="I36" t="str">
        <f t="shared" si="8"/>
        <v/>
      </c>
      <c r="J36">
        <f t="shared" si="0"/>
        <v>360.11089735350652</v>
      </c>
      <c r="K36">
        <f t="shared" si="9"/>
        <v>360.11089735350652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6+85.5</f>
        <v>91.5</v>
      </c>
      <c r="D37" s="21">
        <v>358</v>
      </c>
      <c r="E37">
        <f t="shared" si="4"/>
        <v>571.48391966318422</v>
      </c>
      <c r="F37">
        <f t="shared" si="5"/>
        <v>308.37464966717079</v>
      </c>
      <c r="G37">
        <f t="shared" si="6"/>
        <v>441.61151128026665</v>
      </c>
      <c r="H37">
        <f t="shared" si="7"/>
        <v>262.12456880885952</v>
      </c>
      <c r="I37">
        <f t="shared" si="8"/>
        <v>363.18745222549683</v>
      </c>
      <c r="J37">
        <f t="shared" si="0"/>
        <v>358.25008085831132</v>
      </c>
      <c r="K37">
        <f t="shared" si="9"/>
        <v>363.18745222549683</v>
      </c>
      <c r="L37">
        <f t="shared" si="1"/>
        <v>5.1874522254968269</v>
      </c>
      <c r="M37">
        <f t="shared" si="2"/>
        <v>1.4490090015354264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532.38675168896248</v>
      </c>
      <c r="F38">
        <f t="shared" si="5"/>
        <v>287.27768602183335</v>
      </c>
      <c r="G38">
        <f t="shared" si="6"/>
        <v>399.16774394807544</v>
      </c>
      <c r="H38">
        <f t="shared" si="7"/>
        <v>236.93148863230272</v>
      </c>
      <c r="I38" t="str">
        <f t="shared" si="8"/>
        <v/>
      </c>
      <c r="J38">
        <f t="shared" si="0"/>
        <v>362.34619738953063</v>
      </c>
      <c r="K38">
        <f t="shared" si="9"/>
        <v>362.34619738953063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495.96435458931825</v>
      </c>
      <c r="F39">
        <f t="shared" si="5"/>
        <v>267.62403775774737</v>
      </c>
      <c r="G39">
        <f t="shared" si="6"/>
        <v>360.8032937064342</v>
      </c>
      <c r="H39">
        <f t="shared" si="7"/>
        <v>214.15974305885683</v>
      </c>
      <c r="I39" t="str">
        <f t="shared" si="8"/>
        <v/>
      </c>
      <c r="J39">
        <f t="shared" si="0"/>
        <v>365.46429469889051</v>
      </c>
      <c r="K39">
        <f t="shared" si="9"/>
        <v>365.46429469889051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/>
      <c r="D40" s="21"/>
      <c r="E40">
        <f t="shared" si="4"/>
        <v>462.03373814776825</v>
      </c>
      <c r="F40">
        <f t="shared" si="5"/>
        <v>249.31496273719227</v>
      </c>
      <c r="G40">
        <f t="shared" si="6"/>
        <v>326.12609290981533</v>
      </c>
      <c r="H40">
        <f t="shared" si="7"/>
        <v>193.57661496067826</v>
      </c>
      <c r="I40" t="str">
        <f t="shared" si="8"/>
        <v/>
      </c>
      <c r="J40">
        <f t="shared" si="0"/>
        <v>367.73834777651393</v>
      </c>
      <c r="K40">
        <f t="shared" si="9"/>
        <v>367.73834777651393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>
        <v>92.65</v>
      </c>
      <c r="D41" s="21"/>
      <c r="E41">
        <f t="shared" si="4"/>
        <v>523.07443113390264</v>
      </c>
      <c r="F41">
        <f t="shared" si="5"/>
        <v>282.25272645613381</v>
      </c>
      <c r="G41">
        <f t="shared" si="6"/>
        <v>387.4317559646762</v>
      </c>
      <c r="H41">
        <f t="shared" si="7"/>
        <v>229.96543201666768</v>
      </c>
      <c r="I41" t="str">
        <f t="shared" si="8"/>
        <v/>
      </c>
      <c r="J41">
        <f t="shared" si="0"/>
        <v>364.28729443946611</v>
      </c>
      <c r="K41">
        <f t="shared" si="9"/>
        <v>364.28729443946611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91.71</v>
      </c>
      <c r="D42" s="21"/>
      <c r="E42">
        <f t="shared" si="4"/>
        <v>578.99912170802111</v>
      </c>
      <c r="F42">
        <f t="shared" si="5"/>
        <v>312.42987802621275</v>
      </c>
      <c r="G42">
        <f t="shared" si="6"/>
        <v>441.90526441672182</v>
      </c>
      <c r="H42">
        <f t="shared" si="7"/>
        <v>262.29893001155176</v>
      </c>
      <c r="I42" t="str">
        <f t="shared" si="8"/>
        <v/>
      </c>
      <c r="J42">
        <f t="shared" si="0"/>
        <v>362.13094801466093</v>
      </c>
      <c r="K42">
        <f t="shared" si="9"/>
        <v>362.13094801466093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539.38781307892248</v>
      </c>
      <c r="F43">
        <f t="shared" si="5"/>
        <v>291.05548235020541</v>
      </c>
      <c r="G43">
        <f t="shared" si="6"/>
        <v>399.4332641479827</v>
      </c>
      <c r="H43">
        <f t="shared" si="7"/>
        <v>237.08909178831863</v>
      </c>
      <c r="I43" t="str">
        <f t="shared" si="8"/>
        <v/>
      </c>
      <c r="J43">
        <f t="shared" si="0"/>
        <v>365.96639056188684</v>
      </c>
      <c r="K43">
        <f t="shared" si="9"/>
        <v>365.96639056188684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5+77.91</f>
        <v>82.91</v>
      </c>
      <c r="D44" s="21">
        <v>354</v>
      </c>
      <c r="E44">
        <f t="shared" si="4"/>
        <v>585.39644944366262</v>
      </c>
      <c r="F44">
        <f t="shared" si="5"/>
        <v>315.88189763937561</v>
      </c>
      <c r="G44">
        <f t="shared" si="6"/>
        <v>443.95329446833091</v>
      </c>
      <c r="H44">
        <f t="shared" si="7"/>
        <v>263.51456633549918</v>
      </c>
      <c r="I44">
        <f t="shared" si="8"/>
        <v>368.8411833263176</v>
      </c>
      <c r="J44">
        <f t="shared" si="0"/>
        <v>364.36733130387648</v>
      </c>
      <c r="K44">
        <f t="shared" si="9"/>
        <v>368.8411833263176</v>
      </c>
      <c r="L44">
        <f t="shared" si="1"/>
        <v>14.841183326317605</v>
      </c>
      <c r="M44">
        <f t="shared" si="2"/>
        <v>4.1924246684513005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545.34747776148299</v>
      </c>
      <c r="F45">
        <f t="shared" si="5"/>
        <v>294.2713375044529</v>
      </c>
      <c r="G45">
        <f t="shared" si="6"/>
        <v>401.28445578216053</v>
      </c>
      <c r="H45">
        <f t="shared" si="7"/>
        <v>238.18789197014513</v>
      </c>
      <c r="I45" t="str">
        <f t="shared" si="8"/>
        <v/>
      </c>
      <c r="J45">
        <f t="shared" si="0"/>
        <v>368.08344553430783</v>
      </c>
      <c r="K45">
        <f t="shared" si="9"/>
        <v>368.08344553430783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508.03839309830443</v>
      </c>
      <c r="F46">
        <f t="shared" si="5"/>
        <v>274.1392296418357</v>
      </c>
      <c r="G46">
        <f t="shared" si="6"/>
        <v>362.71656604154708</v>
      </c>
      <c r="H46">
        <f t="shared" si="7"/>
        <v>215.29539209210202</v>
      </c>
      <c r="I46" t="str">
        <f t="shared" si="8"/>
        <v/>
      </c>
      <c r="J46">
        <f t="shared" si="0"/>
        <v>370.84383754973373</v>
      </c>
      <c r="K46">
        <f t="shared" si="9"/>
        <v>370.84383754973373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97.28</v>
      </c>
      <c r="D47" s="21"/>
      <c r="E47">
        <f t="shared" si="4"/>
        <v>570.56175041967106</v>
      </c>
      <c r="F47">
        <f t="shared" si="5"/>
        <v>307.87704403450522</v>
      </c>
      <c r="G47">
        <f t="shared" si="6"/>
        <v>425.13547853962189</v>
      </c>
      <c r="H47">
        <f t="shared" si="7"/>
        <v>252.34499362228502</v>
      </c>
      <c r="I47" t="str">
        <f t="shared" si="8"/>
        <v/>
      </c>
      <c r="J47">
        <f t="shared" si="0"/>
        <v>367.53205041222014</v>
      </c>
      <c r="K47">
        <f t="shared" si="9"/>
        <v>367.53205041222014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531.52767119488522</v>
      </c>
      <c r="F48">
        <f t="shared" si="5"/>
        <v>286.81412329105149</v>
      </c>
      <c r="G48">
        <f t="shared" si="6"/>
        <v>384.27524080831034</v>
      </c>
      <c r="H48">
        <f t="shared" si="7"/>
        <v>228.09183915695638</v>
      </c>
      <c r="I48" t="str">
        <f t="shared" si="8"/>
        <v/>
      </c>
      <c r="J48">
        <f t="shared" si="0"/>
        <v>370.7222841340951</v>
      </c>
      <c r="K48">
        <f t="shared" si="9"/>
        <v>370.7222841340951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75.819999999999993</v>
      </c>
      <c r="D49" s="21"/>
      <c r="E49">
        <f t="shared" si="4"/>
        <v>570.98404672772404</v>
      </c>
      <c r="F49">
        <f t="shared" si="5"/>
        <v>308.10491654599832</v>
      </c>
      <c r="G49">
        <f t="shared" si="6"/>
        <v>423.16212539855701</v>
      </c>
      <c r="H49">
        <f t="shared" si="7"/>
        <v>251.17368280271501</v>
      </c>
      <c r="I49" t="str">
        <f t="shared" si="8"/>
        <v/>
      </c>
      <c r="J49">
        <f t="shared" si="0"/>
        <v>368.93123374328331</v>
      </c>
      <c r="K49">
        <f t="shared" si="9"/>
        <v>368.93123374328331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531.92107676931869</v>
      </c>
      <c r="F50">
        <f t="shared" si="5"/>
        <v>287.02640626528552</v>
      </c>
      <c r="G50">
        <f t="shared" si="6"/>
        <v>382.49154880479324</v>
      </c>
      <c r="H50">
        <f t="shared" si="7"/>
        <v>227.03310430660278</v>
      </c>
      <c r="I50" t="str">
        <f t="shared" si="8"/>
        <v/>
      </c>
      <c r="J50">
        <f t="shared" si="0"/>
        <v>371.99330195868265</v>
      </c>
      <c r="K50">
        <f t="shared" si="9"/>
        <v>371.99330195868265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4+90.31</f>
        <v>94.31</v>
      </c>
      <c r="D51" s="21">
        <v>364</v>
      </c>
      <c r="E51">
        <f t="shared" si="4"/>
        <v>589.84053808235808</v>
      </c>
      <c r="F51">
        <f t="shared" si="5"/>
        <v>318.27994285096315</v>
      </c>
      <c r="G51">
        <f t="shared" si="6"/>
        <v>440.03986599236987</v>
      </c>
      <c r="H51">
        <f t="shared" si="7"/>
        <v>261.19169719458455</v>
      </c>
      <c r="I51">
        <f t="shared" si="8"/>
        <v>374.17724558686245</v>
      </c>
      <c r="J51">
        <f t="shared" si="0"/>
        <v>369.0882456563786</v>
      </c>
      <c r="K51">
        <f t="shared" si="9"/>
        <v>374.17724558686245</v>
      </c>
      <c r="L51">
        <f t="shared" si="1"/>
        <v>10.177245586862455</v>
      </c>
      <c r="M51">
        <f t="shared" si="2"/>
        <v>2.7959465897973779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549.48753110885855</v>
      </c>
      <c r="F52">
        <f t="shared" si="5"/>
        <v>296.50532424786428</v>
      </c>
      <c r="G52">
        <f t="shared" si="6"/>
        <v>397.74715121479807</v>
      </c>
      <c r="H52">
        <f t="shared" si="7"/>
        <v>236.08827633336651</v>
      </c>
      <c r="I52" t="str">
        <f t="shared" si="8"/>
        <v/>
      </c>
      <c r="J52">
        <f t="shared" si="0"/>
        <v>372.41704791449786</v>
      </c>
      <c r="K52">
        <f t="shared" si="9"/>
        <v>372.41704791449786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511.89521124767128</v>
      </c>
      <c r="F53">
        <f t="shared" si="5"/>
        <v>276.22038171754406</v>
      </c>
      <c r="G53">
        <f t="shared" si="6"/>
        <v>359.51923570086404</v>
      </c>
      <c r="H53">
        <f t="shared" si="7"/>
        <v>213.39757281999721</v>
      </c>
      <c r="I53" t="str">
        <f t="shared" si="8"/>
        <v/>
      </c>
      <c r="J53">
        <f t="shared" si="0"/>
        <v>374.82280889754691</v>
      </c>
      <c r="K53">
        <f t="shared" si="9"/>
        <v>374.82280889754691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92.29</v>
      </c>
      <c r="D54" s="21"/>
      <c r="E54">
        <f t="shared" si="4"/>
        <v>569.16471045887317</v>
      </c>
      <c r="F54">
        <f t="shared" si="5"/>
        <v>307.12319656188339</v>
      </c>
      <c r="G54">
        <f t="shared" si="6"/>
        <v>417.25544712932839</v>
      </c>
      <c r="H54">
        <f t="shared" si="7"/>
        <v>247.6676929114515</v>
      </c>
      <c r="I54" t="str">
        <f t="shared" si="8"/>
        <v/>
      </c>
      <c r="J54">
        <f t="shared" si="0"/>
        <v>371.45550365043187</v>
      </c>
      <c r="K54">
        <f t="shared" si="9"/>
        <v>371.45550365043187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530.22620751214993</v>
      </c>
      <c r="F55">
        <f t="shared" si="5"/>
        <v>286.11184910028408</v>
      </c>
      <c r="G55">
        <f t="shared" si="6"/>
        <v>377.15256787080489</v>
      </c>
      <c r="H55">
        <f t="shared" si="7"/>
        <v>223.86407895410863</v>
      </c>
      <c r="I55" t="str">
        <f t="shared" si="8"/>
        <v/>
      </c>
      <c r="J55">
        <f t="shared" si="0"/>
        <v>374.24777014617541</v>
      </c>
      <c r="K55">
        <f t="shared" si="9"/>
        <v>374.24777014617541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93.02</v>
      </c>
      <c r="D56" s="21"/>
      <c r="E56">
        <f t="shared" si="4"/>
        <v>586.9716206232398</v>
      </c>
      <c r="F56">
        <f t="shared" si="5"/>
        <v>316.73186531817612</v>
      </c>
      <c r="G56">
        <f t="shared" si="6"/>
        <v>433.92402037927985</v>
      </c>
      <c r="H56">
        <f t="shared" si="7"/>
        <v>257.56155315783786</v>
      </c>
      <c r="I56" t="str">
        <f t="shared" si="8"/>
        <v/>
      </c>
      <c r="J56">
        <f t="shared" si="0"/>
        <v>371.17031216033826</v>
      </c>
      <c r="K56">
        <f t="shared" si="9"/>
        <v>371.17031216033826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546.81488609756252</v>
      </c>
      <c r="F57">
        <f t="shared" si="5"/>
        <v>295.06315598960629</v>
      </c>
      <c r="G57">
        <f t="shared" si="6"/>
        <v>392.219106240077</v>
      </c>
      <c r="H57">
        <f t="shared" si="7"/>
        <v>232.80702942665911</v>
      </c>
      <c r="I57" t="str">
        <f t="shared" si="8"/>
        <v/>
      </c>
      <c r="J57">
        <f t="shared" si="0"/>
        <v>374.25612656294709</v>
      </c>
      <c r="K57">
        <f t="shared" si="9"/>
        <v>374.25612656294709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4+98.98</f>
        <v>102.98</v>
      </c>
      <c r="D58" s="21">
        <v>371</v>
      </c>
      <c r="E58">
        <f t="shared" si="4"/>
        <v>612.38541101528642</v>
      </c>
      <c r="F58">
        <f t="shared" si="5"/>
        <v>330.44523229004329</v>
      </c>
      <c r="G58">
        <f t="shared" si="6"/>
        <v>457.50249719962858</v>
      </c>
      <c r="H58">
        <f t="shared" si="7"/>
        <v>271.55688143129214</v>
      </c>
      <c r="I58">
        <f t="shared" si="8"/>
        <v>376.44518696140437</v>
      </c>
      <c r="J58">
        <f t="shared" si="0"/>
        <v>370.88835085875121</v>
      </c>
      <c r="K58">
        <f t="shared" si="9"/>
        <v>376.44518696140437</v>
      </c>
      <c r="L58">
        <f t="shared" si="1"/>
        <v>5.4451869614043744</v>
      </c>
      <c r="M58">
        <f t="shared" si="2"/>
        <v>1.467705380432446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570.4900322379824</v>
      </c>
      <c r="F59">
        <f t="shared" si="5"/>
        <v>307.83834466188586</v>
      </c>
      <c r="G59">
        <f t="shared" si="6"/>
        <v>413.53142975905666</v>
      </c>
      <c r="H59">
        <f t="shared" si="7"/>
        <v>245.45725132991478</v>
      </c>
      <c r="I59" t="str">
        <f t="shared" si="8"/>
        <v/>
      </c>
      <c r="J59">
        <f t="shared" si="0"/>
        <v>374.3810933319711</v>
      </c>
      <c r="K59">
        <f t="shared" si="9"/>
        <v>374.3810933319711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531.46085949910071</v>
      </c>
      <c r="F60">
        <f t="shared" si="5"/>
        <v>286.77807147476705</v>
      </c>
      <c r="G60">
        <f t="shared" si="6"/>
        <v>373.78646989975044</v>
      </c>
      <c r="H60">
        <f t="shared" si="7"/>
        <v>221.86608534050683</v>
      </c>
      <c r="I60" t="str">
        <f t="shared" si="8"/>
        <v/>
      </c>
      <c r="J60">
        <f t="shared" si="0"/>
        <v>376.91198613426025</v>
      </c>
      <c r="K60">
        <f t="shared" si="9"/>
        <v>376.91198613426025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495.10180584837519</v>
      </c>
      <c r="F61">
        <f t="shared" si="5"/>
        <v>267.15860354926446</v>
      </c>
      <c r="G61">
        <f t="shared" si="6"/>
        <v>337.86144178091251</v>
      </c>
      <c r="H61">
        <f t="shared" si="7"/>
        <v>200.54229222244157</v>
      </c>
      <c r="I61" t="str">
        <f t="shared" si="8"/>
        <v/>
      </c>
      <c r="J61">
        <f t="shared" si="0"/>
        <v>378.61631132682282</v>
      </c>
      <c r="K61">
        <f t="shared" si="9"/>
        <v>378.61631132682282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461.23019931392895</v>
      </c>
      <c r="F62">
        <f t="shared" si="5"/>
        <v>248.88137047351984</v>
      </c>
      <c r="G62">
        <f t="shared" si="6"/>
        <v>305.38920756787178</v>
      </c>
      <c r="H62">
        <f t="shared" si="7"/>
        <v>181.26795227899828</v>
      </c>
      <c r="I62" t="str">
        <f t="shared" si="8"/>
        <v/>
      </c>
      <c r="J62">
        <f t="shared" si="0"/>
        <v>379.61341819452156</v>
      </c>
      <c r="K62">
        <f t="shared" si="9"/>
        <v>379.61341819452156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429.67586513775746</v>
      </c>
      <c r="F63">
        <f t="shared" si="5"/>
        <v>231.85454537441186</v>
      </c>
      <c r="G63">
        <f t="shared" si="6"/>
        <v>276.03791544644247</v>
      </c>
      <c r="H63">
        <f t="shared" si="7"/>
        <v>163.84609031483004</v>
      </c>
      <c r="I63" t="str">
        <f t="shared" si="8"/>
        <v/>
      </c>
      <c r="J63">
        <f t="shared" si="0"/>
        <v>380.00845505958182</v>
      </c>
      <c r="K63">
        <f t="shared" si="9"/>
        <v>380.00845505958182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400.28027079861863</v>
      </c>
      <c r="F64">
        <f t="shared" si="5"/>
        <v>215.99258356902499</v>
      </c>
      <c r="G64">
        <f t="shared" si="6"/>
        <v>249.50760824474386</v>
      </c>
      <c r="H64">
        <f t="shared" si="7"/>
        <v>148.09866263693522</v>
      </c>
      <c r="I64" t="str">
        <f t="shared" si="8"/>
        <v/>
      </c>
      <c r="J64">
        <f t="shared" si="0"/>
        <v>379.89392093208977</v>
      </c>
      <c r="K64">
        <f t="shared" si="9"/>
        <v>379.89392093208977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5</v>
      </c>
      <c r="D65" s="21">
        <v>379</v>
      </c>
      <c r="E65">
        <f t="shared" si="4"/>
        <v>377.89572952682903</v>
      </c>
      <c r="F65">
        <f t="shared" si="5"/>
        <v>203.9138096348139</v>
      </c>
      <c r="G65">
        <f t="shared" si="6"/>
        <v>230.52715800410127</v>
      </c>
      <c r="H65">
        <f t="shared" si="7"/>
        <v>136.83255609749554</v>
      </c>
      <c r="I65">
        <f t="shared" si="8"/>
        <v>379.35105525137226</v>
      </c>
      <c r="J65">
        <f t="shared" si="0"/>
        <v>379.08125353731839</v>
      </c>
      <c r="K65">
        <f t="shared" si="9"/>
        <v>379.35105525137226</v>
      </c>
      <c r="L65">
        <f t="shared" si="1"/>
        <v>0.35105525137225868</v>
      </c>
      <c r="M65">
        <f t="shared" si="2"/>
        <v>9.2626715401651363E-2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352.04259122197652</v>
      </c>
      <c r="F66">
        <f t="shared" si="5"/>
        <v>189.96336904804372</v>
      </c>
      <c r="G66">
        <f t="shared" si="6"/>
        <v>208.37093968064434</v>
      </c>
      <c r="H66">
        <f t="shared" si="7"/>
        <v>123.6814288598152</v>
      </c>
      <c r="I66" t="str">
        <f t="shared" si="8"/>
        <v/>
      </c>
      <c r="J66">
        <f t="shared" si="0"/>
        <v>378.28194018822853</v>
      </c>
      <c r="K66">
        <f t="shared" si="9"/>
        <v>378.28194018822853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327.95815446092485</v>
      </c>
      <c r="F67">
        <f t="shared" si="5"/>
        <v>176.96732577704896</v>
      </c>
      <c r="G67">
        <f t="shared" si="6"/>
        <v>188.34417983247889</v>
      </c>
      <c r="H67">
        <f t="shared" si="7"/>
        <v>111.79427090367356</v>
      </c>
      <c r="I67" t="str">
        <f t="shared" si="8"/>
        <v/>
      </c>
      <c r="J67">
        <f t="shared" ref="J67:J130" si="10">$O$2+F67-H67</f>
        <v>377.17305487337535</v>
      </c>
      <c r="K67">
        <f t="shared" si="9"/>
        <v>377.17305487337535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305.52141632657526</v>
      </c>
      <c r="F68">
        <f t="shared" ref="F68:F131" si="15">E68*$O$3</f>
        <v>164.86038623983168</v>
      </c>
      <c r="G68">
        <f t="shared" ref="G68:G131" si="16">(G67*EXP(-1/$O$6)+C68)</f>
        <v>170.24221386694785</v>
      </c>
      <c r="H68">
        <f t="shared" ref="H68:H131" si="17">G68*$O$4</f>
        <v>101.04960075331577</v>
      </c>
      <c r="I68" t="str">
        <f t="shared" ref="I68:I131" si="18">IF(ISBLANK(D68),"",($O$2+((E67*EXP(-1/$O$5))*$O$3)-((G67*EXP(-1/$O$6))*$O$4)))</f>
        <v/>
      </c>
      <c r="J68">
        <f t="shared" si="10"/>
        <v>375.8107854865159</v>
      </c>
      <c r="K68">
        <f t="shared" ref="K68:K131" si="19">IF(I68="",J68,I68)</f>
        <v>375.8107854865159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284.61965212491179</v>
      </c>
      <c r="F69">
        <f t="shared" si="15"/>
        <v>153.58172381147742</v>
      </c>
      <c r="G69">
        <f t="shared" si="16"/>
        <v>153.88004773015959</v>
      </c>
      <c r="H69">
        <f t="shared" si="17"/>
        <v>91.337612651034178</v>
      </c>
      <c r="I69" t="str">
        <f t="shared" si="18"/>
        <v/>
      </c>
      <c r="J69">
        <f t="shared" si="10"/>
        <v>374.24411116044325</v>
      </c>
      <c r="K69">
        <f t="shared" si="19"/>
        <v>374.24411116044325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265.14784904346959</v>
      </c>
      <c r="F70">
        <f t="shared" si="15"/>
        <v>143.07467322435534</v>
      </c>
      <c r="G70">
        <f t="shared" si="16"/>
        <v>139.09046734990463</v>
      </c>
      <c r="H70">
        <f t="shared" si="17"/>
        <v>82.559054391084373</v>
      </c>
      <c r="I70" t="str">
        <f t="shared" si="18"/>
        <v/>
      </c>
      <c r="J70">
        <f t="shared" si="10"/>
        <v>372.51561883327099</v>
      </c>
      <c r="K70">
        <f t="shared" si="19"/>
        <v>372.51561883327099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247.00817855516283</v>
      </c>
      <c r="F71">
        <f t="shared" si="15"/>
        <v>133.28644587544525</v>
      </c>
      <c r="G71">
        <f t="shared" si="16"/>
        <v>125.72232978209009</v>
      </c>
      <c r="H71">
        <f t="shared" si="17"/>
        <v>74.624213006216053</v>
      </c>
      <c r="I71" t="str">
        <f t="shared" si="18"/>
        <v/>
      </c>
      <c r="J71">
        <f t="shared" si="10"/>
        <v>370.66223286922917</v>
      </c>
      <c r="K71">
        <f t="shared" si="19"/>
        <v>370.66223286922917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6</v>
      </c>
      <c r="D72" s="21">
        <v>374</v>
      </c>
      <c r="E72">
        <f t="shared" si="14"/>
        <v>236.10950491676979</v>
      </c>
      <c r="F72">
        <f t="shared" si="15"/>
        <v>127.40548483798145</v>
      </c>
      <c r="G72">
        <f t="shared" si="16"/>
        <v>119.63901859696681</v>
      </c>
      <c r="H72">
        <f t="shared" si="17"/>
        <v>71.013380225368195</v>
      </c>
      <c r="I72">
        <f t="shared" si="18"/>
        <v>368.71586666947792</v>
      </c>
      <c r="J72">
        <f t="shared" si="10"/>
        <v>368.39210461261325</v>
      </c>
      <c r="K72">
        <f t="shared" si="19"/>
        <v>368.71586666947792</v>
      </c>
      <c r="L72">
        <f t="shared" si="11"/>
        <v>-5.2841333305220815</v>
      </c>
      <c r="M72">
        <f t="shared" si="12"/>
        <v>1.4128698744711448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219.95644678788685</v>
      </c>
      <c r="F73">
        <f t="shared" si="15"/>
        <v>118.68924021558946</v>
      </c>
      <c r="G73">
        <f t="shared" si="16"/>
        <v>108.14038113061085</v>
      </c>
      <c r="H73">
        <f t="shared" si="17"/>
        <v>64.18820626416435</v>
      </c>
      <c r="I73" t="str">
        <f t="shared" si="18"/>
        <v/>
      </c>
      <c r="J73">
        <f t="shared" si="10"/>
        <v>366.50103395142509</v>
      </c>
      <c r="K73">
        <f t="shared" si="19"/>
        <v>366.50103395142509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204.90847456821814</v>
      </c>
      <c r="F74">
        <f t="shared" si="15"/>
        <v>110.56930367533374</v>
      </c>
      <c r="G74">
        <f t="shared" si="16"/>
        <v>97.746890339087585</v>
      </c>
      <c r="H74">
        <f t="shared" si="17"/>
        <v>58.0190072678595</v>
      </c>
      <c r="I74" t="str">
        <f t="shared" si="18"/>
        <v/>
      </c>
      <c r="J74">
        <f t="shared" si="10"/>
        <v>364.55029640747426</v>
      </c>
      <c r="K74">
        <f t="shared" si="19"/>
        <v>364.55029640747426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190.88998555411462</v>
      </c>
      <c r="F75">
        <f t="shared" si="15"/>
        <v>103.00487974344941</v>
      </c>
      <c r="G75">
        <f t="shared" si="16"/>
        <v>88.352329361793551</v>
      </c>
      <c r="H75">
        <f t="shared" si="17"/>
        <v>52.44273676217766</v>
      </c>
      <c r="I75" t="str">
        <f t="shared" si="18"/>
        <v/>
      </c>
      <c r="J75">
        <f t="shared" si="10"/>
        <v>362.56214298127173</v>
      </c>
      <c r="K75">
        <f t="shared" si="19"/>
        <v>362.56214298127173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177.83054928125392</v>
      </c>
      <c r="F76">
        <f t="shared" si="15"/>
        <v>95.957963903949192</v>
      </c>
      <c r="G76">
        <f t="shared" si="16"/>
        <v>79.860689957246493</v>
      </c>
      <c r="H76">
        <f t="shared" si="17"/>
        <v>47.402407738723866</v>
      </c>
      <c r="I76" t="str">
        <f t="shared" si="18"/>
        <v/>
      </c>
      <c r="J76">
        <f t="shared" si="10"/>
        <v>360.55555616522531</v>
      </c>
      <c r="K76">
        <f t="shared" si="19"/>
        <v>360.55555616522531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165.66455367407218</v>
      </c>
      <c r="F77">
        <f t="shared" si="15"/>
        <v>89.393151659663928</v>
      </c>
      <c r="G77">
        <f t="shared" si="16"/>
        <v>72.185191341490437</v>
      </c>
      <c r="H77">
        <f t="shared" si="17"/>
        <v>42.846510273063856</v>
      </c>
      <c r="I77" t="str">
        <f t="shared" si="18"/>
        <v/>
      </c>
      <c r="J77">
        <f t="shared" si="10"/>
        <v>358.54664138660007</v>
      </c>
      <c r="K77">
        <f t="shared" si="19"/>
        <v>358.54664138660007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154.33087540332215</v>
      </c>
      <c r="F78">
        <f t="shared" si="15"/>
        <v>83.277460656069593</v>
      </c>
      <c r="G78">
        <f t="shared" si="16"/>
        <v>65.247393327019097</v>
      </c>
      <c r="H78">
        <f t="shared" si="17"/>
        <v>38.72848511616953</v>
      </c>
      <c r="I78" t="str">
        <f t="shared" si="18"/>
        <v/>
      </c>
      <c r="J78">
        <f t="shared" si="10"/>
        <v>356.54897553990008</v>
      </c>
      <c r="K78">
        <f t="shared" si="19"/>
        <v>356.54897553990008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5</v>
      </c>
      <c r="D79" s="21">
        <v>370</v>
      </c>
      <c r="E79">
        <f t="shared" si="14"/>
        <v>148.77257279559771</v>
      </c>
      <c r="F79">
        <f t="shared" si="15"/>
        <v>80.278181830496763</v>
      </c>
      <c r="G79">
        <f t="shared" si="16"/>
        <v>63.976394698891376</v>
      </c>
      <c r="H79">
        <f t="shared" si="17"/>
        <v>37.974066449887992</v>
      </c>
      <c r="I79">
        <f t="shared" si="18"/>
        <v>354.57391709466265</v>
      </c>
      <c r="J79">
        <f t="shared" si="10"/>
        <v>354.30411538060878</v>
      </c>
      <c r="K79">
        <f t="shared" si="19"/>
        <v>354.57391709466265</v>
      </c>
      <c r="L79">
        <f t="shared" si="11"/>
        <v>-15.426082905337353</v>
      </c>
      <c r="M79">
        <f t="shared" si="12"/>
        <v>4.1692115960371225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138.59453266460901</v>
      </c>
      <c r="F80">
        <f t="shared" si="15"/>
        <v>74.786077063066259</v>
      </c>
      <c r="G80">
        <f t="shared" si="16"/>
        <v>57.827553144738907</v>
      </c>
      <c r="H80">
        <f t="shared" si="17"/>
        <v>34.324337219815192</v>
      </c>
      <c r="I80" t="str">
        <f t="shared" si="18"/>
        <v/>
      </c>
      <c r="J80">
        <f t="shared" si="10"/>
        <v>352.46173984325105</v>
      </c>
      <c r="K80">
        <f t="shared" si="19"/>
        <v>352.46173984325105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129.11280704214428</v>
      </c>
      <c r="F81">
        <f t="shared" si="15"/>
        <v>69.669705951887721</v>
      </c>
      <c r="G81">
        <f t="shared" si="16"/>
        <v>52.269683505087386</v>
      </c>
      <c r="H81">
        <f t="shared" si="17"/>
        <v>31.025387474220995</v>
      </c>
      <c r="I81" t="str">
        <f t="shared" si="18"/>
        <v/>
      </c>
      <c r="J81">
        <f t="shared" si="10"/>
        <v>350.64431847766673</v>
      </c>
      <c r="K81">
        <f t="shared" si="19"/>
        <v>350.64431847766673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120.27975867304038</v>
      </c>
      <c r="F82">
        <f t="shared" si="15"/>
        <v>64.903363273477851</v>
      </c>
      <c r="G82">
        <f t="shared" si="16"/>
        <v>47.245986820221702</v>
      </c>
      <c r="H82">
        <f t="shared" si="17"/>
        <v>28.043503411621927</v>
      </c>
      <c r="I82" t="str">
        <f t="shared" si="18"/>
        <v/>
      </c>
      <c r="J82">
        <f t="shared" si="10"/>
        <v>348.85985986185591</v>
      </c>
      <c r="K82">
        <f t="shared" si="19"/>
        <v>348.85985986185591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112.05100932955878</v>
      </c>
      <c r="F83">
        <f t="shared" si="15"/>
        <v>60.463102386538722</v>
      </c>
      <c r="G83">
        <f t="shared" si="16"/>
        <v>42.705123140822259</v>
      </c>
      <c r="H83">
        <f t="shared" si="17"/>
        <v>25.34821150102001</v>
      </c>
      <c r="I83" t="str">
        <f t="shared" si="18"/>
        <v/>
      </c>
      <c r="J83">
        <f t="shared" si="10"/>
        <v>347.11489088551872</v>
      </c>
      <c r="K83">
        <f t="shared" si="19"/>
        <v>347.11489088551872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104.38521685018192</v>
      </c>
      <c r="F84">
        <f t="shared" si="15"/>
        <v>56.326614921340564</v>
      </c>
      <c r="G84">
        <f t="shared" si="16"/>
        <v>38.600686856480706</v>
      </c>
      <c r="H84">
        <f t="shared" si="17"/>
        <v>22.911967055947859</v>
      </c>
      <c r="I84" t="str">
        <f t="shared" si="18"/>
        <v/>
      </c>
      <c r="J84">
        <f t="shared" si="10"/>
        <v>345.41464786539274</v>
      </c>
      <c r="K84">
        <f t="shared" si="19"/>
        <v>345.41464786539274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97.243867431947294</v>
      </c>
      <c r="F85">
        <f t="shared" si="15"/>
        <v>52.473118699965035</v>
      </c>
      <c r="G85">
        <f t="shared" si="16"/>
        <v>34.890732450968251</v>
      </c>
      <c r="H85">
        <f t="shared" si="17"/>
        <v>20.709872740004389</v>
      </c>
      <c r="I85" t="str">
        <f t="shared" si="18"/>
        <v/>
      </c>
      <c r="J85">
        <f t="shared" si="10"/>
        <v>343.76324595996061</v>
      </c>
      <c r="K85">
        <f t="shared" si="19"/>
        <v>343.76324595996061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90.591082132772897</v>
      </c>
      <c r="F86">
        <f t="shared" si="15"/>
        <v>48.883253324307688</v>
      </c>
      <c r="G86">
        <f t="shared" si="16"/>
        <v>31.537345837685912</v>
      </c>
      <c r="H86">
        <f t="shared" si="17"/>
        <v>18.719424127132569</v>
      </c>
      <c r="I86" t="str">
        <f t="shared" si="18"/>
        <v/>
      </c>
      <c r="J86">
        <f t="shared" si="10"/>
        <v>342.16382919717512</v>
      </c>
      <c r="K86">
        <f t="shared" si="19"/>
        <v>342.16382919717512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84.393436611619805</v>
      </c>
      <c r="F87">
        <f t="shared" si="15"/>
        <v>45.53898290726201</v>
      </c>
      <c r="G87">
        <f t="shared" si="16"/>
        <v>28.506256894535433</v>
      </c>
      <c r="H87">
        <f t="shared" si="17"/>
        <v>16.920279716378339</v>
      </c>
      <c r="I87" t="str">
        <f t="shared" si="18"/>
        <v/>
      </c>
      <c r="J87">
        <f t="shared" si="10"/>
        <v>340.61870319088371</v>
      </c>
      <c r="K87">
        <f t="shared" si="19"/>
        <v>340.61870319088371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78.619793200846331</v>
      </c>
      <c r="F88">
        <f t="shared" si="15"/>
        <v>42.423505458395596</v>
      </c>
      <c r="G88">
        <f t="shared" si="16"/>
        <v>25.766489238489285</v>
      </c>
      <c r="H88">
        <f t="shared" si="17"/>
        <v>15.29405305078361</v>
      </c>
      <c r="I88" t="str">
        <f t="shared" si="18"/>
        <v/>
      </c>
      <c r="J88">
        <f t="shared" si="10"/>
        <v>339.12945240761201</v>
      </c>
      <c r="K88">
        <f t="shared" si="19"/>
        <v>339.12945240761201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73.241144467066235</v>
      </c>
      <c r="F89">
        <f t="shared" si="15"/>
        <v>39.521168468861816</v>
      </c>
      <c r="G89">
        <f t="shared" si="16"/>
        <v>23.290043660711348</v>
      </c>
      <c r="H89">
        <f t="shared" si="17"/>
        <v>13.82412481596077</v>
      </c>
      <c r="I89" t="str">
        <f t="shared" si="18"/>
        <v/>
      </c>
      <c r="J89">
        <f t="shared" si="10"/>
        <v>337.69704365290102</v>
      </c>
      <c r="K89">
        <f t="shared" si="19"/>
        <v>337.69704365290102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68.230467474543318</v>
      </c>
      <c r="F90">
        <f t="shared" si="15"/>
        <v>36.817390271436274</v>
      </c>
      <c r="G90">
        <f t="shared" si="16"/>
        <v>21.051611987075809</v>
      </c>
      <c r="H90">
        <f t="shared" si="17"/>
        <v>12.495472998079528</v>
      </c>
      <c r="I90" t="str">
        <f t="shared" si="18"/>
        <v/>
      </c>
      <c r="J90">
        <f t="shared" si="10"/>
        <v>336.32191727335675</v>
      </c>
      <c r="K90">
        <f t="shared" si="19"/>
        <v>336.32191727335675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63.562588018925197</v>
      </c>
      <c r="F91">
        <f t="shared" si="15"/>
        <v>34.298586780581807</v>
      </c>
      <c r="G91">
        <f t="shared" si="16"/>
        <v>19.028318439865824</v>
      </c>
      <c r="H91">
        <f t="shared" si="17"/>
        <v>11.294519365556173</v>
      </c>
      <c r="I91" t="str">
        <f t="shared" si="18"/>
        <v/>
      </c>
      <c r="J91">
        <f t="shared" si="10"/>
        <v>335.00406741502559</v>
      </c>
      <c r="K91">
        <f t="shared" si="19"/>
        <v>335.00406741502559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59.214054149211364</v>
      </c>
      <c r="F92">
        <f t="shared" si="15"/>
        <v>31.952103244476081</v>
      </c>
      <c r="G92">
        <f t="shared" si="16"/>
        <v>17.199485857483371</v>
      </c>
      <c r="H92">
        <f t="shared" si="17"/>
        <v>10.208990705556284</v>
      </c>
      <c r="I92" t="str">
        <f t="shared" si="18"/>
        <v/>
      </c>
      <c r="J92">
        <f t="shared" si="10"/>
        <v>333.74311253891977</v>
      </c>
      <c r="K92">
        <f t="shared" si="19"/>
        <v>333.74311253891977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55.163018342515642</v>
      </c>
      <c r="F93">
        <f t="shared" si="15"/>
        <v>29.766150666116182</v>
      </c>
      <c r="G93">
        <f t="shared" si="16"/>
        <v>15.546424383039515</v>
      </c>
      <c r="H93">
        <f t="shared" si="17"/>
        <v>9.2277933972095436</v>
      </c>
      <c r="I93" t="str">
        <f t="shared" si="18"/>
        <v/>
      </c>
      <c r="J93">
        <f t="shared" si="10"/>
        <v>332.53835726890662</v>
      </c>
      <c r="K93">
        <f t="shared" si="19"/>
        <v>332.53835726890662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51.389127739655777</v>
      </c>
      <c r="F94">
        <f t="shared" si="15"/>
        <v>27.729746574072731</v>
      </c>
      <c r="G94">
        <f t="shared" si="16"/>
        <v>14.052240462316345</v>
      </c>
      <c r="H94">
        <f t="shared" si="17"/>
        <v>8.3409000397306325</v>
      </c>
      <c r="I94" t="str">
        <f t="shared" si="18"/>
        <v/>
      </c>
      <c r="J94">
        <f t="shared" si="10"/>
        <v>331.38884653434212</v>
      </c>
      <c r="K94">
        <f t="shared" si="19"/>
        <v>331.38884653434212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47.873421890101504</v>
      </c>
      <c r="F95">
        <f t="shared" si="15"/>
        <v>25.832659845319121</v>
      </c>
      <c r="G95">
        <f t="shared" si="16"/>
        <v>12.701664199144536</v>
      </c>
      <c r="H95">
        <f t="shared" si="17"/>
        <v>7.5392469768359138</v>
      </c>
      <c r="I95" t="str">
        <f t="shared" si="18"/>
        <v/>
      </c>
      <c r="J95">
        <f t="shared" si="10"/>
        <v>330.29341286848324</v>
      </c>
      <c r="K95">
        <f t="shared" si="19"/>
        <v>330.29341286848324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44.598237492540122</v>
      </c>
      <c r="F96">
        <f t="shared" si="15"/>
        <v>24.065359302919553</v>
      </c>
      <c r="G96">
        <f t="shared" si="16"/>
        <v>11.48089330384518</v>
      </c>
      <c r="H96">
        <f t="shared" si="17"/>
        <v>6.8146416702009915</v>
      </c>
      <c r="I96" t="str">
        <f t="shared" si="18"/>
        <v/>
      </c>
      <c r="J96">
        <f t="shared" si="10"/>
        <v>329.25071763271853</v>
      </c>
      <c r="K96">
        <f t="shared" si="19"/>
        <v>329.25071763271853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41.547119652465561</v>
      </c>
      <c r="F97">
        <f t="shared" si="15"/>
        <v>22.418965830324947</v>
      </c>
      <c r="G97">
        <f t="shared" si="16"/>
        <v>10.377452039958246</v>
      </c>
      <c r="H97">
        <f t="shared" si="17"/>
        <v>6.1596789753569681</v>
      </c>
      <c r="I97" t="str">
        <f t="shared" si="18"/>
        <v/>
      </c>
      <c r="J97">
        <f t="shared" si="10"/>
        <v>328.25928685496797</v>
      </c>
      <c r="K97">
        <f t="shared" si="19"/>
        <v>328.25928685496797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38.70473921093906</v>
      </c>
      <c r="F98">
        <f t="shared" si="15"/>
        <v>20.885207761693469</v>
      </c>
      <c r="G98">
        <f t="shared" si="16"/>
        <v>9.380063727755882</v>
      </c>
      <c r="H98">
        <f t="shared" si="17"/>
        <v>5.5676654644022694</v>
      </c>
      <c r="I98" t="str">
        <f t="shared" si="18"/>
        <v/>
      </c>
      <c r="J98">
        <f t="shared" si="10"/>
        <v>327.3175422972912</v>
      </c>
      <c r="K98">
        <f t="shared" si="19"/>
        <v>327.3175422972912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36.056815729171809</v>
      </c>
      <c r="F99">
        <f t="shared" si="15"/>
        <v>19.456379324111701</v>
      </c>
      <c r="G99">
        <f t="shared" si="16"/>
        <v>8.4785355015830639</v>
      </c>
      <c r="H99">
        <f t="shared" si="17"/>
        <v>5.0325510221417478</v>
      </c>
      <c r="I99" t="str">
        <f t="shared" si="18"/>
        <v/>
      </c>
      <c r="J99">
        <f t="shared" si="10"/>
        <v>326.42382830196993</v>
      </c>
      <c r="K99">
        <f t="shared" si="19"/>
        <v>326.42382830196993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33.590045741995546</v>
      </c>
      <c r="F100">
        <f t="shared" si="15"/>
        <v>18.125301922925505</v>
      </c>
      <c r="G100">
        <f t="shared" si="16"/>
        <v>7.6636541432967977</v>
      </c>
      <c r="H100">
        <f t="shared" si="17"/>
        <v>4.5488670165959668</v>
      </c>
      <c r="I100" t="str">
        <f t="shared" si="18"/>
        <v/>
      </c>
      <c r="J100">
        <f t="shared" si="10"/>
        <v>325.57643490632955</v>
      </c>
      <c r="K100">
        <f t="shared" si="19"/>
        <v>325.57643490632955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31.29203591975838</v>
      </c>
      <c r="F101">
        <f t="shared" si="15"/>
        <v>16.885288075673671</v>
      </c>
      <c r="G101">
        <f t="shared" si="16"/>
        <v>6.927091927267881</v>
      </c>
      <c r="H101">
        <f t="shared" si="17"/>
        <v>4.1116704120107519</v>
      </c>
      <c r="I101" t="str">
        <f t="shared" si="18"/>
        <v/>
      </c>
      <c r="J101">
        <f t="shared" si="10"/>
        <v>324.77361766366289</v>
      </c>
      <c r="K101">
        <f t="shared" si="19"/>
        <v>324.77361766366289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29.151240802843756</v>
      </c>
      <c r="F102">
        <f t="shared" si="15"/>
        <v>15.730107813424437</v>
      </c>
      <c r="G102">
        <f t="shared" si="16"/>
        <v>6.2613215147229404</v>
      </c>
      <c r="H102">
        <f t="shared" si="17"/>
        <v>3.7164932532267638</v>
      </c>
      <c r="I102" t="str">
        <f t="shared" si="18"/>
        <v/>
      </c>
      <c r="J102">
        <f t="shared" si="10"/>
        <v>324.01361456019765</v>
      </c>
      <c r="K102">
        <f t="shared" si="19"/>
        <v>324.01361456019765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27.156904795983767</v>
      </c>
      <c r="F103">
        <f t="shared" si="15"/>
        <v>14.653957380711409</v>
      </c>
      <c r="G103">
        <f t="shared" si="16"/>
        <v>5.6595390276847262</v>
      </c>
      <c r="H103">
        <f t="shared" si="17"/>
        <v>3.3592970051617881</v>
      </c>
      <c r="I103" t="str">
        <f t="shared" si="18"/>
        <v/>
      </c>
      <c r="J103">
        <f t="shared" si="10"/>
        <v>323.2946603755496</v>
      </c>
      <c r="K103">
        <f t="shared" si="19"/>
        <v>323.2946603755496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25.299008130939725</v>
      </c>
      <c r="F104">
        <f t="shared" si="15"/>
        <v>13.651430076813815</v>
      </c>
      <c r="G104">
        <f t="shared" si="16"/>
        <v>5.1155945163604812</v>
      </c>
      <c r="H104">
        <f t="shared" si="17"/>
        <v>3.0364312807755298</v>
      </c>
      <c r="I104" t="str">
        <f t="shared" si="18"/>
        <v/>
      </c>
      <c r="J104">
        <f t="shared" si="10"/>
        <v>322.61499879603832</v>
      </c>
      <c r="K104">
        <f t="shared" si="19"/>
        <v>322.61499879603832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23.568216526060429</v>
      </c>
      <c r="F105">
        <f t="shared" si="15"/>
        <v>12.717489091884442</v>
      </c>
      <c r="G105">
        <f t="shared" si="16"/>
        <v>4.6239291093859789</v>
      </c>
      <c r="H105">
        <f t="shared" si="17"/>
        <v>2.7445965357350359</v>
      </c>
      <c r="I105" t="str">
        <f t="shared" si="18"/>
        <v/>
      </c>
      <c r="J105">
        <f t="shared" si="10"/>
        <v>321.97289255614942</v>
      </c>
      <c r="K105">
        <f t="shared" si="19"/>
        <v>321.97289255614942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21.955834289802073</v>
      </c>
      <c r="F106">
        <f t="shared" si="15"/>
        <v>11.847442201450875</v>
      </c>
      <c r="G106">
        <f t="shared" si="16"/>
        <v>4.1795182046286277</v>
      </c>
      <c r="H106">
        <f t="shared" si="17"/>
        <v>2.4808103485367918</v>
      </c>
      <c r="I106" t="str">
        <f t="shared" si="18"/>
        <v/>
      </c>
      <c r="J106">
        <f t="shared" si="10"/>
        <v>321.36663185291405</v>
      </c>
      <c r="K106">
        <f t="shared" si="19"/>
        <v>321.36663185291405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20.453760632596648</v>
      </c>
      <c r="F107">
        <f t="shared" si="15"/>
        <v>11.036918192152404</v>
      </c>
      <c r="G107">
        <f t="shared" si="16"/>
        <v>3.7778201199848778</v>
      </c>
      <c r="H107">
        <f t="shared" si="17"/>
        <v>2.2423769414833177</v>
      </c>
      <c r="I107" t="str">
        <f t="shared" si="18"/>
        <v/>
      </c>
      <c r="J107">
        <f t="shared" si="10"/>
        <v>320.79454125066911</v>
      </c>
      <c r="K107">
        <f t="shared" si="19"/>
        <v>320.79454125066911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19.054448967574707</v>
      </c>
      <c r="F108">
        <f t="shared" si="15"/>
        <v>10.281844900272823</v>
      </c>
      <c r="G108">
        <f t="shared" si="16"/>
        <v>3.4147296794058808</v>
      </c>
      <c r="H108">
        <f t="shared" si="17"/>
        <v>2.0268596310321731</v>
      </c>
      <c r="I108" t="str">
        <f t="shared" si="18"/>
        <v/>
      </c>
      <c r="J108">
        <f t="shared" si="10"/>
        <v>320.25498526924065</v>
      </c>
      <c r="K108">
        <f t="shared" si="19"/>
        <v>320.25498526924065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17.750868995664785</v>
      </c>
      <c r="F109">
        <f t="shared" si="15"/>
        <v>9.5784287527322522</v>
      </c>
      <c r="G109">
        <f t="shared" si="16"/>
        <v>3.0865362598211967</v>
      </c>
      <c r="H109">
        <f t="shared" si="17"/>
        <v>1.8320559259721765</v>
      </c>
      <c r="I109" t="str">
        <f t="shared" si="18"/>
        <v/>
      </c>
      <c r="J109">
        <f t="shared" si="10"/>
        <v>319.74637282676008</v>
      </c>
      <c r="K109">
        <f t="shared" si="19"/>
        <v>319.74637282676008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16.53647138458075</v>
      </c>
      <c r="F110">
        <f t="shared" si="15"/>
        <v>8.9231357077496369</v>
      </c>
      <c r="G110">
        <f t="shared" si="16"/>
        <v>2.7898858702187361</v>
      </c>
      <c r="H110">
        <f t="shared" si="17"/>
        <v>1.6559750189412554</v>
      </c>
      <c r="I110" t="str">
        <f t="shared" si="18"/>
        <v/>
      </c>
      <c r="J110">
        <f t="shared" si="10"/>
        <v>319.26716068880836</v>
      </c>
      <c r="K110">
        <f t="shared" si="19"/>
        <v>319.26716068880836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15.405154864240316</v>
      </c>
      <c r="F111">
        <f t="shared" si="15"/>
        <v>8.3126734994196507</v>
      </c>
      <c r="G111">
        <f t="shared" si="16"/>
        <v>2.5217468753459746</v>
      </c>
      <c r="H111">
        <f t="shared" si="17"/>
        <v>1.4968174412592348</v>
      </c>
      <c r="I111" t="str">
        <f t="shared" si="18"/>
        <v/>
      </c>
      <c r="J111">
        <f t="shared" si="10"/>
        <v>318.81585605816042</v>
      </c>
      <c r="K111">
        <f t="shared" si="19"/>
        <v>318.81585605816042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14.351235573298446</v>
      </c>
      <c r="F112">
        <f t="shared" si="15"/>
        <v>7.7439750969987751</v>
      </c>
      <c r="G112">
        <f t="shared" si="16"/>
        <v>2.2793790137438865</v>
      </c>
      <c r="H112">
        <f t="shared" si="17"/>
        <v>1.3529566731569891</v>
      </c>
      <c r="I112" t="str">
        <f t="shared" si="18"/>
        <v/>
      </c>
      <c r="J112">
        <f t="shared" si="10"/>
        <v>318.39101842384179</v>
      </c>
      <c r="K112">
        <f t="shared" si="19"/>
        <v>318.39101842384179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13.369418502789152</v>
      </c>
      <c r="F113">
        <f t="shared" si="15"/>
        <v>7.2141832957981507</v>
      </c>
      <c r="G113">
        <f t="shared" si="16"/>
        <v>2.0603053934916602</v>
      </c>
      <c r="H113">
        <f t="shared" si="17"/>
        <v>1.2229225214666668</v>
      </c>
      <c r="I113" t="str">
        <f t="shared" si="18"/>
        <v/>
      </c>
      <c r="J113">
        <f t="shared" si="10"/>
        <v>317.99126077433147</v>
      </c>
      <c r="K113">
        <f t="shared" si="19"/>
        <v>317.99126077433147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12.45477089340535</v>
      </c>
      <c r="F114">
        <f t="shared" si="15"/>
        <v>6.7206363622660934</v>
      </c>
      <c r="G114">
        <f t="shared" si="16"/>
        <v>1.8622871794711457</v>
      </c>
      <c r="H114">
        <f t="shared" si="17"/>
        <v>1.1053860949003624</v>
      </c>
      <c r="I114" t="str">
        <f t="shared" si="18"/>
        <v/>
      </c>
      <c r="J114">
        <f t="shared" si="10"/>
        <v>317.6152502673657</v>
      </c>
      <c r="K114">
        <f t="shared" si="19"/>
        <v>317.6152502673657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11.602697452761719</v>
      </c>
      <c r="F115">
        <f t="shared" si="15"/>
        <v>6.2608546611395903</v>
      </c>
      <c r="G115">
        <f t="shared" si="16"/>
        <v>1.6833007134661147</v>
      </c>
      <c r="H115">
        <f t="shared" si="17"/>
        <v>0.99914622337125525</v>
      </c>
      <c r="I115" t="str">
        <f t="shared" si="18"/>
        <v/>
      </c>
      <c r="J115">
        <f t="shared" si="10"/>
        <v>317.26170843776833</v>
      </c>
      <c r="K115">
        <f t="shared" si="19"/>
        <v>317.26170843776833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10.808917268129301</v>
      </c>
      <c r="F116">
        <f t="shared" si="15"/>
        <v>5.8325281974780561</v>
      </c>
      <c r="G116">
        <f t="shared" si="16"/>
        <v>1.5215168332739053</v>
      </c>
      <c r="H116">
        <f t="shared" si="17"/>
        <v>0.90311718256870843</v>
      </c>
      <c r="I116" t="str">
        <f t="shared" si="18"/>
        <v/>
      </c>
      <c r="J116">
        <f t="shared" si="10"/>
        <v>316.92941101490931</v>
      </c>
      <c r="K116">
        <f t="shared" si="19"/>
        <v>316.92941101490931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10.069442298648822</v>
      </c>
      <c r="F117">
        <f t="shared" si="15"/>
        <v>5.4335050109891307</v>
      </c>
      <c r="G117">
        <f t="shared" si="16"/>
        <v>1.3752821794799619</v>
      </c>
      <c r="H117">
        <f t="shared" si="17"/>
        <v>0.81631759833793593</v>
      </c>
      <c r="I117" t="str">
        <f t="shared" si="18"/>
        <v/>
      </c>
      <c r="J117">
        <f t="shared" si="10"/>
        <v>316.61718741265116</v>
      </c>
      <c r="K117">
        <f t="shared" si="19"/>
        <v>316.61718741265116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9.3805573389652075</v>
      </c>
      <c r="F118">
        <f t="shared" si="15"/>
        <v>5.0617803643383201</v>
      </c>
      <c r="G118">
        <f t="shared" si="16"/>
        <v>1.2431022988588005</v>
      </c>
      <c r="H118">
        <f t="shared" si="17"/>
        <v>0.73786041747192466</v>
      </c>
      <c r="I118" t="str">
        <f t="shared" si="18"/>
        <v/>
      </c>
      <c r="J118">
        <f t="shared" si="10"/>
        <v>316.3239199468664</v>
      </c>
      <c r="K118">
        <f t="shared" si="19"/>
        <v>316.3239199468664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8.7388013536183315</v>
      </c>
      <c r="F119">
        <f t="shared" si="15"/>
        <v>4.7154866711233119</v>
      </c>
      <c r="G119">
        <f t="shared" si="16"/>
        <v>1.1236263717256652</v>
      </c>
      <c r="H119">
        <f t="shared" si="17"/>
        <v>0.66694384242156035</v>
      </c>
      <c r="I119" t="str">
        <f t="shared" si="18"/>
        <v/>
      </c>
      <c r="J119">
        <f t="shared" si="10"/>
        <v>316.04854282870173</v>
      </c>
      <c r="K119">
        <f t="shared" si="19"/>
        <v>316.04854282870173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8.1409500884118877</v>
      </c>
      <c r="F120">
        <f t="shared" si="15"/>
        <v>4.3928841129100045</v>
      </c>
      <c r="G120">
        <f t="shared" si="16"/>
        <v>1.0156334071591879</v>
      </c>
      <c r="H120">
        <f t="shared" si="17"/>
        <v>0.6028431372807177</v>
      </c>
      <c r="I120" t="str">
        <f t="shared" si="18"/>
        <v/>
      </c>
      <c r="J120">
        <f t="shared" si="10"/>
        <v>315.79004097562927</v>
      </c>
      <c r="K120">
        <f t="shared" si="19"/>
        <v>315.79004097562927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7.5839998713979346</v>
      </c>
      <c r="F121">
        <f t="shared" si="15"/>
        <v>4.0923518981891478</v>
      </c>
      <c r="G121">
        <f t="shared" si="16"/>
        <v>0.9180197650163604</v>
      </c>
      <c r="H121">
        <f t="shared" si="17"/>
        <v>0.54490322130712265</v>
      </c>
      <c r="I121" t="str">
        <f t="shared" si="18"/>
        <v/>
      </c>
      <c r="J121">
        <f t="shared" si="10"/>
        <v>315.54744867688203</v>
      </c>
      <c r="K121">
        <f t="shared" si="19"/>
        <v>315.54744867688203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7.0651525220914531</v>
      </c>
      <c r="F122">
        <f t="shared" si="15"/>
        <v>3.8123801193376532</v>
      </c>
      <c r="G122">
        <f t="shared" si="16"/>
        <v>0.82978787722034963</v>
      </c>
      <c r="H122">
        <f t="shared" si="17"/>
        <v>0.49253197428805862</v>
      </c>
      <c r="I122" t="str">
        <f t="shared" si="18"/>
        <v/>
      </c>
      <c r="J122">
        <f t="shared" si="10"/>
        <v>315.3198481450496</v>
      </c>
      <c r="K122">
        <f t="shared" si="19"/>
        <v>315.3198481450496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6.581801293097107</v>
      </c>
      <c r="F123">
        <f t="shared" si="15"/>
        <v>3.5515621666729911</v>
      </c>
      <c r="G123">
        <f t="shared" si="16"/>
        <v>0.75003605305772814</v>
      </c>
      <c r="H123">
        <f t="shared" si="17"/>
        <v>0.44519418533472688</v>
      </c>
      <c r="I123" t="str">
        <f t="shared" si="18"/>
        <v/>
      </c>
      <c r="J123">
        <f t="shared" si="10"/>
        <v>315.10636798133822</v>
      </c>
      <c r="K123">
        <f t="shared" si="19"/>
        <v>315.10636798133822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6.1315177735173609</v>
      </c>
      <c r="F124">
        <f t="shared" si="15"/>
        <v>3.308587661488064</v>
      </c>
      <c r="G124">
        <f t="shared" si="16"/>
        <v>0.67794926429978364</v>
      </c>
      <c r="H124">
        <f t="shared" si="17"/>
        <v>0.40240608326462607</v>
      </c>
      <c r="I124" t="str">
        <f t="shared" si="18"/>
        <v/>
      </c>
      <c r="J124">
        <f t="shared" si="10"/>
        <v>314.90618157822342</v>
      </c>
      <c r="K124">
        <f t="shared" si="19"/>
        <v>314.90618157822342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5.7120396883432036</v>
      </c>
      <c r="F125">
        <f t="shared" si="15"/>
        <v>3.0822358725613079</v>
      </c>
      <c r="G125">
        <f t="shared" si="16"/>
        <v>0.61279081597593899</v>
      </c>
      <c r="H125">
        <f t="shared" si="17"/>
        <v>0.36373039267488816</v>
      </c>
      <c r="I125" t="str">
        <f t="shared" si="18"/>
        <v/>
      </c>
      <c r="J125">
        <f t="shared" si="10"/>
        <v>314.7185054798864</v>
      </c>
      <c r="K125">
        <f t="shared" si="19"/>
        <v>314.7185054798864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5.3212595325302514</v>
      </c>
      <c r="F126">
        <f t="shared" si="15"/>
        <v>2.8713695830658401</v>
      </c>
      <c r="G126">
        <f t="shared" si="16"/>
        <v>0.55389481767828641</v>
      </c>
      <c r="H126">
        <f t="shared" si="17"/>
        <v>0.32877186518183604</v>
      </c>
      <c r="I126" t="str">
        <f t="shared" si="18"/>
        <v/>
      </c>
      <c r="J126">
        <f t="shared" si="10"/>
        <v>314.54259771788395</v>
      </c>
      <c r="K126">
        <f t="shared" si="19"/>
        <v>314.54259771788395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4.9572139826565467</v>
      </c>
      <c r="F127">
        <f t="shared" si="15"/>
        <v>2.6749293770643128</v>
      </c>
      <c r="G127">
        <f t="shared" si="16"/>
        <v>0.50065937845731123</v>
      </c>
      <c r="H127">
        <f t="shared" si="17"/>
        <v>0.29717324015801427</v>
      </c>
      <c r="I127" t="str">
        <f t="shared" si="18"/>
        <v/>
      </c>
      <c r="J127">
        <f t="shared" si="10"/>
        <v>314.37775613690627</v>
      </c>
      <c r="K127">
        <f t="shared" si="19"/>
        <v>314.37775613690627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4.6180740329650281</v>
      </c>
      <c r="F128">
        <f t="shared" si="15"/>
        <v>2.4919283168841737</v>
      </c>
      <c r="G128">
        <f t="shared" si="16"/>
        <v>0.45254045576366014</v>
      </c>
      <c r="H128">
        <f t="shared" si="17"/>
        <v>0.26861159368722004</v>
      </c>
      <c r="I128" t="str">
        <f t="shared" si="18"/>
        <v/>
      </c>
      <c r="J128">
        <f t="shared" si="10"/>
        <v>314.22331672319694</v>
      </c>
      <c r="K128">
        <f t="shared" si="19"/>
        <v>314.22331672319694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4.3021358062330517</v>
      </c>
      <c r="F129">
        <f t="shared" si="15"/>
        <v>2.3214469846318839</v>
      </c>
      <c r="G129">
        <f t="shared" si="16"/>
        <v>0.40904629557487243</v>
      </c>
      <c r="H129">
        <f t="shared" si="17"/>
        <v>0.2427950384254757</v>
      </c>
      <c r="I129" t="str">
        <f t="shared" si="18"/>
        <v/>
      </c>
      <c r="J129">
        <f t="shared" si="10"/>
        <v>314.07865194620643</v>
      </c>
      <c r="K129">
        <f t="shared" si="19"/>
        <v>314.07865194620643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4.0078119933017264</v>
      </c>
      <c r="F130">
        <f t="shared" si="15"/>
        <v>2.162628862934084</v>
      </c>
      <c r="G130">
        <f t="shared" si="16"/>
        <v>0.36973240688763614</v>
      </c>
      <c r="H130">
        <f t="shared" si="17"/>
        <v>0.21945974064198742</v>
      </c>
      <c r="I130" t="str">
        <f t="shared" si="18"/>
        <v/>
      </c>
      <c r="J130">
        <f t="shared" si="10"/>
        <v>313.94316912229209</v>
      </c>
      <c r="K130">
        <f t="shared" si="19"/>
        <v>313.94316912229209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3.7336238782563038</v>
      </c>
      <c r="F131">
        <f t="shared" si="15"/>
        <v>2.0146760316980501</v>
      </c>
      <c r="G131">
        <f t="shared" si="16"/>
        <v>0.33419701921711303</v>
      </c>
      <c r="H131">
        <f t="shared" si="17"/>
        <v>0.19836722395557341</v>
      </c>
      <c r="I131" t="str">
        <f t="shared" si="18"/>
        <v/>
      </c>
      <c r="J131">
        <f t="shared" ref="J131:J150" si="20">$O$2+F131-H131</f>
        <v>313.81630880774247</v>
      </c>
      <c r="K131">
        <f t="shared" si="19"/>
        <v>313.81630880774247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3.4781939091912339</v>
      </c>
      <c r="F132">
        <f t="shared" ref="F132:F150" si="25">E132*$O$3</f>
        <v>1.8768451592714719</v>
      </c>
      <c r="G132">
        <f t="shared" ref="G132:G150" si="26">(G131*EXP(-1/$O$6)+C132)</f>
        <v>0.30207697668099176</v>
      </c>
      <c r="H132">
        <f t="shared" ref="H132:H150" si="27">G132*$O$4</f>
        <v>0.17930193221194482</v>
      </c>
      <c r="I132" t="str">
        <f t="shared" ref="I132:I150" si="28">IF(ISBLANK(D132),"",($O$2+((E131*EXP(-1/$O$5))*$O$3)-((G131*EXP(-1/$O$6))*$O$4)))</f>
        <v/>
      </c>
      <c r="J132">
        <f t="shared" si="20"/>
        <v>313.6975432270595</v>
      </c>
      <c r="K132">
        <f t="shared" ref="K132:K150" si="29">IF(I132="",J132,I132)</f>
        <v>313.6975432270595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3.2402387772345698</v>
      </c>
      <c r="F133">
        <f t="shared" si="25"/>
        <v>1.7484437678606877</v>
      </c>
      <c r="G133">
        <f t="shared" si="26"/>
        <v>0.27304402670763206</v>
      </c>
      <c r="H133">
        <f t="shared" si="27"/>
        <v>0.16206902659552783</v>
      </c>
      <c r="I133" t="str">
        <f t="shared" si="28"/>
        <v/>
      </c>
      <c r="J133">
        <f t="shared" si="20"/>
        <v>313.58637474126516</v>
      </c>
      <c r="K133">
        <f t="shared" si="29"/>
        <v>313.58637474126516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3.0185629690599654</v>
      </c>
      <c r="F134">
        <f t="shared" si="25"/>
        <v>1.628826754444423</v>
      </c>
      <c r="G134">
        <f t="shared" si="26"/>
        <v>0.24680146544054493</v>
      </c>
      <c r="H134">
        <f t="shared" si="27"/>
        <v>0.1464923944632878</v>
      </c>
      <c r="I134" t="str">
        <f t="shared" si="28"/>
        <v/>
      </c>
      <c r="J134">
        <f t="shared" si="20"/>
        <v>313.48233435998117</v>
      </c>
      <c r="K134">
        <f t="shared" si="29"/>
        <v>313.48233435998117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2.8120527604933638</v>
      </c>
      <c r="F135">
        <f t="shared" si="25"/>
        <v>1.517393149703711</v>
      </c>
      <c r="G135">
        <f t="shared" si="26"/>
        <v>0.22308110555673227</v>
      </c>
      <c r="H135">
        <f t="shared" si="27"/>
        <v>0.13241284955172108</v>
      </c>
      <c r="I135" t="str">
        <f t="shared" si="28"/>
        <v/>
      </c>
      <c r="J135">
        <f t="shared" si="20"/>
        <v>313.38498030015199</v>
      </c>
      <c r="K135">
        <f t="shared" si="29"/>
        <v>313.38498030015199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2.6196706210375758</v>
      </c>
      <c r="F136">
        <f t="shared" si="25"/>
        <v>1.4135830986844902</v>
      </c>
      <c r="G136">
        <f t="shared" si="26"/>
        <v>0.20164053551133584</v>
      </c>
      <c r="H136">
        <f t="shared" si="27"/>
        <v>0.1196865051639297</v>
      </c>
      <c r="I136" t="str">
        <f t="shared" si="28"/>
        <v/>
      </c>
      <c r="J136">
        <f t="shared" si="20"/>
        <v>313.29389659352057</v>
      </c>
      <c r="K136">
        <f t="shared" si="29"/>
        <v>313.29389659352057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2.4404500012024553</v>
      </c>
      <c r="F137">
        <f t="shared" si="25"/>
        <v>1.3168750480233948</v>
      </c>
      <c r="G137">
        <f t="shared" si="26"/>
        <v>0.182260642199293</v>
      </c>
      <c r="H137">
        <f t="shared" si="27"/>
        <v>0.10818330371147261</v>
      </c>
      <c r="I137" t="str">
        <f t="shared" si="28"/>
        <v/>
      </c>
      <c r="J137">
        <f t="shared" si="20"/>
        <v>313.20869174431192</v>
      </c>
      <c r="K137">
        <f t="shared" si="29"/>
        <v>313.20869174431192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2.2734904764516335</v>
      </c>
      <c r="F138">
        <f t="shared" si="25"/>
        <v>1.2267831256050417</v>
      </c>
      <c r="G138">
        <f t="shared" si="26"/>
        <v>0.16474337171670128</v>
      </c>
      <c r="H138">
        <f t="shared" si="27"/>
        <v>9.7785687583564637E-2</v>
      </c>
      <c r="I138" t="str">
        <f t="shared" si="28"/>
        <v/>
      </c>
      <c r="J138">
        <f t="shared" si="20"/>
        <v>313.12899743802149</v>
      </c>
      <c r="K138">
        <f t="shared" si="29"/>
        <v>313.12899743802149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2.117953223368449</v>
      </c>
      <c r="F139">
        <f t="shared" si="25"/>
        <v>1.1428546994859139</v>
      </c>
      <c r="G139">
        <f t="shared" si="26"/>
        <v>0.14890970533786746</v>
      </c>
      <c r="H139">
        <f t="shared" si="27"/>
        <v>8.8387397760496311E-2</v>
      </c>
      <c r="I139" t="str">
        <f t="shared" si="28"/>
        <v/>
      </c>
      <c r="J139">
        <f t="shared" si="20"/>
        <v>313.05446730172542</v>
      </c>
      <c r="K139">
        <f t="shared" si="29"/>
        <v>313.05446730172542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1.9730568053128297</v>
      </c>
      <c r="F140">
        <f t="shared" si="25"/>
        <v>1.0646681038206081</v>
      </c>
      <c r="G140">
        <f t="shared" si="26"/>
        <v>0.13459783002342518</v>
      </c>
      <c r="H140">
        <f t="shared" si="27"/>
        <v>7.9892387893637395E-2</v>
      </c>
      <c r="I140" t="str">
        <f t="shared" si="28"/>
        <v/>
      </c>
      <c r="J140">
        <f t="shared" si="20"/>
        <v>312.98477571592696</v>
      </c>
      <c r="K140">
        <f t="shared" si="29"/>
        <v>312.98477571592696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1.8380732463957885</v>
      </c>
      <c r="F141">
        <f t="shared" si="25"/>
        <v>0.99183052036523578</v>
      </c>
      <c r="G141">
        <f t="shared" si="26"/>
        <v>0.12166148476292664</v>
      </c>
      <c r="H141">
        <f t="shared" si="27"/>
        <v>7.2213842754403762E-2</v>
      </c>
      <c r="I141" t="str">
        <f t="shared" si="28"/>
        <v/>
      </c>
      <c r="J141">
        <f t="shared" si="20"/>
        <v>312.9196166776108</v>
      </c>
      <c r="K141">
        <f t="shared" si="29"/>
        <v>312.9196166776108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1.7123243740467406</v>
      </c>
      <c r="F142">
        <f t="shared" si="25"/>
        <v>0.923976004914418</v>
      </c>
      <c r="G142">
        <f t="shared" si="26"/>
        <v>0.10996846585226373</v>
      </c>
      <c r="H142">
        <f t="shared" si="27"/>
        <v>6.5273291021171992E-2</v>
      </c>
      <c r="I142" t="str">
        <f t="shared" si="28"/>
        <v/>
      </c>
      <c r="J142">
        <f t="shared" si="20"/>
        <v>312.85870271389325</v>
      </c>
      <c r="K142">
        <f t="shared" si="29"/>
        <v>312.85870271389325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1.5951784117982908</v>
      </c>
      <c r="F143">
        <f t="shared" si="25"/>
        <v>0.86076364875647005</v>
      </c>
      <c r="G143">
        <f t="shared" si="26"/>
        <v>9.93992758305179E-2</v>
      </c>
      <c r="H143">
        <f t="shared" si="27"/>
        <v>5.8999803337218083E-2</v>
      </c>
      <c r="I143" t="str">
        <f t="shared" si="28"/>
        <v/>
      </c>
      <c r="J143">
        <f t="shared" si="20"/>
        <v>312.80176384541926</v>
      </c>
      <c r="K143">
        <f t="shared" si="29"/>
        <v>312.80176384541926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1.486046805170256</v>
      </c>
      <c r="F144">
        <f t="shared" si="25"/>
        <v>0.80187586590971893</v>
      </c>
      <c r="G144">
        <f t="shared" si="26"/>
        <v>8.9845902268972974E-2</v>
      </c>
      <c r="H144">
        <f t="shared" si="27"/>
        <v>5.33292674441882E-2</v>
      </c>
      <c r="I144" t="str">
        <f t="shared" si="28"/>
        <v/>
      </c>
      <c r="J144">
        <f t="shared" si="20"/>
        <v>312.74854659846551</v>
      </c>
      <c r="K144">
        <f t="shared" si="29"/>
        <v>312.74854659846551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1.3843812647058109</v>
      </c>
      <c r="F145">
        <f t="shared" si="25"/>
        <v>0.74701679753483929</v>
      </c>
      <c r="G145">
        <f t="shared" si="26"/>
        <v>8.1210713932057269E-2</v>
      </c>
      <c r="H145">
        <f t="shared" si="27"/>
        <v>4.8203732983287777E-2</v>
      </c>
      <c r="I145" t="str">
        <f t="shared" si="28"/>
        <v/>
      </c>
      <c r="J145">
        <f t="shared" si="20"/>
        <v>312.69881306455159</v>
      </c>
      <c r="K145">
        <f t="shared" si="29"/>
        <v>312.69881306455159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1.2896710113036354</v>
      </c>
      <c r="F146">
        <f t="shared" si="25"/>
        <v>0.69591082550679317</v>
      </c>
      <c r="G146">
        <f t="shared" si="26"/>
        <v>7.3405463029469667E-2</v>
      </c>
      <c r="H146">
        <f t="shared" si="27"/>
        <v>4.3570819268347757E-2</v>
      </c>
      <c r="I146" t="str">
        <f t="shared" si="28"/>
        <v/>
      </c>
      <c r="J146">
        <f t="shared" si="20"/>
        <v>312.65234000623849</v>
      </c>
      <c r="K146">
        <f t="shared" si="29"/>
        <v>312.65234000623849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1.2014402100063035</v>
      </c>
      <c r="F147">
        <f t="shared" si="25"/>
        <v>0.64830118767839351</v>
      </c>
      <c r="G147">
        <f t="shared" si="26"/>
        <v>6.6350383362949669E-2</v>
      </c>
      <c r="H147">
        <f t="shared" si="27"/>
        <v>3.9383179978471884E-2</v>
      </c>
      <c r="I147" t="str">
        <f t="shared" si="28"/>
        <v/>
      </c>
      <c r="J147">
        <f t="shared" si="20"/>
        <v>312.60891800769991</v>
      </c>
      <c r="K147">
        <f t="shared" si="29"/>
        <v>312.60891800769991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1.1192455793519795</v>
      </c>
      <c r="F148">
        <f t="shared" si="25"/>
        <v>0.60394868787841971</v>
      </c>
      <c r="G148">
        <f t="shared" si="26"/>
        <v>5.9973375151151809E-2</v>
      </c>
      <c r="H148">
        <f t="shared" si="27"/>
        <v>3.5598019299661554E-2</v>
      </c>
      <c r="I148" t="str">
        <f t="shared" si="28"/>
        <v/>
      </c>
      <c r="J148">
        <f t="shared" si="20"/>
        <v>312.56835066857877</v>
      </c>
      <c r="K148">
        <f t="shared" si="29"/>
        <v>312.56835066857877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1.0426741642785335</v>
      </c>
      <c r="F149">
        <f t="shared" si="25"/>
        <v>0.56263049416317035</v>
      </c>
      <c r="G149">
        <f t="shared" si="26"/>
        <v>5.4209268201896546E-2</v>
      </c>
      <c r="H149">
        <f t="shared" si="27"/>
        <v>3.217665457060042E-2</v>
      </c>
      <c r="I149" t="str">
        <f t="shared" si="28"/>
        <v/>
      </c>
      <c r="J149">
        <f t="shared" si="20"/>
        <v>312.53045383959255</v>
      </c>
      <c r="K149">
        <f t="shared" si="29"/>
        <v>312.53045383959255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0.97134126139089816</v>
      </c>
      <c r="F150">
        <f t="shared" si="25"/>
        <v>0.52413901928373463</v>
      </c>
      <c r="G150">
        <f t="shared" si="26"/>
        <v>4.8999155901745417E-2</v>
      </c>
      <c r="H150">
        <f t="shared" si="27"/>
        <v>2.9084120963033033E-2</v>
      </c>
      <c r="I150" t="str">
        <f t="shared" si="28"/>
        <v/>
      </c>
      <c r="J150">
        <f t="shared" si="20"/>
        <v>312.49505489832069</v>
      </c>
      <c r="K150">
        <f t="shared" si="29"/>
        <v>312.49505489832069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2337.675393637242</v>
      </c>
      <c r="S2">
        <f>SQRT(R2/11)</f>
        <v>14.577926631593154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0.17370224124021214</v>
      </c>
      <c r="Q3" t="s">
        <v>20</v>
      </c>
      <c r="R3">
        <f>RSQ(D2:D100,I2:I100)</f>
        <v>0.50463540415202657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0.19107252183764273</v>
      </c>
      <c r="Q4" t="s">
        <v>21</v>
      </c>
      <c r="R4">
        <f>1-((1-$R$3)*($Y$3-1))/(Y3-Y4-1)</f>
        <v>9.2708083040531353E-3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108.97</v>
      </c>
      <c r="D5" s="21"/>
      <c r="E5">
        <f t="shared" si="4"/>
        <v>108.97</v>
      </c>
      <c r="F5">
        <f t="shared" si="5"/>
        <v>18.928333227945917</v>
      </c>
      <c r="G5">
        <f t="shared" si="6"/>
        <v>108.97</v>
      </c>
      <c r="H5">
        <f t="shared" si="7"/>
        <v>20.821172704647928</v>
      </c>
      <c r="I5" t="str">
        <f t="shared" si="8"/>
        <v/>
      </c>
      <c r="J5">
        <f t="shared" si="0"/>
        <v>310.10716052329798</v>
      </c>
      <c r="K5">
        <f t="shared" si="9"/>
        <v>310.10716052329798</v>
      </c>
      <c r="L5" t="str">
        <f t="shared" si="1"/>
        <v/>
      </c>
      <c r="M5" t="str">
        <f t="shared" si="2"/>
        <v/>
      </c>
      <c r="N5" s="1" t="s">
        <v>14</v>
      </c>
      <c r="O5" s="5">
        <v>17.198824784476731</v>
      </c>
      <c r="Q5" s="1" t="s">
        <v>22</v>
      </c>
      <c r="R5">
        <f>LARGE(M2:M150,1)</f>
        <v>8.1241057131412262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102.81477900866416</v>
      </c>
      <c r="F6">
        <f t="shared" si="5"/>
        <v>17.859157546422082</v>
      </c>
      <c r="G6">
        <f t="shared" si="6"/>
        <v>96.017459592172031</v>
      </c>
      <c r="H6">
        <f t="shared" si="7"/>
        <v>18.346298144720269</v>
      </c>
      <c r="I6" t="str">
        <f t="shared" si="8"/>
        <v/>
      </c>
      <c r="J6">
        <f t="shared" si="0"/>
        <v>311.5128594017018</v>
      </c>
      <c r="K6">
        <f t="shared" si="9"/>
        <v>311.5128594017018</v>
      </c>
      <c r="L6" t="str">
        <f t="shared" si="1"/>
        <v/>
      </c>
      <c r="M6" t="str">
        <f t="shared" si="2"/>
        <v/>
      </c>
      <c r="N6" s="1" t="s">
        <v>15</v>
      </c>
      <c r="O6" s="5">
        <v>7.9024790273116174</v>
      </c>
      <c r="Q6" s="1" t="s">
        <v>46</v>
      </c>
      <c r="R6">
        <f>AVERAGE(M2:M150)</f>
        <v>3.2121381351215348</v>
      </c>
      <c r="S6">
        <f>_xlfn.STDEV.P(M2:M150)</f>
        <v>2.5678954847739925</v>
      </c>
    </row>
    <row r="7" spans="1:25">
      <c r="A7">
        <f t="shared" si="3"/>
        <v>5</v>
      </c>
      <c r="B7" s="13">
        <f>Edwards!B7</f>
        <v>43180</v>
      </c>
      <c r="C7" s="3">
        <v>108.97</v>
      </c>
      <c r="D7" s="21"/>
      <c r="E7">
        <f t="shared" si="4"/>
        <v>205.97723852987474</v>
      </c>
      <c r="F7">
        <f t="shared" si="5"/>
        <v>35.778707977109022</v>
      </c>
      <c r="G7">
        <f t="shared" si="6"/>
        <v>193.57450166591161</v>
      </c>
      <c r="H7">
        <f t="shared" si="7"/>
        <v>36.986768196770704</v>
      </c>
      <c r="I7" t="str">
        <f t="shared" si="8"/>
        <v/>
      </c>
      <c r="J7">
        <f t="shared" si="0"/>
        <v>310.79193978033834</v>
      </c>
      <c r="K7">
        <f t="shared" si="9"/>
        <v>310.79193978033834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21"/>
      <c r="E8">
        <f t="shared" si="4"/>
        <v>194.34251867728713</v>
      </c>
      <c r="F8">
        <f t="shared" si="5"/>
        <v>33.757731062512562</v>
      </c>
      <c r="G8">
        <f t="shared" si="6"/>
        <v>170.5655858656649</v>
      </c>
      <c r="H8">
        <f t="shared" si="7"/>
        <v>32.59039663006758</v>
      </c>
      <c r="I8" t="str">
        <f t="shared" si="8"/>
        <v/>
      </c>
      <c r="J8">
        <f t="shared" si="0"/>
        <v>313.16733443244499</v>
      </c>
      <c r="K8">
        <f t="shared" si="9"/>
        <v>313.16733443244499</v>
      </c>
      <c r="L8" t="str">
        <f t="shared" si="1"/>
        <v/>
      </c>
      <c r="M8" t="str">
        <f t="shared" si="2"/>
        <v/>
      </c>
      <c r="O8">
        <f>1.1*O3</f>
        <v>0.19107246536423336</v>
      </c>
    </row>
    <row r="9" spans="1:25">
      <c r="A9">
        <f t="shared" si="3"/>
        <v>7</v>
      </c>
      <c r="B9" s="13">
        <f>Edwards!B9</f>
        <v>43182</v>
      </c>
      <c r="C9" s="3">
        <f>17+112.1</f>
        <v>129.1</v>
      </c>
      <c r="D9" s="21">
        <v>343</v>
      </c>
      <c r="E9">
        <f t="shared" si="4"/>
        <v>312.46499137186811</v>
      </c>
      <c r="F9">
        <f t="shared" si="5"/>
        <v>54.275869310397034</v>
      </c>
      <c r="G9">
        <f t="shared" si="6"/>
        <v>279.39158712188333</v>
      </c>
      <c r="H9">
        <f t="shared" si="7"/>
        <v>53.384055131599716</v>
      </c>
      <c r="I9">
        <f t="shared" si="8"/>
        <v>315.13431740392559</v>
      </c>
      <c r="J9">
        <f t="shared" si="0"/>
        <v>312.89181417879729</v>
      </c>
      <c r="K9">
        <f t="shared" si="9"/>
        <v>315.13431740392559</v>
      </c>
      <c r="L9">
        <f t="shared" si="1"/>
        <v>-27.865682596074407</v>
      </c>
      <c r="M9">
        <f t="shared" si="2"/>
        <v>8.1241057131412262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294.81526140995481</v>
      </c>
      <c r="F10">
        <f t="shared" si="5"/>
        <v>51.210071658728175</v>
      </c>
      <c r="G10">
        <f t="shared" si="6"/>
        <v>246.18216414488614</v>
      </c>
      <c r="H10">
        <f t="shared" si="7"/>
        <v>47.038646934611904</v>
      </c>
      <c r="I10" t="str">
        <f t="shared" si="8"/>
        <v/>
      </c>
      <c r="J10">
        <f t="shared" si="0"/>
        <v>316.17142472411626</v>
      </c>
      <c r="K10">
        <f t="shared" si="9"/>
        <v>316.17142472411626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278.16248463105501</v>
      </c>
      <c r="F11">
        <f t="shared" si="5"/>
        <v>48.317447009360315</v>
      </c>
      <c r="G11">
        <f t="shared" si="6"/>
        <v>216.92012478751093</v>
      </c>
      <c r="H11">
        <f t="shared" si="7"/>
        <v>41.447475280485868</v>
      </c>
      <c r="I11" t="str">
        <f t="shared" si="8"/>
        <v/>
      </c>
      <c r="J11">
        <f t="shared" si="0"/>
        <v>318.86997172887442</v>
      </c>
      <c r="K11">
        <f t="shared" si="9"/>
        <v>318.86997172887442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102.12</v>
      </c>
      <c r="D12" s="21"/>
      <c r="E12">
        <f t="shared" si="4"/>
        <v>364.57034767222962</v>
      </c>
      <c r="F12">
        <f t="shared" si="5"/>
        <v>63.32668648038964</v>
      </c>
      <c r="G12">
        <f t="shared" si="6"/>
        <v>293.2562697670345</v>
      </c>
      <c r="H12">
        <f t="shared" si="7"/>
        <v>56.033215009087343</v>
      </c>
      <c r="I12" t="str">
        <f t="shared" si="8"/>
        <v/>
      </c>
      <c r="J12">
        <f t="shared" si="0"/>
        <v>319.29347147130227</v>
      </c>
      <c r="K12">
        <f t="shared" si="9"/>
        <v>319.29347147130227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343.97742249272414</v>
      </c>
      <c r="F13">
        <f t="shared" si="5"/>
        <v>59.749649223017542</v>
      </c>
      <c r="G13">
        <f t="shared" si="6"/>
        <v>258.39884401676915</v>
      </c>
      <c r="H13">
        <f t="shared" si="7"/>
        <v>49.372918766215761</v>
      </c>
      <c r="I13" t="str">
        <f t="shared" si="8"/>
        <v/>
      </c>
      <c r="J13">
        <f t="shared" si="0"/>
        <v>322.37673045680174</v>
      </c>
      <c r="K13">
        <f t="shared" si="9"/>
        <v>322.37673045680174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94.88</v>
      </c>
      <c r="D14" s="21"/>
      <c r="E14">
        <f t="shared" si="4"/>
        <v>419.42769824318015</v>
      </c>
      <c r="F14">
        <f t="shared" si="5"/>
        <v>72.855531223063778</v>
      </c>
      <c r="G14">
        <f t="shared" si="6"/>
        <v>322.56468903408364</v>
      </c>
      <c r="H14">
        <f t="shared" si="7"/>
        <v>61.633248589517386</v>
      </c>
      <c r="I14" t="str">
        <f t="shared" si="8"/>
        <v/>
      </c>
      <c r="J14">
        <f t="shared" si="0"/>
        <v>323.2222826335464</v>
      </c>
      <c r="K14">
        <f t="shared" si="9"/>
        <v>323.2222826335464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395.73613017330683</v>
      </c>
      <c r="F15">
        <f t="shared" si="5"/>
        <v>68.740252750831729</v>
      </c>
      <c r="G15">
        <f t="shared" si="6"/>
        <v>284.22356607499</v>
      </c>
      <c r="H15">
        <f t="shared" si="7"/>
        <v>54.307313535636219</v>
      </c>
      <c r="I15" t="str">
        <f t="shared" si="8"/>
        <v/>
      </c>
      <c r="J15">
        <f t="shared" si="0"/>
        <v>326.43293921519546</v>
      </c>
      <c r="K15">
        <f t="shared" si="9"/>
        <v>326.43293921519546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18+109.2</f>
        <v>127.2</v>
      </c>
      <c r="D16" s="21">
        <v>356</v>
      </c>
      <c r="E16">
        <f t="shared" si="4"/>
        <v>500.58279131423785</v>
      </c>
      <c r="F16">
        <f t="shared" si="5"/>
        <v>86.952352777564514</v>
      </c>
      <c r="G16">
        <f t="shared" si="6"/>
        <v>377.63979784113417</v>
      </c>
      <c r="H16">
        <f t="shared" si="7"/>
        <v>72.156588519763091</v>
      </c>
      <c r="I16">
        <f t="shared" si="8"/>
        <v>329.00526394979465</v>
      </c>
      <c r="J16">
        <f t="shared" si="0"/>
        <v>326.79576425780141</v>
      </c>
      <c r="K16">
        <f t="shared" si="9"/>
        <v>329.00526394979465</v>
      </c>
      <c r="L16">
        <f t="shared" si="1"/>
        <v>-26.994736050205347</v>
      </c>
      <c r="M16">
        <f t="shared" si="2"/>
        <v>7.5827910253385813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472.30714017173182</v>
      </c>
      <c r="F17">
        <f t="shared" si="5"/>
        <v>82.040808801584845</v>
      </c>
      <c r="G17">
        <f t="shared" si="6"/>
        <v>332.75226236218327</v>
      </c>
      <c r="H17">
        <f t="shared" si="7"/>
        <v>63.579813916723289</v>
      </c>
      <c r="I17" t="str">
        <f t="shared" si="8"/>
        <v/>
      </c>
      <c r="J17">
        <f t="shared" si="0"/>
        <v>330.46099488486152</v>
      </c>
      <c r="K17">
        <f t="shared" si="9"/>
        <v>330.46099488486152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445.62865229852963</v>
      </c>
      <c r="F18">
        <f t="shared" si="5"/>
        <v>77.406695665109808</v>
      </c>
      <c r="G18">
        <f t="shared" si="6"/>
        <v>293.20021020064934</v>
      </c>
      <c r="H18">
        <f t="shared" si="7"/>
        <v>56.02250356636501</v>
      </c>
      <c r="I18" t="str">
        <f t="shared" si="8"/>
        <v/>
      </c>
      <c r="J18">
        <f t="shared" si="0"/>
        <v>333.38419209874479</v>
      </c>
      <c r="K18">
        <f t="shared" si="9"/>
        <v>333.38419209874479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103.87</v>
      </c>
      <c r="D19" s="21"/>
      <c r="E19">
        <f t="shared" si="4"/>
        <v>524.32711118658494</v>
      </c>
      <c r="F19">
        <f t="shared" si="5"/>
        <v>91.076794356115713</v>
      </c>
      <c r="G19">
        <f t="shared" si="6"/>
        <v>362.21944787884001</v>
      </c>
      <c r="H19">
        <f t="shared" si="7"/>
        <v>69.210183364848547</v>
      </c>
      <c r="I19" t="str">
        <f t="shared" si="8"/>
        <v/>
      </c>
      <c r="J19">
        <f t="shared" si="0"/>
        <v>333.86661099126718</v>
      </c>
      <c r="K19">
        <f t="shared" si="9"/>
        <v>333.86661099126718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494.71025112324509</v>
      </c>
      <c r="F20">
        <f t="shared" si="5"/>
        <v>85.932279384615839</v>
      </c>
      <c r="G20">
        <f t="shared" si="6"/>
        <v>319.16482701849486</v>
      </c>
      <c r="H20">
        <f t="shared" si="7"/>
        <v>60.983628380298825</v>
      </c>
      <c r="I20" t="str">
        <f t="shared" si="8"/>
        <v/>
      </c>
      <c r="J20">
        <f t="shared" si="0"/>
        <v>336.94865100431707</v>
      </c>
      <c r="K20">
        <f t="shared" si="9"/>
        <v>336.94865100431707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104.17</v>
      </c>
      <c r="D21" s="21"/>
      <c r="E21">
        <f t="shared" si="4"/>
        <v>570.93631313716799</v>
      </c>
      <c r="F21">
        <f t="shared" si="5"/>
        <v>99.172917197349648</v>
      </c>
      <c r="G21">
        <f t="shared" si="6"/>
        <v>385.39782308425168</v>
      </c>
      <c r="H21">
        <f t="shared" si="7"/>
        <v>73.638933967445652</v>
      </c>
      <c r="I21" t="str">
        <f t="shared" si="8"/>
        <v/>
      </c>
      <c r="J21">
        <f t="shared" si="0"/>
        <v>337.53398322990398</v>
      </c>
      <c r="K21">
        <f t="shared" si="9"/>
        <v>337.53398322990398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>
        <f>18+104.47</f>
        <v>122.47</v>
      </c>
      <c r="D22" s="21">
        <v>341</v>
      </c>
      <c r="E22">
        <f t="shared" si="4"/>
        <v>661.15671068385257</v>
      </c>
      <c r="F22">
        <f t="shared" si="5"/>
        <v>114.8444024567917</v>
      </c>
      <c r="G22">
        <f t="shared" si="6"/>
        <v>462.0581426530531</v>
      </c>
      <c r="H22">
        <f t="shared" si="7"/>
        <v>88.286614552336133</v>
      </c>
      <c r="I22">
        <f t="shared" si="8"/>
        <v>340.68512616922288</v>
      </c>
      <c r="J22">
        <f t="shared" si="0"/>
        <v>338.55778790445561</v>
      </c>
      <c r="K22">
        <f t="shared" si="9"/>
        <v>340.68512616922288</v>
      </c>
      <c r="L22">
        <f t="shared" si="1"/>
        <v>-0.31487383077711684</v>
      </c>
      <c r="M22">
        <f t="shared" si="2"/>
        <v>9.2338366796808458E-2</v>
      </c>
    </row>
    <row r="23" spans="1:13">
      <c r="A23">
        <f t="shared" si="3"/>
        <v>21</v>
      </c>
      <c r="B23" s="13">
        <f>Edwards!B23</f>
        <v>43196</v>
      </c>
      <c r="C23" s="3"/>
      <c r="D23" s="21"/>
      <c r="E23">
        <f t="shared" si="4"/>
        <v>623.81096723002304</v>
      </c>
      <c r="F23">
        <f t="shared" si="5"/>
        <v>108.35736311807953</v>
      </c>
      <c r="G23">
        <f t="shared" si="6"/>
        <v>407.13635901095336</v>
      </c>
      <c r="H23">
        <f t="shared" si="7"/>
        <v>77.792570848018741</v>
      </c>
      <c r="I23" t="str">
        <f t="shared" si="8"/>
        <v/>
      </c>
      <c r="J23">
        <f t="shared" si="0"/>
        <v>342.56479227006082</v>
      </c>
      <c r="K23">
        <f t="shared" si="9"/>
        <v>342.56479227006082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588.57471541649875</v>
      </c>
      <c r="F24">
        <f t="shared" si="5"/>
        <v>102.23674720516587</v>
      </c>
      <c r="G24">
        <f t="shared" si="6"/>
        <v>358.7427631443357</v>
      </c>
      <c r="H24">
        <f t="shared" si="7"/>
        <v>68.545884444992382</v>
      </c>
      <c r="I24" t="str">
        <f t="shared" si="8"/>
        <v/>
      </c>
      <c r="J24">
        <f t="shared" si="0"/>
        <v>345.6908627601735</v>
      </c>
      <c r="K24">
        <f t="shared" si="9"/>
        <v>345.6908627601735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555.32879962957441</v>
      </c>
      <c r="F25">
        <f t="shared" si="5"/>
        <v>96.461857120893754</v>
      </c>
      <c r="G25">
        <f t="shared" si="6"/>
        <v>316.10139271538401</v>
      </c>
      <c r="H25">
        <f t="shared" si="7"/>
        <v>60.398290262519488</v>
      </c>
      <c r="I25" t="str">
        <f t="shared" si="8"/>
        <v/>
      </c>
      <c r="J25">
        <f t="shared" si="0"/>
        <v>348.06356685837426</v>
      </c>
      <c r="K25">
        <f t="shared" si="9"/>
        <v>348.06356685837426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98.93</v>
      </c>
      <c r="D26" s="21"/>
      <c r="E26">
        <f t="shared" si="4"/>
        <v>622.89079481565045</v>
      </c>
      <c r="F26">
        <f t="shared" si="5"/>
        <v>108.19752710737559</v>
      </c>
      <c r="G26">
        <f t="shared" si="6"/>
        <v>377.45851887747716</v>
      </c>
      <c r="H26">
        <f t="shared" si="7"/>
        <v>72.121951091021032</v>
      </c>
      <c r="I26" t="str">
        <f t="shared" si="8"/>
        <v/>
      </c>
      <c r="J26">
        <f t="shared" si="0"/>
        <v>348.0755760163546</v>
      </c>
      <c r="K26">
        <f t="shared" si="9"/>
        <v>348.0755760163546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587.70651936773675</v>
      </c>
      <c r="F27">
        <f t="shared" si="5"/>
        <v>102.08593960566002</v>
      </c>
      <c r="G27">
        <f t="shared" si="6"/>
        <v>332.59253082535804</v>
      </c>
      <c r="H27">
        <f t="shared" si="7"/>
        <v>63.549293609165083</v>
      </c>
      <c r="I27" t="str">
        <f t="shared" si="8"/>
        <v/>
      </c>
      <c r="J27">
        <f t="shared" si="0"/>
        <v>350.53664599649494</v>
      </c>
      <c r="K27">
        <f t="shared" si="9"/>
        <v>350.53664599649494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102.65</v>
      </c>
      <c r="D28" s="21"/>
      <c r="E28">
        <f t="shared" si="4"/>
        <v>657.15964403730436</v>
      </c>
      <c r="F28">
        <f t="shared" si="5"/>
        <v>114.15010302189978</v>
      </c>
      <c r="G28">
        <f t="shared" si="6"/>
        <v>395.70946489108974</v>
      </c>
      <c r="H28">
        <f t="shared" si="7"/>
        <v>75.609205371764659</v>
      </c>
      <c r="I28" t="str">
        <f t="shared" si="8"/>
        <v/>
      </c>
      <c r="J28">
        <f t="shared" si="0"/>
        <v>350.54089765013509</v>
      </c>
      <c r="K28">
        <f t="shared" si="9"/>
        <v>350.54089765013509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620.03967674688317</v>
      </c>
      <c r="F29">
        <f t="shared" si="5"/>
        <v>107.70228150879025</v>
      </c>
      <c r="G29">
        <f t="shared" si="6"/>
        <v>348.6741080611198</v>
      </c>
      <c r="H29">
        <f t="shared" si="7"/>
        <v>66.622041126728917</v>
      </c>
      <c r="I29" t="str">
        <f t="shared" si="8"/>
        <v/>
      </c>
      <c r="J29">
        <f t="shared" si="0"/>
        <v>353.08024038206133</v>
      </c>
      <c r="K29">
        <f t="shared" si="9"/>
        <v>353.08024038206133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21+109.43</f>
        <v>130.43</v>
      </c>
      <c r="D30" s="21">
        <v>360</v>
      </c>
      <c r="E30">
        <f t="shared" si="4"/>
        <v>715.44644802545986</v>
      </c>
      <c r="F30">
        <f t="shared" si="5"/>
        <v>124.27465150937132</v>
      </c>
      <c r="G30">
        <f t="shared" si="6"/>
        <v>437.65953181238132</v>
      </c>
      <c r="H30">
        <f t="shared" si="7"/>
        <v>83.624710449673728</v>
      </c>
      <c r="I30">
        <f t="shared" si="8"/>
        <v>354.91554675802047</v>
      </c>
      <c r="J30">
        <f t="shared" si="0"/>
        <v>352.6499410596976</v>
      </c>
      <c r="K30">
        <f t="shared" si="9"/>
        <v>354.91554675802047</v>
      </c>
      <c r="L30">
        <f t="shared" si="1"/>
        <v>-5.0844532419795314</v>
      </c>
      <c r="M30">
        <f t="shared" si="2"/>
        <v>1.412348122772092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675.03412357778643</v>
      </c>
      <c r="F31">
        <f t="shared" si="5"/>
        <v>117.25494017908383</v>
      </c>
      <c r="G31">
        <f t="shared" si="6"/>
        <v>385.63784904950217</v>
      </c>
      <c r="H31">
        <f t="shared" si="7"/>
        <v>73.684796333932567</v>
      </c>
      <c r="I31" t="str">
        <f t="shared" si="8"/>
        <v/>
      </c>
      <c r="J31">
        <f t="shared" si="0"/>
        <v>355.57014384515128</v>
      </c>
      <c r="K31">
        <f t="shared" si="9"/>
        <v>355.57014384515128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636.90450802016528</v>
      </c>
      <c r="F32">
        <f t="shared" si="5"/>
        <v>110.63174049909738</v>
      </c>
      <c r="G32">
        <f t="shared" si="6"/>
        <v>339.79963832543552</v>
      </c>
      <c r="H32">
        <f t="shared" si="7"/>
        <v>64.926373814359877</v>
      </c>
      <c r="I32" t="str">
        <f t="shared" si="8"/>
        <v/>
      </c>
      <c r="J32">
        <f t="shared" si="0"/>
        <v>357.7053666847375</v>
      </c>
      <c r="K32">
        <f t="shared" si="9"/>
        <v>357.7053666847375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110.4</v>
      </c>
      <c r="D33" s="21"/>
      <c r="E33">
        <f t="shared" si="4"/>
        <v>711.32866148219932</v>
      </c>
      <c r="F33">
        <f t="shared" si="5"/>
        <v>123.55938275785817</v>
      </c>
      <c r="G33">
        <f t="shared" si="6"/>
        <v>409.80991137328783</v>
      </c>
      <c r="H33">
        <f t="shared" si="7"/>
        <v>78.303413240154967</v>
      </c>
      <c r="I33" t="str">
        <f t="shared" si="8"/>
        <v/>
      </c>
      <c r="J33">
        <f t="shared" si="0"/>
        <v>357.25596951770325</v>
      </c>
      <c r="K33">
        <f t="shared" si="9"/>
        <v>357.25596951770325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671.148932117291</v>
      </c>
      <c r="F34">
        <f t="shared" si="5"/>
        <v>116.58007371474844</v>
      </c>
      <c r="G34">
        <f t="shared" si="6"/>
        <v>361.09852808806335</v>
      </c>
      <c r="H34">
        <f t="shared" si="7"/>
        <v>68.996006393647136</v>
      </c>
      <c r="I34" t="str">
        <f t="shared" si="8"/>
        <v/>
      </c>
      <c r="J34">
        <f t="shared" si="0"/>
        <v>359.58406732110132</v>
      </c>
      <c r="K34">
        <f t="shared" si="9"/>
        <v>359.58406732110132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99.4</v>
      </c>
      <c r="D35" s="21"/>
      <c r="E35">
        <f t="shared" si="4"/>
        <v>732.63877340130512</v>
      </c>
      <c r="F35">
        <f t="shared" si="5"/>
        <v>127.26099695928662</v>
      </c>
      <c r="G35">
        <f t="shared" si="6"/>
        <v>417.57714352104631</v>
      </c>
      <c r="H35">
        <f t="shared" si="7"/>
        <v>79.787517874325587</v>
      </c>
      <c r="I35" t="str">
        <f t="shared" si="8"/>
        <v/>
      </c>
      <c r="J35">
        <f t="shared" si="0"/>
        <v>359.47347908496101</v>
      </c>
      <c r="K35">
        <f t="shared" si="9"/>
        <v>359.47347908496101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691.25533248081092</v>
      </c>
      <c r="F36">
        <f t="shared" si="5"/>
        <v>120.07260052116487</v>
      </c>
      <c r="G36">
        <f t="shared" si="6"/>
        <v>367.94252091994753</v>
      </c>
      <c r="H36">
        <f t="shared" si="7"/>
        <v>70.303705363473995</v>
      </c>
      <c r="I36" t="str">
        <f t="shared" si="8"/>
        <v/>
      </c>
      <c r="J36">
        <f t="shared" si="0"/>
        <v>361.76889515769085</v>
      </c>
      <c r="K36">
        <f t="shared" si="9"/>
        <v>361.76889515769085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20+104.78</f>
        <v>124.78</v>
      </c>
      <c r="D37" s="21">
        <v>358</v>
      </c>
      <c r="E37">
        <f t="shared" si="4"/>
        <v>776.98945441474939</v>
      </c>
      <c r="F37">
        <f t="shared" si="5"/>
        <v>134.9648096518516</v>
      </c>
      <c r="G37">
        <f t="shared" si="6"/>
        <v>448.98763636480658</v>
      </c>
      <c r="H37">
        <f t="shared" si="7"/>
        <v>85.789199954146099</v>
      </c>
      <c r="I37">
        <f t="shared" si="8"/>
        <v>363.34307331065287</v>
      </c>
      <c r="J37">
        <f t="shared" si="0"/>
        <v>361.17560969770551</v>
      </c>
      <c r="K37">
        <f t="shared" si="9"/>
        <v>363.34307331065287</v>
      </c>
      <c r="L37">
        <f t="shared" si="1"/>
        <v>5.3430733106528692</v>
      </c>
      <c r="M37">
        <f t="shared" si="2"/>
        <v>1.4924785783946561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733.10084470693766</v>
      </c>
      <c r="F38">
        <f t="shared" si="5"/>
        <v>127.34125978068778</v>
      </c>
      <c r="G38">
        <f t="shared" si="6"/>
        <v>395.61945702526054</v>
      </c>
      <c r="H38">
        <f t="shared" si="7"/>
        <v>75.592007341855449</v>
      </c>
      <c r="I38" t="str">
        <f t="shared" si="8"/>
        <v/>
      </c>
      <c r="J38">
        <f t="shared" si="0"/>
        <v>363.74925243883234</v>
      </c>
      <c r="K38">
        <f t="shared" si="9"/>
        <v>363.74925243883234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691.69130347443172</v>
      </c>
      <c r="F39">
        <f t="shared" si="5"/>
        <v>120.14832965987252</v>
      </c>
      <c r="G39">
        <f t="shared" si="6"/>
        <v>348.5947988327062</v>
      </c>
      <c r="H39">
        <f t="shared" si="7"/>
        <v>66.606887312450937</v>
      </c>
      <c r="I39" t="str">
        <f t="shared" si="8"/>
        <v/>
      </c>
      <c r="J39">
        <f t="shared" si="0"/>
        <v>365.54144234742159</v>
      </c>
      <c r="K39">
        <f t="shared" si="9"/>
        <v>365.54144234742159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/>
      <c r="D40" s="21"/>
      <c r="E40">
        <f t="shared" si="4"/>
        <v>652.62079938458805</v>
      </c>
      <c r="F40">
        <f t="shared" si="5"/>
        <v>113.3616955330818</v>
      </c>
      <c r="G40">
        <f t="shared" si="6"/>
        <v>307.15964954538595</v>
      </c>
      <c r="H40">
        <f t="shared" si="7"/>
        <v>58.689768845403442</v>
      </c>
      <c r="I40" t="str">
        <f t="shared" si="8"/>
        <v/>
      </c>
      <c r="J40">
        <f t="shared" si="0"/>
        <v>366.67192668767836</v>
      </c>
      <c r="K40">
        <f t="shared" si="9"/>
        <v>366.67192668767836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>
        <v>104.83</v>
      </c>
      <c r="D41" s="21"/>
      <c r="E41">
        <f t="shared" si="4"/>
        <v>720.58721083953549</v>
      </c>
      <c r="F41">
        <f t="shared" si="5"/>
        <v>125.1676135318606</v>
      </c>
      <c r="G41">
        <f t="shared" si="6"/>
        <v>375.47962135055349</v>
      </c>
      <c r="H41">
        <f t="shared" si="7"/>
        <v>71.743838150093453</v>
      </c>
      <c r="I41" t="str">
        <f t="shared" si="8"/>
        <v/>
      </c>
      <c r="J41">
        <f t="shared" si="0"/>
        <v>365.42377538176714</v>
      </c>
      <c r="K41">
        <f t="shared" si="9"/>
        <v>365.42377538176714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103.55</v>
      </c>
      <c r="D42" s="21"/>
      <c r="E42">
        <f t="shared" si="4"/>
        <v>783.43450801997369</v>
      </c>
      <c r="F42">
        <f t="shared" si="5"/>
        <v>136.08432990799238</v>
      </c>
      <c r="G42">
        <f t="shared" si="6"/>
        <v>434.3988517088265</v>
      </c>
      <c r="H42">
        <f t="shared" si="7"/>
        <v>83.001684079381675</v>
      </c>
      <c r="I42" t="str">
        <f t="shared" si="8"/>
        <v/>
      </c>
      <c r="J42">
        <f t="shared" si="0"/>
        <v>365.08264582861068</v>
      </c>
      <c r="K42">
        <f t="shared" si="9"/>
        <v>365.08264582861068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739.18184646999293</v>
      </c>
      <c r="F43">
        <f t="shared" si="5"/>
        <v>128.39754341591618</v>
      </c>
      <c r="G43">
        <f t="shared" si="6"/>
        <v>382.76474434099458</v>
      </c>
      <c r="H43">
        <f t="shared" si="7"/>
        <v>73.135824971774426</v>
      </c>
      <c r="I43" t="str">
        <f t="shared" si="8"/>
        <v/>
      </c>
      <c r="J43">
        <f t="shared" si="0"/>
        <v>367.26171844414176</v>
      </c>
      <c r="K43">
        <f t="shared" si="9"/>
        <v>367.26171844414176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17+98.25</f>
        <v>115.25</v>
      </c>
      <c r="D44" s="21">
        <v>354</v>
      </c>
      <c r="E44">
        <f t="shared" si="4"/>
        <v>812.6788170324736</v>
      </c>
      <c r="F44">
        <f t="shared" si="5"/>
        <v>141.16413192698494</v>
      </c>
      <c r="G44">
        <f t="shared" si="6"/>
        <v>452.51804049802246</v>
      </c>
      <c r="H44">
        <f t="shared" si="7"/>
        <v>86.463763174985687</v>
      </c>
      <c r="I44">
        <f t="shared" si="8"/>
        <v>368.70229359085312</v>
      </c>
      <c r="J44">
        <f t="shared" si="0"/>
        <v>366.70036875199929</v>
      </c>
      <c r="K44">
        <f t="shared" si="9"/>
        <v>368.70229359085312</v>
      </c>
      <c r="L44">
        <f t="shared" si="1"/>
        <v>14.702293590853117</v>
      </c>
      <c r="M44">
        <f t="shared" si="2"/>
        <v>4.1531902799020104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766.77427712412953</v>
      </c>
      <c r="F45">
        <f t="shared" si="5"/>
        <v>133.19041046180482</v>
      </c>
      <c r="G45">
        <f t="shared" si="6"/>
        <v>398.73022545882111</v>
      </c>
      <c r="H45">
        <f t="shared" si="7"/>
        <v>76.186389711308806</v>
      </c>
      <c r="I45" t="str">
        <f t="shared" si="8"/>
        <v/>
      </c>
      <c r="J45">
        <f t="shared" si="0"/>
        <v>369.00402075049601</v>
      </c>
      <c r="K45">
        <f t="shared" si="9"/>
        <v>369.00402075049601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723.46267644347608</v>
      </c>
      <c r="F46">
        <f t="shared" si="5"/>
        <v>125.66708835187421</v>
      </c>
      <c r="G46">
        <f t="shared" si="6"/>
        <v>351.3358108761127</v>
      </c>
      <c r="H46">
        <f t="shared" si="7"/>
        <v>67.130619395971962</v>
      </c>
      <c r="I46" t="str">
        <f t="shared" si="8"/>
        <v/>
      </c>
      <c r="J46">
        <f t="shared" si="0"/>
        <v>370.53646895590225</v>
      </c>
      <c r="K46">
        <f t="shared" si="9"/>
        <v>370.53646895590225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108.7</v>
      </c>
      <c r="D47" s="21"/>
      <c r="E47">
        <f t="shared" si="4"/>
        <v>791.29755161560706</v>
      </c>
      <c r="F47">
        <f t="shared" si="5"/>
        <v>137.45015820352339</v>
      </c>
      <c r="G47">
        <f t="shared" si="6"/>
        <v>418.27485568578641</v>
      </c>
      <c r="H47">
        <f t="shared" si="7"/>
        <v>79.920831497159284</v>
      </c>
      <c r="I47" t="str">
        <f t="shared" si="8"/>
        <v/>
      </c>
      <c r="J47">
        <f t="shared" si="0"/>
        <v>369.52932670636415</v>
      </c>
      <c r="K47">
        <f t="shared" si="9"/>
        <v>369.52932670636415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746.6007424011716</v>
      </c>
      <c r="F48">
        <f t="shared" si="5"/>
        <v>129.68622226668978</v>
      </c>
      <c r="G48">
        <f t="shared" si="6"/>
        <v>368.55730067203433</v>
      </c>
      <c r="H48">
        <f t="shared" si="7"/>
        <v>70.42117288107994</v>
      </c>
      <c r="I48" t="str">
        <f t="shared" si="8"/>
        <v/>
      </c>
      <c r="J48">
        <f t="shared" si="0"/>
        <v>371.26504938560987</v>
      </c>
      <c r="K48">
        <f t="shared" si="9"/>
        <v>371.26504938560987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94.95</v>
      </c>
      <c r="D49" s="21"/>
      <c r="E49">
        <f t="shared" si="4"/>
        <v>799.37865318602428</v>
      </c>
      <c r="F49">
        <f t="shared" si="5"/>
        <v>138.85386365799465</v>
      </c>
      <c r="G49">
        <f t="shared" si="6"/>
        <v>419.69934132951317</v>
      </c>
      <c r="H49">
        <f t="shared" si="7"/>
        <v>80.193011561427681</v>
      </c>
      <c r="I49" t="str">
        <f t="shared" si="8"/>
        <v/>
      </c>
      <c r="J49">
        <f t="shared" si="0"/>
        <v>370.660852096567</v>
      </c>
      <c r="K49">
        <f t="shared" si="9"/>
        <v>370.660852096567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754.22537920129105</v>
      </c>
      <c r="F50">
        <f t="shared" si="5"/>
        <v>131.01063876751314</v>
      </c>
      <c r="G50">
        <f t="shared" si="6"/>
        <v>369.81246716497884</v>
      </c>
      <c r="H50">
        <f t="shared" si="7"/>
        <v>70.661000708212953</v>
      </c>
      <c r="I50" t="str">
        <f t="shared" si="8"/>
        <v/>
      </c>
      <c r="J50">
        <f t="shared" si="0"/>
        <v>372.34963805930016</v>
      </c>
      <c r="K50">
        <f t="shared" si="9"/>
        <v>372.34963805930016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17+107.35</f>
        <v>124.35</v>
      </c>
      <c r="D51" s="21">
        <v>364</v>
      </c>
      <c r="E51">
        <f t="shared" si="4"/>
        <v>835.97260884010893</v>
      </c>
      <c r="F51">
        <f t="shared" si="5"/>
        <v>145.21031577095411</v>
      </c>
      <c r="G51">
        <f t="shared" si="6"/>
        <v>450.2053145149564</v>
      </c>
      <c r="H51">
        <f t="shared" si="7"/>
        <v>86.021864789081818</v>
      </c>
      <c r="I51">
        <f t="shared" si="8"/>
        <v>373.34844537416274</v>
      </c>
      <c r="J51">
        <f t="shared" si="0"/>
        <v>371.18845098187234</v>
      </c>
      <c r="K51">
        <f t="shared" si="9"/>
        <v>373.34844537416274</v>
      </c>
      <c r="L51">
        <f t="shared" si="1"/>
        <v>9.3484453741627362</v>
      </c>
      <c r="M51">
        <f t="shared" si="2"/>
        <v>2.5682542236710812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788.75230829762552</v>
      </c>
      <c r="F52">
        <f t="shared" si="5"/>
        <v>137.00804373468833</v>
      </c>
      <c r="G52">
        <f t="shared" si="6"/>
        <v>396.69239785831815</v>
      </c>
      <c r="H52">
        <f t="shared" si="7"/>
        <v>75.797016852610355</v>
      </c>
      <c r="I52" t="str">
        <f t="shared" si="8"/>
        <v/>
      </c>
      <c r="J52">
        <f t="shared" si="0"/>
        <v>373.21102688207799</v>
      </c>
      <c r="K52">
        <f t="shared" si="9"/>
        <v>373.21102688207799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744.19926833251463</v>
      </c>
      <c r="F53">
        <f t="shared" si="5"/>
        <v>129.26908083868383</v>
      </c>
      <c r="G53">
        <f t="shared" si="6"/>
        <v>349.54020631258965</v>
      </c>
      <c r="H53">
        <f t="shared" si="7"/>
        <v>66.787528703796426</v>
      </c>
      <c r="I53" t="str">
        <f t="shared" si="8"/>
        <v/>
      </c>
      <c r="J53">
        <f t="shared" si="0"/>
        <v>374.48155213488747</v>
      </c>
      <c r="K53">
        <f t="shared" si="9"/>
        <v>374.48155213488747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108.2</v>
      </c>
      <c r="D54" s="21"/>
      <c r="E54">
        <f t="shared" si="4"/>
        <v>810.36282749396219</v>
      </c>
      <c r="F54">
        <f t="shared" si="5"/>
        <v>140.76183935345662</v>
      </c>
      <c r="G54">
        <f t="shared" si="6"/>
        <v>416.19268271504586</v>
      </c>
      <c r="H54">
        <f t="shared" si="7"/>
        <v>79.522985456737715</v>
      </c>
      <c r="I54" t="str">
        <f t="shared" si="8"/>
        <v/>
      </c>
      <c r="J54">
        <f t="shared" si="0"/>
        <v>373.23885389671887</v>
      </c>
      <c r="K54">
        <f t="shared" si="9"/>
        <v>373.23885389671887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764.58910732887921</v>
      </c>
      <c r="F55">
        <f t="shared" si="5"/>
        <v>132.81084157087943</v>
      </c>
      <c r="G55">
        <f t="shared" si="6"/>
        <v>366.72262177800854</v>
      </c>
      <c r="H55">
        <f t="shared" si="7"/>
        <v>70.070616158036131</v>
      </c>
      <c r="I55" t="str">
        <f t="shared" si="8"/>
        <v/>
      </c>
      <c r="J55">
        <f t="shared" si="0"/>
        <v>374.7402254128433</v>
      </c>
      <c r="K55">
        <f t="shared" si="9"/>
        <v>374.7402254128433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107.77</v>
      </c>
      <c r="D56" s="21"/>
      <c r="E56">
        <f t="shared" si="4"/>
        <v>829.17093697761334</v>
      </c>
      <c r="F56">
        <f t="shared" si="5"/>
        <v>144.02885012425813</v>
      </c>
      <c r="G56">
        <f t="shared" si="6"/>
        <v>430.90273853450782</v>
      </c>
      <c r="H56">
        <f t="shared" si="7"/>
        <v>82.333672918534802</v>
      </c>
      <c r="I56" t="str">
        <f t="shared" si="8"/>
        <v/>
      </c>
      <c r="J56">
        <f t="shared" si="0"/>
        <v>373.69517720572333</v>
      </c>
      <c r="K56">
        <f t="shared" si="9"/>
        <v>373.69517720572333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782.33483202496393</v>
      </c>
      <c r="F57">
        <f t="shared" si="5"/>
        <v>135.89331372302112</v>
      </c>
      <c r="G57">
        <f t="shared" si="6"/>
        <v>379.68419092771745</v>
      </c>
      <c r="H57">
        <f t="shared" si="7"/>
        <v>72.547215862444006</v>
      </c>
      <c r="I57" t="str">
        <f t="shared" si="8"/>
        <v/>
      </c>
      <c r="J57">
        <f t="shared" si="0"/>
        <v>375.34609786057717</v>
      </c>
      <c r="K57">
        <f t="shared" si="9"/>
        <v>375.34609786057717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17+109.35</f>
        <v>126.35</v>
      </c>
      <c r="D58" s="21">
        <v>371</v>
      </c>
      <c r="E58">
        <f t="shared" si="4"/>
        <v>864.49428618360162</v>
      </c>
      <c r="F58">
        <f t="shared" si="5"/>
        <v>150.16459504944896</v>
      </c>
      <c r="G58">
        <f t="shared" si="6"/>
        <v>460.90365201604698</v>
      </c>
      <c r="H58">
        <f t="shared" si="7"/>
        <v>88.066023114885425</v>
      </c>
      <c r="I58">
        <f t="shared" si="8"/>
        <v>376.2933068880489</v>
      </c>
      <c r="J58">
        <f t="shared" si="0"/>
        <v>374.09857193456355</v>
      </c>
      <c r="K58">
        <f t="shared" si="9"/>
        <v>376.2933068880489</v>
      </c>
      <c r="L58">
        <f t="shared" si="1"/>
        <v>5.2933068880489031</v>
      </c>
      <c r="M58">
        <f t="shared" si="2"/>
        <v>1.4267673552692461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815.6629254677423</v>
      </c>
      <c r="F59">
        <f t="shared" si="5"/>
        <v>141.68247825029493</v>
      </c>
      <c r="G59">
        <f t="shared" si="6"/>
        <v>406.1190950108774</v>
      </c>
      <c r="H59">
        <f t="shared" si="7"/>
        <v>77.598199650149567</v>
      </c>
      <c r="I59" t="str">
        <f t="shared" si="8"/>
        <v/>
      </c>
      <c r="J59">
        <f t="shared" si="0"/>
        <v>376.08427860014535</v>
      </c>
      <c r="K59">
        <f t="shared" si="9"/>
        <v>376.08427860014535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769.58982681037378</v>
      </c>
      <c r="F60">
        <f t="shared" si="5"/>
        <v>133.67947775262863</v>
      </c>
      <c r="G60">
        <f t="shared" si="6"/>
        <v>357.84641456195646</v>
      </c>
      <c r="H60">
        <f t="shared" si="7"/>
        <v>68.374616860911573</v>
      </c>
      <c r="I60" t="str">
        <f t="shared" si="8"/>
        <v/>
      </c>
      <c r="J60">
        <f t="shared" si="0"/>
        <v>377.304860891717</v>
      </c>
      <c r="K60">
        <f t="shared" si="9"/>
        <v>377.304860891717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726.11918849981384</v>
      </c>
      <c r="F61">
        <f t="shared" si="5"/>
        <v>126.12853044994174</v>
      </c>
      <c r="G61">
        <f t="shared" si="6"/>
        <v>315.31158713780212</v>
      </c>
      <c r="H61">
        <f t="shared" si="7"/>
        <v>60.247380119049481</v>
      </c>
      <c r="I61" t="str">
        <f t="shared" si="8"/>
        <v/>
      </c>
      <c r="J61">
        <f t="shared" si="0"/>
        <v>377.8811503308923</v>
      </c>
      <c r="K61">
        <f t="shared" si="9"/>
        <v>377.8811503308923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685.10400935632674</v>
      </c>
      <c r="F62">
        <f t="shared" si="5"/>
        <v>119.00410190784922</v>
      </c>
      <c r="G62">
        <f t="shared" si="6"/>
        <v>277.83259224509078</v>
      </c>
      <c r="H62">
        <f t="shared" si="7"/>
        <v>53.086174048958995</v>
      </c>
      <c r="I62" t="str">
        <f t="shared" si="8"/>
        <v/>
      </c>
      <c r="J62">
        <f t="shared" si="0"/>
        <v>377.91792785889021</v>
      </c>
      <c r="K62">
        <f t="shared" si="9"/>
        <v>377.91792785889021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646.40559162999466</v>
      </c>
      <c r="F63">
        <f t="shared" si="5"/>
        <v>112.28210001633538</v>
      </c>
      <c r="G63">
        <f t="shared" si="6"/>
        <v>244.8084766383538</v>
      </c>
      <c r="H63">
        <f t="shared" si="7"/>
        <v>46.776172998521908</v>
      </c>
      <c r="I63" t="str">
        <f t="shared" si="8"/>
        <v/>
      </c>
      <c r="J63">
        <f t="shared" si="0"/>
        <v>377.50592701781346</v>
      </c>
      <c r="K63">
        <f t="shared" si="9"/>
        <v>377.50592701781346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609.89307197763344</v>
      </c>
      <c r="F64">
        <f t="shared" si="5"/>
        <v>105.93979351939295</v>
      </c>
      <c r="G64">
        <f t="shared" si="6"/>
        <v>215.70971839446017</v>
      </c>
      <c r="H64">
        <f t="shared" si="7"/>
        <v>41.216199878517251</v>
      </c>
      <c r="I64" t="str">
        <f t="shared" si="8"/>
        <v/>
      </c>
      <c r="J64">
        <f t="shared" si="0"/>
        <v>376.72359364087566</v>
      </c>
      <c r="K64">
        <f t="shared" si="9"/>
        <v>376.72359364087566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18</v>
      </c>
      <c r="D65" s="21">
        <v>379</v>
      </c>
      <c r="E65">
        <f t="shared" si="4"/>
        <v>593.44297893269425</v>
      </c>
      <c r="F65">
        <f t="shared" si="5"/>
        <v>103.08237548887698</v>
      </c>
      <c r="G65">
        <f t="shared" si="6"/>
        <v>208.06973634558949</v>
      </c>
      <c r="H65">
        <f t="shared" si="7"/>
        <v>39.756409241645216</v>
      </c>
      <c r="I65">
        <f t="shared" si="8"/>
        <v>375.63863129798551</v>
      </c>
      <c r="J65">
        <f t="shared" si="0"/>
        <v>375.3259662472318</v>
      </c>
      <c r="K65">
        <f t="shared" si="9"/>
        <v>375.63863129798551</v>
      </c>
      <c r="L65">
        <f t="shared" si="1"/>
        <v>-3.361368702014488</v>
      </c>
      <c r="M65">
        <f t="shared" si="2"/>
        <v>0.8869046707162237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559.92207702311009</v>
      </c>
      <c r="F66">
        <f t="shared" si="5"/>
        <v>97.259719698788913</v>
      </c>
      <c r="G66">
        <f t="shared" si="6"/>
        <v>183.33786823819884</v>
      </c>
      <c r="H66">
        <f t="shared" si="7"/>
        <v>35.030828832610112</v>
      </c>
      <c r="I66" t="str">
        <f t="shared" si="8"/>
        <v/>
      </c>
      <c r="J66">
        <f t="shared" si="0"/>
        <v>374.2288908661788</v>
      </c>
      <c r="K66">
        <f t="shared" si="9"/>
        <v>374.2288908661788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528.29461880520603</v>
      </c>
      <c r="F67">
        <f t="shared" si="5"/>
        <v>91.765959321607809</v>
      </c>
      <c r="G67">
        <f t="shared" si="6"/>
        <v>161.5457130887053</v>
      </c>
      <c r="H67">
        <f t="shared" si="7"/>
        <v>30.866946791919212</v>
      </c>
      <c r="I67" t="str">
        <f t="shared" si="8"/>
        <v/>
      </c>
      <c r="J67">
        <f t="shared" ref="J67:J130" si="10">$O$2+F67-H67</f>
        <v>372.8990125296886</v>
      </c>
      <c r="K67">
        <f t="shared" si="9"/>
        <v>372.8990125296886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498.45365223386011</v>
      </c>
      <c r="F68">
        <f t="shared" ref="F68:F131" si="15">E68*$O$3</f>
        <v>86.582516547390767</v>
      </c>
      <c r="G68">
        <f t="shared" ref="G68:G131" si="16">(G67*EXP(-1/$O$6)+C68)</f>
        <v>142.34384673564631</v>
      </c>
      <c r="H68">
        <f t="shared" ref="H68:H131" si="17">G68*$O$4</f>
        <v>27.19799776385085</v>
      </c>
      <c r="I68" t="str">
        <f t="shared" ref="I68:I131" si="18">IF(ISBLANK(D68),"",($O$2+((E67*EXP(-1/$O$5))*$O$3)-((G67*EXP(-1/$O$6))*$O$4)))</f>
        <v/>
      </c>
      <c r="J68">
        <f t="shared" si="10"/>
        <v>371.38451878353987</v>
      </c>
      <c r="K68">
        <f t="shared" ref="K68:K131" si="19">IF(I68="",J68,I68)</f>
        <v>371.38451878353987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470.29826649982442</v>
      </c>
      <c r="F69">
        <f t="shared" si="15"/>
        <v>81.691862942406075</v>
      </c>
      <c r="G69">
        <f t="shared" si="16"/>
        <v>125.42437874767595</v>
      </c>
      <c r="H69">
        <f t="shared" si="17"/>
        <v>23.965152347238085</v>
      </c>
      <c r="I69" t="str">
        <f t="shared" si="18"/>
        <v/>
      </c>
      <c r="J69">
        <f t="shared" si="10"/>
        <v>369.72671059516802</v>
      </c>
      <c r="K69">
        <f t="shared" si="19"/>
        <v>369.72671059516802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443.73325078771489</v>
      </c>
      <c r="F70">
        <f t="shared" si="15"/>
        <v>77.077460174631199</v>
      </c>
      <c r="G70">
        <f t="shared" si="16"/>
        <v>110.51601558482385</v>
      </c>
      <c r="H70">
        <f t="shared" si="17"/>
        <v>21.11657380124052</v>
      </c>
      <c r="I70" t="str">
        <f t="shared" si="18"/>
        <v/>
      </c>
      <c r="J70">
        <f t="shared" si="10"/>
        <v>367.96088637339068</v>
      </c>
      <c r="K70">
        <f t="shared" si="19"/>
        <v>367.96088637339068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418.66877230921409</v>
      </c>
      <c r="F71">
        <f t="shared" si="15"/>
        <v>72.723704087398559</v>
      </c>
      <c r="G71">
        <f t="shared" si="16"/>
        <v>97.37971056899768</v>
      </c>
      <c r="H71">
        <f t="shared" si="17"/>
        <v>18.606586874238136</v>
      </c>
      <c r="I71" t="str">
        <f t="shared" si="18"/>
        <v/>
      </c>
      <c r="J71">
        <f t="shared" si="10"/>
        <v>366.11711721316044</v>
      </c>
      <c r="K71">
        <f t="shared" si="19"/>
        <v>366.11711721316044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21">
        <v>374</v>
      </c>
      <c r="E72">
        <f t="shared" si="14"/>
        <v>413.02007252271801</v>
      </c>
      <c r="F72">
        <f t="shared" si="15"/>
        <v>71.742512274391075</v>
      </c>
      <c r="G72">
        <f t="shared" si="16"/>
        <v>103.80483091361056</v>
      </c>
      <c r="H72">
        <f t="shared" si="17"/>
        <v>19.834250821593663</v>
      </c>
      <c r="I72">
        <f t="shared" si="18"/>
        <v>364.22092650355114</v>
      </c>
      <c r="J72">
        <f t="shared" si="10"/>
        <v>363.90826145279738</v>
      </c>
      <c r="K72">
        <f t="shared" si="19"/>
        <v>364.22092650355114</v>
      </c>
      <c r="L72">
        <f t="shared" si="11"/>
        <v>-9.7790734964488593</v>
      </c>
      <c r="M72">
        <f t="shared" si="12"/>
        <v>2.6147255338098554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389.69044216358355</v>
      </c>
      <c r="F73">
        <f t="shared" si="15"/>
        <v>67.69010319370372</v>
      </c>
      <c r="G73">
        <f t="shared" si="16"/>
        <v>91.466239861611925</v>
      </c>
      <c r="H73">
        <f t="shared" si="17"/>
        <v>17.476685113364912</v>
      </c>
      <c r="I73" t="str">
        <f t="shared" si="18"/>
        <v/>
      </c>
      <c r="J73">
        <f t="shared" si="10"/>
        <v>362.21341808033884</v>
      </c>
      <c r="K73">
        <f t="shared" si="19"/>
        <v>362.21341808033884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367.67859679579215</v>
      </c>
      <c r="F74">
        <f t="shared" si="15"/>
        <v>63.866596319485375</v>
      </c>
      <c r="G74">
        <f t="shared" si="16"/>
        <v>80.594255207490477</v>
      </c>
      <c r="H74">
        <f t="shared" si="17"/>
        <v>15.399347588121776</v>
      </c>
      <c r="I74" t="str">
        <f t="shared" si="18"/>
        <v/>
      </c>
      <c r="J74">
        <f t="shared" si="10"/>
        <v>360.46724873136361</v>
      </c>
      <c r="K74">
        <f t="shared" si="19"/>
        <v>360.46724873136361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346.91010072290635</v>
      </c>
      <c r="F75">
        <f t="shared" si="15"/>
        <v>60.259062004436572</v>
      </c>
      <c r="G75">
        <f t="shared" si="16"/>
        <v>71.01455118607339</v>
      </c>
      <c r="H75">
        <f t="shared" si="17"/>
        <v>13.568929382291405</v>
      </c>
      <c r="I75" t="str">
        <f t="shared" si="18"/>
        <v/>
      </c>
      <c r="J75">
        <f t="shared" si="10"/>
        <v>358.6901326221452</v>
      </c>
      <c r="K75">
        <f t="shared" si="19"/>
        <v>358.6901326221452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327.31472278332609</v>
      </c>
      <c r="F76">
        <f t="shared" si="15"/>
        <v>56.85530093838247</v>
      </c>
      <c r="G76">
        <f t="shared" si="16"/>
        <v>62.573522978480625</v>
      </c>
      <c r="H76">
        <f t="shared" si="17"/>
        <v>11.956080835763979</v>
      </c>
      <c r="I76" t="str">
        <f t="shared" si="18"/>
        <v/>
      </c>
      <c r="J76">
        <f t="shared" si="10"/>
        <v>356.89922010261847</v>
      </c>
      <c r="K76">
        <f t="shared" si="19"/>
        <v>356.89922010261847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308.82619885518807</v>
      </c>
      <c r="F77">
        <f t="shared" si="15"/>
        <v>53.643802894841599</v>
      </c>
      <c r="G77">
        <f t="shared" si="16"/>
        <v>55.135823750813174</v>
      </c>
      <c r="H77">
        <f t="shared" si="17"/>
        <v>10.534940887663671</v>
      </c>
      <c r="I77" t="str">
        <f t="shared" si="18"/>
        <v/>
      </c>
      <c r="J77">
        <f t="shared" si="10"/>
        <v>355.10886200717795</v>
      </c>
      <c r="K77">
        <f t="shared" si="19"/>
        <v>355.10886200717795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291.38200777628646</v>
      </c>
      <c r="F78">
        <f t="shared" si="15"/>
        <v>50.613707807813881</v>
      </c>
      <c r="G78">
        <f t="shared" si="16"/>
        <v>48.582194448699852</v>
      </c>
      <c r="H78">
        <f t="shared" si="17"/>
        <v>9.282722409719808</v>
      </c>
      <c r="I78" t="str">
        <f t="shared" si="18"/>
        <v/>
      </c>
      <c r="J78">
        <f t="shared" si="10"/>
        <v>353.33098539809407</v>
      </c>
      <c r="K78">
        <f t="shared" si="19"/>
        <v>353.33098539809407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18</v>
      </c>
      <c r="D79" s="21">
        <v>370</v>
      </c>
      <c r="E79">
        <f t="shared" si="14"/>
        <v>292.92315992126049</v>
      </c>
      <c r="F79">
        <f t="shared" si="15"/>
        <v>50.881409389488027</v>
      </c>
      <c r="G79">
        <f t="shared" si="16"/>
        <v>60.807551549757569</v>
      </c>
      <c r="H79">
        <f t="shared" si="17"/>
        <v>11.618652221384639</v>
      </c>
      <c r="I79">
        <f t="shared" si="18"/>
        <v>351.57542221885711</v>
      </c>
      <c r="J79">
        <f t="shared" si="10"/>
        <v>351.26275716810335</v>
      </c>
      <c r="K79">
        <f t="shared" si="19"/>
        <v>351.57542221885711</v>
      </c>
      <c r="L79">
        <f t="shared" si="11"/>
        <v>-18.424577781142887</v>
      </c>
      <c r="M79">
        <f t="shared" si="12"/>
        <v>4.9796156165251046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276.37725937252446</v>
      </c>
      <c r="F80">
        <f t="shared" si="15"/>
        <v>48.007349380834924</v>
      </c>
      <c r="G80">
        <f t="shared" si="16"/>
        <v>53.579761620884327</v>
      </c>
      <c r="H80">
        <f t="shared" si="17"/>
        <v>10.237620172362112</v>
      </c>
      <c r="I80" t="str">
        <f t="shared" si="18"/>
        <v/>
      </c>
      <c r="J80">
        <f t="shared" si="10"/>
        <v>349.76972920847282</v>
      </c>
      <c r="K80">
        <f t="shared" si="19"/>
        <v>349.76972920847282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260.76596169043188</v>
      </c>
      <c r="F81">
        <f t="shared" si="15"/>
        <v>45.295631984787313</v>
      </c>
      <c r="G81">
        <f t="shared" si="16"/>
        <v>47.211091092883095</v>
      </c>
      <c r="H81">
        <f t="shared" si="17"/>
        <v>9.0207422338238459</v>
      </c>
      <c r="I81" t="str">
        <f t="shared" si="18"/>
        <v/>
      </c>
      <c r="J81">
        <f t="shared" si="10"/>
        <v>348.27488975096344</v>
      </c>
      <c r="K81">
        <f t="shared" si="19"/>
        <v>348.27488975096344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246.03647539858255</v>
      </c>
      <c r="F82">
        <f t="shared" si="15"/>
        <v>42.737087203576102</v>
      </c>
      <c r="G82">
        <f t="shared" si="16"/>
        <v>41.599422146583969</v>
      </c>
      <c r="H82">
        <f t="shared" si="17"/>
        <v>7.948506496536484</v>
      </c>
      <c r="I82" t="str">
        <f t="shared" si="18"/>
        <v/>
      </c>
      <c r="J82">
        <f t="shared" si="10"/>
        <v>346.78858070703961</v>
      </c>
      <c r="K82">
        <f t="shared" si="19"/>
        <v>346.78858070703961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232.13899097160598</v>
      </c>
      <c r="F83">
        <f t="shared" si="15"/>
        <v>40.323063011009332</v>
      </c>
      <c r="G83">
        <f t="shared" si="16"/>
        <v>36.654775029983782</v>
      </c>
      <c r="H83">
        <f t="shared" si="17"/>
        <v>7.0037203023704571</v>
      </c>
      <c r="I83" t="str">
        <f t="shared" si="18"/>
        <v/>
      </c>
      <c r="J83">
        <f t="shared" si="10"/>
        <v>345.31934270863883</v>
      </c>
      <c r="K83">
        <f t="shared" si="19"/>
        <v>345.31934270863883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219.02651239827435</v>
      </c>
      <c r="F84">
        <f t="shared" si="15"/>
        <v>38.045396094607362</v>
      </c>
      <c r="G84">
        <f t="shared" si="16"/>
        <v>32.29786528679108</v>
      </c>
      <c r="H84">
        <f t="shared" si="17"/>
        <v>6.1712345703196316</v>
      </c>
      <c r="I84" t="str">
        <f t="shared" si="18"/>
        <v/>
      </c>
      <c r="J84">
        <f t="shared" si="10"/>
        <v>343.87416152428773</v>
      </c>
      <c r="K84">
        <f t="shared" si="19"/>
        <v>343.87416152428773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206.65469825885123</v>
      </c>
      <c r="F85">
        <f t="shared" si="15"/>
        <v>35.896384250382219</v>
      </c>
      <c r="G85">
        <f t="shared" si="16"/>
        <v>28.458832477634928</v>
      </c>
      <c r="H85">
        <f t="shared" si="17"/>
        <v>5.4377008900567159</v>
      </c>
      <c r="I85" t="str">
        <f t="shared" si="18"/>
        <v/>
      </c>
      <c r="J85">
        <f t="shared" si="10"/>
        <v>342.45868336032549</v>
      </c>
      <c r="K85">
        <f t="shared" si="19"/>
        <v>342.45868336032549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194.98171177926002</v>
      </c>
      <c r="F86">
        <f t="shared" si="15"/>
        <v>33.86876033691054</v>
      </c>
      <c r="G86">
        <f t="shared" si="16"/>
        <v>25.076120009743093</v>
      </c>
      <c r="H86">
        <f t="shared" si="17"/>
        <v>4.7913574881649872</v>
      </c>
      <c r="I86" t="str">
        <f t="shared" si="18"/>
        <v/>
      </c>
      <c r="J86">
        <f t="shared" si="10"/>
        <v>341.07740284874558</v>
      </c>
      <c r="K86">
        <f t="shared" si="19"/>
        <v>341.07740284874558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183.96807935501212</v>
      </c>
      <c r="F87">
        <f t="shared" si="15"/>
        <v>31.955667700622804</v>
      </c>
      <c r="G87">
        <f t="shared" si="16"/>
        <v>22.095488113829163</v>
      </c>
      <c r="H87">
        <f t="shared" si="17"/>
        <v>4.221840635142998</v>
      </c>
      <c r="I87" t="str">
        <f t="shared" si="18"/>
        <v/>
      </c>
      <c r="J87">
        <f t="shared" si="10"/>
        <v>339.73382706547983</v>
      </c>
      <c r="K87">
        <f t="shared" si="19"/>
        <v>339.73382706547983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173.57655706647668</v>
      </c>
      <c r="F88">
        <f t="shared" si="15"/>
        <v>30.150636989206582</v>
      </c>
      <c r="G88">
        <f t="shared" si="16"/>
        <v>19.469144141863897</v>
      </c>
      <c r="H88">
        <f t="shared" si="17"/>
        <v>3.7200184692065035</v>
      </c>
      <c r="I88" t="str">
        <f t="shared" si="18"/>
        <v/>
      </c>
      <c r="J88">
        <f t="shared" si="10"/>
        <v>338.43061852000011</v>
      </c>
      <c r="K88">
        <f t="shared" si="19"/>
        <v>338.43061852000011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163.77200473409732</v>
      </c>
      <c r="F89">
        <f t="shared" si="15"/>
        <v>28.447564274715337</v>
      </c>
      <c r="G89">
        <f t="shared" si="16"/>
        <v>17.154976240576207</v>
      </c>
      <c r="H89">
        <f t="shared" si="17"/>
        <v>3.2778445723517398</v>
      </c>
      <c r="I89" t="str">
        <f t="shared" si="18"/>
        <v/>
      </c>
      <c r="J89">
        <f t="shared" si="10"/>
        <v>337.16971970236358</v>
      </c>
      <c r="K89">
        <f t="shared" si="19"/>
        <v>337.16971970236358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154.52126708765823</v>
      </c>
      <c r="F90">
        <f t="shared" si="15"/>
        <v>26.84069041240366</v>
      </c>
      <c r="G90">
        <f t="shared" si="16"/>
        <v>15.115878113097157</v>
      </c>
      <c r="H90">
        <f t="shared" si="17"/>
        <v>2.8882289508599022</v>
      </c>
      <c r="I90" t="str">
        <f t="shared" si="18"/>
        <v/>
      </c>
      <c r="J90">
        <f t="shared" si="10"/>
        <v>335.95246146154375</v>
      </c>
      <c r="K90">
        <f t="shared" si="19"/>
        <v>335.95246146154375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145.79306164775949</v>
      </c>
      <c r="F91">
        <f t="shared" si="15"/>
        <v>25.324581565488238</v>
      </c>
      <c r="G91">
        <f t="shared" si="16"/>
        <v>13.319154041704174</v>
      </c>
      <c r="H91">
        <f t="shared" si="17"/>
        <v>2.544924351492448</v>
      </c>
      <c r="I91" t="str">
        <f t="shared" si="18"/>
        <v/>
      </c>
      <c r="J91">
        <f t="shared" si="10"/>
        <v>334.77965721399579</v>
      </c>
      <c r="K91">
        <f t="shared" si="19"/>
        <v>334.77965721399579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137.5578729403592</v>
      </c>
      <c r="F92">
        <f t="shared" si="15"/>
        <v>23.894110829976725</v>
      </c>
      <c r="G92">
        <f t="shared" si="16"/>
        <v>11.735994631561395</v>
      </c>
      <c r="H92">
        <f t="shared" si="17"/>
        <v>2.2424260905254725</v>
      </c>
      <c r="I92" t="str">
        <f t="shared" si="18"/>
        <v/>
      </c>
      <c r="J92">
        <f t="shared" si="10"/>
        <v>333.65168473945124</v>
      </c>
      <c r="K92">
        <f t="shared" si="19"/>
        <v>333.65168473945124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129.78785268665629</v>
      </c>
      <c r="F93">
        <f t="shared" si="15"/>
        <v>22.544440897426686</v>
      </c>
      <c r="G93">
        <f t="shared" si="16"/>
        <v>10.34101486932086</v>
      </c>
      <c r="H93">
        <f t="shared" si="17"/>
        <v>1.9758837894416983</v>
      </c>
      <c r="I93" t="str">
        <f t="shared" si="18"/>
        <v/>
      </c>
      <c r="J93">
        <f t="shared" si="10"/>
        <v>332.56855710798499</v>
      </c>
      <c r="K93">
        <f t="shared" si="19"/>
        <v>332.56855710798499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122.45672563079404</v>
      </c>
      <c r="F94">
        <f t="shared" si="15"/>
        <v>21.271007697006656</v>
      </c>
      <c r="G94">
        <f t="shared" si="16"/>
        <v>9.1118470896307766</v>
      </c>
      <c r="H94">
        <f t="shared" si="17"/>
        <v>1.7410236020147378</v>
      </c>
      <c r="I94" t="str">
        <f t="shared" si="18"/>
        <v/>
      </c>
      <c r="J94">
        <f t="shared" si="10"/>
        <v>331.5299840949919</v>
      </c>
      <c r="K94">
        <f t="shared" si="19"/>
        <v>331.5299840949919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115.53970068692952</v>
      </c>
      <c r="F95">
        <f t="shared" si="15"/>
        <v>20.069504961542936</v>
      </c>
      <c r="G95">
        <f t="shared" si="16"/>
        <v>8.0287823230125124</v>
      </c>
      <c r="H95">
        <f t="shared" si="17"/>
        <v>1.5340796857434882</v>
      </c>
      <c r="I95" t="str">
        <f t="shared" si="18"/>
        <v/>
      </c>
      <c r="J95">
        <f t="shared" si="10"/>
        <v>330.53542527579941</v>
      </c>
      <c r="K95">
        <f t="shared" si="19"/>
        <v>330.53542527579941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109.013387105202</v>
      </c>
      <c r="F96">
        <f t="shared" si="15"/>
        <v>18.935869665360428</v>
      </c>
      <c r="G96">
        <f t="shared" si="16"/>
        <v>7.0744542743342107</v>
      </c>
      <c r="H96">
        <f t="shared" si="17"/>
        <v>1.3517338188221284</v>
      </c>
      <c r="I96" t="str">
        <f t="shared" si="18"/>
        <v/>
      </c>
      <c r="J96">
        <f t="shared" si="10"/>
        <v>329.58413584653829</v>
      </c>
      <c r="K96">
        <f t="shared" si="19"/>
        <v>329.58413584653829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102.85571537310547</v>
      </c>
      <c r="F97">
        <f t="shared" si="15"/>
        <v>17.866268284673762</v>
      </c>
      <c r="G97">
        <f t="shared" si="16"/>
        <v>6.2335608646650797</v>
      </c>
      <c r="H97">
        <f t="shared" si="17"/>
        <v>1.1910621944399935</v>
      </c>
      <c r="I97" t="str">
        <f t="shared" si="18"/>
        <v/>
      </c>
      <c r="J97">
        <f t="shared" si="10"/>
        <v>328.67520609023376</v>
      </c>
      <c r="K97">
        <f t="shared" si="19"/>
        <v>328.67520609023376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97.04586258478389</v>
      </c>
      <c r="F98">
        <f t="shared" si="15"/>
        <v>16.857083834066607</v>
      </c>
      <c r="G98">
        <f t="shared" si="16"/>
        <v>5.492618871600663</v>
      </c>
      <c r="H98">
        <f t="shared" si="17"/>
        <v>1.0494885392897662</v>
      </c>
      <c r="I98" t="str">
        <f t="shared" si="18"/>
        <v/>
      </c>
      <c r="J98">
        <f t="shared" si="10"/>
        <v>327.80759529477683</v>
      </c>
      <c r="K98">
        <f t="shared" si="19"/>
        <v>327.80759529477683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91.564182025876349</v>
      </c>
      <c r="F99">
        <f t="shared" si="15"/>
        <v>15.904903635221469</v>
      </c>
      <c r="G99">
        <f t="shared" si="16"/>
        <v>4.8397477338636152</v>
      </c>
      <c r="H99">
        <f t="shared" si="17"/>
        <v>0.92474280456733748</v>
      </c>
      <c r="I99" t="str">
        <f t="shared" si="18"/>
        <v/>
      </c>
      <c r="J99">
        <f t="shared" si="10"/>
        <v>326.98016083065409</v>
      </c>
      <c r="K99">
        <f t="shared" si="19"/>
        <v>326.98016083065409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86.392136735794963</v>
      </c>
      <c r="F100">
        <f t="shared" si="15"/>
        <v>15.00650777653845</v>
      </c>
      <c r="G100">
        <f t="shared" si="16"/>
        <v>4.2644790536161867</v>
      </c>
      <c r="H100">
        <f t="shared" si="17"/>
        <v>0.8148247670982488</v>
      </c>
      <c r="I100" t="str">
        <f t="shared" si="18"/>
        <v/>
      </c>
      <c r="J100">
        <f t="shared" si="10"/>
        <v>326.19168300944023</v>
      </c>
      <c r="K100">
        <f t="shared" si="19"/>
        <v>326.19168300944023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81.512236822768259</v>
      </c>
      <c r="F101">
        <f t="shared" si="15"/>
        <v>14.158858224617795</v>
      </c>
      <c r="G101">
        <f t="shared" si="16"/>
        <v>3.7575887419680298</v>
      </c>
      <c r="H101">
        <f t="shared" si="17"/>
        <v>0.71797195695656679</v>
      </c>
      <c r="I101" t="str">
        <f t="shared" si="18"/>
        <v/>
      </c>
      <c r="J101">
        <f t="shared" si="10"/>
        <v>325.44088626766126</v>
      </c>
      <c r="K101">
        <f t="shared" si="19"/>
        <v>325.44088626766126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76.907980319673456</v>
      </c>
      <c r="F102">
        <f t="shared" si="15"/>
        <v>13.359088550785406</v>
      </c>
      <c r="G102">
        <f t="shared" si="16"/>
        <v>3.3109491162330533</v>
      </c>
      <c r="H102">
        <f t="shared" si="17"/>
        <v>0.63263139731476392</v>
      </c>
      <c r="I102" t="str">
        <f t="shared" si="18"/>
        <v/>
      </c>
      <c r="J102">
        <f t="shared" si="10"/>
        <v>324.72645715347068</v>
      </c>
      <c r="K102">
        <f t="shared" si="19"/>
        <v>324.72645715347068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72.563797380654492</v>
      </c>
      <c r="F103">
        <f t="shared" si="15"/>
        <v>12.604494237920321</v>
      </c>
      <c r="G103">
        <f t="shared" si="16"/>
        <v>2.9173985774033668</v>
      </c>
      <c r="H103">
        <f t="shared" si="17"/>
        <v>0.55743470339001266</v>
      </c>
      <c r="I103" t="str">
        <f t="shared" si="18"/>
        <v/>
      </c>
      <c r="J103">
        <f t="shared" si="10"/>
        <v>324.04705953453032</v>
      </c>
      <c r="K103">
        <f t="shared" si="19"/>
        <v>324.04705953453032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68.464997629819905</v>
      </c>
      <c r="F104">
        <f t="shared" si="15"/>
        <v>11.892523534805528</v>
      </c>
      <c r="G104">
        <f t="shared" si="16"/>
        <v>2.5706267781966408</v>
      </c>
      <c r="H104">
        <f t="shared" si="17"/>
        <v>0.4911761412134068</v>
      </c>
      <c r="I104" t="str">
        <f t="shared" si="18"/>
        <v/>
      </c>
      <c r="J104">
        <f t="shared" si="10"/>
        <v>323.40134739359212</v>
      </c>
      <c r="K104">
        <f t="shared" si="19"/>
        <v>323.40134739359212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64.59772048397403</v>
      </c>
      <c r="F105">
        <f t="shared" si="15"/>
        <v>11.22076882707505</v>
      </c>
      <c r="G105">
        <f t="shared" si="16"/>
        <v>2.2650734404152639</v>
      </c>
      <c r="H105">
        <f t="shared" si="17"/>
        <v>0.43279329440761005</v>
      </c>
      <c r="I105" t="str">
        <f t="shared" si="18"/>
        <v/>
      </c>
      <c r="J105">
        <f t="shared" si="10"/>
        <v>322.78797553266747</v>
      </c>
      <c r="K105">
        <f t="shared" si="19"/>
        <v>322.78797553266747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60.948888281391653</v>
      </c>
      <c r="F106">
        <f t="shared" si="15"/>
        <v>10.586958495577031</v>
      </c>
      <c r="G106">
        <f t="shared" si="16"/>
        <v>1.9958391992142304</v>
      </c>
      <c r="H106">
        <f t="shared" si="17"/>
        <v>0.38135002897628439</v>
      </c>
      <c r="I106" t="str">
        <f t="shared" si="18"/>
        <v/>
      </c>
      <c r="J106">
        <f t="shared" si="10"/>
        <v>322.20560846660078</v>
      </c>
      <c r="K106">
        <f t="shared" si="19"/>
        <v>322.20560846660078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57.506162058135672</v>
      </c>
      <c r="F107">
        <f t="shared" si="15"/>
        <v>9.9889492346210158</v>
      </c>
      <c r="G107">
        <f t="shared" si="16"/>
        <v>1.7586070447189626</v>
      </c>
      <c r="H107">
        <f t="shared" si="17"/>
        <v>0.33602148295589629</v>
      </c>
      <c r="I107" t="str">
        <f t="shared" si="18"/>
        <v/>
      </c>
      <c r="J107">
        <f t="shared" si="10"/>
        <v>321.65292775166512</v>
      </c>
      <c r="K107">
        <f t="shared" si="19"/>
        <v>321.65292775166512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54.257899822369893</v>
      </c>
      <c r="F108">
        <f t="shared" si="15"/>
        <v>9.4247188041325582</v>
      </c>
      <c r="G108">
        <f t="shared" si="16"/>
        <v>1.5495731013564473</v>
      </c>
      <c r="H108">
        <f t="shared" si="17"/>
        <v>0.29608084024795356</v>
      </c>
      <c r="I108" t="str">
        <f t="shared" si="18"/>
        <v/>
      </c>
      <c r="J108">
        <f t="shared" si="10"/>
        <v>321.12863796388461</v>
      </c>
      <c r="K108">
        <f t="shared" si="19"/>
        <v>321.12863796388461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51.193117185566663</v>
      </c>
      <c r="F109">
        <f t="shared" si="15"/>
        <v>8.8923591912057507</v>
      </c>
      <c r="G109">
        <f t="shared" si="16"/>
        <v>1.3653856349876974</v>
      </c>
      <c r="H109">
        <f t="shared" si="17"/>
        <v>0.2608876765579905</v>
      </c>
      <c r="I109" t="str">
        <f t="shared" si="18"/>
        <v/>
      </c>
      <c r="J109">
        <f t="shared" si="10"/>
        <v>320.63147151464773</v>
      </c>
      <c r="K109">
        <f t="shared" si="19"/>
        <v>320.63147151464773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48.30145021747898</v>
      </c>
      <c r="F110">
        <f t="shared" si="15"/>
        <v>8.3900701579286299</v>
      </c>
      <c r="G110">
        <f t="shared" si="16"/>
        <v>1.203091309857423</v>
      </c>
      <c r="H110">
        <f t="shared" si="17"/>
        <v>0.22987769057541063</v>
      </c>
      <c r="I110" t="str">
        <f t="shared" si="18"/>
        <v/>
      </c>
      <c r="J110">
        <f t="shared" si="10"/>
        <v>320.16019246735323</v>
      </c>
      <c r="K110">
        <f t="shared" si="19"/>
        <v>320.16019246735323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45.573120399266728</v>
      </c>
      <c r="F111">
        <f t="shared" si="15"/>
        <v>7.9161531536626617</v>
      </c>
      <c r="G111">
        <f t="shared" si="16"/>
        <v>1.0600878336232764</v>
      </c>
      <c r="H111">
        <f t="shared" si="17"/>
        <v>0.20255365573980286</v>
      </c>
      <c r="I111" t="str">
        <f t="shared" si="18"/>
        <v/>
      </c>
      <c r="J111">
        <f t="shared" si="10"/>
        <v>319.71359949792287</v>
      </c>
      <c r="K111">
        <f t="shared" si="19"/>
        <v>319.71359949792287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42.998901556261849</v>
      </c>
      <c r="F112">
        <f t="shared" si="15"/>
        <v>7.4690055711899284</v>
      </c>
      <c r="G112">
        <f t="shared" si="16"/>
        <v>0.93408223115606248</v>
      </c>
      <c r="H112">
        <f t="shared" si="17"/>
        <v>0.17847744751072078</v>
      </c>
      <c r="I112" t="str">
        <f t="shared" si="18"/>
        <v/>
      </c>
      <c r="J112">
        <f t="shared" si="10"/>
        <v>319.29052812367922</v>
      </c>
      <c r="K112">
        <f t="shared" si="19"/>
        <v>319.29052812367922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40.570088658551597</v>
      </c>
      <c r="F113">
        <f t="shared" si="15"/>
        <v>7.0471153273045237</v>
      </c>
      <c r="G113">
        <f t="shared" si="16"/>
        <v>0.82305407805628261</v>
      </c>
      <c r="H113">
        <f t="shared" si="17"/>
        <v>0.15726301830296996</v>
      </c>
      <c r="I113" t="str">
        <f t="shared" si="18"/>
        <v/>
      </c>
      <c r="J113">
        <f t="shared" si="10"/>
        <v>318.88985230900158</v>
      </c>
      <c r="K113">
        <f t="shared" si="19"/>
        <v>318.88985230900158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38.278468383875335</v>
      </c>
      <c r="F114">
        <f t="shared" si="15"/>
        <v>6.6490557495217466</v>
      </c>
      <c r="G114">
        <f t="shared" si="16"/>
        <v>0.72522310435846127</v>
      </c>
      <c r="H114">
        <f t="shared" si="17"/>
        <v>0.13857020744469514</v>
      </c>
      <c r="I114" t="str">
        <f t="shared" si="18"/>
        <v/>
      </c>
      <c r="J114">
        <f t="shared" si="10"/>
        <v>318.51048554207705</v>
      </c>
      <c r="K114">
        <f t="shared" si="19"/>
        <v>318.51048554207705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36.116291343289717</v>
      </c>
      <c r="F115">
        <f t="shared" si="15"/>
        <v>6.2734807516138957</v>
      </c>
      <c r="G115">
        <f t="shared" si="16"/>
        <v>0.63902064896804733</v>
      </c>
      <c r="H115">
        <f t="shared" si="17"/>
        <v>0.12209928690465185</v>
      </c>
      <c r="I115" t="str">
        <f t="shared" si="18"/>
        <v/>
      </c>
      <c r="J115">
        <f t="shared" si="10"/>
        <v>318.15138146470923</v>
      </c>
      <c r="K115">
        <f t="shared" si="19"/>
        <v>318.15138146470923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34.076245875680122</v>
      </c>
      <c r="F116">
        <f t="shared" si="15"/>
        <v>5.9191202816581727</v>
      </c>
      <c r="G116">
        <f t="shared" si="16"/>
        <v>0.56306450711987732</v>
      </c>
      <c r="H116">
        <f t="shared" si="17"/>
        <v>0.1075861553326643</v>
      </c>
      <c r="I116" t="str">
        <f t="shared" si="18"/>
        <v/>
      </c>
      <c r="J116">
        <f t="shared" si="10"/>
        <v>317.81153412632551</v>
      </c>
      <c r="K116">
        <f t="shared" si="19"/>
        <v>317.81153412632551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32.151433322501198</v>
      </c>
      <c r="F117">
        <f t="shared" si="15"/>
        <v>5.5847760272036986</v>
      </c>
      <c r="G117">
        <f t="shared" si="16"/>
        <v>0.49613676755225367</v>
      </c>
      <c r="H117">
        <f t="shared" si="17"/>
        <v>9.4798103352585469E-2</v>
      </c>
      <c r="I117" t="str">
        <f t="shared" si="18"/>
        <v/>
      </c>
      <c r="J117">
        <f t="shared" si="10"/>
        <v>317.48997792385114</v>
      </c>
      <c r="K117">
        <f t="shared" si="19"/>
        <v>317.48997792385114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30.335344699135192</v>
      </c>
      <c r="F118">
        <f t="shared" si="15"/>
        <v>5.2693173630341716</v>
      </c>
      <c r="G118">
        <f t="shared" si="16"/>
        <v>0.43716428402899293</v>
      </c>
      <c r="H118">
        <f t="shared" si="17"/>
        <v>8.3530082206767206E-2</v>
      </c>
      <c r="I118" t="str">
        <f t="shared" si="18"/>
        <v/>
      </c>
      <c r="J118">
        <f t="shared" si="10"/>
        <v>317.18578728082741</v>
      </c>
      <c r="K118">
        <f t="shared" si="19"/>
        <v>317.18578728082741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28.621838683979412</v>
      </c>
      <c r="F119">
        <f t="shared" si="15"/>
        <v>4.9716775278230276</v>
      </c>
      <c r="G119">
        <f t="shared" si="16"/>
        <v>0.38520146808199179</v>
      </c>
      <c r="H119">
        <f t="shared" si="17"/>
        <v>7.360141592198842E-2</v>
      </c>
      <c r="I119" t="str">
        <f t="shared" si="18"/>
        <v/>
      </c>
      <c r="J119">
        <f t="shared" si="10"/>
        <v>316.89807611190105</v>
      </c>
      <c r="K119">
        <f t="shared" si="19"/>
        <v>316.89807611190105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27.005120850830306</v>
      </c>
      <c r="F120">
        <f t="shared" si="15"/>
        <v>4.6908500167520089</v>
      </c>
      <c r="G120">
        <f t="shared" si="16"/>
        <v>0.33941512706623833</v>
      </c>
      <c r="H120">
        <f t="shared" si="17"/>
        <v>6.4852904278390106E-2</v>
      </c>
      <c r="I120" t="str">
        <f t="shared" si="18"/>
        <v/>
      </c>
      <c r="J120">
        <f t="shared" si="10"/>
        <v>316.62599711247361</v>
      </c>
      <c r="K120">
        <f t="shared" si="19"/>
        <v>316.62599711247361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25.479724074335934</v>
      </c>
      <c r="F121">
        <f t="shared" si="15"/>
        <v>4.4258851778943411</v>
      </c>
      <c r="G121">
        <f t="shared" si="16"/>
        <v>0.29907110441455881</v>
      </c>
      <c r="H121">
        <f t="shared" si="17"/>
        <v>5.7144270129258719E-2</v>
      </c>
      <c r="I121" t="str">
        <f t="shared" si="18"/>
        <v/>
      </c>
      <c r="J121">
        <f t="shared" si="10"/>
        <v>316.36874090776507</v>
      </c>
      <c r="K121">
        <f t="shared" si="19"/>
        <v>316.36874090776507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24.040490042255566</v>
      </c>
      <c r="F122">
        <f t="shared" si="15"/>
        <v>4.1758870008527937</v>
      </c>
      <c r="G122">
        <f t="shared" si="16"/>
        <v>0.26352250787658221</v>
      </c>
      <c r="H122">
        <f t="shared" si="17"/>
        <v>5.0351910140958633E-2</v>
      </c>
      <c r="I122" t="str">
        <f t="shared" si="18"/>
        <v/>
      </c>
      <c r="J122">
        <f t="shared" si="10"/>
        <v>316.12553509071188</v>
      </c>
      <c r="K122">
        <f t="shared" si="19"/>
        <v>316.12553509071188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22.682551812007869</v>
      </c>
      <c r="F123">
        <f t="shared" si="15"/>
        <v>3.9400100867930017</v>
      </c>
      <c r="G123">
        <f t="shared" si="16"/>
        <v>0.23219933698878195</v>
      </c>
      <c r="H123">
        <f t="shared" si="17"/>
        <v>4.4366912887475199E-2</v>
      </c>
      <c r="I123" t="str">
        <f t="shared" si="18"/>
        <v/>
      </c>
      <c r="J123">
        <f t="shared" si="10"/>
        <v>315.89564317390551</v>
      </c>
      <c r="K123">
        <f t="shared" si="19"/>
        <v>315.89564317390551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21.401317352520547</v>
      </c>
      <c r="F124">
        <f t="shared" si="15"/>
        <v>3.7174567896258619</v>
      </c>
      <c r="G124">
        <f t="shared" si="16"/>
        <v>0.20459934345828676</v>
      </c>
      <c r="H124">
        <f t="shared" si="17"/>
        <v>3.9093312520900862E-2</v>
      </c>
      <c r="I124" t="str">
        <f t="shared" si="18"/>
        <v/>
      </c>
      <c r="J124">
        <f t="shared" si="10"/>
        <v>315.67836347710499</v>
      </c>
      <c r="K124">
        <f t="shared" si="19"/>
        <v>315.67836347710499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20.192454015726252</v>
      </c>
      <c r="F125">
        <f t="shared" si="15"/>
        <v>3.5074745186715717</v>
      </c>
      <c r="G125">
        <f t="shared" si="16"/>
        <v>0.18027997791218661</v>
      </c>
      <c r="H125">
        <f t="shared" si="17"/>
        <v>3.4446550016516024E-2</v>
      </c>
      <c r="I125" t="str">
        <f t="shared" si="18"/>
        <v/>
      </c>
      <c r="J125">
        <f t="shared" si="10"/>
        <v>315.47302796865506</v>
      </c>
      <c r="K125">
        <f t="shared" si="19"/>
        <v>315.47302796865506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19.051873885193245</v>
      </c>
      <c r="F126">
        <f t="shared" si="15"/>
        <v>3.3093531936839349</v>
      </c>
      <c r="G126">
        <f t="shared" si="16"/>
        <v>0.1588512938832802</v>
      </c>
      <c r="H126">
        <f t="shared" si="17"/>
        <v>3.035211731945086E-2</v>
      </c>
      <c r="I126" t="str">
        <f t="shared" si="18"/>
        <v/>
      </c>
      <c r="J126">
        <f t="shared" si="10"/>
        <v>315.27900107636447</v>
      </c>
      <c r="K126">
        <f t="shared" si="19"/>
        <v>315.27900107636447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17.975719952345447</v>
      </c>
      <c r="F127">
        <f t="shared" si="15"/>
        <v>3.1224228436288035</v>
      </c>
      <c r="G127">
        <f t="shared" si="16"/>
        <v>0.13996969525192346</v>
      </c>
      <c r="H127">
        <f t="shared" si="17"/>
        <v>2.6744362652631342E-2</v>
      </c>
      <c r="I127" t="str">
        <f t="shared" si="18"/>
        <v/>
      </c>
      <c r="J127">
        <f t="shared" si="10"/>
        <v>315.09567848097618</v>
      </c>
      <c r="K127">
        <f t="shared" si="19"/>
        <v>315.09567848097618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16.96035307352512</v>
      </c>
      <c r="F128">
        <f t="shared" si="15"/>
        <v>2.9460513410966338</v>
      </c>
      <c r="G128">
        <f t="shared" si="16"/>
        <v>0.1233324268879526</v>
      </c>
      <c r="H128">
        <f t="shared" si="17"/>
        <v>2.3565437829837797E-2</v>
      </c>
      <c r="I128" t="str">
        <f t="shared" si="18"/>
        <v/>
      </c>
      <c r="J128">
        <f t="shared" si="10"/>
        <v>314.92248590326676</v>
      </c>
      <c r="K128">
        <f t="shared" si="19"/>
        <v>314.92248590326676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16.002339663791901</v>
      </c>
      <c r="F129">
        <f t="shared" si="15"/>
        <v>2.7796422646877961</v>
      </c>
      <c r="G129">
        <f t="shared" si="16"/>
        <v>0.10867272015342296</v>
      </c>
      <c r="H129">
        <f t="shared" si="17"/>
        <v>2.0764370694670943E-2</v>
      </c>
      <c r="I129" t="str">
        <f t="shared" si="18"/>
        <v/>
      </c>
      <c r="J129">
        <f t="shared" si="10"/>
        <v>314.75887789399314</v>
      </c>
      <c r="K129">
        <f t="shared" si="19"/>
        <v>314.75887789399314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15.098440085843309</v>
      </c>
      <c r="F130">
        <f t="shared" si="15"/>
        <v>2.6226328821420437</v>
      </c>
      <c r="G130">
        <f t="shared" si="16"/>
        <v>9.5755515427206644E-2</v>
      </c>
      <c r="H130">
        <f t="shared" si="17"/>
        <v>1.8296247812539676E-2</v>
      </c>
      <c r="I130" t="str">
        <f t="shared" si="18"/>
        <v/>
      </c>
      <c r="J130">
        <f t="shared" si="10"/>
        <v>314.60433663432951</v>
      </c>
      <c r="K130">
        <f t="shared" si="19"/>
        <v>314.60433663432951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14.245597694792478</v>
      </c>
      <c r="F131">
        <f t="shared" si="15"/>
        <v>2.4744922473918529</v>
      </c>
      <c r="G131">
        <f t="shared" si="16"/>
        <v>8.4373693064691377E-2</v>
      </c>
      <c r="H131">
        <f t="shared" si="17"/>
        <v>1.6121494310625806E-2</v>
      </c>
      <c r="I131" t="str">
        <f t="shared" si="18"/>
        <v/>
      </c>
      <c r="J131">
        <f t="shared" ref="J131:J150" si="20">$O$2+F131-H131</f>
        <v>314.45837075308123</v>
      </c>
      <c r="K131">
        <f t="shared" si="19"/>
        <v>314.45837075308123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13.44092850175667</v>
      </c>
      <c r="F132">
        <f t="shared" ref="F132:F150" si="25">E132*$O$3</f>
        <v>2.3347194051045799</v>
      </c>
      <c r="G132">
        <f t="shared" ref="G132:G150" si="26">(G131*EXP(-1/$O$6)+C132)</f>
        <v>7.4344752358275951E-2</v>
      </c>
      <c r="H132">
        <f t="shared" ref="H132:H150" si="27">G132*$O$4</f>
        <v>1.4205239318490822E-2</v>
      </c>
      <c r="I132" t="str">
        <f t="shared" ref="I132:I150" si="28">IF(ISBLANK(D132),"",($O$2+((E131*EXP(-1/$O$5))*$O$3)-((G131*EXP(-1/$O$6))*$O$4)))</f>
        <v/>
      </c>
      <c r="J132">
        <f t="shared" si="20"/>
        <v>314.32051416578611</v>
      </c>
      <c r="K132">
        <f t="shared" ref="K132:K150" si="29">IF(I132="",J132,I132)</f>
        <v>314.32051416578611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12.681711421302813</v>
      </c>
      <c r="F133">
        <f t="shared" si="25"/>
        <v>2.2028416966418947</v>
      </c>
      <c r="G133">
        <f t="shared" si="26"/>
        <v>6.5507885247781936E-2</v>
      </c>
      <c r="H133">
        <f t="shared" si="27"/>
        <v>1.2516756834544607E-2</v>
      </c>
      <c r="I133" t="str">
        <f t="shared" si="28"/>
        <v/>
      </c>
      <c r="J133">
        <f t="shared" si="20"/>
        <v>314.19032493980734</v>
      </c>
      <c r="K133">
        <f t="shared" si="29"/>
        <v>314.19032493980734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11.96537906977059</v>
      </c>
      <c r="F134">
        <f t="shared" si="25"/>
        <v>2.0784131617078763</v>
      </c>
      <c r="G134">
        <f t="shared" si="26"/>
        <v>5.7721397859480078E-2</v>
      </c>
      <c r="H134">
        <f t="shared" si="27"/>
        <v>1.1028973053004772E-2</v>
      </c>
      <c r="I134" t="str">
        <f t="shared" si="28"/>
        <v/>
      </c>
      <c r="J134">
        <f t="shared" si="20"/>
        <v>314.0673841886549</v>
      </c>
      <c r="K134">
        <f t="shared" si="29"/>
        <v>314.0673841886549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11.28950908335651</v>
      </c>
      <c r="F135">
        <f t="shared" si="25"/>
        <v>1.9610130302807587</v>
      </c>
      <c r="G135">
        <f t="shared" si="26"/>
        <v>5.0860438529653239E-2</v>
      </c>
      <c r="H135">
        <f t="shared" si="27"/>
        <v>9.7180322516292536E-3</v>
      </c>
      <c r="I135" t="str">
        <f t="shared" si="28"/>
        <v/>
      </c>
      <c r="J135">
        <f t="shared" si="20"/>
        <v>313.95129499802914</v>
      </c>
      <c r="K135">
        <f t="shared" si="29"/>
        <v>313.95129499802914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10.65181592660004</v>
      </c>
      <c r="F136">
        <f t="shared" si="25"/>
        <v>1.8502442997286139</v>
      </c>
      <c r="G136">
        <f t="shared" si="26"/>
        <v>4.4814995882913912E-2</v>
      </c>
      <c r="H136">
        <f t="shared" si="27"/>
        <v>8.5629142794919379E-3</v>
      </c>
      <c r="I136" t="str">
        <f t="shared" si="28"/>
        <v/>
      </c>
      <c r="J136">
        <f t="shared" si="20"/>
        <v>313.84168138544914</v>
      </c>
      <c r="K136">
        <f t="shared" si="29"/>
        <v>313.84168138544914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10.050143163571189</v>
      </c>
      <c r="F137">
        <f t="shared" si="25"/>
        <v>1.7457323922973114</v>
      </c>
      <c r="G137">
        <f t="shared" si="26"/>
        <v>3.9488134865660662E-2</v>
      </c>
      <c r="H137">
        <f t="shared" si="27"/>
        <v>7.5450975114467285E-3</v>
      </c>
      <c r="I137" t="str">
        <f t="shared" si="28"/>
        <v/>
      </c>
      <c r="J137">
        <f t="shared" si="20"/>
        <v>313.73818729478586</v>
      </c>
      <c r="K137">
        <f t="shared" si="29"/>
        <v>313.73818729478586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9.4824561656236472</v>
      </c>
      <c r="F138">
        <f t="shared" si="25"/>
        <v>1.6471238884308956</v>
      </c>
      <c r="G138">
        <f t="shared" si="26"/>
        <v>3.4794442450525945E-2</v>
      </c>
      <c r="H138">
        <f t="shared" si="27"/>
        <v>6.6482618649567216E-3</v>
      </c>
      <c r="I138" t="str">
        <f t="shared" si="28"/>
        <v/>
      </c>
      <c r="J138">
        <f t="shared" si="20"/>
        <v>313.64047562656594</v>
      </c>
      <c r="K138">
        <f t="shared" si="29"/>
        <v>313.64047562656594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8.9468352310538712</v>
      </c>
      <c r="F139">
        <f t="shared" si="25"/>
        <v>1.5540853316409486</v>
      </c>
      <c r="G139">
        <f t="shared" si="26"/>
        <v>3.0658658089616684E-2</v>
      </c>
      <c r="H139">
        <f t="shared" si="27"/>
        <v>5.8580271173411056E-3</v>
      </c>
      <c r="I139" t="str">
        <f t="shared" si="28"/>
        <v/>
      </c>
      <c r="J139">
        <f t="shared" si="20"/>
        <v>313.54822730452366</v>
      </c>
      <c r="K139">
        <f t="shared" si="29"/>
        <v>313.54822730452366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8.4414690933994176</v>
      </c>
      <c r="F140">
        <f t="shared" si="25"/>
        <v>1.4663021008834605</v>
      </c>
      <c r="G140">
        <f t="shared" si="26"/>
        <v>2.7014466956685218E-2</v>
      </c>
      <c r="H140">
        <f t="shared" si="27"/>
        <v>5.1617223275135142E-3</v>
      </c>
      <c r="I140" t="str">
        <f t="shared" si="28"/>
        <v/>
      </c>
      <c r="J140">
        <f t="shared" si="20"/>
        <v>313.46114037855597</v>
      </c>
      <c r="K140">
        <f t="shared" si="29"/>
        <v>313.46114037855597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7.9646487964240595</v>
      </c>
      <c r="F141">
        <f t="shared" si="25"/>
        <v>1.3834773466300172</v>
      </c>
      <c r="G141">
        <f t="shared" si="26"/>
        <v>2.380343662859126E-2</v>
      </c>
      <c r="H141">
        <f t="shared" si="27"/>
        <v>4.5481826650274485E-3</v>
      </c>
      <c r="I141" t="str">
        <f t="shared" si="28"/>
        <v/>
      </c>
      <c r="J141">
        <f t="shared" si="20"/>
        <v>313.37892916396498</v>
      </c>
      <c r="K141">
        <f t="shared" si="29"/>
        <v>313.37892916396498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7.5147619150772025</v>
      </c>
      <c r="F142">
        <f t="shared" si="25"/>
        <v>1.3053309870354988</v>
      </c>
      <c r="G142">
        <f t="shared" si="26"/>
        <v>2.0974080156378718E-2</v>
      </c>
      <c r="H142">
        <f t="shared" si="27"/>
        <v>4.007570388704142E-3</v>
      </c>
      <c r="I142" t="str">
        <f t="shared" si="28"/>
        <v/>
      </c>
      <c r="J142">
        <f t="shared" si="20"/>
        <v>313.30132341664682</v>
      </c>
      <c r="K142">
        <f t="shared" si="29"/>
        <v>313.30132341664682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7.0902871028850925</v>
      </c>
      <c r="F143">
        <f t="shared" si="25"/>
        <v>1.231598760807711</v>
      </c>
      <c r="G143">
        <f t="shared" si="26"/>
        <v>1.8481030502872999E-2</v>
      </c>
      <c r="H143">
        <f t="shared" si="27"/>
        <v>3.5312171043423426E-3</v>
      </c>
      <c r="I143" t="str">
        <f t="shared" si="28"/>
        <v/>
      </c>
      <c r="J143">
        <f t="shared" si="20"/>
        <v>313.22806754370333</v>
      </c>
      <c r="K143">
        <f t="shared" si="29"/>
        <v>313.22806754370333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6.6897889473351606</v>
      </c>
      <c r="F144">
        <f t="shared" si="25"/>
        <v>1.1620313335761168</v>
      </c>
      <c r="G144">
        <f t="shared" si="26"/>
        <v>1.6284313109399897E-2</v>
      </c>
      <c r="H144">
        <f t="shared" si="27"/>
        <v>3.1114847722068235E-3</v>
      </c>
      <c r="I144" t="str">
        <f t="shared" si="28"/>
        <v/>
      </c>
      <c r="J144">
        <f t="shared" si="20"/>
        <v>313.15891984880392</v>
      </c>
      <c r="K144">
        <f t="shared" si="29"/>
        <v>313.15891984880392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6.3119131158563695</v>
      </c>
      <c r="F145">
        <f t="shared" si="25"/>
        <v>1.0963934547377421</v>
      </c>
      <c r="G145">
        <f t="shared" si="26"/>
        <v>1.4348704927668916E-2</v>
      </c>
      <c r="H145">
        <f t="shared" si="27"/>
        <v>2.7416432356339106E-3</v>
      </c>
      <c r="I145" t="str">
        <f t="shared" si="28"/>
        <v/>
      </c>
      <c r="J145">
        <f t="shared" si="20"/>
        <v>313.09365181150207</v>
      </c>
      <c r="K145">
        <f t="shared" si="29"/>
        <v>313.09365181150207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5.9553817759811096</v>
      </c>
      <c r="F146">
        <f t="shared" si="25"/>
        <v>1.0344631619290336</v>
      </c>
      <c r="G146">
        <f t="shared" si="26"/>
        <v>1.2643169639280994E-2</v>
      </c>
      <c r="H146">
        <f t="shared" si="27"/>
        <v>2.4157623069985391E-3</v>
      </c>
      <c r="I146" t="str">
        <f t="shared" si="28"/>
        <v/>
      </c>
      <c r="J146">
        <f t="shared" si="20"/>
        <v>313.032047399622</v>
      </c>
      <c r="K146">
        <f t="shared" si="29"/>
        <v>313.032047399622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5.6189892742013736</v>
      </c>
      <c r="F147">
        <f t="shared" si="25"/>
        <v>0.97603103043349149</v>
      </c>
      <c r="G147">
        <f t="shared" si="26"/>
        <v>1.1140360006943554E-2</v>
      </c>
      <c r="H147">
        <f t="shared" si="27"/>
        <v>2.1286166807059238E-3</v>
      </c>
      <c r="I147" t="str">
        <f t="shared" si="28"/>
        <v/>
      </c>
      <c r="J147">
        <f t="shared" si="20"/>
        <v>312.9739024137528</v>
      </c>
      <c r="K147">
        <f t="shared" si="29"/>
        <v>312.9739024137528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5.3015980589067491</v>
      </c>
      <c r="F148">
        <f t="shared" si="25"/>
        <v>0.92089946498686048</v>
      </c>
      <c r="G148">
        <f t="shared" si="26"/>
        <v>9.8161793778925571E-3</v>
      </c>
      <c r="H148">
        <f t="shared" si="27"/>
        <v>1.8756021485445938E-3</v>
      </c>
      <c r="I148" t="str">
        <f t="shared" si="28"/>
        <v/>
      </c>
      <c r="J148">
        <f t="shared" si="20"/>
        <v>312.91902386283829</v>
      </c>
      <c r="K148">
        <f t="shared" si="29"/>
        <v>312.91902386283829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5.0021348336171449</v>
      </c>
      <c r="F149">
        <f t="shared" si="25"/>
        <v>0.86888203158503374</v>
      </c>
      <c r="G149">
        <f t="shared" si="26"/>
        <v>8.6493953084914293E-3</v>
      </c>
      <c r="H149">
        <f t="shared" si="27"/>
        <v>1.6526617739641332E-3</v>
      </c>
      <c r="I149" t="str">
        <f t="shared" si="28"/>
        <v/>
      </c>
      <c r="J149">
        <f t="shared" si="20"/>
        <v>312.86722936981107</v>
      </c>
      <c r="K149">
        <f t="shared" si="29"/>
        <v>312.86722936981107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4.7195869275019531</v>
      </c>
      <c r="F150">
        <f t="shared" si="25"/>
        <v>0.81980282703509588</v>
      </c>
      <c r="G150">
        <f t="shared" si="26"/>
        <v>7.6212991147086183E-3</v>
      </c>
      <c r="H150">
        <f t="shared" si="27"/>
        <v>1.4562208415263697E-3</v>
      </c>
      <c r="I150" t="str">
        <f t="shared" si="28"/>
        <v/>
      </c>
      <c r="J150">
        <f t="shared" si="20"/>
        <v>312.81834660619359</v>
      </c>
      <c r="K150">
        <f t="shared" si="29"/>
        <v>312.81834660619359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2710.4941554215493</v>
      </c>
      <c r="S2">
        <f>SQRT(R2/11)</f>
        <v>15.697406141900553</v>
      </c>
    </row>
    <row r="3" spans="1:25">
      <c r="A3">
        <f>A2+1</f>
        <v>1</v>
      </c>
      <c r="B3" s="13">
        <f>Edwards!B3</f>
        <v>43176</v>
      </c>
      <c r="C3" s="22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0.15161076307332244</v>
      </c>
      <c r="Q3" t="s">
        <v>20</v>
      </c>
      <c r="R3">
        <f>RSQ(D2:D100,I2:I100)</f>
        <v>0.50228855821862683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0.16677188881584112</v>
      </c>
      <c r="Q4" t="s">
        <v>21</v>
      </c>
      <c r="R4">
        <f>1-((1-$R$3)*($Y$3-1))/(Y3-Y4-1)</f>
        <v>4.5771164372536699E-3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360</v>
      </c>
      <c r="D5" s="21"/>
      <c r="E5">
        <f t="shared" si="4"/>
        <v>360</v>
      </c>
      <c r="F5">
        <f t="shared" si="5"/>
        <v>54.579874706396076</v>
      </c>
      <c r="G5">
        <f t="shared" si="6"/>
        <v>360</v>
      </c>
      <c r="H5">
        <f t="shared" si="7"/>
        <v>60.037879973702807</v>
      </c>
      <c r="I5" t="str">
        <f t="shared" si="8"/>
        <v/>
      </c>
      <c r="J5">
        <f t="shared" si="0"/>
        <v>306.5419947326933</v>
      </c>
      <c r="K5">
        <f t="shared" si="9"/>
        <v>306.5419947326933</v>
      </c>
      <c r="L5" t="str">
        <f t="shared" si="1"/>
        <v/>
      </c>
      <c r="M5" t="str">
        <f t="shared" si="2"/>
        <v/>
      </c>
      <c r="N5" s="1" t="s">
        <v>14</v>
      </c>
      <c r="O5" s="5">
        <v>13.475911462961028</v>
      </c>
      <c r="Q5" s="1" t="s">
        <v>22</v>
      </c>
      <c r="R5">
        <f>LARGE(M2:M150,1)</f>
        <v>8.9786615377245926</v>
      </c>
    </row>
    <row r="6" spans="1:25">
      <c r="A6">
        <f t="shared" si="3"/>
        <v>4</v>
      </c>
      <c r="B6" s="13">
        <f>Edwards!B6</f>
        <v>43179</v>
      </c>
      <c r="C6" s="22"/>
      <c r="D6" s="21"/>
      <c r="E6">
        <f t="shared" si="4"/>
        <v>334.25278501221385</v>
      </c>
      <c r="F6">
        <f t="shared" si="5"/>
        <v>50.676319795084936</v>
      </c>
      <c r="G6">
        <f t="shared" si="6"/>
        <v>323.69635758936448</v>
      </c>
      <c r="H6">
        <f t="shared" si="7"/>
        <v>53.983452957986245</v>
      </c>
      <c r="I6" t="str">
        <f t="shared" si="8"/>
        <v/>
      </c>
      <c r="J6">
        <f t="shared" si="0"/>
        <v>308.69286683709873</v>
      </c>
      <c r="K6">
        <f t="shared" si="9"/>
        <v>308.69286683709873</v>
      </c>
      <c r="L6" t="str">
        <f t="shared" si="1"/>
        <v/>
      </c>
      <c r="M6" t="str">
        <f t="shared" si="2"/>
        <v/>
      </c>
      <c r="N6" s="1" t="s">
        <v>15</v>
      </c>
      <c r="O6" s="5">
        <v>9.4075038363733139</v>
      </c>
      <c r="Q6" s="1" t="s">
        <v>46</v>
      </c>
      <c r="R6">
        <f>AVERAGE(M2:M150)</f>
        <v>3.3984880769180634</v>
      </c>
      <c r="S6">
        <f>_xlfn.STDEV.P(M2:M150)</f>
        <v>2.8457225838141835</v>
      </c>
    </row>
    <row r="7" spans="1:25">
      <c r="A7">
        <f t="shared" si="3"/>
        <v>5</v>
      </c>
      <c r="B7" s="13">
        <f>Edwards!B7</f>
        <v>43180</v>
      </c>
      <c r="C7" s="22">
        <v>270</v>
      </c>
      <c r="D7" s="21"/>
      <c r="E7">
        <f t="shared" si="4"/>
        <v>580.34701191228123</v>
      </c>
      <c r="F7">
        <f t="shared" si="5"/>
        <v>87.98685332334351</v>
      </c>
      <c r="G7">
        <f t="shared" si="6"/>
        <v>561.0536997683937</v>
      </c>
      <c r="H7">
        <f t="shared" si="7"/>
        <v>93.567985237490859</v>
      </c>
      <c r="I7" t="str">
        <f t="shared" si="8"/>
        <v/>
      </c>
      <c r="J7">
        <f t="shared" si="0"/>
        <v>306.41886808585264</v>
      </c>
      <c r="K7">
        <f t="shared" si="9"/>
        <v>306.41886808585264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21"/>
      <c r="E8">
        <f t="shared" si="4"/>
        <v>538.84056945887903</v>
      </c>
      <c r="F8">
        <f t="shared" si="5"/>
        <v>81.69402991052425</v>
      </c>
      <c r="G8">
        <f t="shared" si="6"/>
        <v>504.47510840851635</v>
      </c>
      <c r="H8">
        <f t="shared" si="7"/>
        <v>84.13226668986448</v>
      </c>
      <c r="I8" t="str">
        <f t="shared" si="8"/>
        <v/>
      </c>
      <c r="J8">
        <f t="shared" si="0"/>
        <v>309.56176322065977</v>
      </c>
      <c r="K8">
        <f t="shared" si="9"/>
        <v>309.56176322065977</v>
      </c>
      <c r="L8" t="str">
        <f t="shared" si="1"/>
        <v/>
      </c>
      <c r="M8" t="str">
        <f t="shared" si="2"/>
        <v/>
      </c>
      <c r="O8">
        <f>1.1*O3</f>
        <v>0.16677183938065471</v>
      </c>
    </row>
    <row r="9" spans="1:25">
      <c r="A9">
        <f t="shared" si="3"/>
        <v>7</v>
      </c>
      <c r="B9" s="13">
        <f>Edwards!B9</f>
        <v>43182</v>
      </c>
      <c r="C9" s="22">
        <f>34+405</f>
        <v>439</v>
      </c>
      <c r="D9" s="21">
        <v>343</v>
      </c>
      <c r="E9">
        <f t="shared" si="4"/>
        <v>939.30266949777103</v>
      </c>
      <c r="F9">
        <f t="shared" si="5"/>
        <v>142.40839447936585</v>
      </c>
      <c r="G9">
        <f t="shared" si="6"/>
        <v>892.60209746204578</v>
      </c>
      <c r="H9">
        <f t="shared" si="7"/>
        <v>148.86093775472688</v>
      </c>
      <c r="I9">
        <f t="shared" si="8"/>
        <v>312.20319092560464</v>
      </c>
      <c r="J9">
        <f t="shared" si="0"/>
        <v>305.54745672463895</v>
      </c>
      <c r="K9">
        <f t="shared" si="9"/>
        <v>312.20319092560464</v>
      </c>
      <c r="L9">
        <f t="shared" si="1"/>
        <v>-30.796809074395355</v>
      </c>
      <c r="M9">
        <f t="shared" si="2"/>
        <v>8.9786615377245926</v>
      </c>
    </row>
    <row r="10" spans="1:25">
      <c r="A10">
        <f t="shared" si="3"/>
        <v>8</v>
      </c>
      <c r="B10" s="13">
        <f>Edwards!B10</f>
        <v>43183</v>
      </c>
      <c r="C10" s="22"/>
      <c r="D10" s="21"/>
      <c r="E10">
        <f t="shared" si="4"/>
        <v>872.12370346954731</v>
      </c>
      <c r="F10">
        <f t="shared" si="5"/>
        <v>132.22334017735005</v>
      </c>
      <c r="G10">
        <f t="shared" si="6"/>
        <v>802.58902145858644</v>
      </c>
      <c r="H10">
        <f t="shared" si="7"/>
        <v>133.84928705150611</v>
      </c>
      <c r="I10" t="str">
        <f t="shared" si="8"/>
        <v/>
      </c>
      <c r="J10">
        <f t="shared" si="0"/>
        <v>310.37405312584394</v>
      </c>
      <c r="K10">
        <f t="shared" si="9"/>
        <v>310.37405312584394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21"/>
      <c r="E11">
        <f t="shared" si="4"/>
        <v>809.7493798885065</v>
      </c>
      <c r="F11">
        <f t="shared" si="5"/>
        <v>122.76672138304613</v>
      </c>
      <c r="G11">
        <f t="shared" si="6"/>
        <v>721.65317468710191</v>
      </c>
      <c r="H11">
        <f t="shared" si="7"/>
        <v>120.35146301251613</v>
      </c>
      <c r="I11" t="str">
        <f t="shared" si="8"/>
        <v/>
      </c>
      <c r="J11">
        <f t="shared" si="0"/>
        <v>314.41525837053001</v>
      </c>
      <c r="K11">
        <f t="shared" si="9"/>
        <v>314.41525837053001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315</v>
      </c>
      <c r="D12" s="21"/>
      <c r="E12">
        <f t="shared" si="4"/>
        <v>1066.8360705267955</v>
      </c>
      <c r="F12">
        <f t="shared" si="5"/>
        <v>161.7438307267123</v>
      </c>
      <c r="G12">
        <f t="shared" si="6"/>
        <v>963.87917802504512</v>
      </c>
      <c r="H12">
        <f t="shared" si="7"/>
        <v>160.74795110949717</v>
      </c>
      <c r="I12" t="str">
        <f t="shared" si="8"/>
        <v/>
      </c>
      <c r="J12">
        <f t="shared" si="0"/>
        <v>312.99587961721511</v>
      </c>
      <c r="K12">
        <f t="shared" si="9"/>
        <v>312.99587961721511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21"/>
      <c r="E13">
        <f t="shared" si="4"/>
        <v>990.53591034741112</v>
      </c>
      <c r="F13">
        <f t="shared" si="5"/>
        <v>150.1759052192991</v>
      </c>
      <c r="G13">
        <f t="shared" si="6"/>
        <v>866.6782752303825</v>
      </c>
      <c r="H13">
        <f t="shared" si="7"/>
        <v>144.53757295582631</v>
      </c>
      <c r="I13" t="str">
        <f t="shared" si="8"/>
        <v/>
      </c>
      <c r="J13">
        <f t="shared" si="0"/>
        <v>317.63833226347282</v>
      </c>
      <c r="K13">
        <f t="shared" si="9"/>
        <v>317.63833226347282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315</v>
      </c>
      <c r="D14" s="21"/>
      <c r="E14">
        <f t="shared" si="4"/>
        <v>1234.6927408006409</v>
      </c>
      <c r="F14">
        <f t="shared" si="5"/>
        <v>187.19270859387709</v>
      </c>
      <c r="G14">
        <f t="shared" si="6"/>
        <v>1094.2794469275209</v>
      </c>
      <c r="H14">
        <f t="shared" si="7"/>
        <v>182.49505025645664</v>
      </c>
      <c r="I14" t="str">
        <f t="shared" si="8"/>
        <v/>
      </c>
      <c r="J14">
        <f t="shared" si="0"/>
        <v>316.69765833742048</v>
      </c>
      <c r="K14">
        <f t="shared" si="9"/>
        <v>316.69765833742048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21"/>
      <c r="E15">
        <f t="shared" si="4"/>
        <v>1146.3874645749381</v>
      </c>
      <c r="F15">
        <f t="shared" si="5"/>
        <v>173.80467828189776</v>
      </c>
      <c r="G15">
        <f t="shared" si="6"/>
        <v>983.92853098706325</v>
      </c>
      <c r="H15">
        <f t="shared" si="7"/>
        <v>164.09161957250839</v>
      </c>
      <c r="I15" t="str">
        <f t="shared" si="8"/>
        <v/>
      </c>
      <c r="J15">
        <f t="shared" si="0"/>
        <v>321.71305870938932</v>
      </c>
      <c r="K15">
        <f t="shared" si="9"/>
        <v>321.71305870938932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30+315</f>
        <v>345</v>
      </c>
      <c r="D16" s="21">
        <v>356</v>
      </c>
      <c r="E16">
        <f t="shared" si="4"/>
        <v>1409.397785381288</v>
      </c>
      <c r="F16">
        <f t="shared" si="5"/>
        <v>213.67987371550782</v>
      </c>
      <c r="G16">
        <f t="shared" si="6"/>
        <v>1229.7057822465736</v>
      </c>
      <c r="H16">
        <f t="shared" si="7"/>
        <v>205.08035599302249</v>
      </c>
      <c r="I16">
        <f t="shared" si="8"/>
        <v>325.83010610365432</v>
      </c>
      <c r="J16">
        <f t="shared" si="0"/>
        <v>320.5995177224853</v>
      </c>
      <c r="K16">
        <f t="shared" si="9"/>
        <v>325.83010610365432</v>
      </c>
      <c r="L16">
        <f t="shared" si="1"/>
        <v>-30.169893896345684</v>
      </c>
      <c r="M16">
        <f t="shared" si="2"/>
        <v>8.4746892967263161</v>
      </c>
    </row>
    <row r="17" spans="1:13">
      <c r="A17">
        <f t="shared" si="3"/>
        <v>15</v>
      </c>
      <c r="B17" s="13">
        <f>Edwards!B17</f>
        <v>43190</v>
      </c>
      <c r="C17" s="22"/>
      <c r="D17" s="21"/>
      <c r="E17">
        <f t="shared" si="4"/>
        <v>1308.5975970937277</v>
      </c>
      <c r="F17">
        <f t="shared" si="5"/>
        <v>198.3974802512962</v>
      </c>
      <c r="G17">
        <f t="shared" si="6"/>
        <v>1105.6980072772112</v>
      </c>
      <c r="H17">
        <f t="shared" si="7"/>
        <v>184.39934513353217</v>
      </c>
      <c r="I17" t="str">
        <f t="shared" si="8"/>
        <v/>
      </c>
      <c r="J17">
        <f t="shared" si="0"/>
        <v>325.99813511776404</v>
      </c>
      <c r="K17">
        <f t="shared" si="9"/>
        <v>325.99813511776404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21"/>
      <c r="E18">
        <f t="shared" si="4"/>
        <v>1215.0066424690817</v>
      </c>
      <c r="F18">
        <f t="shared" si="5"/>
        <v>184.20808420389292</v>
      </c>
      <c r="G18">
        <f t="shared" si="6"/>
        <v>994.19560430403294</v>
      </c>
      <c r="H18">
        <f t="shared" si="7"/>
        <v>165.80387878219017</v>
      </c>
      <c r="I18" t="str">
        <f t="shared" si="8"/>
        <v/>
      </c>
      <c r="J18">
        <f t="shared" si="0"/>
        <v>330.40420542170273</v>
      </c>
      <c r="K18">
        <f t="shared" si="9"/>
        <v>330.40420542170273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405</v>
      </c>
      <c r="D19" s="21"/>
      <c r="E19">
        <f t="shared" si="4"/>
        <v>1533.1093168156383</v>
      </c>
      <c r="F19">
        <f t="shared" si="5"/>
        <v>232.43587339723896</v>
      </c>
      <c r="G19">
        <f t="shared" si="6"/>
        <v>1298.9374884571459</v>
      </c>
      <c r="H19">
        <f t="shared" si="7"/>
        <v>216.62625840370305</v>
      </c>
      <c r="I19" t="str">
        <f t="shared" si="8"/>
        <v/>
      </c>
      <c r="J19">
        <f t="shared" si="0"/>
        <v>327.80961499353594</v>
      </c>
      <c r="K19">
        <f t="shared" si="9"/>
        <v>327.80961499353594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21"/>
      <c r="E20">
        <f t="shared" si="4"/>
        <v>1423.4612746494433</v>
      </c>
      <c r="F20">
        <f t="shared" si="5"/>
        <v>215.81205005492632</v>
      </c>
      <c r="G20">
        <f t="shared" si="6"/>
        <v>1167.9481493051535</v>
      </c>
      <c r="H20">
        <f t="shared" si="7"/>
        <v>194.78091889858646</v>
      </c>
      <c r="I20" t="str">
        <f t="shared" si="8"/>
        <v/>
      </c>
      <c r="J20">
        <f t="shared" si="0"/>
        <v>333.03113115633982</v>
      </c>
      <c r="K20">
        <f t="shared" si="9"/>
        <v>333.03113115633982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315</v>
      </c>
      <c r="D21" s="21"/>
      <c r="E21">
        <f t="shared" si="4"/>
        <v>1636.655265023923</v>
      </c>
      <c r="F21">
        <f t="shared" si="5"/>
        <v>248.13455361824774</v>
      </c>
      <c r="G21">
        <f t="shared" si="6"/>
        <v>1365.1682271758816</v>
      </c>
      <c r="H21">
        <f t="shared" si="7"/>
        <v>227.67168379749506</v>
      </c>
      <c r="I21" t="str">
        <f t="shared" si="8"/>
        <v/>
      </c>
      <c r="J21">
        <f t="shared" si="0"/>
        <v>332.4628698207527</v>
      </c>
      <c r="K21">
        <f t="shared" si="9"/>
        <v>332.4628698207527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>
        <f>34+360</f>
        <v>394</v>
      </c>
      <c r="D22" s="21">
        <v>341</v>
      </c>
      <c r="E22">
        <f t="shared" si="4"/>
        <v>1913.6016123309701</v>
      </c>
      <c r="F22">
        <f t="shared" si="5"/>
        <v>290.12260066383851</v>
      </c>
      <c r="G22">
        <f t="shared" si="6"/>
        <v>1621.4999517598969</v>
      </c>
      <c r="H22">
        <f t="shared" si="7"/>
        <v>270.42060966979329</v>
      </c>
      <c r="I22">
        <f t="shared" si="8"/>
        <v>337.67547453659768</v>
      </c>
      <c r="J22">
        <f t="shared" si="0"/>
        <v>331.70199099404522</v>
      </c>
      <c r="K22">
        <f t="shared" si="9"/>
        <v>337.67547453659768</v>
      </c>
      <c r="L22">
        <f t="shared" si="1"/>
        <v>-3.324525463402324</v>
      </c>
      <c r="M22">
        <f t="shared" si="2"/>
        <v>0.97493415349041768</v>
      </c>
    </row>
    <row r="23" spans="1:13">
      <c r="A23">
        <f t="shared" si="3"/>
        <v>21</v>
      </c>
      <c r="B23" s="13">
        <f>Edwards!B23</f>
        <v>43196</v>
      </c>
      <c r="C23" s="22"/>
      <c r="D23" s="21"/>
      <c r="E23">
        <f t="shared" si="4"/>
        <v>1776.7407453485821</v>
      </c>
      <c r="F23">
        <f t="shared" si="5"/>
        <v>269.37302018576219</v>
      </c>
      <c r="G23">
        <f t="shared" si="6"/>
        <v>1457.9823006000245</v>
      </c>
      <c r="H23">
        <f t="shared" si="7"/>
        <v>243.15046213113152</v>
      </c>
      <c r="I23" t="str">
        <f t="shared" si="8"/>
        <v/>
      </c>
      <c r="J23">
        <f t="shared" si="0"/>
        <v>338.22255805463072</v>
      </c>
      <c r="K23">
        <f t="shared" si="9"/>
        <v>338.22255805463072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22"/>
      <c r="D24" s="21"/>
      <c r="E24">
        <f t="shared" si="4"/>
        <v>1649.6681732706672</v>
      </c>
      <c r="F24">
        <f t="shared" si="5"/>
        <v>250.10745056733975</v>
      </c>
      <c r="G24">
        <f t="shared" si="6"/>
        <v>1310.9543337055272</v>
      </c>
      <c r="H24">
        <f t="shared" si="7"/>
        <v>218.63033038338327</v>
      </c>
      <c r="I24" t="str">
        <f t="shared" si="8"/>
        <v/>
      </c>
      <c r="J24">
        <f t="shared" si="0"/>
        <v>343.47712018395657</v>
      </c>
      <c r="K24">
        <f t="shared" si="9"/>
        <v>343.47712018395657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21"/>
      <c r="E25">
        <f t="shared" si="4"/>
        <v>1531.6838368381441</v>
      </c>
      <c r="F25">
        <f t="shared" si="5"/>
        <v>232.21975529010533</v>
      </c>
      <c r="G25">
        <f t="shared" si="6"/>
        <v>1178.7531744068649</v>
      </c>
      <c r="H25">
        <f t="shared" si="7"/>
        <v>196.58289334350147</v>
      </c>
      <c r="I25" t="str">
        <f t="shared" si="8"/>
        <v/>
      </c>
      <c r="J25">
        <f t="shared" si="0"/>
        <v>347.63686194660386</v>
      </c>
      <c r="K25">
        <f t="shared" si="9"/>
        <v>347.63686194660386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270</v>
      </c>
      <c r="D26" s="21"/>
      <c r="E26">
        <f t="shared" si="4"/>
        <v>1692.1377450592861</v>
      </c>
      <c r="F26">
        <f t="shared" si="5"/>
        <v>256.54629475360952</v>
      </c>
      <c r="G26">
        <f t="shared" si="6"/>
        <v>1329.8836362566751</v>
      </c>
      <c r="H26">
        <f t="shared" si="7"/>
        <v>221.78720592380472</v>
      </c>
      <c r="I26" t="str">
        <f t="shared" si="8"/>
        <v/>
      </c>
      <c r="J26">
        <f t="shared" si="0"/>
        <v>346.75908882980485</v>
      </c>
      <c r="K26">
        <f t="shared" si="9"/>
        <v>346.75908882980485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21"/>
      <c r="E27">
        <f t="shared" si="4"/>
        <v>1571.1159830843164</v>
      </c>
      <c r="F27">
        <f t="shared" si="5"/>
        <v>238.19809307210636</v>
      </c>
      <c r="G27">
        <f t="shared" si="6"/>
        <v>1195.7735807610695</v>
      </c>
      <c r="H27">
        <f t="shared" si="7"/>
        <v>199.42141865960531</v>
      </c>
      <c r="I27" t="str">
        <f t="shared" si="8"/>
        <v/>
      </c>
      <c r="J27">
        <f t="shared" si="0"/>
        <v>350.776674412501</v>
      </c>
      <c r="K27">
        <f t="shared" si="9"/>
        <v>350.776674412501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315</v>
      </c>
      <c r="D28" s="21"/>
      <c r="E28">
        <f t="shared" si="4"/>
        <v>1773.749702564264</v>
      </c>
      <c r="F28">
        <f t="shared" si="5"/>
        <v>268.91954590684679</v>
      </c>
      <c r="G28">
        <f t="shared" si="6"/>
        <v>1390.1876460943054</v>
      </c>
      <c r="H28">
        <f t="shared" si="7"/>
        <v>231.84421954759537</v>
      </c>
      <c r="I28" t="str">
        <f t="shared" si="8"/>
        <v/>
      </c>
      <c r="J28">
        <f t="shared" si="0"/>
        <v>349.07532635925145</v>
      </c>
      <c r="K28">
        <f t="shared" si="9"/>
        <v>349.07532635925145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21"/>
      <c r="E29">
        <f t="shared" si="4"/>
        <v>1646.8910499908088</v>
      </c>
      <c r="F29">
        <f t="shared" si="5"/>
        <v>249.68640878773175</v>
      </c>
      <c r="G29">
        <f t="shared" si="6"/>
        <v>1249.9963261290532</v>
      </c>
      <c r="H29">
        <f t="shared" si="7"/>
        <v>208.46424832140434</v>
      </c>
      <c r="I29" t="str">
        <f t="shared" si="8"/>
        <v/>
      </c>
      <c r="J29">
        <f t="shared" si="0"/>
        <v>353.22216046632747</v>
      </c>
      <c r="K29">
        <f t="shared" si="9"/>
        <v>353.22216046632747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34+270</f>
        <v>304</v>
      </c>
      <c r="D30" s="21">
        <v>360</v>
      </c>
      <c r="E30">
        <f t="shared" si="4"/>
        <v>1833.1053335308804</v>
      </c>
      <c r="F30">
        <f t="shared" si="5"/>
        <v>277.91849841039402</v>
      </c>
      <c r="G30">
        <f t="shared" si="6"/>
        <v>1427.9423826890607</v>
      </c>
      <c r="H30">
        <f t="shared" si="7"/>
        <v>238.14064828124728</v>
      </c>
      <c r="I30">
        <f t="shared" si="8"/>
        <v>356.38683235487247</v>
      </c>
      <c r="J30">
        <f t="shared" si="0"/>
        <v>351.77785012914671</v>
      </c>
      <c r="K30">
        <f t="shared" si="9"/>
        <v>356.38683235487247</v>
      </c>
      <c r="L30">
        <f t="shared" si="1"/>
        <v>-3.6131676451275325</v>
      </c>
      <c r="M30">
        <f t="shared" si="2"/>
        <v>1.0036576792020924</v>
      </c>
    </row>
    <row r="31" spans="1:13">
      <c r="A31">
        <f t="shared" si="3"/>
        <v>29</v>
      </c>
      <c r="B31" s="13">
        <f>Edwards!B31</f>
        <v>43204</v>
      </c>
      <c r="C31" s="22"/>
      <c r="D31" s="21"/>
      <c r="E31">
        <f t="shared" si="4"/>
        <v>1702.0015637595554</v>
      </c>
      <c r="F31">
        <f t="shared" si="5"/>
        <v>258.04175583357426</v>
      </c>
      <c r="G31">
        <f t="shared" si="6"/>
        <v>1283.9437447886869</v>
      </c>
      <c r="H31">
        <f t="shared" si="7"/>
        <v>214.12572345169357</v>
      </c>
      <c r="I31" t="str">
        <f t="shared" si="8"/>
        <v/>
      </c>
      <c r="J31">
        <f t="shared" si="0"/>
        <v>355.91603238188065</v>
      </c>
      <c r="K31">
        <f t="shared" si="9"/>
        <v>355.91603238188065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21"/>
      <c r="E32">
        <f t="shared" si="4"/>
        <v>1580.2743410604846</v>
      </c>
      <c r="F32">
        <f t="shared" si="5"/>
        <v>239.58659871337187</v>
      </c>
      <c r="G32">
        <f t="shared" si="6"/>
        <v>1154.4664264937403</v>
      </c>
      <c r="H32">
        <f t="shared" si="7"/>
        <v>192.53254652083547</v>
      </c>
      <c r="I32" t="str">
        <f t="shared" si="8"/>
        <v/>
      </c>
      <c r="J32">
        <f t="shared" si="0"/>
        <v>359.05405219253635</v>
      </c>
      <c r="K32">
        <f t="shared" si="9"/>
        <v>359.05405219253635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315</v>
      </c>
      <c r="D33" s="21"/>
      <c r="E33">
        <f t="shared" si="4"/>
        <v>1782.2530543966891</v>
      </c>
      <c r="F33">
        <f t="shared" si="5"/>
        <v>270.20874556684169</v>
      </c>
      <c r="G33">
        <f t="shared" si="6"/>
        <v>1353.046047820093</v>
      </c>
      <c r="H33">
        <f t="shared" si="7"/>
        <v>225.65004504976579</v>
      </c>
      <c r="I33" t="str">
        <f t="shared" si="8"/>
        <v/>
      </c>
      <c r="J33">
        <f t="shared" si="0"/>
        <v>356.55870051707586</v>
      </c>
      <c r="K33">
        <f t="shared" si="9"/>
        <v>356.55870051707586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21"/>
      <c r="E34">
        <f t="shared" si="4"/>
        <v>1654.7862417461611</v>
      </c>
      <c r="F34">
        <f t="shared" si="5"/>
        <v>250.88340483437091</v>
      </c>
      <c r="G34">
        <f t="shared" si="6"/>
        <v>1216.6002148056921</v>
      </c>
      <c r="H34">
        <f t="shared" si="7"/>
        <v>202.89471575690331</v>
      </c>
      <c r="I34" t="str">
        <f t="shared" si="8"/>
        <v/>
      </c>
      <c r="J34">
        <f t="shared" si="0"/>
        <v>359.9886890774676</v>
      </c>
      <c r="K34">
        <f t="shared" si="9"/>
        <v>359.9886890774676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270</v>
      </c>
      <c r="D35" s="21"/>
      <c r="E35">
        <f t="shared" si="4"/>
        <v>1806.4358608431914</v>
      </c>
      <c r="F35">
        <f t="shared" si="5"/>
        <v>273.87511930545037</v>
      </c>
      <c r="G35">
        <f t="shared" si="6"/>
        <v>1363.9140504862248</v>
      </c>
      <c r="H35">
        <f t="shared" si="7"/>
        <v>227.46252238205221</v>
      </c>
      <c r="I35" t="str">
        <f t="shared" si="8"/>
        <v/>
      </c>
      <c r="J35">
        <f t="shared" si="0"/>
        <v>358.41259692339821</v>
      </c>
      <c r="K35">
        <f t="shared" si="9"/>
        <v>358.41259692339821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21"/>
      <c r="E36">
        <f t="shared" si="4"/>
        <v>1677.2394928688132</v>
      </c>
      <c r="F36">
        <f t="shared" si="5"/>
        <v>254.28755937055311</v>
      </c>
      <c r="G36">
        <f t="shared" si="6"/>
        <v>1226.3722505759654</v>
      </c>
      <c r="H36">
        <f t="shared" si="7"/>
        <v>204.52441661988775</v>
      </c>
      <c r="I36" t="str">
        <f t="shared" si="8"/>
        <v/>
      </c>
      <c r="J36">
        <f t="shared" si="0"/>
        <v>361.76314275066539</v>
      </c>
      <c r="K36">
        <f t="shared" si="9"/>
        <v>361.76314275066539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34+270</f>
        <v>304</v>
      </c>
      <c r="D37" s="21">
        <v>358</v>
      </c>
      <c r="E37">
        <f t="shared" si="4"/>
        <v>1861.283254510761</v>
      </c>
      <c r="F37">
        <f t="shared" si="5"/>
        <v>282.19057451197352</v>
      </c>
      <c r="G37">
        <f t="shared" si="6"/>
        <v>1406.7006404447538</v>
      </c>
      <c r="H37">
        <f t="shared" si="7"/>
        <v>234.59812280542499</v>
      </c>
      <c r="I37">
        <f t="shared" si="8"/>
        <v>364.2014339322742</v>
      </c>
      <c r="J37">
        <f t="shared" si="0"/>
        <v>359.59245170654856</v>
      </c>
      <c r="K37">
        <f t="shared" si="9"/>
        <v>364.2014339322742</v>
      </c>
      <c r="L37">
        <f t="shared" si="1"/>
        <v>6.2014339322741989</v>
      </c>
      <c r="M37">
        <f t="shared" si="2"/>
        <v>1.7322441151603907</v>
      </c>
    </row>
    <row r="38" spans="1:13">
      <c r="A38">
        <f t="shared" si="3"/>
        <v>36</v>
      </c>
      <c r="B38" s="13">
        <f>Edwards!B38</f>
        <v>43211</v>
      </c>
      <c r="C38" s="22"/>
      <c r="D38" s="21"/>
      <c r="E38">
        <f t="shared" si="4"/>
        <v>1728.1641986578309</v>
      </c>
      <c r="F38">
        <f t="shared" si="5"/>
        <v>262.00829287451052</v>
      </c>
      <c r="G38">
        <f t="shared" si="6"/>
        <v>1264.8440931405362</v>
      </c>
      <c r="H38">
        <f t="shared" si="7"/>
        <v>210.94043847060689</v>
      </c>
      <c r="I38" t="str">
        <f t="shared" si="8"/>
        <v/>
      </c>
      <c r="J38">
        <f t="shared" si="0"/>
        <v>363.06785440390365</v>
      </c>
      <c r="K38">
        <f t="shared" si="9"/>
        <v>363.06785440390365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21"/>
      <c r="E39">
        <f t="shared" si="4"/>
        <v>1604.5658232216133</v>
      </c>
      <c r="F39">
        <f t="shared" si="5"/>
        <v>243.2694488600026</v>
      </c>
      <c r="G39">
        <f t="shared" si="6"/>
        <v>1137.2928496333734</v>
      </c>
      <c r="H39">
        <f t="shared" si="7"/>
        <v>189.66847667010808</v>
      </c>
      <c r="I39" t="str">
        <f t="shared" si="8"/>
        <v/>
      </c>
      <c r="J39">
        <f t="shared" si="0"/>
        <v>365.60097218989455</v>
      </c>
      <c r="K39">
        <f t="shared" si="9"/>
        <v>365.60097218989455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/>
      <c r="D40" s="21"/>
      <c r="E40">
        <f t="shared" si="4"/>
        <v>1489.8072087423329</v>
      </c>
      <c r="F40">
        <f t="shared" si="5"/>
        <v>225.87080774956166</v>
      </c>
      <c r="G40">
        <f t="shared" si="6"/>
        <v>1022.6043137187548</v>
      </c>
      <c r="H40">
        <f t="shared" si="7"/>
        <v>170.54165291010369</v>
      </c>
      <c r="I40" t="str">
        <f t="shared" si="8"/>
        <v/>
      </c>
      <c r="J40">
        <f t="shared" si="0"/>
        <v>367.32915483945794</v>
      </c>
      <c r="K40">
        <f t="shared" si="9"/>
        <v>367.32915483945794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>
        <v>270</v>
      </c>
      <c r="D41" s="21"/>
      <c r="E41">
        <f t="shared" si="4"/>
        <v>1653.2561351483262</v>
      </c>
      <c r="F41">
        <f t="shared" si="5"/>
        <v>250.65142420548963</v>
      </c>
      <c r="G41">
        <f t="shared" si="6"/>
        <v>1189.4813655720354</v>
      </c>
      <c r="H41">
        <f t="shared" si="7"/>
        <v>198.37205404769438</v>
      </c>
      <c r="I41" t="str">
        <f t="shared" si="8"/>
        <v/>
      </c>
      <c r="J41">
        <f t="shared" si="0"/>
        <v>364.27937015779526</v>
      </c>
      <c r="K41">
        <f t="shared" si="9"/>
        <v>364.27937015779526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315</v>
      </c>
      <c r="D42" s="21"/>
      <c r="E42">
        <f t="shared" si="4"/>
        <v>1850.0151875329361</v>
      </c>
      <c r="F42">
        <f t="shared" si="5"/>
        <v>280.48221427910414</v>
      </c>
      <c r="G42">
        <f t="shared" si="6"/>
        <v>1384.5299596002531</v>
      </c>
      <c r="H42">
        <f t="shared" si="7"/>
        <v>230.90067648465441</v>
      </c>
      <c r="I42" t="str">
        <f t="shared" si="8"/>
        <v/>
      </c>
      <c r="J42">
        <f t="shared" si="0"/>
        <v>361.58153779444973</v>
      </c>
      <c r="K42">
        <f t="shared" si="9"/>
        <v>361.58153779444973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21"/>
      <c r="E43">
        <f t="shared" si="4"/>
        <v>1717.7020242993806</v>
      </c>
      <c r="F43">
        <f t="shared" si="5"/>
        <v>260.42211463661971</v>
      </c>
      <c r="G43">
        <f t="shared" si="6"/>
        <v>1244.9091802665328</v>
      </c>
      <c r="H43">
        <f t="shared" si="7"/>
        <v>207.61585539723012</v>
      </c>
      <c r="I43" t="str">
        <f t="shared" si="8"/>
        <v/>
      </c>
      <c r="J43">
        <f t="shared" si="0"/>
        <v>364.80625923938953</v>
      </c>
      <c r="K43">
        <f t="shared" si="9"/>
        <v>364.80625923938953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34+405</f>
        <v>439</v>
      </c>
      <c r="D44" s="21">
        <v>354</v>
      </c>
      <c r="E44">
        <f t="shared" si="4"/>
        <v>2033.8519040088484</v>
      </c>
      <c r="F44">
        <f t="shared" si="5"/>
        <v>308.35383914491126</v>
      </c>
      <c r="G44">
        <f t="shared" si="6"/>
        <v>1558.3682421717726</v>
      </c>
      <c r="H44">
        <f t="shared" si="7"/>
        <v>259.89201521760862</v>
      </c>
      <c r="I44">
        <f t="shared" si="8"/>
        <v>367.11755812826834</v>
      </c>
      <c r="J44">
        <f t="shared" si="0"/>
        <v>360.46182392730265</v>
      </c>
      <c r="K44">
        <f t="shared" si="9"/>
        <v>367.11755812826834</v>
      </c>
      <c r="L44">
        <f t="shared" si="1"/>
        <v>13.117558128268342</v>
      </c>
      <c r="M44">
        <f t="shared" si="2"/>
        <v>3.7055248949910573</v>
      </c>
    </row>
    <row r="45" spans="1:13">
      <c r="A45">
        <f t="shared" si="3"/>
        <v>43</v>
      </c>
      <c r="B45" s="13">
        <f>Edwards!B45</f>
        <v>43218</v>
      </c>
      <c r="C45" s="22"/>
      <c r="D45" s="21"/>
      <c r="E45">
        <f t="shared" si="4"/>
        <v>1888.3907311593096</v>
      </c>
      <c r="F45">
        <f t="shared" si="5"/>
        <v>286.30035973165224</v>
      </c>
      <c r="G45">
        <f t="shared" si="6"/>
        <v>1401.2170104831762</v>
      </c>
      <c r="H45">
        <f t="shared" si="7"/>
        <v>233.68360747916554</v>
      </c>
      <c r="I45" t="str">
        <f t="shared" si="8"/>
        <v/>
      </c>
      <c r="J45">
        <f t="shared" si="0"/>
        <v>364.61675225248666</v>
      </c>
      <c r="K45">
        <f t="shared" si="9"/>
        <v>364.61675225248666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21"/>
      <c r="E46">
        <f t="shared" si="4"/>
        <v>1753.3329474479167</v>
      </c>
      <c r="F46">
        <f t="shared" si="5"/>
        <v>265.82414608417622</v>
      </c>
      <c r="G46">
        <f t="shared" si="6"/>
        <v>1259.9134513490624</v>
      </c>
      <c r="H46">
        <f t="shared" si="7"/>
        <v>210.11814602596849</v>
      </c>
      <c r="I46" t="str">
        <f t="shared" si="8"/>
        <v/>
      </c>
      <c r="J46">
        <f t="shared" si="0"/>
        <v>367.70600005820768</v>
      </c>
      <c r="K46">
        <f t="shared" si="9"/>
        <v>367.70600005820768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315</v>
      </c>
      <c r="D47" s="21"/>
      <c r="E47">
        <f t="shared" si="4"/>
        <v>1942.9345020503881</v>
      </c>
      <c r="F47">
        <f t="shared" si="5"/>
        <v>294.56978245734513</v>
      </c>
      <c r="G47">
        <f t="shared" si="6"/>
        <v>1447.8594307764902</v>
      </c>
      <c r="H47">
        <f t="shared" si="7"/>
        <v>241.46225201042384</v>
      </c>
      <c r="I47" t="str">
        <f t="shared" si="8"/>
        <v/>
      </c>
      <c r="J47">
        <f t="shared" si="0"/>
        <v>365.10753044692126</v>
      </c>
      <c r="K47">
        <f t="shared" si="9"/>
        <v>365.10753044692126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21"/>
      <c r="E48">
        <f t="shared" si="4"/>
        <v>1803.9757455740587</v>
      </c>
      <c r="F48">
        <f t="shared" si="5"/>
        <v>273.50213935224883</v>
      </c>
      <c r="G48">
        <f t="shared" si="6"/>
        <v>1301.8522890104457</v>
      </c>
      <c r="H48">
        <f t="shared" si="7"/>
        <v>217.11236519749832</v>
      </c>
      <c r="I48" t="str">
        <f t="shared" si="8"/>
        <v/>
      </c>
      <c r="J48">
        <f t="shared" si="0"/>
        <v>368.38977415475051</v>
      </c>
      <c r="K48">
        <f t="shared" si="9"/>
        <v>368.38977415475051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225</v>
      </c>
      <c r="D49" s="21"/>
      <c r="E49">
        <f t="shared" si="4"/>
        <v>1899.95532514615</v>
      </c>
      <c r="F49">
        <f t="shared" si="5"/>
        <v>288.05367665063028</v>
      </c>
      <c r="G49">
        <f t="shared" si="6"/>
        <v>1395.5690113112719</v>
      </c>
      <c r="H49">
        <f t="shared" si="7"/>
        <v>232.74167998923676</v>
      </c>
      <c r="I49" t="str">
        <f t="shared" si="8"/>
        <v/>
      </c>
      <c r="J49">
        <f t="shared" si="0"/>
        <v>367.31199666139344</v>
      </c>
      <c r="K49">
        <f t="shared" si="9"/>
        <v>367.31199666139344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21"/>
      <c r="E50">
        <f t="shared" si="4"/>
        <v>1764.0704411913528</v>
      </c>
      <c r="F50">
        <f t="shared" si="5"/>
        <v>267.45206570411358</v>
      </c>
      <c r="G50">
        <f t="shared" si="6"/>
        <v>1254.8350159056924</v>
      </c>
      <c r="H50">
        <f t="shared" si="7"/>
        <v>209.27120575484838</v>
      </c>
      <c r="I50" t="str">
        <f t="shared" si="8"/>
        <v/>
      </c>
      <c r="J50">
        <f t="shared" si="0"/>
        <v>370.1808599492652</v>
      </c>
      <c r="K50">
        <f t="shared" si="9"/>
        <v>370.1808599492652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34+315</f>
        <v>349</v>
      </c>
      <c r="D51" s="21">
        <v>364</v>
      </c>
      <c r="E51">
        <f t="shared" si="4"/>
        <v>1986.9040497942624</v>
      </c>
      <c r="F51">
        <f t="shared" si="5"/>
        <v>301.23603914278277</v>
      </c>
      <c r="G51">
        <f t="shared" si="6"/>
        <v>1477.2931222896245</v>
      </c>
      <c r="H51">
        <f t="shared" si="7"/>
        <v>246.37096433889204</v>
      </c>
      <c r="I51">
        <f t="shared" si="8"/>
        <v>372.15630768802976</v>
      </c>
      <c r="J51">
        <f t="shared" si="0"/>
        <v>366.86507480389082</v>
      </c>
      <c r="K51">
        <f t="shared" si="9"/>
        <v>372.15630768802976</v>
      </c>
      <c r="L51">
        <f t="shared" si="1"/>
        <v>8.1563076880297558</v>
      </c>
      <c r="M51">
        <f t="shared" si="2"/>
        <v>2.2407438703378451</v>
      </c>
    </row>
    <row r="52" spans="1:13">
      <c r="A52">
        <f t="shared" si="3"/>
        <v>50</v>
      </c>
      <c r="B52" s="13">
        <f>Edwards!B52</f>
        <v>43225</v>
      </c>
      <c r="C52" s="22"/>
      <c r="D52" s="21"/>
      <c r="E52">
        <f t="shared" si="4"/>
        <v>1844.8005894327184</v>
      </c>
      <c r="F52">
        <f t="shared" si="5"/>
        <v>279.69162508200947</v>
      </c>
      <c r="G52">
        <f t="shared" si="6"/>
        <v>1328.3177854915862</v>
      </c>
      <c r="H52">
        <f t="shared" si="7"/>
        <v>221.52606603410712</v>
      </c>
      <c r="I52" t="str">
        <f t="shared" si="8"/>
        <v/>
      </c>
      <c r="J52">
        <f t="shared" si="0"/>
        <v>370.16555904790243</v>
      </c>
      <c r="K52">
        <f t="shared" si="9"/>
        <v>370.16555904790243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21"/>
      <c r="E53">
        <f t="shared" si="4"/>
        <v>1712.8603744723885</v>
      </c>
      <c r="F53">
        <f t="shared" si="5"/>
        <v>259.68806841181566</v>
      </c>
      <c r="G53">
        <f t="shared" si="6"/>
        <v>1194.3656357911034</v>
      </c>
      <c r="H53">
        <f t="shared" si="7"/>
        <v>199.18661301761529</v>
      </c>
      <c r="I53" t="str">
        <f t="shared" si="8"/>
        <v/>
      </c>
      <c r="J53">
        <f t="shared" si="0"/>
        <v>372.50145539420043</v>
      </c>
      <c r="K53">
        <f t="shared" si="9"/>
        <v>372.50145539420043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270</v>
      </c>
      <c r="D54" s="21"/>
      <c r="E54">
        <f t="shared" si="4"/>
        <v>1860.3565291790537</v>
      </c>
      <c r="F54">
        <f t="shared" si="5"/>
        <v>282.050072977274</v>
      </c>
      <c r="G54">
        <f t="shared" si="6"/>
        <v>1343.9216831541266</v>
      </c>
      <c r="H54">
        <f t="shared" si="7"/>
        <v>224.12835752017807</v>
      </c>
      <c r="I54" t="str">
        <f t="shared" si="8"/>
        <v/>
      </c>
      <c r="J54">
        <f t="shared" si="0"/>
        <v>369.92171545709596</v>
      </c>
      <c r="K54">
        <f t="shared" si="9"/>
        <v>369.92171545709596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21"/>
      <c r="E55">
        <f t="shared" si="4"/>
        <v>1727.3037527604295</v>
      </c>
      <c r="F55">
        <f t="shared" si="5"/>
        <v>261.87784001542218</v>
      </c>
      <c r="G55">
        <f t="shared" si="6"/>
        <v>1208.3959825621075</v>
      </c>
      <c r="H55">
        <f t="shared" si="7"/>
        <v>201.52648044935688</v>
      </c>
      <c r="I55" t="str">
        <f t="shared" si="8"/>
        <v/>
      </c>
      <c r="J55">
        <f t="shared" si="0"/>
        <v>372.3513595660653</v>
      </c>
      <c r="K55">
        <f t="shared" si="9"/>
        <v>372.3513595660653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270</v>
      </c>
      <c r="D56" s="21"/>
      <c r="E56">
        <f t="shared" si="4"/>
        <v>1873.7669164506167</v>
      </c>
      <c r="F56">
        <f t="shared" si="5"/>
        <v>284.08323202462441</v>
      </c>
      <c r="G56">
        <f t="shared" si="6"/>
        <v>1356.5371613360428</v>
      </c>
      <c r="H56">
        <f t="shared" si="7"/>
        <v>226.23226464489127</v>
      </c>
      <c r="I56" t="str">
        <f t="shared" si="8"/>
        <v/>
      </c>
      <c r="J56">
        <f t="shared" si="0"/>
        <v>369.85096737973311</v>
      </c>
      <c r="K56">
        <f t="shared" si="9"/>
        <v>369.85096737973311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21"/>
      <c r="E57">
        <f t="shared" si="4"/>
        <v>1739.7550285760192</v>
      </c>
      <c r="F57">
        <f t="shared" si="5"/>
        <v>263.76558744306016</v>
      </c>
      <c r="G57">
        <f t="shared" si="6"/>
        <v>1219.7392723863697</v>
      </c>
      <c r="H57">
        <f t="shared" si="7"/>
        <v>203.41822231873462</v>
      </c>
      <c r="I57" t="str">
        <f t="shared" si="8"/>
        <v/>
      </c>
      <c r="J57">
        <f t="shared" si="0"/>
        <v>372.34736512432562</v>
      </c>
      <c r="K57">
        <f t="shared" si="9"/>
        <v>372.34736512432562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38+315</f>
        <v>353</v>
      </c>
      <c r="D58" s="21">
        <v>371</v>
      </c>
      <c r="E58">
        <f t="shared" si="4"/>
        <v>1968.3276765014948</v>
      </c>
      <c r="F58">
        <f t="shared" si="5"/>
        <v>298.41966101273141</v>
      </c>
      <c r="G58">
        <f t="shared" si="6"/>
        <v>1449.7365546671376</v>
      </c>
      <c r="H58">
        <f t="shared" si="7"/>
        <v>241.77530350720846</v>
      </c>
      <c r="I58">
        <f t="shared" si="8"/>
        <v>373.99623489263206</v>
      </c>
      <c r="J58">
        <f t="shared" si="0"/>
        <v>368.64435750552298</v>
      </c>
      <c r="K58">
        <f t="shared" si="9"/>
        <v>373.99623489263206</v>
      </c>
      <c r="L58">
        <f t="shared" si="1"/>
        <v>2.9962348926320601</v>
      </c>
      <c r="M58">
        <f t="shared" si="2"/>
        <v>0.80761048318923456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1827.5527991312349</v>
      </c>
      <c r="F59">
        <f t="shared" si="5"/>
        <v>277.07667443307287</v>
      </c>
      <c r="G59">
        <f t="shared" si="6"/>
        <v>1303.5401172497416</v>
      </c>
      <c r="H59">
        <f t="shared" si="7"/>
        <v>217.39384750096241</v>
      </c>
      <c r="I59" t="str">
        <f t="shared" si="8"/>
        <v/>
      </c>
      <c r="J59">
        <f t="shared" si="0"/>
        <v>371.68282693211046</v>
      </c>
      <c r="K59">
        <f t="shared" si="9"/>
        <v>371.68282693211046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1696.8461468513399</v>
      </c>
      <c r="F60">
        <f t="shared" si="5"/>
        <v>257.26013914215861</v>
      </c>
      <c r="G60">
        <f t="shared" si="6"/>
        <v>1172.0866331259845</v>
      </c>
      <c r="H60">
        <f t="shared" si="7"/>
        <v>195.47110166222024</v>
      </c>
      <c r="I60" t="str">
        <f t="shared" si="8"/>
        <v/>
      </c>
      <c r="J60">
        <f t="shared" si="0"/>
        <v>373.78903747993832</v>
      </c>
      <c r="K60">
        <f t="shared" si="9"/>
        <v>373.78903747993832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1575.4876397841788</v>
      </c>
      <c r="F61">
        <f t="shared" si="5"/>
        <v>238.8608832802671</v>
      </c>
      <c r="G61">
        <f t="shared" si="6"/>
        <v>1053.8893720057304</v>
      </c>
      <c r="H61">
        <f t="shared" si="7"/>
        <v>175.75912117233628</v>
      </c>
      <c r="I61" t="str">
        <f t="shared" si="8"/>
        <v/>
      </c>
      <c r="J61">
        <f t="shared" si="0"/>
        <v>375.10176210793082</v>
      </c>
      <c r="K61">
        <f t="shared" si="9"/>
        <v>375.10176210793082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1462.8086981949482</v>
      </c>
      <c r="F62">
        <f t="shared" si="5"/>
        <v>221.77754296362951</v>
      </c>
      <c r="G62">
        <f t="shared" si="6"/>
        <v>947.61153061221569</v>
      </c>
      <c r="H62">
        <f t="shared" si="7"/>
        <v>158.03496482386947</v>
      </c>
      <c r="I62" t="str">
        <f t="shared" si="8"/>
        <v/>
      </c>
      <c r="J62">
        <f t="shared" si="0"/>
        <v>375.74257813975998</v>
      </c>
      <c r="K62">
        <f t="shared" si="9"/>
        <v>375.74257813975998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1358.1885591993123</v>
      </c>
      <c r="F63">
        <f t="shared" si="5"/>
        <v>205.91600385766409</v>
      </c>
      <c r="G63">
        <f t="shared" si="6"/>
        <v>852.0511135246021</v>
      </c>
      <c r="H63">
        <f t="shared" si="7"/>
        <v>142.09817357013856</v>
      </c>
      <c r="I63" t="str">
        <f t="shared" si="8"/>
        <v/>
      </c>
      <c r="J63">
        <f t="shared" si="0"/>
        <v>375.81783028752557</v>
      </c>
      <c r="K63">
        <f t="shared" si="9"/>
        <v>375.81783028752557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1261.0508569002673</v>
      </c>
      <c r="F64">
        <f t="shared" si="5"/>
        <v>191.18888268891666</v>
      </c>
      <c r="G64">
        <f t="shared" si="6"/>
        <v>766.12733868854377</v>
      </c>
      <c r="H64">
        <f t="shared" si="7"/>
        <v>127.76850334654208</v>
      </c>
      <c r="I64" t="str">
        <f t="shared" si="8"/>
        <v/>
      </c>
      <c r="J64">
        <f t="shared" si="0"/>
        <v>375.42037934237464</v>
      </c>
      <c r="K64">
        <f t="shared" si="9"/>
        <v>375.42037934237464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33</v>
      </c>
      <c r="D65" s="21">
        <v>379</v>
      </c>
      <c r="E65">
        <f t="shared" si="4"/>
        <v>1203.8604471137587</v>
      </c>
      <c r="F65">
        <f t="shared" si="5"/>
        <v>182.51820102070809</v>
      </c>
      <c r="G65">
        <f t="shared" si="6"/>
        <v>721.86841384198613</v>
      </c>
      <c r="H65">
        <f t="shared" si="7"/>
        <v>120.3873588529233</v>
      </c>
      <c r="I65">
        <f t="shared" si="8"/>
        <v>374.63115931728794</v>
      </c>
      <c r="J65">
        <f t="shared" si="0"/>
        <v>374.13084216778481</v>
      </c>
      <c r="K65">
        <f t="shared" si="9"/>
        <v>374.63115931728794</v>
      </c>
      <c r="L65">
        <f t="shared" si="1"/>
        <v>-4.3688406827120616</v>
      </c>
      <c r="M65">
        <f t="shared" si="2"/>
        <v>1.1527284123250821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1117.7602978161747</v>
      </c>
      <c r="F66">
        <f t="shared" si="5"/>
        <v>169.46449168497438</v>
      </c>
      <c r="G66">
        <f t="shared" si="6"/>
        <v>649.07271172073024</v>
      </c>
      <c r="H66">
        <f t="shared" si="7"/>
        <v>108.24708211248613</v>
      </c>
      <c r="I66" t="str">
        <f t="shared" si="8"/>
        <v/>
      </c>
      <c r="J66">
        <f t="shared" si="0"/>
        <v>373.21740957248829</v>
      </c>
      <c r="K66">
        <f t="shared" si="9"/>
        <v>373.21740957248829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1037.8180347809389</v>
      </c>
      <c r="F67">
        <f t="shared" si="5"/>
        <v>157.34438418439404</v>
      </c>
      <c r="G67">
        <f t="shared" si="6"/>
        <v>583.61797942958879</v>
      </c>
      <c r="H67">
        <f t="shared" si="7"/>
        <v>97.331072776357232</v>
      </c>
      <c r="I67" t="str">
        <f t="shared" si="8"/>
        <v/>
      </c>
      <c r="J67">
        <f t="shared" ref="J67:J130" si="10">$O$2+F67-H67</f>
        <v>372.01331140803677</v>
      </c>
      <c r="K67">
        <f t="shared" si="9"/>
        <v>372.01331140803677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963.59324572619846</v>
      </c>
      <c r="F68">
        <f t="shared" ref="F68:F131" si="15">E68*$O$3</f>
        <v>146.09110727684845</v>
      </c>
      <c r="G68">
        <f t="shared" ref="G68:G131" si="16">(G67*EXP(-1/$O$6)+C68)</f>
        <v>524.76392823617368</v>
      </c>
      <c r="H68">
        <f t="shared" ref="H68:H131" si="17">G68*$O$4</f>
        <v>87.51587149436719</v>
      </c>
      <c r="I68" t="str">
        <f t="shared" ref="I68:I131" si="18">IF(ISBLANK(D68),"",($O$2+((E67*EXP(-1/$O$5))*$O$3)-((G67*EXP(-1/$O$6))*$O$4)))</f>
        <v/>
      </c>
      <c r="J68">
        <f t="shared" si="10"/>
        <v>370.57523578248129</v>
      </c>
      <c r="K68">
        <f t="shared" ref="K68:K131" si="19">IF(I68="",J68,I68)</f>
        <v>370.57523578248129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894.67701667483436</v>
      </c>
      <c r="F69">
        <f t="shared" si="15"/>
        <v>135.64266520223526</v>
      </c>
      <c r="G69">
        <f t="shared" si="16"/>
        <v>471.84492267871127</v>
      </c>
      <c r="H69">
        <f t="shared" si="17"/>
        <v>78.690468983293187</v>
      </c>
      <c r="I69" t="str">
        <f t="shared" si="18"/>
        <v/>
      </c>
      <c r="J69">
        <f t="shared" si="10"/>
        <v>368.95219621894205</v>
      </c>
      <c r="K69">
        <f t="shared" si="19"/>
        <v>368.95219621894205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830.68967919439524</v>
      </c>
      <c r="F70">
        <f t="shared" si="15"/>
        <v>125.94149613979569</v>
      </c>
      <c r="G70">
        <f t="shared" si="16"/>
        <v>424.26245227259483</v>
      </c>
      <c r="H70">
        <f t="shared" si="17"/>
        <v>70.755050519141292</v>
      </c>
      <c r="I70" t="str">
        <f t="shared" si="18"/>
        <v/>
      </c>
      <c r="J70">
        <f t="shared" si="10"/>
        <v>367.18644562065435</v>
      </c>
      <c r="K70">
        <f t="shared" si="19"/>
        <v>367.18644562065435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771.27871875452524</v>
      </c>
      <c r="F71">
        <f t="shared" si="15"/>
        <v>116.93415509258801</v>
      </c>
      <c r="G71">
        <f t="shared" si="16"/>
        <v>381.47836239602924</v>
      </c>
      <c r="H71">
        <f t="shared" si="17"/>
        <v>63.619867039159736</v>
      </c>
      <c r="I71" t="str">
        <f t="shared" si="18"/>
        <v/>
      </c>
      <c r="J71">
        <f t="shared" si="10"/>
        <v>365.3142880534283</v>
      </c>
      <c r="K71">
        <f t="shared" si="19"/>
        <v>365.3142880534283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33</v>
      </c>
      <c r="D72" s="21">
        <v>374</v>
      </c>
      <c r="E72">
        <f t="shared" si="14"/>
        <v>749.11683267875583</v>
      </c>
      <c r="F72">
        <f t="shared" si="15"/>
        <v>113.57417463349658</v>
      </c>
      <c r="G72">
        <f t="shared" si="16"/>
        <v>376.00876779652845</v>
      </c>
      <c r="H72">
        <f t="shared" si="17"/>
        <v>62.707692416744067</v>
      </c>
      <c r="I72">
        <f t="shared" si="18"/>
        <v>363.36679936625563</v>
      </c>
      <c r="J72">
        <f t="shared" si="10"/>
        <v>362.8664822167525</v>
      </c>
      <c r="K72">
        <f t="shared" si="19"/>
        <v>363.36679936625563</v>
      </c>
      <c r="L72">
        <f t="shared" si="11"/>
        <v>-10.633200633744366</v>
      </c>
      <c r="M72">
        <f t="shared" si="12"/>
        <v>2.8431017737284399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695.53996561778547</v>
      </c>
      <c r="F73">
        <f t="shared" si="15"/>
        <v>105.4513449353049</v>
      </c>
      <c r="G73">
        <f t="shared" si="16"/>
        <v>338.09074599278159</v>
      </c>
      <c r="H73">
        <f t="shared" si="17"/>
        <v>56.384032300372958</v>
      </c>
      <c r="I73" t="str">
        <f t="shared" si="18"/>
        <v/>
      </c>
      <c r="J73">
        <f t="shared" si="10"/>
        <v>361.06731263493197</v>
      </c>
      <c r="K73">
        <f t="shared" si="19"/>
        <v>361.06731263493197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645.79491831956739</v>
      </c>
      <c r="F74">
        <f t="shared" si="15"/>
        <v>97.909460355303551</v>
      </c>
      <c r="G74">
        <f t="shared" si="16"/>
        <v>303.99650836815118</v>
      </c>
      <c r="H74">
        <f t="shared" si="17"/>
        <v>50.698071893977222</v>
      </c>
      <c r="I74" t="str">
        <f t="shared" si="18"/>
        <v/>
      </c>
      <c r="J74">
        <f t="shared" si="10"/>
        <v>359.21138846132635</v>
      </c>
      <c r="K74">
        <f t="shared" si="19"/>
        <v>359.21138846132635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599.60763887514042</v>
      </c>
      <c r="F75">
        <f t="shared" si="15"/>
        <v>90.906971674453203</v>
      </c>
      <c r="G75">
        <f t="shared" si="16"/>
        <v>273.34045132959801</v>
      </c>
      <c r="H75">
        <f t="shared" si="17"/>
        <v>45.58550335801155</v>
      </c>
      <c r="I75" t="str">
        <f t="shared" si="18"/>
        <v/>
      </c>
      <c r="J75">
        <f t="shared" si="10"/>
        <v>357.32146831644161</v>
      </c>
      <c r="K75">
        <f t="shared" si="19"/>
        <v>357.32146831644161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556.72367557948189</v>
      </c>
      <c r="F76">
        <f t="shared" si="15"/>
        <v>84.405301275590062</v>
      </c>
      <c r="G76">
        <f t="shared" si="16"/>
        <v>245.7758568811773</v>
      </c>
      <c r="H76">
        <f t="shared" si="17"/>
        <v>40.988503877405783</v>
      </c>
      <c r="I76" t="str">
        <f t="shared" si="18"/>
        <v/>
      </c>
      <c r="J76">
        <f t="shared" si="10"/>
        <v>355.41679739818431</v>
      </c>
      <c r="K76">
        <f t="shared" si="19"/>
        <v>355.41679739818431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516.90677512410571</v>
      </c>
      <c r="F77">
        <f t="shared" si="15"/>
        <v>78.368630614335956</v>
      </c>
      <c r="G77">
        <f t="shared" si="16"/>
        <v>220.99097126622786</v>
      </c>
      <c r="H77">
        <f t="shared" si="17"/>
        <v>36.855081689316094</v>
      </c>
      <c r="I77" t="str">
        <f t="shared" si="18"/>
        <v/>
      </c>
      <c r="J77">
        <f t="shared" si="10"/>
        <v>353.5135489250199</v>
      </c>
      <c r="K77">
        <f t="shared" si="19"/>
        <v>353.5135489250199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479.93758104698469</v>
      </c>
      <c r="F78">
        <f t="shared" si="15"/>
        <v>72.763702890097889</v>
      </c>
      <c r="G78">
        <f t="shared" si="16"/>
        <v>198.70547905281629</v>
      </c>
      <c r="H78">
        <f t="shared" si="17"/>
        <v>33.138488059694723</v>
      </c>
      <c r="I78" t="str">
        <f t="shared" si="18"/>
        <v/>
      </c>
      <c r="J78">
        <f t="shared" si="10"/>
        <v>351.62521483040314</v>
      </c>
      <c r="K78">
        <f t="shared" si="19"/>
        <v>351.62521483040314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38</v>
      </c>
      <c r="D79" s="21">
        <v>370</v>
      </c>
      <c r="E79">
        <f t="shared" si="14"/>
        <v>483.61242526938815</v>
      </c>
      <c r="F79">
        <f t="shared" si="15"/>
        <v>73.320848826832062</v>
      </c>
      <c r="G79">
        <f t="shared" si="16"/>
        <v>216.66733278457329</v>
      </c>
      <c r="H79">
        <f t="shared" si="17"/>
        <v>36.134020333173709</v>
      </c>
      <c r="I79">
        <f t="shared" si="18"/>
        <v>349.76295127187404</v>
      </c>
      <c r="J79">
        <f t="shared" si="10"/>
        <v>349.18682849365837</v>
      </c>
      <c r="K79">
        <f t="shared" si="19"/>
        <v>349.76295127187404</v>
      </c>
      <c r="L79">
        <f t="shared" si="11"/>
        <v>-20.237048728125956</v>
      </c>
      <c r="M79">
        <f t="shared" si="12"/>
        <v>5.4694726292232314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449.02444448001148</v>
      </c>
      <c r="F80">
        <f t="shared" si="15"/>
        <v>68.07693866618925</v>
      </c>
      <c r="G80">
        <f t="shared" si="16"/>
        <v>194.81785119713629</v>
      </c>
      <c r="H80">
        <f t="shared" si="17"/>
        <v>32.490141019189892</v>
      </c>
      <c r="I80" t="str">
        <f t="shared" si="18"/>
        <v/>
      </c>
      <c r="J80">
        <f t="shared" si="10"/>
        <v>347.58679764699934</v>
      </c>
      <c r="K80">
        <f t="shared" si="19"/>
        <v>347.58679764699934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416.91019751668341</v>
      </c>
      <c r="F81">
        <f t="shared" si="15"/>
        <v>63.208073178553953</v>
      </c>
      <c r="G81">
        <f t="shared" si="16"/>
        <v>175.17174673861061</v>
      </c>
      <c r="H81">
        <f t="shared" si="17"/>
        <v>29.21372307076825</v>
      </c>
      <c r="I81" t="str">
        <f t="shared" si="18"/>
        <v/>
      </c>
      <c r="J81">
        <f t="shared" si="10"/>
        <v>345.99435010778569</v>
      </c>
      <c r="K81">
        <f t="shared" si="19"/>
        <v>345.99435010778569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387.09276283317666</v>
      </c>
      <c r="F82">
        <f t="shared" si="15"/>
        <v>58.687429153298545</v>
      </c>
      <c r="G82">
        <f t="shared" si="16"/>
        <v>157.50682325515245</v>
      </c>
      <c r="H82">
        <f t="shared" si="17"/>
        <v>26.267710415644625</v>
      </c>
      <c r="I82" t="str">
        <f t="shared" si="18"/>
        <v/>
      </c>
      <c r="J82">
        <f t="shared" si="10"/>
        <v>344.41971873765391</v>
      </c>
      <c r="K82">
        <f t="shared" si="19"/>
        <v>344.41971873765391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359.40787231961582</v>
      </c>
      <c r="F83">
        <f t="shared" si="15"/>
        <v>54.4901017769362</v>
      </c>
      <c r="G83">
        <f t="shared" si="16"/>
        <v>141.62329161990181</v>
      </c>
      <c r="H83">
        <f t="shared" si="17"/>
        <v>23.618783843767709</v>
      </c>
      <c r="I83" t="str">
        <f t="shared" si="18"/>
        <v/>
      </c>
      <c r="J83">
        <f t="shared" si="10"/>
        <v>342.87131793316848</v>
      </c>
      <c r="K83">
        <f t="shared" si="19"/>
        <v>342.87131793316848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333.70300632818265</v>
      </c>
      <c r="F84">
        <f t="shared" si="15"/>
        <v>50.592967429277522</v>
      </c>
      <c r="G84">
        <f t="shared" si="16"/>
        <v>127.34151013105161</v>
      </c>
      <c r="H84">
        <f t="shared" si="17"/>
        <v>21.236984169217045</v>
      </c>
      <c r="I84" t="str">
        <f t="shared" si="18"/>
        <v/>
      </c>
      <c r="J84">
        <f t="shared" si="10"/>
        <v>341.35598326006044</v>
      </c>
      <c r="K84">
        <f t="shared" si="19"/>
        <v>341.35598326006044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309.8365534226208</v>
      </c>
      <c r="F85">
        <f t="shared" si="15"/>
        <v>46.974556292411769</v>
      </c>
      <c r="G85">
        <f t="shared" si="16"/>
        <v>114.49995277597377</v>
      </c>
      <c r="H85">
        <f t="shared" si="17"/>
        <v>19.095373393773755</v>
      </c>
      <c r="I85" t="str">
        <f t="shared" si="18"/>
        <v/>
      </c>
      <c r="J85">
        <f t="shared" si="10"/>
        <v>339.87918289863802</v>
      </c>
      <c r="K85">
        <f t="shared" si="19"/>
        <v>339.87918289863802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287.67703022249049</v>
      </c>
      <c r="F86">
        <f t="shared" si="15"/>
        <v>43.614934070699022</v>
      </c>
      <c r="G86">
        <f t="shared" si="16"/>
        <v>102.95338238260263</v>
      </c>
      <c r="H86">
        <f t="shared" si="17"/>
        <v>17.169730039926183</v>
      </c>
      <c r="I86" t="str">
        <f t="shared" si="18"/>
        <v/>
      </c>
      <c r="J86">
        <f t="shared" si="10"/>
        <v>338.4452040307728</v>
      </c>
      <c r="K86">
        <f t="shared" si="19"/>
        <v>338.4452040307728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267.10235704419517</v>
      </c>
      <c r="F87">
        <f t="shared" si="15"/>
        <v>40.495592170153451</v>
      </c>
      <c r="G87">
        <f t="shared" si="16"/>
        <v>92.571207996537538</v>
      </c>
      <c r="H87">
        <f t="shared" si="17"/>
        <v>15.438275207546662</v>
      </c>
      <c r="I87" t="str">
        <f t="shared" si="18"/>
        <v/>
      </c>
      <c r="J87">
        <f t="shared" si="10"/>
        <v>337.05731696260676</v>
      </c>
      <c r="K87">
        <f t="shared" si="19"/>
        <v>337.05731696260676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247.99918534819153</v>
      </c>
      <c r="F88">
        <f t="shared" si="15"/>
        <v>37.599345732201641</v>
      </c>
      <c r="G88">
        <f t="shared" si="16"/>
        <v>83.236007905907357</v>
      </c>
      <c r="H88">
        <f t="shared" si="17"/>
        <v>13.881426255958454</v>
      </c>
      <c r="I88" t="str">
        <f t="shared" si="18"/>
        <v/>
      </c>
      <c r="J88">
        <f t="shared" si="10"/>
        <v>335.7179194762432</v>
      </c>
      <c r="K88">
        <f t="shared" si="19"/>
        <v>335.7179194762432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230.26227328720344</v>
      </c>
      <c r="F89">
        <f t="shared" si="15"/>
        <v>34.910238960070821</v>
      </c>
      <c r="G89">
        <f t="shared" si="16"/>
        <v>74.842201609504869</v>
      </c>
      <c r="H89">
        <f t="shared" si="17"/>
        <v>12.481575325553111</v>
      </c>
      <c r="I89" t="str">
        <f t="shared" si="18"/>
        <v/>
      </c>
      <c r="J89">
        <f t="shared" si="10"/>
        <v>334.4286636345177</v>
      </c>
      <c r="K89">
        <f t="shared" si="19"/>
        <v>334.4286636345177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213.79390591525345</v>
      </c>
      <c r="F90">
        <f t="shared" si="15"/>
        <v>32.413457216237681</v>
      </c>
      <c r="G90">
        <f t="shared" si="16"/>
        <v>67.294855708237762</v>
      </c>
      <c r="H90">
        <f t="shared" si="17"/>
        <v>11.222890194052299</v>
      </c>
      <c r="I90" t="str">
        <f t="shared" si="18"/>
        <v/>
      </c>
      <c r="J90">
        <f t="shared" si="10"/>
        <v>333.19056702218541</v>
      </c>
      <c r="K90">
        <f t="shared" si="19"/>
        <v>333.19056702218541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198.50335686336857</v>
      </c>
      <c r="F91">
        <f t="shared" si="15"/>
        <v>30.095245406671346</v>
      </c>
      <c r="G91">
        <f t="shared" si="16"/>
        <v>60.508610214606705</v>
      </c>
      <c r="H91">
        <f t="shared" si="17"/>
        <v>10.091135215111457</v>
      </c>
      <c r="I91" t="str">
        <f t="shared" si="18"/>
        <v/>
      </c>
      <c r="J91">
        <f t="shared" si="10"/>
        <v>332.00411019155985</v>
      </c>
      <c r="K91">
        <f t="shared" si="19"/>
        <v>332.00411019155985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184.30638851626193</v>
      </c>
      <c r="F92">
        <f t="shared" si="15"/>
        <v>27.942832202238705</v>
      </c>
      <c r="G92">
        <f t="shared" si="16"/>
        <v>54.40671313684112</v>
      </c>
      <c r="H92">
        <f t="shared" si="17"/>
        <v>9.0735103140926299</v>
      </c>
      <c r="I92" t="str">
        <f t="shared" si="18"/>
        <v/>
      </c>
      <c r="J92">
        <f t="shared" si="10"/>
        <v>330.86932188814609</v>
      </c>
      <c r="K92">
        <f t="shared" si="19"/>
        <v>330.86932188814609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171.12478793639906</v>
      </c>
      <c r="F93">
        <f t="shared" si="15"/>
        <v>25.944359679797945</v>
      </c>
      <c r="G93">
        <f t="shared" si="16"/>
        <v>48.920152418902489</v>
      </c>
      <c r="H93">
        <f t="shared" si="17"/>
        <v>8.1585062200592073</v>
      </c>
      <c r="I93" t="str">
        <f t="shared" si="18"/>
        <v/>
      </c>
      <c r="J93">
        <f t="shared" si="10"/>
        <v>329.78585345973875</v>
      </c>
      <c r="K93">
        <f t="shared" si="19"/>
        <v>329.78585345973875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158.88593597879412</v>
      </c>
      <c r="F94">
        <f t="shared" si="15"/>
        <v>24.088817995364032</v>
      </c>
      <c r="G94">
        <f t="shared" si="16"/>
        <v>43.986875418653533</v>
      </c>
      <c r="H94">
        <f t="shared" si="17"/>
        <v>7.3357742966759423</v>
      </c>
      <c r="I94" t="str">
        <f t="shared" si="18"/>
        <v/>
      </c>
      <c r="J94">
        <f t="shared" si="10"/>
        <v>328.75304369868809</v>
      </c>
      <c r="K94">
        <f t="shared" si="19"/>
        <v>328.75304369868809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147.52240722273402</v>
      </c>
      <c r="F95">
        <f t="shared" si="15"/>
        <v>22.365984729452119</v>
      </c>
      <c r="G95">
        <f t="shared" si="16"/>
        <v>39.551087096542496</v>
      </c>
      <c r="H95">
        <f t="shared" si="17"/>
        <v>6.5960094998102337</v>
      </c>
      <c r="I95" t="str">
        <f t="shared" si="18"/>
        <v/>
      </c>
      <c r="J95">
        <f t="shared" si="10"/>
        <v>327.76997522964189</v>
      </c>
      <c r="K95">
        <f t="shared" si="19"/>
        <v>327.76997522964189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136.97159851640217</v>
      </c>
      <c r="F96">
        <f t="shared" si="15"/>
        <v>20.766368570444492</v>
      </c>
      <c r="G96">
        <f t="shared" si="16"/>
        <v>35.562618977362547</v>
      </c>
      <c r="H96">
        <f t="shared" si="17"/>
        <v>5.9308451380928284</v>
      </c>
      <c r="I96" t="str">
        <f t="shared" si="18"/>
        <v/>
      </c>
      <c r="J96">
        <f t="shared" si="10"/>
        <v>326.83552343235169</v>
      </c>
      <c r="K96">
        <f t="shared" si="19"/>
        <v>326.83552343235169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127.17538408800624</v>
      </c>
      <c r="F97">
        <f t="shared" si="15"/>
        <v>19.281157025725495</v>
      </c>
      <c r="G97">
        <f t="shared" si="16"/>
        <v>31.976361748085182</v>
      </c>
      <c r="H97">
        <f t="shared" si="17"/>
        <v>5.3327582461867769</v>
      </c>
      <c r="I97" t="str">
        <f t="shared" si="18"/>
        <v/>
      </c>
      <c r="J97">
        <f t="shared" si="10"/>
        <v>325.94839877953876</v>
      </c>
      <c r="K97">
        <f t="shared" si="19"/>
        <v>325.94839877953876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118.07979532337242</v>
      </c>
      <c r="F98">
        <f t="shared" si="15"/>
        <v>17.902167872518223</v>
      </c>
      <c r="G98">
        <f t="shared" si="16"/>
        <v>28.751755074486265</v>
      </c>
      <c r="H98">
        <f t="shared" si="17"/>
        <v>4.7949845005425189</v>
      </c>
      <c r="I98" t="str">
        <f t="shared" si="18"/>
        <v/>
      </c>
      <c r="J98">
        <f t="shared" si="10"/>
        <v>325.10718337197574</v>
      </c>
      <c r="K98">
        <f t="shared" si="19"/>
        <v>325.10718337197574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109.63472344585949</v>
      </c>
      <c r="F99">
        <f t="shared" si="15"/>
        <v>16.621804080959432</v>
      </c>
      <c r="G99">
        <f t="shared" si="16"/>
        <v>25.852328866424251</v>
      </c>
      <c r="H99">
        <f t="shared" si="17"/>
        <v>4.3114417153418652</v>
      </c>
      <c r="I99" t="str">
        <f t="shared" si="18"/>
        <v/>
      </c>
      <c r="J99">
        <f t="shared" si="10"/>
        <v>324.31036236561755</v>
      </c>
      <c r="K99">
        <f t="shared" si="19"/>
        <v>324.31036236561755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101.79364346061776</v>
      </c>
      <c r="F100">
        <f t="shared" si="15"/>
        <v>15.433011961077977</v>
      </c>
      <c r="G100">
        <f t="shared" si="16"/>
        <v>23.245290803510869</v>
      </c>
      <c r="H100">
        <f t="shared" si="17"/>
        <v>3.8766610533750088</v>
      </c>
      <c r="I100" t="str">
        <f t="shared" si="18"/>
        <v/>
      </c>
      <c r="J100">
        <f t="shared" si="10"/>
        <v>323.55635090770295</v>
      </c>
      <c r="K100">
        <f t="shared" si="19"/>
        <v>323.55635090770295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94.513357842366162</v>
      </c>
      <c r="F101">
        <f t="shared" si="15"/>
        <v>14.329242303103118</v>
      </c>
      <c r="G101">
        <f t="shared" si="16"/>
        <v>20.901155456116719</v>
      </c>
      <c r="H101">
        <f t="shared" si="17"/>
        <v>3.4857251738501085</v>
      </c>
      <c r="I101" t="str">
        <f t="shared" si="18"/>
        <v/>
      </c>
      <c r="J101">
        <f t="shared" si="10"/>
        <v>322.84351712925303</v>
      </c>
      <c r="K101">
        <f t="shared" si="19"/>
        <v>322.84351712925303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87.753758554630153</v>
      </c>
      <c r="F102">
        <f t="shared" si="15"/>
        <v>13.304414297019575</v>
      </c>
      <c r="G102">
        <f t="shared" si="16"/>
        <v>18.793410807094592</v>
      </c>
      <c r="H102">
        <f t="shared" si="17"/>
        <v>3.1342126175912064</v>
      </c>
      <c r="I102" t="str">
        <f t="shared" si="18"/>
        <v/>
      </c>
      <c r="J102">
        <f t="shared" si="10"/>
        <v>322.17020167942832</v>
      </c>
      <c r="K102">
        <f t="shared" si="19"/>
        <v>322.17020167942832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81.477606089373651</v>
      </c>
      <c r="F103">
        <f t="shared" si="15"/>
        <v>12.352882032597522</v>
      </c>
      <c r="G103">
        <f t="shared" si="16"/>
        <v>16.898218402603103</v>
      </c>
      <c r="H103">
        <f t="shared" si="17"/>
        <v>2.8181478006247249</v>
      </c>
      <c r="I103" t="str">
        <f t="shared" si="18"/>
        <v/>
      </c>
      <c r="J103">
        <f t="shared" si="10"/>
        <v>321.53473423197278</v>
      </c>
      <c r="K103">
        <f t="shared" si="19"/>
        <v>321.53473423197278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75.650324309725718</v>
      </c>
      <c r="F104">
        <f t="shared" si="15"/>
        <v>11.46940339534183</v>
      </c>
      <c r="G104">
        <f t="shared" si="16"/>
        <v>15.194143740756092</v>
      </c>
      <c r="H104">
        <f t="shared" si="17"/>
        <v>2.5339560505852834</v>
      </c>
      <c r="I104" t="str">
        <f t="shared" si="18"/>
        <v/>
      </c>
      <c r="J104">
        <f t="shared" si="10"/>
        <v>320.93544734475654</v>
      </c>
      <c r="K104">
        <f t="shared" si="19"/>
        <v>320.93544734475654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70.239809965563907</v>
      </c>
      <c r="F105">
        <f t="shared" si="15"/>
        <v>10.649111187004301</v>
      </c>
      <c r="G105">
        <f t="shared" si="16"/>
        <v>13.661913848811077</v>
      </c>
      <c r="H105">
        <f t="shared" si="17"/>
        <v>2.278423177405521</v>
      </c>
      <c r="I105" t="str">
        <f t="shared" si="18"/>
        <v/>
      </c>
      <c r="J105">
        <f t="shared" si="10"/>
        <v>320.37068800959878</v>
      </c>
      <c r="K105">
        <f t="shared" si="19"/>
        <v>320.37068800959878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65.216255832551084</v>
      </c>
      <c r="F106">
        <f t="shared" si="15"/>
        <v>9.8874863115580851</v>
      </c>
      <c r="G106">
        <f t="shared" si="16"/>
        <v>12.284199307110669</v>
      </c>
      <c r="H106">
        <f t="shared" si="17"/>
        <v>2.048659121037093</v>
      </c>
      <c r="I106" t="str">
        <f t="shared" si="18"/>
        <v/>
      </c>
      <c r="J106">
        <f t="shared" si="10"/>
        <v>319.83882719052099</v>
      </c>
      <c r="K106">
        <f t="shared" si="19"/>
        <v>319.83882719052099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60.551986500275653</v>
      </c>
      <c r="F107">
        <f t="shared" si="15"/>
        <v>9.1803328789123118</v>
      </c>
      <c r="G107">
        <f t="shared" si="16"/>
        <v>11.045418254481994</v>
      </c>
      <c r="H107">
        <f t="shared" si="17"/>
        <v>1.842065265060933</v>
      </c>
      <c r="I107" t="str">
        <f t="shared" si="18"/>
        <v/>
      </c>
      <c r="J107">
        <f t="shared" si="10"/>
        <v>319.33826761385143</v>
      </c>
      <c r="K107">
        <f t="shared" si="19"/>
        <v>319.33826761385143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56.221305904830871</v>
      </c>
      <c r="F108">
        <f t="shared" si="15"/>
        <v>8.5237550892100966</v>
      </c>
      <c r="G108">
        <f t="shared" si="16"/>
        <v>9.9315601584080486</v>
      </c>
      <c r="H108">
        <f t="shared" si="17"/>
        <v>1.6563050465058646</v>
      </c>
      <c r="I108" t="str">
        <f t="shared" si="18"/>
        <v/>
      </c>
      <c r="J108">
        <f t="shared" si="10"/>
        <v>318.86745004270426</v>
      </c>
      <c r="K108">
        <f t="shared" si="19"/>
        <v>318.86745004270426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52.200355765870398</v>
      </c>
      <c r="F109">
        <f t="shared" si="15"/>
        <v>7.9141357703625177</v>
      </c>
      <c r="G109">
        <f t="shared" si="16"/>
        <v>8.9300273568231585</v>
      </c>
      <c r="H109">
        <f t="shared" si="17"/>
        <v>1.4892775294745313</v>
      </c>
      <c r="I109" t="str">
        <f t="shared" si="18"/>
        <v/>
      </c>
      <c r="J109">
        <f t="shared" si="10"/>
        <v>318.424858240888</v>
      </c>
      <c r="K109">
        <f t="shared" si="19"/>
        <v>318.424858240888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48.466984148251548</v>
      </c>
      <c r="F110">
        <f t="shared" si="15"/>
        <v>7.3481164505790399</v>
      </c>
      <c r="G110">
        <f t="shared" si="16"/>
        <v>8.0294925793806566</v>
      </c>
      <c r="H110">
        <f t="shared" si="17"/>
        <v>1.3390936436960923</v>
      </c>
      <c r="I110" t="str">
        <f t="shared" si="18"/>
        <v/>
      </c>
      <c r="J110">
        <f t="shared" si="10"/>
        <v>318.00902280688291</v>
      </c>
      <c r="K110">
        <f t="shared" si="19"/>
        <v>318.00902280688291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45.000623424155279</v>
      </c>
      <c r="F111">
        <f t="shared" si="15"/>
        <v>6.8225788561114102</v>
      </c>
      <c r="G111">
        <f t="shared" si="16"/>
        <v>7.219770836767637</v>
      </c>
      <c r="H111">
        <f t="shared" si="17"/>
        <v>1.2040548192652647</v>
      </c>
      <c r="I111" t="str">
        <f t="shared" si="18"/>
        <v/>
      </c>
      <c r="J111">
        <f t="shared" si="10"/>
        <v>317.61852403684617</v>
      </c>
      <c r="K111">
        <f t="shared" si="19"/>
        <v>317.61852403684617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41.78217696336047</v>
      </c>
      <c r="F112">
        <f t="shared" si="15"/>
        <v>6.3346277322796753</v>
      </c>
      <c r="G112">
        <f t="shared" si="16"/>
        <v>6.4917042291433393</v>
      </c>
      <c r="H112">
        <f t="shared" si="17"/>
        <v>1.0826337759280187</v>
      </c>
      <c r="I112" t="str">
        <f t="shared" si="18"/>
        <v/>
      </c>
      <c r="J112">
        <f t="shared" si="10"/>
        <v>317.25199395635167</v>
      </c>
      <c r="K112">
        <f t="shared" si="19"/>
        <v>317.25199395635167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38.793913927434453</v>
      </c>
      <c r="F113">
        <f t="shared" si="15"/>
        <v>5.8815748931391285</v>
      </c>
      <c r="G113">
        <f t="shared" si="16"/>
        <v>5.8370583708921444</v>
      </c>
      <c r="H113">
        <f t="shared" si="17"/>
        <v>0.97345724964199942</v>
      </c>
      <c r="I113" t="str">
        <f t="shared" si="18"/>
        <v/>
      </c>
      <c r="J113">
        <f t="shared" si="10"/>
        <v>316.90811764349712</v>
      </c>
      <c r="K113">
        <f t="shared" si="19"/>
        <v>316.90811764349712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36.019371588247438</v>
      </c>
      <c r="F114">
        <f t="shared" si="15"/>
        <v>5.4609244119157445</v>
      </c>
      <c r="G114">
        <f t="shared" si="16"/>
        <v>5.2484292602619353</v>
      </c>
      <c r="H114">
        <f t="shared" si="17"/>
        <v>0.8752904610502108</v>
      </c>
      <c r="I114" t="str">
        <f t="shared" si="18"/>
        <v/>
      </c>
      <c r="J114">
        <f t="shared" si="10"/>
        <v>316.58563395086554</v>
      </c>
      <c r="K114">
        <f t="shared" si="19"/>
        <v>316.58563395086554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33.443264632670875</v>
      </c>
      <c r="F115">
        <f t="shared" si="15"/>
        <v>5.0703588706222877</v>
      </c>
      <c r="G115">
        <f t="shared" si="16"/>
        <v>4.7191595405895308</v>
      </c>
      <c r="H115">
        <f t="shared" si="17"/>
        <v>0.78702315020741309</v>
      </c>
      <c r="I115" t="str">
        <f t="shared" si="18"/>
        <v/>
      </c>
      <c r="J115">
        <f t="shared" si="10"/>
        <v>316.28333572041487</v>
      </c>
      <c r="K115">
        <f t="shared" si="19"/>
        <v>316.28333572041487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31.051400953807537</v>
      </c>
      <c r="F116">
        <f t="shared" si="15"/>
        <v>4.7077265931024526</v>
      </c>
      <c r="G116">
        <f t="shared" si="16"/>
        <v>4.2432632060331379</v>
      </c>
      <c r="H116">
        <f t="shared" si="17"/>
        <v>0.70765701961290806</v>
      </c>
      <c r="I116" t="str">
        <f t="shared" si="18"/>
        <v/>
      </c>
      <c r="J116">
        <f t="shared" si="10"/>
        <v>316.00006957348955</v>
      </c>
      <c r="K116">
        <f t="shared" si="19"/>
        <v>316.00006957348955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28.83060346483634</v>
      </c>
      <c r="F117">
        <f t="shared" si="15"/>
        <v>4.371029791168211</v>
      </c>
      <c r="G117">
        <f t="shared" si="16"/>
        <v>3.8153579002385989</v>
      </c>
      <c r="H117">
        <f t="shared" si="17"/>
        <v>0.63629444353123266</v>
      </c>
      <c r="I117" t="str">
        <f t="shared" si="18"/>
        <v/>
      </c>
      <c r="J117">
        <f t="shared" si="10"/>
        <v>315.73473534763696</v>
      </c>
      <c r="K117">
        <f t="shared" si="19"/>
        <v>315.73473534763696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26.768637504734247</v>
      </c>
      <c r="F118">
        <f t="shared" si="15"/>
        <v>4.0584135585259169</v>
      </c>
      <c r="G118">
        <f t="shared" si="16"/>
        <v>3.4306040422417783</v>
      </c>
      <c r="H118">
        <f t="shared" si="17"/>
        <v>0.57212831590392099</v>
      </c>
      <c r="I118" t="str">
        <f t="shared" si="18"/>
        <v/>
      </c>
      <c r="J118">
        <f t="shared" si="10"/>
        <v>315.48628524262199</v>
      </c>
      <c r="K118">
        <f t="shared" si="19"/>
        <v>315.48628524262199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24.854143435943946</v>
      </c>
      <c r="F119">
        <f t="shared" si="15"/>
        <v>3.7681556518572696</v>
      </c>
      <c r="G119">
        <f t="shared" si="16"/>
        <v>3.0846500911250385</v>
      </c>
      <c r="H119">
        <f t="shared" si="17"/>
        <v>0.51443292203287916</v>
      </c>
      <c r="I119" t="str">
        <f t="shared" si="18"/>
        <v/>
      </c>
      <c r="J119">
        <f t="shared" si="10"/>
        <v>315.2537227298244</v>
      </c>
      <c r="K119">
        <f t="shared" si="19"/>
        <v>315.2537227298244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23.076574062659162</v>
      </c>
      <c r="F120">
        <f t="shared" si="15"/>
        <v>3.4986570027577963</v>
      </c>
      <c r="G120">
        <f t="shared" si="16"/>
        <v>2.773583330374656</v>
      </c>
      <c r="H120">
        <f t="shared" si="17"/>
        <v>0.46255573079471246</v>
      </c>
      <c r="I120" t="str">
        <f t="shared" si="18"/>
        <v/>
      </c>
      <c r="J120">
        <f t="shared" si="10"/>
        <v>315.0361012719631</v>
      </c>
      <c r="K120">
        <f t="shared" si="19"/>
        <v>315.0361012719631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21.426136524956789</v>
      </c>
      <c r="F121">
        <f t="shared" si="15"/>
        <v>3.2484329082618841</v>
      </c>
      <c r="G121">
        <f t="shared" si="16"/>
        <v>2.4938856153134861</v>
      </c>
      <c r="H121">
        <f t="shared" si="17"/>
        <v>0.41591001455648624</v>
      </c>
      <c r="I121" t="str">
        <f t="shared" si="18"/>
        <v/>
      </c>
      <c r="J121">
        <f t="shared" si="10"/>
        <v>314.8325228937054</v>
      </c>
      <c r="K121">
        <f t="shared" si="19"/>
        <v>314.8325228937054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19.893738348663124</v>
      </c>
      <c r="F122">
        <f t="shared" si="15"/>
        <v>3.0161048514218338</v>
      </c>
      <c r="G122">
        <f t="shared" si="16"/>
        <v>2.24239358311524</v>
      </c>
      <c r="H122">
        <f t="shared" si="17"/>
        <v>0.37396821332465041</v>
      </c>
      <c r="I122" t="str">
        <f t="shared" si="18"/>
        <v/>
      </c>
      <c r="J122">
        <f t="shared" si="10"/>
        <v>314.64213663809721</v>
      </c>
      <c r="K122">
        <f t="shared" si="19"/>
        <v>314.64213663809721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18.470937353735916</v>
      </c>
      <c r="F123">
        <f t="shared" si="15"/>
        <v>2.8003929068794373</v>
      </c>
      <c r="G123">
        <f t="shared" si="16"/>
        <v>2.0162628753782417</v>
      </c>
      <c r="H123">
        <f t="shared" si="17"/>
        <v>0.33625596807608826</v>
      </c>
      <c r="I123" t="str">
        <f t="shared" si="18"/>
        <v/>
      </c>
      <c r="J123">
        <f t="shared" si="10"/>
        <v>314.46413693880334</v>
      </c>
      <c r="K123">
        <f t="shared" si="19"/>
        <v>314.46413693880334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17.149895145201004</v>
      </c>
      <c r="F124">
        <f t="shared" si="15"/>
        <v>2.6001086895913921</v>
      </c>
      <c r="G124">
        <f t="shared" si="16"/>
        <v>1.8129359686183208</v>
      </c>
      <c r="H124">
        <f t="shared" si="17"/>
        <v>0.30234675578865383</v>
      </c>
      <c r="I124" t="str">
        <f t="shared" si="18"/>
        <v/>
      </c>
      <c r="J124">
        <f t="shared" si="10"/>
        <v>314.29776193380269</v>
      </c>
      <c r="K124">
        <f t="shared" si="19"/>
        <v>314.29776193380269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15.923333930419115</v>
      </c>
      <c r="F125">
        <f t="shared" si="15"/>
        <v>2.4141488078621687</v>
      </c>
      <c r="G125">
        <f t="shared" si="16"/>
        <v>1.6301132488458245</v>
      </c>
      <c r="H125">
        <f t="shared" si="17"/>
        <v>0.27185706549374539</v>
      </c>
      <c r="I125" t="str">
        <f t="shared" si="18"/>
        <v/>
      </c>
      <c r="J125">
        <f t="shared" si="10"/>
        <v>314.1422917423684</v>
      </c>
      <c r="K125">
        <f t="shared" si="19"/>
        <v>314.1422917423684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14.78449642478353</v>
      </c>
      <c r="F126">
        <f t="shared" si="15"/>
        <v>2.2414887846162386</v>
      </c>
      <c r="G126">
        <f t="shared" si="16"/>
        <v>1.4657270030821075</v>
      </c>
      <c r="H126">
        <f t="shared" si="17"/>
        <v>0.24444206079238526</v>
      </c>
      <c r="I126" t="str">
        <f t="shared" si="18"/>
        <v/>
      </c>
      <c r="J126">
        <f t="shared" si="10"/>
        <v>313.99704672382387</v>
      </c>
      <c r="K126">
        <f t="shared" si="19"/>
        <v>313.99704672382387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13.727108624963927</v>
      </c>
      <c r="F127">
        <f t="shared" si="15"/>
        <v>2.0811774134211669</v>
      </c>
      <c r="G127">
        <f t="shared" si="16"/>
        <v>1.3179180336612593</v>
      </c>
      <c r="H127">
        <f t="shared" si="17"/>
        <v>0.21979167977814748</v>
      </c>
      <c r="I127" t="str">
        <f t="shared" si="18"/>
        <v/>
      </c>
      <c r="J127">
        <f t="shared" si="10"/>
        <v>313.86138573364303</v>
      </c>
      <c r="K127">
        <f t="shared" si="19"/>
        <v>313.86138573364303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12.745345244609373</v>
      </c>
      <c r="F128">
        <f t="shared" si="15"/>
        <v>1.9323315181681686</v>
      </c>
      <c r="G128">
        <f t="shared" si="16"/>
        <v>1.1850146308263529</v>
      </c>
      <c r="H128">
        <f t="shared" si="17"/>
        <v>0.19762712825731754</v>
      </c>
      <c r="I128" t="str">
        <f t="shared" si="18"/>
        <v/>
      </c>
      <c r="J128">
        <f t="shared" si="10"/>
        <v>313.73470438991086</v>
      </c>
      <c r="K128">
        <f t="shared" si="19"/>
        <v>313.73470438991086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11.833797622091275</v>
      </c>
      <c r="F129">
        <f t="shared" si="15"/>
        <v>1.7941310875405267</v>
      </c>
      <c r="G129">
        <f t="shared" si="16"/>
        <v>1.0655136658016551</v>
      </c>
      <c r="H129">
        <f t="shared" si="17"/>
        <v>0.17769772660483291</v>
      </c>
      <c r="I129" t="str">
        <f t="shared" si="18"/>
        <v/>
      </c>
      <c r="J129">
        <f t="shared" si="10"/>
        <v>313.61643336093567</v>
      </c>
      <c r="K129">
        <f t="shared" si="19"/>
        <v>313.61643336093567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10.987443923485896</v>
      </c>
      <c r="F130">
        <f t="shared" si="15"/>
        <v>1.6658147574650366</v>
      </c>
      <c r="G130">
        <f t="shared" si="16"/>
        <v>0.95806359050468637</v>
      </c>
      <c r="H130">
        <f t="shared" si="17"/>
        <v>0.15977807459415311</v>
      </c>
      <c r="I130" t="str">
        <f t="shared" si="18"/>
        <v/>
      </c>
      <c r="J130">
        <f t="shared" si="10"/>
        <v>313.5060366828709</v>
      </c>
      <c r="K130">
        <f t="shared" si="19"/>
        <v>313.5060366828709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10.201621476640797</v>
      </c>
      <c r="F131">
        <f t="shared" si="15"/>
        <v>1.5466756166587057</v>
      </c>
      <c r="G131">
        <f t="shared" si="16"/>
        <v>0.86144915162598723</v>
      </c>
      <c r="H131">
        <f t="shared" si="17"/>
        <v>0.1436655021354698</v>
      </c>
      <c r="I131" t="str">
        <f t="shared" si="18"/>
        <v/>
      </c>
      <c r="J131">
        <f t="shared" ref="J131:J150" si="20">$O$2+F131-H131</f>
        <v>313.40301011452323</v>
      </c>
      <c r="K131">
        <f t="shared" si="19"/>
        <v>313.40301011452323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9.4720010839099995</v>
      </c>
      <c r="F132">
        <f t="shared" ref="F132:F150" si="25">E132*$O$3</f>
        <v>1.4360573121629323</v>
      </c>
      <c r="G132">
        <f t="shared" ref="G132:G150" si="26">(G131*EXP(-1/$O$6)+C132)</f>
        <v>0.77457764619383385</v>
      </c>
      <c r="H132">
        <f t="shared" ref="H132:H150" si="27">G132*$O$4</f>
        <v>0.12917777709027398</v>
      </c>
      <c r="I132" t="str">
        <f t="shared" ref="I132:I150" si="28">IF(ISBLANK(D132),"",($O$2+((E131*EXP(-1/$O$5))*$O$3)-((G131*EXP(-1/$O$6))*$O$4)))</f>
        <v/>
      </c>
      <c r="J132">
        <f t="shared" si="20"/>
        <v>313.30687953507265</v>
      </c>
      <c r="K132">
        <f t="shared" ref="K132:K150" si="29">IF(I132="",J132,I132)</f>
        <v>313.30687953507265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8.7945631720434054</v>
      </c>
      <c r="F133">
        <f t="shared" si="25"/>
        <v>1.3333504334100399</v>
      </c>
      <c r="G133">
        <f t="shared" si="26"/>
        <v>0.69646656317524291</v>
      </c>
      <c r="H133">
        <f t="shared" si="27"/>
        <v>0.1161510442378126</v>
      </c>
      <c r="I133" t="str">
        <f t="shared" si="28"/>
        <v/>
      </c>
      <c r="J133">
        <f t="shared" si="20"/>
        <v>313.21719938917221</v>
      </c>
      <c r="K133">
        <f t="shared" si="29"/>
        <v>313.21719938917221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8.1655756478371053</v>
      </c>
      <c r="F134">
        <f t="shared" si="25"/>
        <v>1.2379891549015227</v>
      </c>
      <c r="G134">
        <f t="shared" si="26"/>
        <v>0.62623247134058091</v>
      </c>
      <c r="H134">
        <f t="shared" si="27"/>
        <v>0.10443797208328078</v>
      </c>
      <c r="I134" t="str">
        <f t="shared" si="28"/>
        <v/>
      </c>
      <c r="J134">
        <f t="shared" si="20"/>
        <v>313.13355118281822</v>
      </c>
      <c r="K134">
        <f t="shared" si="29"/>
        <v>313.13355118281822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7.5815733375485133</v>
      </c>
      <c r="F135">
        <f t="shared" si="25"/>
        <v>1.1494481190020862</v>
      </c>
      <c r="G135">
        <f t="shared" si="26"/>
        <v>0.56308102771425583</v>
      </c>
      <c r="H135">
        <f t="shared" si="27"/>
        <v>9.3906086548271428E-2</v>
      </c>
      <c r="I135" t="str">
        <f t="shared" si="28"/>
        <v/>
      </c>
      <c r="J135">
        <f t="shared" si="20"/>
        <v>313.05554203245384</v>
      </c>
      <c r="K135">
        <f t="shared" si="29"/>
        <v>313.05554203245384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7.0393388968053774</v>
      </c>
      <c r="F136">
        <f t="shared" si="25"/>
        <v>1.0672395416763831</v>
      </c>
      <c r="G136">
        <f t="shared" si="26"/>
        <v>0.50629799360772387</v>
      </c>
      <c r="H136">
        <f t="shared" si="27"/>
        <v>8.4436272697630765E-2</v>
      </c>
      <c r="I136" t="str">
        <f t="shared" si="28"/>
        <v/>
      </c>
      <c r="J136">
        <f t="shared" si="20"/>
        <v>312.98280326897873</v>
      </c>
      <c r="K136">
        <f t="shared" si="29"/>
        <v>312.98280326897873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6.5358850858388955</v>
      </c>
      <c r="F137">
        <f t="shared" si="25"/>
        <v>0.99091052522358247</v>
      </c>
      <c r="G137">
        <f t="shared" si="26"/>
        <v>0.45524115662673209</v>
      </c>
      <c r="H137">
        <f t="shared" si="27"/>
        <v>7.5921427557348278E-2</v>
      </c>
      <c r="I137" t="str">
        <f t="shared" si="28"/>
        <v/>
      </c>
      <c r="J137">
        <f t="shared" si="20"/>
        <v>312.91498909766619</v>
      </c>
      <c r="K137">
        <f t="shared" si="29"/>
        <v>312.91498909766619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6.0684383123928978</v>
      </c>
      <c r="F138">
        <f t="shared" si="25"/>
        <v>0.92004056320527228</v>
      </c>
      <c r="G138">
        <f t="shared" si="26"/>
        <v>0.40933306729122926</v>
      </c>
      <c r="H138">
        <f t="shared" si="27"/>
        <v>6.8265248786940097E-2</v>
      </c>
      <c r="I138" t="str">
        <f t="shared" si="28"/>
        <v/>
      </c>
      <c r="J138">
        <f t="shared" si="20"/>
        <v>312.85177531441832</v>
      </c>
      <c r="K138">
        <f t="shared" si="29"/>
        <v>312.85177531441832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5.6344233516448474</v>
      </c>
      <c r="F139">
        <f t="shared" si="25"/>
        <v>0.85423922382102224</v>
      </c>
      <c r="G139">
        <f t="shared" si="26"/>
        <v>0.36805450811959201</v>
      </c>
      <c r="H139">
        <f t="shared" si="27"/>
        <v>6.1381145506289689E-2</v>
      </c>
      <c r="I139" t="str">
        <f t="shared" si="28"/>
        <v/>
      </c>
      <c r="J139">
        <f t="shared" si="20"/>
        <v>312.79285807831474</v>
      </c>
      <c r="K139">
        <f t="shared" si="29"/>
        <v>312.79285807831474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5.2314491589587293</v>
      </c>
      <c r="F140">
        <f t="shared" si="25"/>
        <v>0.79314399896902388</v>
      </c>
      <c r="G140">
        <f t="shared" si="26"/>
        <v>0.33093862131293639</v>
      </c>
      <c r="H140">
        <f t="shared" si="27"/>
        <v>5.5191258958468777E-2</v>
      </c>
      <c r="I140" t="str">
        <f t="shared" si="28"/>
        <v/>
      </c>
      <c r="J140">
        <f t="shared" si="20"/>
        <v>312.73795274001054</v>
      </c>
      <c r="K140">
        <f t="shared" si="29"/>
        <v>312.73795274001054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4.857295697310442</v>
      </c>
      <c r="F141">
        <f t="shared" si="25"/>
        <v>0.73641830714200196</v>
      </c>
      <c r="G141">
        <f t="shared" si="26"/>
        <v>0.29756562862400981</v>
      </c>
      <c r="H141">
        <f t="shared" si="27"/>
        <v>4.9625581932299233E-2</v>
      </c>
      <c r="I141" t="str">
        <f t="shared" si="28"/>
        <v/>
      </c>
      <c r="J141">
        <f t="shared" si="20"/>
        <v>312.68679272520973</v>
      </c>
      <c r="K141">
        <f t="shared" si="29"/>
        <v>312.68679272520973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4.5099017068162741</v>
      </c>
      <c r="F142">
        <f t="shared" si="25"/>
        <v>0.68374963915609466</v>
      </c>
      <c r="G142">
        <f t="shared" si="26"/>
        <v>0.26755808369272638</v>
      </c>
      <c r="H142">
        <f t="shared" si="27"/>
        <v>4.4621166985382876E-2</v>
      </c>
      <c r="I142" t="str">
        <f t="shared" si="28"/>
        <v/>
      </c>
      <c r="J142">
        <f t="shared" si="20"/>
        <v>312.63912847217068</v>
      </c>
      <c r="K142">
        <f t="shared" si="29"/>
        <v>312.63912847217068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4.1873533489852122</v>
      </c>
      <c r="F143">
        <f t="shared" si="25"/>
        <v>0.63484783649728027</v>
      </c>
      <c r="G143">
        <f t="shared" si="26"/>
        <v>0.24057660315257184</v>
      </c>
      <c r="H143">
        <f t="shared" si="27"/>
        <v>4.0121414512653442E-2</v>
      </c>
      <c r="I143" t="str">
        <f t="shared" si="28"/>
        <v/>
      </c>
      <c r="J143">
        <f t="shared" si="20"/>
        <v>312.5947264219846</v>
      </c>
      <c r="K143">
        <f t="shared" si="29"/>
        <v>312.5947264219846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3.8878736631347994</v>
      </c>
      <c r="F144">
        <f t="shared" si="25"/>
        <v>0.58944349280054031</v>
      </c>
      <c r="G144">
        <f t="shared" si="26"/>
        <v>0.21631602822697088</v>
      </c>
      <c r="H144">
        <f t="shared" si="27"/>
        <v>3.607543260855274E-2</v>
      </c>
      <c r="I144" t="str">
        <f t="shared" si="28"/>
        <v/>
      </c>
      <c r="J144">
        <f t="shared" si="20"/>
        <v>312.55336806019199</v>
      </c>
      <c r="K144">
        <f t="shared" si="29"/>
        <v>312.55336806019199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3.609812776884568</v>
      </c>
      <c r="F145">
        <f t="shared" si="25"/>
        <v>0.54728646965529837</v>
      </c>
      <c r="G145">
        <f t="shared" si="26"/>
        <v>0.19450197340352396</v>
      </c>
      <c r="H145">
        <f t="shared" si="27"/>
        <v>3.2437461482914182E-2</v>
      </c>
      <c r="I145" t="str">
        <f t="shared" si="28"/>
        <v/>
      </c>
      <c r="J145">
        <f t="shared" si="20"/>
        <v>312.5148490081724</v>
      </c>
      <c r="K145">
        <f t="shared" si="29"/>
        <v>312.5148490081724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3.3516388167953894</v>
      </c>
      <c r="F146">
        <f t="shared" si="25"/>
        <v>0.50814451856051657</v>
      </c>
      <c r="G146">
        <f t="shared" si="26"/>
        <v>0.17488772315184484</v>
      </c>
      <c r="H146">
        <f t="shared" si="27"/>
        <v>2.9166355920735069E-2</v>
      </c>
      <c r="I146" t="str">
        <f t="shared" si="28"/>
        <v/>
      </c>
      <c r="J146">
        <f t="shared" si="20"/>
        <v>312.47897816263981</v>
      </c>
      <c r="K146">
        <f t="shared" si="29"/>
        <v>312.47897816263981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3.1119294690802781</v>
      </c>
      <c r="F147">
        <f t="shared" si="25"/>
        <v>0.47180200143762013</v>
      </c>
      <c r="G147">
        <f t="shared" si="26"/>
        <v>0.15725144158708149</v>
      </c>
      <c r="H147">
        <f t="shared" si="27"/>
        <v>2.6225119932491488E-2</v>
      </c>
      <c r="I147" t="str">
        <f t="shared" si="28"/>
        <v/>
      </c>
      <c r="J147">
        <f t="shared" si="20"/>
        <v>312.44557688150508</v>
      </c>
      <c r="K147">
        <f t="shared" si="29"/>
        <v>312.44557688150508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2.8893641438935083</v>
      </c>
      <c r="F148">
        <f t="shared" si="25"/>
        <v>0.43805870265239183</v>
      </c>
      <c r="G148">
        <f t="shared" si="26"/>
        <v>0.14139366352059718</v>
      </c>
      <c r="H148">
        <f t="shared" si="27"/>
        <v>2.3580488331921483E-2</v>
      </c>
      <c r="I148" t="str">
        <f t="shared" si="28"/>
        <v/>
      </c>
      <c r="J148">
        <f t="shared" si="20"/>
        <v>312.41447821432047</v>
      </c>
      <c r="K148">
        <f t="shared" si="29"/>
        <v>312.41447821432047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2.6827167000301007</v>
      </c>
      <c r="F149">
        <f t="shared" si="25"/>
        <v>0.40672872600110904</v>
      </c>
      <c r="G149">
        <f t="shared" si="26"/>
        <v>0.12713503852175972</v>
      </c>
      <c r="H149">
        <f t="shared" si="27"/>
        <v>2.1202550508948592E-2</v>
      </c>
      <c r="I149" t="str">
        <f t="shared" si="28"/>
        <v/>
      </c>
      <c r="J149">
        <f t="shared" si="20"/>
        <v>312.38552617549215</v>
      </c>
      <c r="K149">
        <f t="shared" si="29"/>
        <v>312.38552617549215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2.490848689955103</v>
      </c>
      <c r="F150">
        <f t="shared" si="25"/>
        <v>0.37763947058427871</v>
      </c>
      <c r="G150">
        <f t="shared" si="26"/>
        <v>0.11431430247632544</v>
      </c>
      <c r="H150">
        <f t="shared" si="27"/>
        <v>1.9064412142642179E-2</v>
      </c>
      <c r="I150" t="str">
        <f t="shared" si="28"/>
        <v/>
      </c>
      <c r="J150">
        <f t="shared" si="20"/>
        <v>312.3585750584416</v>
      </c>
      <c r="K150">
        <f t="shared" si="29"/>
        <v>312.3585750584416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2165.1093815586642</v>
      </c>
      <c r="S2">
        <f>SQRT(R2/11)</f>
        <v>14.029544739450465</v>
      </c>
    </row>
    <row r="3" spans="1:25">
      <c r="A3">
        <f>A2+1</f>
        <v>1</v>
      </c>
      <c r="B3" s="13">
        <f>Edwards!B3</f>
        <v>43176</v>
      </c>
      <c r="C3" s="22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0.1623435631039509</v>
      </c>
      <c r="Q3" t="s">
        <v>20</v>
      </c>
      <c r="R3">
        <f>RSQ(D2:D100,I2:I100)</f>
        <v>0.65673895396824611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0.1785779516365229</v>
      </c>
      <c r="Q4" t="s">
        <v>21</v>
      </c>
      <c r="R4">
        <f>1-((1-$R$3)*($Y$3-1))/(Y3-Y4-1)</f>
        <v>0.31347790793649222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53.4</v>
      </c>
      <c r="D5" s="21"/>
      <c r="E5">
        <f t="shared" si="4"/>
        <v>53.4</v>
      </c>
      <c r="F5">
        <f t="shared" si="5"/>
        <v>8.6691462697509785</v>
      </c>
      <c r="G5">
        <f t="shared" si="6"/>
        <v>53.4</v>
      </c>
      <c r="H5">
        <f t="shared" si="7"/>
        <v>9.5360626173903231</v>
      </c>
      <c r="I5" t="str">
        <f t="shared" si="8"/>
        <v/>
      </c>
      <c r="J5">
        <f t="shared" si="0"/>
        <v>311.13308365236065</v>
      </c>
      <c r="K5">
        <f t="shared" si="9"/>
        <v>311.13308365236065</v>
      </c>
      <c r="L5" t="str">
        <f t="shared" si="1"/>
        <v/>
      </c>
      <c r="M5" t="str">
        <f t="shared" si="2"/>
        <v/>
      </c>
      <c r="N5" s="1" t="s">
        <v>14</v>
      </c>
      <c r="O5" s="5">
        <v>28.927953688017372</v>
      </c>
      <c r="Q5" s="1" t="s">
        <v>22</v>
      </c>
      <c r="R5">
        <f>LARGE(M2:M150,1)</f>
        <v>8.5145482711198088</v>
      </c>
    </row>
    <row r="6" spans="1:25">
      <c r="A6">
        <f t="shared" si="3"/>
        <v>4</v>
      </c>
      <c r="B6" s="13">
        <f>Edwards!B6</f>
        <v>43179</v>
      </c>
      <c r="C6" s="22"/>
      <c r="D6" s="21"/>
      <c r="E6">
        <f t="shared" si="4"/>
        <v>51.585576414046912</v>
      </c>
      <c r="F6">
        <f t="shared" si="5"/>
        <v>8.3745862798275059</v>
      </c>
      <c r="G6">
        <f t="shared" si="6"/>
        <v>46.68965754546285</v>
      </c>
      <c r="H6">
        <f t="shared" si="7"/>
        <v>8.3377434070794809</v>
      </c>
      <c r="I6" t="str">
        <f t="shared" si="8"/>
        <v/>
      </c>
      <c r="J6">
        <f t="shared" si="0"/>
        <v>312.03684287274803</v>
      </c>
      <c r="K6">
        <f t="shared" si="9"/>
        <v>312.03684287274803</v>
      </c>
      <c r="L6" t="str">
        <f t="shared" si="1"/>
        <v/>
      </c>
      <c r="M6" t="str">
        <f t="shared" si="2"/>
        <v/>
      </c>
      <c r="N6" s="1" t="s">
        <v>15</v>
      </c>
      <c r="O6" s="5">
        <v>7.4466777851546144</v>
      </c>
      <c r="Q6" s="1" t="s">
        <v>46</v>
      </c>
      <c r="R6">
        <f>AVERAGE(M2:M150)</f>
        <v>2.8862436608948383</v>
      </c>
      <c r="S6">
        <f>_xlfn.STDEV.P(M2:M150)</f>
        <v>2.7500788304676735</v>
      </c>
    </row>
    <row r="7" spans="1:25">
      <c r="A7">
        <f t="shared" si="3"/>
        <v>5</v>
      </c>
      <c r="B7" s="13">
        <f>Edwards!B7</f>
        <v>43180</v>
      </c>
      <c r="C7" s="22">
        <v>53.4</v>
      </c>
      <c r="D7" s="21"/>
      <c r="E7">
        <f t="shared" si="4"/>
        <v>103.23280325785529</v>
      </c>
      <c r="F7">
        <f t="shared" si="5"/>
        <v>16.759181110089379</v>
      </c>
      <c r="G7">
        <f t="shared" si="6"/>
        <v>94.222549095741499</v>
      </c>
      <c r="H7">
        <f t="shared" si="7"/>
        <v>16.82606981548923</v>
      </c>
      <c r="I7" t="str">
        <f t="shared" si="8"/>
        <v/>
      </c>
      <c r="J7">
        <f t="shared" si="0"/>
        <v>311.93311129460017</v>
      </c>
      <c r="K7">
        <f t="shared" si="9"/>
        <v>311.93311129460017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21"/>
      <c r="E8">
        <f t="shared" si="4"/>
        <v>99.725162189033057</v>
      </c>
      <c r="F8">
        <f t="shared" si="5"/>
        <v>16.189738160887025</v>
      </c>
      <c r="G8">
        <f t="shared" si="6"/>
        <v>82.382369856568005</v>
      </c>
      <c r="H8">
        <f t="shared" si="7"/>
        <v>14.711674859948344</v>
      </c>
      <c r="I8" t="str">
        <f t="shared" si="8"/>
        <v/>
      </c>
      <c r="J8">
        <f t="shared" si="0"/>
        <v>313.47806330093869</v>
      </c>
      <c r="K8">
        <f t="shared" si="9"/>
        <v>313.47806330093869</v>
      </c>
      <c r="L8" t="str">
        <f t="shared" si="1"/>
        <v/>
      </c>
      <c r="M8" t="str">
        <f t="shared" si="2"/>
        <v/>
      </c>
      <c r="O8">
        <f>1.1*O3</f>
        <v>0.178577919414346</v>
      </c>
    </row>
    <row r="9" spans="1:25">
      <c r="A9">
        <f t="shared" si="3"/>
        <v>7</v>
      </c>
      <c r="B9" s="13">
        <f>Edwards!B9</f>
        <v>43182</v>
      </c>
      <c r="C9" s="22">
        <f>10+53.4</f>
        <v>63.4</v>
      </c>
      <c r="D9" s="21">
        <v>343</v>
      </c>
      <c r="E9">
        <f t="shared" si="4"/>
        <v>159.7367036424267</v>
      </c>
      <c r="F9">
        <f t="shared" si="5"/>
        <v>25.932225627791404</v>
      </c>
      <c r="G9">
        <f t="shared" si="6"/>
        <v>135.43004937053973</v>
      </c>
      <c r="H9">
        <f t="shared" si="7"/>
        <v>24.184820806624153</v>
      </c>
      <c r="I9">
        <f t="shared" si="8"/>
        <v>314.77666505413231</v>
      </c>
      <c r="J9">
        <f t="shared" si="0"/>
        <v>313.74740482116727</v>
      </c>
      <c r="K9">
        <f t="shared" si="9"/>
        <v>314.77666505413231</v>
      </c>
      <c r="L9">
        <f t="shared" si="1"/>
        <v>-28.223334945867691</v>
      </c>
      <c r="M9">
        <f t="shared" si="2"/>
        <v>8.2283775352383941</v>
      </c>
    </row>
    <row r="10" spans="1:25">
      <c r="A10">
        <f t="shared" si="3"/>
        <v>8</v>
      </c>
      <c r="B10" s="13">
        <f>Edwards!B10</f>
        <v>43183</v>
      </c>
      <c r="C10" s="22"/>
      <c r="D10" s="21"/>
      <c r="E10">
        <f t="shared" si="4"/>
        <v>154.30917475420165</v>
      </c>
      <c r="F10">
        <f t="shared" si="5"/>
        <v>25.051101249227322</v>
      </c>
      <c r="G10">
        <f t="shared" si="6"/>
        <v>118.41165967182822</v>
      </c>
      <c r="H10">
        <f t="shared" si="7"/>
        <v>21.14571163407615</v>
      </c>
      <c r="I10" t="str">
        <f t="shared" si="8"/>
        <v/>
      </c>
      <c r="J10">
        <f t="shared" si="0"/>
        <v>315.90538961515119</v>
      </c>
      <c r="K10">
        <f t="shared" si="9"/>
        <v>315.90538961515119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21"/>
      <c r="E11">
        <f t="shared" si="4"/>
        <v>149.06606227849042</v>
      </c>
      <c r="F11">
        <f t="shared" si="5"/>
        <v>24.199915688165586</v>
      </c>
      <c r="G11">
        <f t="shared" si="6"/>
        <v>103.53183219976692</v>
      </c>
      <c r="H11">
        <f t="shared" si="7"/>
        <v>18.488502523410581</v>
      </c>
      <c r="I11" t="str">
        <f t="shared" si="8"/>
        <v/>
      </c>
      <c r="J11">
        <f t="shared" si="0"/>
        <v>317.71141316475496</v>
      </c>
      <c r="K11">
        <f t="shared" si="9"/>
        <v>317.71141316475496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53.4</v>
      </c>
      <c r="D12" s="21"/>
      <c r="E12">
        <f t="shared" si="4"/>
        <v>197.4011001200027</v>
      </c>
      <c r="F12">
        <f t="shared" si="5"/>
        <v>32.04679795412099</v>
      </c>
      <c r="G12">
        <f t="shared" si="6"/>
        <v>143.92183128204948</v>
      </c>
      <c r="H12">
        <f t="shared" si="7"/>
        <v>25.701265826125642</v>
      </c>
      <c r="I12" t="str">
        <f t="shared" si="8"/>
        <v/>
      </c>
      <c r="J12">
        <f t="shared" si="0"/>
        <v>318.34553212799534</v>
      </c>
      <c r="K12">
        <f t="shared" si="9"/>
        <v>318.34553212799534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21"/>
      <c r="E13">
        <f t="shared" si="4"/>
        <v>190.69381150669147</v>
      </c>
      <c r="F13">
        <f t="shared" si="5"/>
        <v>30.957912821869485</v>
      </c>
      <c r="G13">
        <f t="shared" si="6"/>
        <v>125.83634861188713</v>
      </c>
      <c r="H13">
        <f t="shared" si="7"/>
        <v>22.471597376530216</v>
      </c>
      <c r="I13" t="str">
        <f t="shared" si="8"/>
        <v/>
      </c>
      <c r="J13">
        <f t="shared" si="0"/>
        <v>320.4863154453393</v>
      </c>
      <c r="K13">
        <f t="shared" si="9"/>
        <v>320.4863154453393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53.4</v>
      </c>
      <c r="D14" s="21"/>
      <c r="E14">
        <f t="shared" si="4"/>
        <v>237.61442294315154</v>
      </c>
      <c r="F14">
        <f t="shared" si="5"/>
        <v>38.575172065480402</v>
      </c>
      <c r="G14">
        <f t="shared" si="6"/>
        <v>163.42352103858596</v>
      </c>
      <c r="H14">
        <f t="shared" si="7"/>
        <v>29.183837636298886</v>
      </c>
      <c r="I14" t="str">
        <f t="shared" si="8"/>
        <v/>
      </c>
      <c r="J14">
        <f t="shared" si="0"/>
        <v>321.39133442918148</v>
      </c>
      <c r="K14">
        <f t="shared" si="9"/>
        <v>321.39133442918148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21"/>
      <c r="E15">
        <f t="shared" si="4"/>
        <v>229.54076726242707</v>
      </c>
      <c r="F15">
        <f t="shared" si="5"/>
        <v>37.264466034997135</v>
      </c>
      <c r="G15">
        <f t="shared" si="6"/>
        <v>142.88742007800229</v>
      </c>
      <c r="H15">
        <f t="shared" si="7"/>
        <v>25.516542792157026</v>
      </c>
      <c r="I15" t="str">
        <f t="shared" si="8"/>
        <v/>
      </c>
      <c r="J15">
        <f t="shared" si="0"/>
        <v>323.7479232428401</v>
      </c>
      <c r="K15">
        <f t="shared" si="9"/>
        <v>323.7479232428401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11+53.4</f>
        <v>64.400000000000006</v>
      </c>
      <c r="D16" s="21">
        <v>356</v>
      </c>
      <c r="E16">
        <f t="shared" si="4"/>
        <v>286.1414380103912</v>
      </c>
      <c r="F16">
        <f t="shared" si="5"/>
        <v>46.453220598295196</v>
      </c>
      <c r="G16">
        <f t="shared" si="6"/>
        <v>189.33192342690302</v>
      </c>
      <c r="H16">
        <f t="shared" si="7"/>
        <v>33.810507064979348</v>
      </c>
      <c r="I16">
        <f t="shared" si="8"/>
        <v>325.68820815481348</v>
      </c>
      <c r="J16">
        <f t="shared" si="0"/>
        <v>324.64271353331588</v>
      </c>
      <c r="K16">
        <f t="shared" si="9"/>
        <v>325.68820815481348</v>
      </c>
      <c r="L16">
        <f t="shared" si="1"/>
        <v>-30.311791845186519</v>
      </c>
      <c r="M16">
        <f t="shared" si="2"/>
        <v>8.5145482711198088</v>
      </c>
    </row>
    <row r="17" spans="1:13">
      <c r="A17">
        <f t="shared" si="3"/>
        <v>15</v>
      </c>
      <c r="B17" s="13">
        <f>Edwards!B17</f>
        <v>43190</v>
      </c>
      <c r="C17" s="22"/>
      <c r="D17" s="21"/>
      <c r="E17">
        <f t="shared" si="4"/>
        <v>276.41893287847012</v>
      </c>
      <c r="F17">
        <f t="shared" si="5"/>
        <v>44.874834472882682</v>
      </c>
      <c r="G17">
        <f t="shared" si="6"/>
        <v>165.54012485441757</v>
      </c>
      <c r="H17">
        <f t="shared" si="7"/>
        <v>29.561816410156144</v>
      </c>
      <c r="I17" t="str">
        <f t="shared" si="8"/>
        <v/>
      </c>
      <c r="J17">
        <f t="shared" si="0"/>
        <v>327.31301806272654</v>
      </c>
      <c r="K17">
        <f t="shared" si="9"/>
        <v>327.31301806272654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21"/>
      <c r="E18">
        <f t="shared" si="4"/>
        <v>267.02677873205289</v>
      </c>
      <c r="F18">
        <f t="shared" si="5"/>
        <v>43.350078703531764</v>
      </c>
      <c r="G18">
        <f t="shared" si="6"/>
        <v>144.7380475559161</v>
      </c>
      <c r="H18">
        <f t="shared" si="7"/>
        <v>25.847024056405136</v>
      </c>
      <c r="I18" t="str">
        <f t="shared" si="8"/>
        <v/>
      </c>
      <c r="J18">
        <f t="shared" si="0"/>
        <v>329.50305464712665</v>
      </c>
      <c r="K18">
        <f t="shared" si="9"/>
        <v>329.50305464712665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53.4</v>
      </c>
      <c r="D19" s="21"/>
      <c r="E19">
        <f t="shared" si="4"/>
        <v>311.35375091533916</v>
      </c>
      <c r="F19">
        <f t="shared" si="5"/>
        <v>50.546277309376173</v>
      </c>
      <c r="G19">
        <f t="shared" si="6"/>
        <v>179.9499976439071</v>
      </c>
      <c r="H19">
        <f t="shared" si="7"/>
        <v>32.135101976246048</v>
      </c>
      <c r="I19" t="str">
        <f t="shared" si="8"/>
        <v/>
      </c>
      <c r="J19">
        <f t="shared" si="0"/>
        <v>330.41117533313013</v>
      </c>
      <c r="K19">
        <f t="shared" si="9"/>
        <v>330.41117533313013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21"/>
      <c r="E20">
        <f t="shared" si="4"/>
        <v>300.77458257759099</v>
      </c>
      <c r="F20">
        <f t="shared" si="5"/>
        <v>48.828817426749637</v>
      </c>
      <c r="G20">
        <f t="shared" si="6"/>
        <v>157.33714916293764</v>
      </c>
      <c r="H20">
        <f t="shared" si="7"/>
        <v>28.096945813847466</v>
      </c>
      <c r="I20" t="str">
        <f t="shared" si="8"/>
        <v/>
      </c>
      <c r="J20">
        <f t="shared" si="0"/>
        <v>332.73187161290218</v>
      </c>
      <c r="K20">
        <f t="shared" si="9"/>
        <v>332.73187161290218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53.4</v>
      </c>
      <c r="D21" s="21"/>
      <c r="E21">
        <f t="shared" si="4"/>
        <v>343.95487290186111</v>
      </c>
      <c r="F21">
        <f t="shared" si="5"/>
        <v>55.838859613854702</v>
      </c>
      <c r="G21">
        <f t="shared" si="6"/>
        <v>190.96587291380087</v>
      </c>
      <c r="H21">
        <f t="shared" si="7"/>
        <v>34.10229441742711</v>
      </c>
      <c r="I21" t="str">
        <f t="shared" si="8"/>
        <v/>
      </c>
      <c r="J21">
        <f t="shared" si="0"/>
        <v>333.73656519642759</v>
      </c>
      <c r="K21">
        <f t="shared" si="9"/>
        <v>333.73656519642759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>
        <f>10+53.4</f>
        <v>63.4</v>
      </c>
      <c r="D22" s="21">
        <v>341</v>
      </c>
      <c r="E22">
        <f t="shared" si="4"/>
        <v>395.66798462664326</v>
      </c>
      <c r="F22">
        <f t="shared" si="5"/>
        <v>64.234150430448537</v>
      </c>
      <c r="G22">
        <f t="shared" si="6"/>
        <v>230.36874923624987</v>
      </c>
      <c r="H22">
        <f t="shared" si="7"/>
        <v>41.138779359677301</v>
      </c>
      <c r="I22">
        <f t="shared" si="8"/>
        <v>336.12463130373635</v>
      </c>
      <c r="J22">
        <f t="shared" si="0"/>
        <v>335.09537107077125</v>
      </c>
      <c r="K22">
        <f t="shared" si="9"/>
        <v>336.12463130373635</v>
      </c>
      <c r="L22">
        <f t="shared" si="1"/>
        <v>-4.8753686962636493</v>
      </c>
      <c r="M22">
        <f t="shared" si="2"/>
        <v>1.4297268903998972</v>
      </c>
    </row>
    <row r="23" spans="1:13">
      <c r="A23">
        <f t="shared" si="3"/>
        <v>21</v>
      </c>
      <c r="B23" s="13">
        <f>Edwards!B23</f>
        <v>43196</v>
      </c>
      <c r="C23" s="22"/>
      <c r="D23" s="21"/>
      <c r="E23">
        <f t="shared" si="4"/>
        <v>382.22398980430046</v>
      </c>
      <c r="F23">
        <f t="shared" si="5"/>
        <v>62.05160440863834</v>
      </c>
      <c r="G23">
        <f t="shared" si="6"/>
        <v>201.42018747223059</v>
      </c>
      <c r="H23">
        <f t="shared" si="7"/>
        <v>35.969204497035371</v>
      </c>
      <c r="I23" t="str">
        <f t="shared" si="8"/>
        <v/>
      </c>
      <c r="J23">
        <f t="shared" si="0"/>
        <v>338.08239991160298</v>
      </c>
      <c r="K23">
        <f t="shared" si="9"/>
        <v>338.08239991160298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22"/>
      <c r="D24" s="21"/>
      <c r="E24">
        <f t="shared" si="4"/>
        <v>369.23679463167844</v>
      </c>
      <c r="F24">
        <f t="shared" si="5"/>
        <v>59.943216869588447</v>
      </c>
      <c r="G24">
        <f t="shared" si="6"/>
        <v>176.10935535246017</v>
      </c>
      <c r="H24">
        <f t="shared" si="7"/>
        <v>31.449247942870858</v>
      </c>
      <c r="I24" t="str">
        <f t="shared" si="8"/>
        <v/>
      </c>
      <c r="J24">
        <f t="shared" si="0"/>
        <v>340.49396892671763</v>
      </c>
      <c r="K24">
        <f t="shared" si="9"/>
        <v>340.49396892671763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21"/>
      <c r="E25">
        <f t="shared" si="4"/>
        <v>356.69087798408606</v>
      </c>
      <c r="F25">
        <f t="shared" si="5"/>
        <v>57.906468058613129</v>
      </c>
      <c r="G25">
        <f t="shared" si="6"/>
        <v>153.97912906289497</v>
      </c>
      <c r="H25">
        <f t="shared" si="7"/>
        <v>27.497277462827576</v>
      </c>
      <c r="I25" t="str">
        <f t="shared" si="8"/>
        <v/>
      </c>
      <c r="J25">
        <f t="shared" si="0"/>
        <v>342.40919059578556</v>
      </c>
      <c r="K25">
        <f t="shared" si="9"/>
        <v>342.40919059578556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53.4</v>
      </c>
      <c r="D26" s="21"/>
      <c r="E26">
        <f t="shared" si="4"/>
        <v>397.97124611313774</v>
      </c>
      <c r="F26">
        <f t="shared" si="5"/>
        <v>64.608070106926149</v>
      </c>
      <c r="G26">
        <f t="shared" si="6"/>
        <v>188.02982781077139</v>
      </c>
      <c r="H26">
        <f t="shared" si="7"/>
        <v>33.577981497015664</v>
      </c>
      <c r="I26" t="str">
        <f t="shared" si="8"/>
        <v/>
      </c>
      <c r="J26">
        <f t="shared" si="0"/>
        <v>343.03008860991048</v>
      </c>
      <c r="K26">
        <f t="shared" si="9"/>
        <v>343.03008860991048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21"/>
      <c r="E27">
        <f t="shared" si="4"/>
        <v>384.44899114162428</v>
      </c>
      <c r="F27">
        <f t="shared" si="5"/>
        <v>62.412819053650544</v>
      </c>
      <c r="G27">
        <f t="shared" si="6"/>
        <v>164.40165297410607</v>
      </c>
      <c r="H27">
        <f t="shared" si="7"/>
        <v>29.358510433774335</v>
      </c>
      <c r="I27" t="str">
        <f t="shared" si="8"/>
        <v/>
      </c>
      <c r="J27">
        <f t="shared" si="0"/>
        <v>345.05430861987622</v>
      </c>
      <c r="K27">
        <f t="shared" si="9"/>
        <v>345.05430861987622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53.4</v>
      </c>
      <c r="D28" s="21"/>
      <c r="E28">
        <f t="shared" si="4"/>
        <v>424.78619494081465</v>
      </c>
      <c r="F28">
        <f t="shared" si="5"/>
        <v>68.961304444061327</v>
      </c>
      <c r="G28">
        <f t="shared" si="6"/>
        <v>197.14263815110556</v>
      </c>
      <c r="H28">
        <f t="shared" si="7"/>
        <v>35.205328501244665</v>
      </c>
      <c r="I28" t="str">
        <f t="shared" si="8"/>
        <v/>
      </c>
      <c r="J28">
        <f t="shared" si="0"/>
        <v>345.75597594281669</v>
      </c>
      <c r="K28">
        <f t="shared" si="9"/>
        <v>345.75597594281669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21"/>
      <c r="E29">
        <f t="shared" si="4"/>
        <v>410.35282244853227</v>
      </c>
      <c r="F29">
        <f t="shared" si="5"/>
        <v>66.618139326057658</v>
      </c>
      <c r="G29">
        <f t="shared" si="6"/>
        <v>172.36933076562207</v>
      </c>
      <c r="H29">
        <f t="shared" si="7"/>
        <v>30.781362013083076</v>
      </c>
      <c r="I29" t="str">
        <f t="shared" si="8"/>
        <v/>
      </c>
      <c r="J29">
        <f t="shared" si="0"/>
        <v>347.83677731297456</v>
      </c>
      <c r="K29">
        <f t="shared" si="9"/>
        <v>347.83677731297456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11+53.4</f>
        <v>64.400000000000006</v>
      </c>
      <c r="D30" s="21">
        <v>360</v>
      </c>
      <c r="E30">
        <f t="shared" si="4"/>
        <v>460.80986665053535</v>
      </c>
      <c r="F30">
        <f t="shared" si="5"/>
        <v>74.809515665504392</v>
      </c>
      <c r="G30">
        <f t="shared" si="6"/>
        <v>215.10908286118931</v>
      </c>
      <c r="H30">
        <f t="shared" si="7"/>
        <v>38.413739395762263</v>
      </c>
      <c r="I30">
        <f t="shared" si="8"/>
        <v>349.44127089123975</v>
      </c>
      <c r="J30">
        <f t="shared" si="0"/>
        <v>348.3957762697421</v>
      </c>
      <c r="K30">
        <f t="shared" si="9"/>
        <v>349.44127089123975</v>
      </c>
      <c r="L30">
        <f t="shared" si="1"/>
        <v>-10.558729108760247</v>
      </c>
      <c r="M30">
        <f t="shared" si="2"/>
        <v>2.9329803079889576</v>
      </c>
    </row>
    <row r="31" spans="1:13">
      <c r="A31">
        <f t="shared" si="3"/>
        <v>29</v>
      </c>
      <c r="B31" s="13">
        <f>Edwards!B31</f>
        <v>43204</v>
      </c>
      <c r="C31" s="22"/>
      <c r="D31" s="21"/>
      <c r="E31">
        <f t="shared" si="4"/>
        <v>445.15248292973706</v>
      </c>
      <c r="F31">
        <f t="shared" si="5"/>
        <v>72.26764020338419</v>
      </c>
      <c r="G31">
        <f t="shared" si="6"/>
        <v>188.07807890838055</v>
      </c>
      <c r="H31">
        <f t="shared" si="7"/>
        <v>33.586598079190921</v>
      </c>
      <c r="I31" t="str">
        <f t="shared" si="8"/>
        <v/>
      </c>
      <c r="J31">
        <f t="shared" si="0"/>
        <v>350.68104212419325</v>
      </c>
      <c r="K31">
        <f t="shared" si="9"/>
        <v>350.68104212419325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21"/>
      <c r="E32">
        <f t="shared" si="4"/>
        <v>430.02710531975026</v>
      </c>
      <c r="F32">
        <f t="shared" si="5"/>
        <v>69.812132508886222</v>
      </c>
      <c r="G32">
        <f t="shared" si="6"/>
        <v>164.44384074982824</v>
      </c>
      <c r="H32">
        <f t="shared" si="7"/>
        <v>29.366044240346902</v>
      </c>
      <c r="I32" t="str">
        <f t="shared" si="8"/>
        <v/>
      </c>
      <c r="J32">
        <f t="shared" si="0"/>
        <v>352.44608826853931</v>
      </c>
      <c r="K32">
        <f t="shared" si="9"/>
        <v>352.44608826853931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53.4</v>
      </c>
      <c r="D33" s="21"/>
      <c r="E33">
        <f t="shared" si="4"/>
        <v>468.81565733302205</v>
      </c>
      <c r="F33">
        <f t="shared" si="5"/>
        <v>76.109204250363689</v>
      </c>
      <c r="G33">
        <f t="shared" si="6"/>
        <v>197.17952453314814</v>
      </c>
      <c r="H33">
        <f t="shared" si="7"/>
        <v>35.211915595793108</v>
      </c>
      <c r="I33" t="str">
        <f t="shared" si="8"/>
        <v/>
      </c>
      <c r="J33">
        <f t="shared" si="0"/>
        <v>352.89728865457056</v>
      </c>
      <c r="K33">
        <f t="shared" si="9"/>
        <v>352.89728865457056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21"/>
      <c r="E34">
        <f t="shared" si="4"/>
        <v>452.88625309839404</v>
      </c>
      <c r="F34">
        <f t="shared" si="5"/>
        <v>73.523168008791018</v>
      </c>
      <c r="G34">
        <f t="shared" si="6"/>
        <v>172.4015819368891</v>
      </c>
      <c r="H34">
        <f t="shared" si="7"/>
        <v>30.787121361185822</v>
      </c>
      <c r="I34" t="str">
        <f t="shared" si="8"/>
        <v/>
      </c>
      <c r="J34">
        <f t="shared" si="0"/>
        <v>354.73604664760518</v>
      </c>
      <c r="K34">
        <f t="shared" si="9"/>
        <v>354.73604664760518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53.4</v>
      </c>
      <c r="D35" s="21"/>
      <c r="E35">
        <f t="shared" si="4"/>
        <v>490.89809767937442</v>
      </c>
      <c r="F35">
        <f t="shared" si="5"/>
        <v>79.694146298220971</v>
      </c>
      <c r="G35">
        <f t="shared" si="6"/>
        <v>204.13728129081287</v>
      </c>
      <c r="H35">
        <f t="shared" si="7"/>
        <v>36.454417545562052</v>
      </c>
      <c r="I35" t="str">
        <f t="shared" si="8"/>
        <v/>
      </c>
      <c r="J35">
        <f t="shared" si="0"/>
        <v>355.23972875265895</v>
      </c>
      <c r="K35">
        <f t="shared" si="9"/>
        <v>355.23972875265895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21"/>
      <c r="E36">
        <f t="shared" si="4"/>
        <v>474.21837695411301</v>
      </c>
      <c r="F36">
        <f t="shared" si="5"/>
        <v>76.986301004103225</v>
      </c>
      <c r="G36">
        <f t="shared" si="6"/>
        <v>178.48501415224482</v>
      </c>
      <c r="H36">
        <f t="shared" si="7"/>
        <v>31.87348822512368</v>
      </c>
      <c r="I36" t="str">
        <f t="shared" si="8"/>
        <v/>
      </c>
      <c r="J36">
        <f t="shared" si="0"/>
        <v>357.11281277897956</v>
      </c>
      <c r="K36">
        <f t="shared" si="9"/>
        <v>357.11281277897956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11+53.4</f>
        <v>64.400000000000006</v>
      </c>
      <c r="D37" s="21">
        <v>358</v>
      </c>
      <c r="E37">
        <f t="shared" si="4"/>
        <v>522.50539927550005</v>
      </c>
      <c r="F37">
        <f t="shared" si="5"/>
        <v>84.825388259437204</v>
      </c>
      <c r="G37">
        <f t="shared" si="6"/>
        <v>220.45625819785397</v>
      </c>
      <c r="H37">
        <f t="shared" si="7"/>
        <v>39.368627014425172</v>
      </c>
      <c r="I37">
        <f t="shared" si="8"/>
        <v>358.5022558665097</v>
      </c>
      <c r="J37">
        <f t="shared" si="0"/>
        <v>357.45676124501205</v>
      </c>
      <c r="K37">
        <f t="shared" si="9"/>
        <v>358.5022558665097</v>
      </c>
      <c r="L37">
        <f t="shared" si="1"/>
        <v>0.50225586650969944</v>
      </c>
      <c r="M37">
        <f t="shared" si="2"/>
        <v>0.14029493477924565</v>
      </c>
    </row>
    <row r="38" spans="1:13">
      <c r="A38">
        <f t="shared" si="3"/>
        <v>36</v>
      </c>
      <c r="B38" s="13">
        <f>Edwards!B38</f>
        <v>43211</v>
      </c>
      <c r="C38" s="22"/>
      <c r="D38" s="21"/>
      <c r="E38">
        <f t="shared" si="4"/>
        <v>504.75172661195506</v>
      </c>
      <c r="F38">
        <f t="shared" si="5"/>
        <v>81.943193781056095</v>
      </c>
      <c r="G38">
        <f t="shared" si="6"/>
        <v>192.75331833355693</v>
      </c>
      <c r="H38">
        <f t="shared" si="7"/>
        <v>34.421492759149231</v>
      </c>
      <c r="I38" t="str">
        <f t="shared" si="8"/>
        <v/>
      </c>
      <c r="J38">
        <f t="shared" si="0"/>
        <v>359.52170102190689</v>
      </c>
      <c r="K38">
        <f t="shared" si="9"/>
        <v>359.52170102190689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21"/>
      <c r="E39">
        <f t="shared" si="4"/>
        <v>487.60128770155666</v>
      </c>
      <c r="F39">
        <f t="shared" si="5"/>
        <v>79.158930419545385</v>
      </c>
      <c r="G39">
        <f t="shared" si="6"/>
        <v>168.53158096901421</v>
      </c>
      <c r="H39">
        <f t="shared" si="7"/>
        <v>30.096024515511363</v>
      </c>
      <c r="I39" t="str">
        <f t="shared" si="8"/>
        <v/>
      </c>
      <c r="J39">
        <f t="shared" si="0"/>
        <v>361.06290590403404</v>
      </c>
      <c r="K39">
        <f t="shared" si="9"/>
        <v>361.06290590403404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/>
      <c r="D40" s="21"/>
      <c r="E40">
        <f t="shared" si="4"/>
        <v>471.03358588607347</v>
      </c>
      <c r="F40">
        <f t="shared" si="5"/>
        <v>76.469270674376048</v>
      </c>
      <c r="G40">
        <f t="shared" si="6"/>
        <v>147.35359177975127</v>
      </c>
      <c r="H40">
        <f t="shared" si="7"/>
        <v>26.314102586312362</v>
      </c>
      <c r="I40" t="str">
        <f t="shared" si="8"/>
        <v/>
      </c>
      <c r="J40">
        <f t="shared" si="0"/>
        <v>362.1551680880637</v>
      </c>
      <c r="K40">
        <f t="shared" si="9"/>
        <v>362.1551680880637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>
        <v>53.4</v>
      </c>
      <c r="D41" s="21"/>
      <c r="E41">
        <f t="shared" si="4"/>
        <v>508.42882094210808</v>
      </c>
      <c r="F41">
        <f t="shared" si="5"/>
        <v>82.540146376482468</v>
      </c>
      <c r="G41">
        <f t="shared" si="6"/>
        <v>182.23686775824939</v>
      </c>
      <c r="H41">
        <f t="shared" si="7"/>
        <v>32.54348655692408</v>
      </c>
      <c r="I41" t="str">
        <f t="shared" si="8"/>
        <v/>
      </c>
      <c r="J41">
        <f t="shared" si="0"/>
        <v>361.99665981955843</v>
      </c>
      <c r="K41">
        <f t="shared" si="9"/>
        <v>361.99665981955843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53.4</v>
      </c>
      <c r="D42" s="21"/>
      <c r="E42">
        <f t="shared" si="4"/>
        <v>544.55344183170212</v>
      </c>
      <c r="F42">
        <f t="shared" si="5"/>
        <v>88.404746047478582</v>
      </c>
      <c r="G42">
        <f t="shared" si="6"/>
        <v>212.73664696236827</v>
      </c>
      <c r="H42">
        <f t="shared" si="7"/>
        <v>37.990074652561844</v>
      </c>
      <c r="I42" t="str">
        <f t="shared" si="8"/>
        <v/>
      </c>
      <c r="J42">
        <f t="shared" si="0"/>
        <v>362.4146713949167</v>
      </c>
      <c r="K42">
        <f t="shared" si="9"/>
        <v>362.4146713949167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21"/>
      <c r="E43">
        <f t="shared" si="4"/>
        <v>526.05062144459771</v>
      </c>
      <c r="F43">
        <f t="shared" si="5"/>
        <v>85.400932258363639</v>
      </c>
      <c r="G43">
        <f t="shared" si="6"/>
        <v>186.00376767870796</v>
      </c>
      <c r="H43">
        <f t="shared" si="7"/>
        <v>33.216171828739348</v>
      </c>
      <c r="I43" t="str">
        <f t="shared" si="8"/>
        <v/>
      </c>
      <c r="J43">
        <f t="shared" si="0"/>
        <v>364.1847604296243</v>
      </c>
      <c r="K43">
        <f t="shared" si="9"/>
        <v>364.1847604296243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11+53.4</f>
        <v>64.400000000000006</v>
      </c>
      <c r="D44" s="21">
        <v>354</v>
      </c>
      <c r="E44">
        <f t="shared" si="4"/>
        <v>572.57648932934762</v>
      </c>
      <c r="F44">
        <f t="shared" si="5"/>
        <v>92.95410742727762</v>
      </c>
      <c r="G44">
        <f t="shared" si="6"/>
        <v>227.03019129372109</v>
      </c>
      <c r="H44">
        <f t="shared" si="7"/>
        <v>40.542586520880668</v>
      </c>
      <c r="I44">
        <f t="shared" si="8"/>
        <v>365.45701552789461</v>
      </c>
      <c r="J44">
        <f t="shared" si="0"/>
        <v>364.41152090639696</v>
      </c>
      <c r="K44">
        <f t="shared" si="9"/>
        <v>365.45701552789461</v>
      </c>
      <c r="L44">
        <f t="shared" si="1"/>
        <v>11.457015527894612</v>
      </c>
      <c r="M44">
        <f t="shared" si="2"/>
        <v>3.2364450643770089</v>
      </c>
    </row>
    <row r="45" spans="1:13">
      <c r="A45">
        <f t="shared" si="3"/>
        <v>43</v>
      </c>
      <c r="B45" s="13">
        <f>Edwards!B45</f>
        <v>43218</v>
      </c>
      <c r="C45" s="22"/>
      <c r="D45" s="21"/>
      <c r="E45">
        <f t="shared" si="4"/>
        <v>553.12150268138157</v>
      </c>
      <c r="F45">
        <f t="shared" si="5"/>
        <v>89.795715574707017</v>
      </c>
      <c r="G45">
        <f t="shared" si="6"/>
        <v>198.50115887611909</v>
      </c>
      <c r="H45">
        <f t="shared" si="7"/>
        <v>35.447930349573348</v>
      </c>
      <c r="I45" t="str">
        <f t="shared" si="8"/>
        <v/>
      </c>
      <c r="J45">
        <f t="shared" si="0"/>
        <v>366.34778522513363</v>
      </c>
      <c r="K45">
        <f t="shared" si="9"/>
        <v>366.34778522513363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21"/>
      <c r="E46">
        <f t="shared" si="4"/>
        <v>534.3275569817016</v>
      </c>
      <c r="F46">
        <f t="shared" si="5"/>
        <v>86.744639465038802</v>
      </c>
      <c r="G46">
        <f t="shared" si="6"/>
        <v>173.55713727160139</v>
      </c>
      <c r="H46">
        <f t="shared" si="7"/>
        <v>30.9934780658614</v>
      </c>
      <c r="I46" t="str">
        <f t="shared" si="8"/>
        <v/>
      </c>
      <c r="J46">
        <f t="shared" si="0"/>
        <v>367.75116139917742</v>
      </c>
      <c r="K46">
        <f t="shared" si="9"/>
        <v>367.75116139917742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53.4</v>
      </c>
      <c r="D47" s="21"/>
      <c r="E47">
        <f t="shared" si="4"/>
        <v>569.57219140094708</v>
      </c>
      <c r="F47">
        <f t="shared" si="5"/>
        <v>92.466378996955257</v>
      </c>
      <c r="G47">
        <f t="shared" si="6"/>
        <v>205.14762741164714</v>
      </c>
      <c r="H47">
        <f t="shared" si="7"/>
        <v>36.634843086264546</v>
      </c>
      <c r="I47" t="str">
        <f t="shared" si="8"/>
        <v/>
      </c>
      <c r="J47">
        <f t="shared" si="0"/>
        <v>367.83153591069072</v>
      </c>
      <c r="K47">
        <f t="shared" si="9"/>
        <v>367.83153591069072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21"/>
      <c r="E48">
        <f t="shared" si="4"/>
        <v>550.21928469718557</v>
      </c>
      <c r="F48">
        <f t="shared" si="5"/>
        <v>89.324559166248278</v>
      </c>
      <c r="G48">
        <f t="shared" si="6"/>
        <v>179.3683983167418</v>
      </c>
      <c r="H48">
        <f t="shared" si="7"/>
        <v>32.031241159727692</v>
      </c>
      <c r="I48" t="str">
        <f t="shared" si="8"/>
        <v/>
      </c>
      <c r="J48">
        <f t="shared" si="0"/>
        <v>369.29331800652056</v>
      </c>
      <c r="K48">
        <f t="shared" si="9"/>
        <v>369.29331800652056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53.4</v>
      </c>
      <c r="D49" s="21"/>
      <c r="E49">
        <f t="shared" si="4"/>
        <v>584.92395047245134</v>
      </c>
      <c r="F49">
        <f t="shared" si="5"/>
        <v>94.95863826453666</v>
      </c>
      <c r="G49">
        <f t="shared" si="6"/>
        <v>210.22863467952905</v>
      </c>
      <c r="H49">
        <f t="shared" si="7"/>
        <v>37.542198956413181</v>
      </c>
      <c r="I49" t="str">
        <f t="shared" si="8"/>
        <v/>
      </c>
      <c r="J49">
        <f t="shared" si="0"/>
        <v>369.41643930812347</v>
      </c>
      <c r="K49">
        <f t="shared" si="9"/>
        <v>369.41643930812347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21"/>
      <c r="E50">
        <f t="shared" si="4"/>
        <v>565.04942216297434</v>
      </c>
      <c r="F50">
        <f t="shared" si="5"/>
        <v>91.732136523765817</v>
      </c>
      <c r="G50">
        <f t="shared" si="6"/>
        <v>183.81091684339751</v>
      </c>
      <c r="H50">
        <f t="shared" si="7"/>
        <v>32.824577018325172</v>
      </c>
      <c r="I50" t="str">
        <f t="shared" si="8"/>
        <v/>
      </c>
      <c r="J50">
        <f t="shared" si="0"/>
        <v>370.90755950544064</v>
      </c>
      <c r="K50">
        <f t="shared" si="9"/>
        <v>370.90755950544064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11+53.4</f>
        <v>64.400000000000006</v>
      </c>
      <c r="D51" s="21">
        <v>364</v>
      </c>
      <c r="E51">
        <f t="shared" si="4"/>
        <v>610.25018997567724</v>
      </c>
      <c r="F51">
        <f t="shared" si="5"/>
        <v>99.070190225514381</v>
      </c>
      <c r="G51">
        <f t="shared" si="6"/>
        <v>225.11289813737415</v>
      </c>
      <c r="H51">
        <f t="shared" si="7"/>
        <v>40.200200236333508</v>
      </c>
      <c r="I51">
        <f t="shared" si="8"/>
        <v>371.91548461067856</v>
      </c>
      <c r="J51">
        <f t="shared" si="0"/>
        <v>370.86998998918085</v>
      </c>
      <c r="K51">
        <f t="shared" si="9"/>
        <v>371.91548461067856</v>
      </c>
      <c r="L51">
        <f t="shared" si="1"/>
        <v>7.9154846106785612</v>
      </c>
      <c r="M51">
        <f t="shared" si="2"/>
        <v>2.1745836842523523</v>
      </c>
    </row>
    <row r="52" spans="1:13">
      <c r="A52">
        <f t="shared" si="3"/>
        <v>50</v>
      </c>
      <c r="B52" s="13">
        <f>Edwards!B52</f>
        <v>43225</v>
      </c>
      <c r="C52" s="22"/>
      <c r="D52" s="21"/>
      <c r="E52">
        <f t="shared" si="4"/>
        <v>589.51512746586036</v>
      </c>
      <c r="F52">
        <f t="shared" si="5"/>
        <v>95.703986296487557</v>
      </c>
      <c r="G52">
        <f t="shared" si="6"/>
        <v>196.82479631274646</v>
      </c>
      <c r="H52">
        <f t="shared" si="7"/>
        <v>35.148568956806109</v>
      </c>
      <c r="I52" t="str">
        <f t="shared" si="8"/>
        <v/>
      </c>
      <c r="J52">
        <f t="shared" si="0"/>
        <v>372.55541733968141</v>
      </c>
      <c r="K52">
        <f t="shared" si="9"/>
        <v>372.55541733968141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21"/>
      <c r="E53">
        <f t="shared" si="4"/>
        <v>569.48460028327236</v>
      </c>
      <c r="F53">
        <f t="shared" si="5"/>
        <v>92.452159142815674</v>
      </c>
      <c r="G53">
        <f t="shared" si="6"/>
        <v>172.09142951868188</v>
      </c>
      <c r="H53">
        <f t="shared" si="7"/>
        <v>30.731734977647264</v>
      </c>
      <c r="I53" t="str">
        <f t="shared" si="8"/>
        <v/>
      </c>
      <c r="J53">
        <f t="shared" si="0"/>
        <v>373.72042416516842</v>
      </c>
      <c r="K53">
        <f t="shared" si="9"/>
        <v>373.72042416516842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53.4</v>
      </c>
      <c r="D54" s="21"/>
      <c r="E54">
        <f t="shared" si="4"/>
        <v>603.53466974785965</v>
      </c>
      <c r="F54">
        <f t="shared" si="5"/>
        <v>97.979968743633819</v>
      </c>
      <c r="G54">
        <f t="shared" si="6"/>
        <v>203.86610319731113</v>
      </c>
      <c r="H54">
        <f t="shared" si="7"/>
        <v>36.405991117095816</v>
      </c>
      <c r="I54" t="str">
        <f t="shared" si="8"/>
        <v/>
      </c>
      <c r="J54">
        <f t="shared" si="0"/>
        <v>373.57397762653801</v>
      </c>
      <c r="K54">
        <f t="shared" si="9"/>
        <v>373.57397762653801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21"/>
      <c r="E55">
        <f t="shared" si="4"/>
        <v>583.02778698136296</v>
      </c>
      <c r="F55">
        <f t="shared" si="5"/>
        <v>94.650808327165748</v>
      </c>
      <c r="G55">
        <f t="shared" si="6"/>
        <v>178.24791279794843</v>
      </c>
      <c r="H55">
        <f t="shared" si="7"/>
        <v>31.831147150943188</v>
      </c>
      <c r="I55" t="str">
        <f t="shared" si="8"/>
        <v/>
      </c>
      <c r="J55">
        <f t="shared" si="0"/>
        <v>374.81966117622255</v>
      </c>
      <c r="K55">
        <f t="shared" si="9"/>
        <v>374.81966117622255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53.4</v>
      </c>
      <c r="D56" s="21"/>
      <c r="E56">
        <f t="shared" si="4"/>
        <v>616.61768645767347</v>
      </c>
      <c r="F56">
        <f t="shared" si="5"/>
        <v>100.10391229245353</v>
      </c>
      <c r="G56">
        <f t="shared" si="6"/>
        <v>209.24895143688647</v>
      </c>
      <c r="H56">
        <f t="shared" si="7"/>
        <v>37.367249129689441</v>
      </c>
      <c r="I56" t="str">
        <f t="shared" si="8"/>
        <v/>
      </c>
      <c r="J56">
        <f t="shared" si="0"/>
        <v>374.7366631627641</v>
      </c>
      <c r="K56">
        <f t="shared" si="9"/>
        <v>374.7366631627641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21"/>
      <c r="E57">
        <f t="shared" si="4"/>
        <v>595.66626934485271</v>
      </c>
      <c r="F57">
        <f t="shared" si="5"/>
        <v>96.702584586281105</v>
      </c>
      <c r="G57">
        <f t="shared" si="6"/>
        <v>182.95434240328495</v>
      </c>
      <c r="H57">
        <f t="shared" si="7"/>
        <v>32.671611709385672</v>
      </c>
      <c r="I57" t="str">
        <f t="shared" si="8"/>
        <v/>
      </c>
      <c r="J57">
        <f t="shared" si="0"/>
        <v>376.03097287689542</v>
      </c>
      <c r="K57">
        <f t="shared" si="9"/>
        <v>376.03097287689542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11+53.4</f>
        <v>64.400000000000006</v>
      </c>
      <c r="D58" s="21">
        <v>371</v>
      </c>
      <c r="E58">
        <f t="shared" si="4"/>
        <v>639.82673884942221</v>
      </c>
      <c r="F58">
        <f t="shared" si="5"/>
        <v>103.87175255399629</v>
      </c>
      <c r="G58">
        <f t="shared" si="6"/>
        <v>224.36396242068778</v>
      </c>
      <c r="H58">
        <f t="shared" si="7"/>
        <v>40.066456830140226</v>
      </c>
      <c r="I58">
        <f t="shared" si="8"/>
        <v>376.85079034535369</v>
      </c>
      <c r="J58">
        <f t="shared" si="0"/>
        <v>375.80529572385609</v>
      </c>
      <c r="K58">
        <f t="shared" si="9"/>
        <v>376.85079034535369</v>
      </c>
      <c r="L58">
        <f t="shared" si="1"/>
        <v>5.8507903453536869</v>
      </c>
      <c r="M58">
        <f t="shared" si="2"/>
        <v>1.5770324381007241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618.08672525594216</v>
      </c>
      <c r="F59">
        <f t="shared" si="5"/>
        <v>100.3424012853024</v>
      </c>
      <c r="G59">
        <f t="shared" si="6"/>
        <v>196.16997323904511</v>
      </c>
      <c r="H59">
        <f t="shared" si="7"/>
        <v>35.031631993620188</v>
      </c>
      <c r="I59" t="str">
        <f t="shared" si="8"/>
        <v/>
      </c>
      <c r="J59">
        <f t="shared" si="0"/>
        <v>377.31076929168222</v>
      </c>
      <c r="K59">
        <f t="shared" si="9"/>
        <v>377.31076929168222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597.08539318723638</v>
      </c>
      <c r="F60">
        <f t="shared" si="5"/>
        <v>96.932970207339437</v>
      </c>
      <c r="G60">
        <f t="shared" si="6"/>
        <v>171.51889271973087</v>
      </c>
      <c r="H60">
        <f t="shared" si="7"/>
        <v>30.629492528854058</v>
      </c>
      <c r="I60" t="str">
        <f t="shared" si="8"/>
        <v/>
      </c>
      <c r="J60">
        <f t="shared" si="0"/>
        <v>378.30347767848536</v>
      </c>
      <c r="K60">
        <f t="shared" si="9"/>
        <v>378.30347767848536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576.79764374478327</v>
      </c>
      <c r="F61">
        <f t="shared" si="5"/>
        <v>93.639384675491414</v>
      </c>
      <c r="G61">
        <f t="shared" si="6"/>
        <v>149.96551242811265</v>
      </c>
      <c r="H61">
        <f t="shared" si="7"/>
        <v>26.780534025533875</v>
      </c>
      <c r="I61" t="str">
        <f t="shared" si="8"/>
        <v/>
      </c>
      <c r="J61">
        <f t="shared" si="0"/>
        <v>378.85885064995756</v>
      </c>
      <c r="K61">
        <f t="shared" si="9"/>
        <v>378.85885064995756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557.19923083967649</v>
      </c>
      <c r="F62">
        <f t="shared" si="5"/>
        <v>90.457708493293921</v>
      </c>
      <c r="G62">
        <f t="shared" si="6"/>
        <v>131.12056964229274</v>
      </c>
      <c r="H62">
        <f t="shared" si="7"/>
        <v>23.415242744134684</v>
      </c>
      <c r="I62" t="str">
        <f t="shared" si="8"/>
        <v/>
      </c>
      <c r="J62">
        <f t="shared" si="0"/>
        <v>379.04246574915925</v>
      </c>
      <c r="K62">
        <f t="shared" si="9"/>
        <v>379.04246574915925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538.26673221588567</v>
      </c>
      <c r="F63">
        <f t="shared" si="5"/>
        <v>87.384139208247078</v>
      </c>
      <c r="G63">
        <f t="shared" si="6"/>
        <v>114.64371711169777</v>
      </c>
      <c r="H63">
        <f t="shared" si="7"/>
        <v>20.472840169803977</v>
      </c>
      <c r="I63" t="str">
        <f t="shared" si="8"/>
        <v/>
      </c>
      <c r="J63">
        <f t="shared" si="0"/>
        <v>378.91129903844308</v>
      </c>
      <c r="K63">
        <f t="shared" si="9"/>
        <v>378.91129903844308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519.97752145808795</v>
      </c>
      <c r="F64">
        <f t="shared" si="5"/>
        <v>84.415003567467082</v>
      </c>
      <c r="G64">
        <f t="shared" si="6"/>
        <v>100.2373762487657</v>
      </c>
      <c r="H64">
        <f t="shared" si="7"/>
        <v>17.900185327924031</v>
      </c>
      <c r="I64" t="str">
        <f t="shared" si="8"/>
        <v/>
      </c>
      <c r="J64">
        <f t="shared" si="0"/>
        <v>378.51481823954305</v>
      </c>
      <c r="K64">
        <f t="shared" si="9"/>
        <v>378.51481823954305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12</v>
      </c>
      <c r="D65" s="21">
        <v>379</v>
      </c>
      <c r="E65">
        <f t="shared" si="4"/>
        <v>514.3097409506164</v>
      </c>
      <c r="F65">
        <f t="shared" si="5"/>
        <v>83.494875884993036</v>
      </c>
      <c r="G65">
        <f t="shared" si="6"/>
        <v>99.64136273989854</v>
      </c>
      <c r="H65">
        <f t="shared" si="7"/>
        <v>17.793750456362837</v>
      </c>
      <c r="I65">
        <f t="shared" si="8"/>
        <v>377.89593809102104</v>
      </c>
      <c r="J65">
        <f t="shared" si="0"/>
        <v>377.70112542863018</v>
      </c>
      <c r="K65">
        <f t="shared" si="9"/>
        <v>377.89593809102104</v>
      </c>
      <c r="L65">
        <f t="shared" si="1"/>
        <v>-1.1040619089789629</v>
      </c>
      <c r="M65">
        <f t="shared" si="2"/>
        <v>0.29130921081239131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496.83454011791565</v>
      </c>
      <c r="F66">
        <f t="shared" si="5"/>
        <v>80.65788951585526</v>
      </c>
      <c r="G66">
        <f t="shared" si="6"/>
        <v>87.120245387436427</v>
      </c>
      <c r="H66">
        <f t="shared" si="7"/>
        <v>15.55775496735963</v>
      </c>
      <c r="I66" t="str">
        <f t="shared" si="8"/>
        <v/>
      </c>
      <c r="J66">
        <f t="shared" si="0"/>
        <v>377.10013454849559</v>
      </c>
      <c r="K66">
        <f t="shared" si="9"/>
        <v>377.10013454849559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479.95311113091003</v>
      </c>
      <c r="F67">
        <f t="shared" si="5"/>
        <v>77.917298183818446</v>
      </c>
      <c r="G67">
        <f t="shared" si="6"/>
        <v>76.172554726893196</v>
      </c>
      <c r="H67">
        <f t="shared" si="7"/>
        <v>13.602738794049527</v>
      </c>
      <c r="I67" t="str">
        <f t="shared" si="8"/>
        <v/>
      </c>
      <c r="J67">
        <f t="shared" ref="J67:J130" si="10">$O$2+F67-H67</f>
        <v>376.31455938976893</v>
      </c>
      <c r="K67">
        <f t="shared" si="9"/>
        <v>376.31455938976893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463.64527882777361</v>
      </c>
      <c r="F68">
        <f t="shared" ref="F68:F131" si="15">E68*$O$3</f>
        <v>75.269826581225573</v>
      </c>
      <c r="G68">
        <f t="shared" ref="G68:G131" si="16">(G67*EXP(-1/$O$6)+C68)</f>
        <v>66.600571059207326</v>
      </c>
      <c r="H68">
        <f t="shared" ref="H68:H131" si="17">G68*$O$4</f>
        <v>11.893393557575934</v>
      </c>
      <c r="I68" t="str">
        <f t="shared" ref="I68:I131" si="18">IF(ISBLANK(D68),"",($O$2+((E67*EXP(-1/$O$5))*$O$3)-((G67*EXP(-1/$O$6))*$O$4)))</f>
        <v/>
      </c>
      <c r="J68">
        <f t="shared" si="10"/>
        <v>375.37643302364961</v>
      </c>
      <c r="K68">
        <f t="shared" ref="K68:K131" si="19">IF(I68="",J68,I68)</f>
        <v>375.37643302364961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447.89155355771913</v>
      </c>
      <c r="F69">
        <f t="shared" si="15"/>
        <v>72.712310688724187</v>
      </c>
      <c r="G69">
        <f t="shared" si="16"/>
        <v>58.231420507240713</v>
      </c>
      <c r="H69">
        <f t="shared" si="17"/>
        <v>10.398847795068059</v>
      </c>
      <c r="I69" t="str">
        <f t="shared" si="18"/>
        <v/>
      </c>
      <c r="J69">
        <f t="shared" si="10"/>
        <v>374.31346289365615</v>
      </c>
      <c r="K69">
        <f t="shared" si="19"/>
        <v>374.31346289365615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432.67310788872481</v>
      </c>
      <c r="F70">
        <f t="shared" si="15"/>
        <v>70.241693993915746</v>
      </c>
      <c r="G70">
        <f t="shared" si="16"/>
        <v>50.913952843987111</v>
      </c>
      <c r="H70">
        <f t="shared" si="17"/>
        <v>9.0921094085977376</v>
      </c>
      <c r="I70" t="str">
        <f t="shared" si="18"/>
        <v/>
      </c>
      <c r="J70">
        <f t="shared" si="10"/>
        <v>373.149584585318</v>
      </c>
      <c r="K70">
        <f t="shared" si="19"/>
        <v>373.149584585318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417.97175410668501</v>
      </c>
      <c r="F71">
        <f t="shared" si="15"/>
        <v>67.855023838487668</v>
      </c>
      <c r="G71">
        <f t="shared" si="16"/>
        <v>44.516011658644246</v>
      </c>
      <c r="H71">
        <f t="shared" si="17"/>
        <v>7.9495781770282621</v>
      </c>
      <c r="I71" t="str">
        <f t="shared" si="18"/>
        <v/>
      </c>
      <c r="J71">
        <f t="shared" si="10"/>
        <v>371.9054456614594</v>
      </c>
      <c r="K71">
        <f t="shared" si="19"/>
        <v>371.9054456614594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12</v>
      </c>
      <c r="D72" s="21">
        <v>374</v>
      </c>
      <c r="E72">
        <f t="shared" si="14"/>
        <v>415.76992247909413</v>
      </c>
      <c r="F72">
        <f t="shared" si="15"/>
        <v>67.49757064670959</v>
      </c>
      <c r="G72">
        <f t="shared" si="16"/>
        <v>50.922047558650405</v>
      </c>
      <c r="H72">
        <f t="shared" si="17"/>
        <v>9.093554946161392</v>
      </c>
      <c r="I72">
        <f t="shared" si="18"/>
        <v>370.59882836293906</v>
      </c>
      <c r="J72">
        <f t="shared" si="10"/>
        <v>370.4040157005482</v>
      </c>
      <c r="K72">
        <f t="shared" si="19"/>
        <v>370.59882836293906</v>
      </c>
      <c r="L72">
        <f t="shared" si="11"/>
        <v>-3.4011716370609406</v>
      </c>
      <c r="M72">
        <f t="shared" si="12"/>
        <v>0.909404181032337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401.64290461999383</v>
      </c>
      <c r="F73">
        <f t="shared" si="15"/>
        <v>65.204140231430102</v>
      </c>
      <c r="G73">
        <f t="shared" si="16"/>
        <v>44.523089176538576</v>
      </c>
      <c r="H73">
        <f t="shared" si="17"/>
        <v>7.9508420656765022</v>
      </c>
      <c r="I73" t="str">
        <f t="shared" si="18"/>
        <v/>
      </c>
      <c r="J73">
        <f t="shared" si="10"/>
        <v>369.25329816575356</v>
      </c>
      <c r="K73">
        <f t="shared" si="19"/>
        <v>369.25329816575356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387.99589414671249</v>
      </c>
      <c r="F74">
        <f t="shared" si="15"/>
        <v>62.988635925480672</v>
      </c>
      <c r="G74">
        <f t="shared" si="16"/>
        <v>38.928235702597185</v>
      </c>
      <c r="H74">
        <f t="shared" si="17"/>
        <v>6.951724592593564</v>
      </c>
      <c r="I74" t="str">
        <f t="shared" si="18"/>
        <v/>
      </c>
      <c r="J74">
        <f t="shared" si="10"/>
        <v>368.03691133288709</v>
      </c>
      <c r="K74">
        <f t="shared" si="19"/>
        <v>368.03691133288709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374.81258138280327</v>
      </c>
      <c r="F75">
        <f t="shared" si="15"/>
        <v>60.848409957873855</v>
      </c>
      <c r="G75">
        <f t="shared" si="16"/>
        <v>34.036441831522907</v>
      </c>
      <c r="H75">
        <f t="shared" si="17"/>
        <v>6.0781580632690231</v>
      </c>
      <c r="I75" t="str">
        <f t="shared" si="18"/>
        <v/>
      </c>
      <c r="J75">
        <f t="shared" si="10"/>
        <v>366.77025189460483</v>
      </c>
      <c r="K75">
        <f t="shared" si="19"/>
        <v>366.77025189460483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362.07721082151267</v>
      </c>
      <c r="F76">
        <f t="shared" si="15"/>
        <v>58.780904523504773</v>
      </c>
      <c r="G76">
        <f t="shared" si="16"/>
        <v>29.759359797375861</v>
      </c>
      <c r="H76">
        <f t="shared" si="17"/>
        <v>5.3143655146296709</v>
      </c>
      <c r="I76" t="str">
        <f t="shared" si="18"/>
        <v/>
      </c>
      <c r="J76">
        <f t="shared" si="10"/>
        <v>365.46653900887509</v>
      </c>
      <c r="K76">
        <f t="shared" si="19"/>
        <v>365.46653900887509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349.77456229621941</v>
      </c>
      <c r="F77">
        <f t="shared" si="15"/>
        <v>56.783648726293102</v>
      </c>
      <c r="G77">
        <f t="shared" si="16"/>
        <v>26.019743777372543</v>
      </c>
      <c r="H77">
        <f t="shared" si="17"/>
        <v>4.6465525458703514</v>
      </c>
      <c r="I77" t="str">
        <f t="shared" si="18"/>
        <v/>
      </c>
      <c r="J77">
        <f t="shared" si="10"/>
        <v>364.13709618042276</v>
      </c>
      <c r="K77">
        <f t="shared" si="19"/>
        <v>364.13709618042276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337.88993279066364</v>
      </c>
      <c r="F78">
        <f t="shared" si="15"/>
        <v>54.854255626190827</v>
      </c>
      <c r="G78">
        <f t="shared" si="16"/>
        <v>22.750054801239926</v>
      </c>
      <c r="H78">
        <f t="shared" si="17"/>
        <v>4.0626581860240689</v>
      </c>
      <c r="I78" t="str">
        <f t="shared" si="18"/>
        <v/>
      </c>
      <c r="J78">
        <f t="shared" si="10"/>
        <v>362.79159744016675</v>
      </c>
      <c r="K78">
        <f t="shared" si="19"/>
        <v>362.79159744016675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11</v>
      </c>
      <c r="D79" s="21">
        <v>370</v>
      </c>
      <c r="E79">
        <f t="shared" si="14"/>
        <v>337.40911886722762</v>
      </c>
      <c r="F79">
        <f t="shared" si="15"/>
        <v>54.77619858067024</v>
      </c>
      <c r="G79">
        <f t="shared" si="16"/>
        <v>30.891240970232307</v>
      </c>
      <c r="H79">
        <f t="shared" si="17"/>
        <v>5.5164945359743198</v>
      </c>
      <c r="I79">
        <f t="shared" si="18"/>
        <v>361.43828231855417</v>
      </c>
      <c r="J79">
        <f t="shared" si="10"/>
        <v>361.25970404469587</v>
      </c>
      <c r="K79">
        <f t="shared" si="19"/>
        <v>361.43828231855417</v>
      </c>
      <c r="L79">
        <f t="shared" si="11"/>
        <v>-8.5617176814458276</v>
      </c>
      <c r="M79">
        <f t="shared" si="12"/>
        <v>2.3139777517421156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325.94464202474921</v>
      </c>
      <c r="F80">
        <f t="shared" si="15"/>
        <v>52.915014560939561</v>
      </c>
      <c r="G80">
        <f t="shared" si="16"/>
        <v>27.009390675178242</v>
      </c>
      <c r="H80">
        <f t="shared" si="17"/>
        <v>4.8232816617239331</v>
      </c>
      <c r="I80" t="str">
        <f t="shared" si="18"/>
        <v/>
      </c>
      <c r="J80">
        <f t="shared" si="10"/>
        <v>360.09173289921563</v>
      </c>
      <c r="K80">
        <f t="shared" si="19"/>
        <v>360.09173289921563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314.86970482990387</v>
      </c>
      <c r="F81">
        <f t="shared" si="15"/>
        <v>51.117069795575894</v>
      </c>
      <c r="G81">
        <f t="shared" si="16"/>
        <v>23.615340845237636</v>
      </c>
      <c r="H81">
        <f t="shared" si="17"/>
        <v>4.2171791953408508</v>
      </c>
      <c r="I81" t="str">
        <f t="shared" si="18"/>
        <v/>
      </c>
      <c r="J81">
        <f t="shared" si="10"/>
        <v>358.89989060023504</v>
      </c>
      <c r="K81">
        <f t="shared" si="19"/>
        <v>358.89989060023504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304.17107151631842</v>
      </c>
      <c r="F82">
        <f t="shared" si="15"/>
        <v>49.380215543105798</v>
      </c>
      <c r="G82">
        <f t="shared" si="16"/>
        <v>20.647793574597873</v>
      </c>
      <c r="H82">
        <f t="shared" si="17"/>
        <v>3.6872406823654473</v>
      </c>
      <c r="I82" t="str">
        <f t="shared" si="18"/>
        <v/>
      </c>
      <c r="J82">
        <f t="shared" si="10"/>
        <v>357.69297486074038</v>
      </c>
      <c r="K82">
        <f t="shared" si="19"/>
        <v>357.69297486074038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293.83595604208938</v>
      </c>
      <c r="F83">
        <f t="shared" si="15"/>
        <v>47.702376071928683</v>
      </c>
      <c r="G83">
        <f t="shared" si="16"/>
        <v>18.053153765306799</v>
      </c>
      <c r="H83">
        <f t="shared" si="17"/>
        <v>3.2238952199876691</v>
      </c>
      <c r="I83" t="str">
        <f t="shared" si="18"/>
        <v/>
      </c>
      <c r="J83">
        <f t="shared" si="10"/>
        <v>356.47848085194101</v>
      </c>
      <c r="K83">
        <f t="shared" si="19"/>
        <v>356.47848085194101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283.85200680905865</v>
      </c>
      <c r="F84">
        <f t="shared" si="15"/>
        <v>46.081546179589516</v>
      </c>
      <c r="G84">
        <f t="shared" si="16"/>
        <v>15.784561178235164</v>
      </c>
      <c r="H84">
        <f t="shared" si="17"/>
        <v>2.818774602690616</v>
      </c>
      <c r="I84" t="str">
        <f t="shared" si="18"/>
        <v/>
      </c>
      <c r="J84">
        <f t="shared" si="10"/>
        <v>355.2627715768989</v>
      </c>
      <c r="K84">
        <f t="shared" si="19"/>
        <v>355.2627715768989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274.20729190129703</v>
      </c>
      <c r="F85">
        <f t="shared" si="15"/>
        <v>44.515788796341695</v>
      </c>
      <c r="G85">
        <f t="shared" si="16"/>
        <v>13.801044118299764</v>
      </c>
      <c r="H85">
        <f t="shared" si="17"/>
        <v>2.4645621890912541</v>
      </c>
      <c r="I85" t="str">
        <f t="shared" si="18"/>
        <v/>
      </c>
      <c r="J85">
        <f t="shared" si="10"/>
        <v>354.05122660725038</v>
      </c>
      <c r="K85">
        <f t="shared" si="19"/>
        <v>354.05122660725038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264.89028482515403</v>
      </c>
      <c r="F86">
        <f t="shared" si="15"/>
        <v>43.003232670135922</v>
      </c>
      <c r="G86">
        <f t="shared" si="16"/>
        <v>12.066779469161803</v>
      </c>
      <c r="H86">
        <f t="shared" si="17"/>
        <v>2.1548607604525638</v>
      </c>
      <c r="I86" t="str">
        <f t="shared" si="18"/>
        <v/>
      </c>
      <c r="J86">
        <f t="shared" si="10"/>
        <v>352.84837190968335</v>
      </c>
      <c r="K86">
        <f t="shared" si="19"/>
        <v>352.84837190968335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255.88985073383211</v>
      </c>
      <c r="F87">
        <f t="shared" si="15"/>
        <v>41.542070130268449</v>
      </c>
      <c r="G87">
        <f t="shared" si="16"/>
        <v>10.550445713329337</v>
      </c>
      <c r="H87">
        <f t="shared" si="17"/>
        <v>1.8840769843386866</v>
      </c>
      <c r="I87" t="str">
        <f t="shared" si="18"/>
        <v/>
      </c>
      <c r="J87">
        <f t="shared" si="10"/>
        <v>351.65799314592977</v>
      </c>
      <c r="K87">
        <f t="shared" si="19"/>
        <v>351.65799314592977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247.19523312002161</v>
      </c>
      <c r="F88">
        <f t="shared" si="15"/>
        <v>40.130554927016085</v>
      </c>
      <c r="G88">
        <f t="shared" si="16"/>
        <v>9.2246572529465034</v>
      </c>
      <c r="H88">
        <f t="shared" si="17"/>
        <v>1.6473203967801808</v>
      </c>
      <c r="I88" t="str">
        <f t="shared" si="18"/>
        <v/>
      </c>
      <c r="J88">
        <f t="shared" si="10"/>
        <v>350.4832345302359</v>
      </c>
      <c r="K88">
        <f t="shared" si="19"/>
        <v>350.4832345302359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238.79604096069318</v>
      </c>
      <c r="F89">
        <f t="shared" si="15"/>
        <v>38.76700014467594</v>
      </c>
      <c r="G89">
        <f t="shared" si="16"/>
        <v>8.0654698148753248</v>
      </c>
      <c r="H89">
        <f t="shared" si="17"/>
        <v>1.440315078526641</v>
      </c>
      <c r="I89" t="str">
        <f t="shared" si="18"/>
        <v/>
      </c>
      <c r="J89">
        <f t="shared" si="10"/>
        <v>349.32668506614931</v>
      </c>
      <c r="K89">
        <f t="shared" si="19"/>
        <v>349.32668506614931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230.68223629868379</v>
      </c>
      <c r="F90">
        <f t="shared" si="15"/>
        <v>37.449776185515887</v>
      </c>
      <c r="G90">
        <f t="shared" si="16"/>
        <v>7.0519480074868275</v>
      </c>
      <c r="H90">
        <f t="shared" si="17"/>
        <v>1.2593224302242567</v>
      </c>
      <c r="I90" t="str">
        <f t="shared" si="18"/>
        <v/>
      </c>
      <c r="J90">
        <f t="shared" si="10"/>
        <v>348.19045375529163</v>
      </c>
      <c r="K90">
        <f t="shared" si="19"/>
        <v>348.19045375529163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222.84412224623557</v>
      </c>
      <c r="F91">
        <f t="shared" si="15"/>
        <v>36.177308822226294</v>
      </c>
      <c r="G91">
        <f t="shared" si="16"/>
        <v>6.1657872190630911</v>
      </c>
      <c r="H91">
        <f t="shared" si="17"/>
        <v>1.1010736518069397</v>
      </c>
      <c r="I91" t="str">
        <f t="shared" si="18"/>
        <v/>
      </c>
      <c r="J91">
        <f t="shared" si="10"/>
        <v>347.07623517041935</v>
      </c>
      <c r="K91">
        <f t="shared" si="19"/>
        <v>347.07623517041935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215.27233139614975</v>
      </c>
      <c r="F92">
        <f t="shared" si="15"/>
        <v>34.948077316545465</v>
      </c>
      <c r="G92">
        <f t="shared" si="16"/>
        <v>5.3909830291432108</v>
      </c>
      <c r="H92">
        <f t="shared" si="17"/>
        <v>0.96271070665165204</v>
      </c>
      <c r="I92" t="str">
        <f t="shared" si="18"/>
        <v/>
      </c>
      <c r="J92">
        <f t="shared" si="10"/>
        <v>345.98536660989379</v>
      </c>
      <c r="K92">
        <f t="shared" si="19"/>
        <v>345.98536660989379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207.95781462670624</v>
      </c>
      <c r="F93">
        <f t="shared" si="15"/>
        <v>33.760612601810408</v>
      </c>
      <c r="G93">
        <f t="shared" si="16"/>
        <v>4.7135421622490359</v>
      </c>
      <c r="H93">
        <f t="shared" si="17"/>
        <v>0.84173470428681996</v>
      </c>
      <c r="I93" t="str">
        <f t="shared" si="18"/>
        <v/>
      </c>
      <c r="J93">
        <f t="shared" si="10"/>
        <v>344.9188778975236</v>
      </c>
      <c r="K93">
        <f t="shared" si="19"/>
        <v>344.9188778975236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200.89183028696925</v>
      </c>
      <c r="F94">
        <f t="shared" si="15"/>
        <v>32.613495527260788</v>
      </c>
      <c r="G94">
        <f t="shared" si="16"/>
        <v>4.1212297636986515</v>
      </c>
      <c r="H94">
        <f t="shared" si="17"/>
        <v>0.73596076942477651</v>
      </c>
      <c r="I94" t="str">
        <f t="shared" si="18"/>
        <v/>
      </c>
      <c r="J94">
        <f t="shared" si="10"/>
        <v>343.87753475783603</v>
      </c>
      <c r="K94">
        <f t="shared" si="19"/>
        <v>343.87753475783603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194.06593374955423</v>
      </c>
      <c r="F95">
        <f t="shared" si="15"/>
        <v>31.505355161997912</v>
      </c>
      <c r="G95">
        <f t="shared" si="16"/>
        <v>3.6033484332070942</v>
      </c>
      <c r="H95">
        <f t="shared" si="17"/>
        <v>0.64347858223479704</v>
      </c>
      <c r="I95" t="str">
        <f t="shared" si="18"/>
        <v/>
      </c>
      <c r="J95">
        <f t="shared" si="10"/>
        <v>342.86187657976308</v>
      </c>
      <c r="K95">
        <f t="shared" si="19"/>
        <v>342.86187657976308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187.4719673183707</v>
      </c>
      <c r="F96">
        <f t="shared" si="15"/>
        <v>30.434867156571734</v>
      </c>
      <c r="G96">
        <f t="shared" si="16"/>
        <v>3.1505450255321978</v>
      </c>
      <c r="H96">
        <f t="shared" si="17"/>
        <v>0.56261787719817669</v>
      </c>
      <c r="I96" t="str">
        <f t="shared" si="18"/>
        <v/>
      </c>
      <c r="J96">
        <f t="shared" si="10"/>
        <v>341.87224927937353</v>
      </c>
      <c r="K96">
        <f t="shared" si="19"/>
        <v>341.87224927937353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181.10205047927934</v>
      </c>
      <c r="F97">
        <f t="shared" si="15"/>
        <v>29.400752160237786</v>
      </c>
      <c r="G97">
        <f t="shared" si="16"/>
        <v>2.7546417289074876</v>
      </c>
      <c r="H97">
        <f t="shared" si="17"/>
        <v>0.49191827744078914</v>
      </c>
      <c r="I97" t="str">
        <f t="shared" si="18"/>
        <v/>
      </c>
      <c r="J97">
        <f t="shared" si="10"/>
        <v>340.90883388279701</v>
      </c>
      <c r="K97">
        <f t="shared" si="19"/>
        <v>340.90883388279701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174.94857048201209</v>
      </c>
      <c r="F98">
        <f t="shared" si="15"/>
        <v>28.401774291992531</v>
      </c>
      <c r="G98">
        <f t="shared" si="16"/>
        <v>2.4084883704706428</v>
      </c>
      <c r="H98">
        <f t="shared" si="17"/>
        <v>0.43010291973903431</v>
      </c>
      <c r="I98" t="str">
        <f t="shared" si="18"/>
        <v/>
      </c>
      <c r="J98">
        <f t="shared" si="10"/>
        <v>339.97167137225347</v>
      </c>
      <c r="K98">
        <f t="shared" si="19"/>
        <v>339.97167137225347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169.00417324209937</v>
      </c>
      <c r="F99">
        <f t="shared" si="15"/>
        <v>27.436739663559809</v>
      </c>
      <c r="G99">
        <f t="shared" si="16"/>
        <v>2.1058332812641232</v>
      </c>
      <c r="H99">
        <f t="shared" si="17"/>
        <v>0.37605539385616493</v>
      </c>
      <c r="I99" t="str">
        <f t="shared" si="18"/>
        <v/>
      </c>
      <c r="J99">
        <f t="shared" si="10"/>
        <v>339.06068426970364</v>
      </c>
      <c r="K99">
        <f t="shared" si="19"/>
        <v>339.06068426970364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163.26175455193146</v>
      </c>
      <c r="F100">
        <f t="shared" si="15"/>
        <v>26.504494952563228</v>
      </c>
      <c r="G100">
        <f t="shared" si="16"/>
        <v>1.8412103885779076</v>
      </c>
      <c r="H100">
        <f t="shared" si="17"/>
        <v>0.32879957972412915</v>
      </c>
      <c r="I100" t="str">
        <f t="shared" si="18"/>
        <v/>
      </c>
      <c r="J100">
        <f t="shared" si="10"/>
        <v>338.17569537283907</v>
      </c>
      <c r="K100">
        <f t="shared" si="19"/>
        <v>338.17569537283907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157.71445159045004</v>
      </c>
      <c r="F101">
        <f t="shared" si="15"/>
        <v>25.603926024179234</v>
      </c>
      <c r="G101">
        <f t="shared" si="16"/>
        <v>1.6098404964766122</v>
      </c>
      <c r="H101">
        <f t="shared" si="17"/>
        <v>0.28748201832231646</v>
      </c>
      <c r="I101" t="str">
        <f t="shared" si="18"/>
        <v/>
      </c>
      <c r="J101">
        <f t="shared" si="10"/>
        <v>337.31644400585697</v>
      </c>
      <c r="K101">
        <f t="shared" si="19"/>
        <v>337.31644400585697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152.35563472132327</v>
      </c>
      <c r="F102">
        <f t="shared" si="15"/>
        <v>24.733956599623635</v>
      </c>
      <c r="G102">
        <f t="shared" si="16"/>
        <v>1.4075449715975827</v>
      </c>
      <c r="H102">
        <f t="shared" si="17"/>
        <v>0.25135649786418413</v>
      </c>
      <c r="I102" t="str">
        <f t="shared" si="18"/>
        <v/>
      </c>
      <c r="J102">
        <f t="shared" si="10"/>
        <v>336.48260010175943</v>
      </c>
      <c r="K102">
        <f t="shared" si="19"/>
        <v>336.48260010175943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147.17889956980227</v>
      </c>
      <c r="F103">
        <f t="shared" si="15"/>
        <v>23.893546969880248</v>
      </c>
      <c r="G103">
        <f t="shared" si="16"/>
        <v>1.2306702753507375</v>
      </c>
      <c r="H103">
        <f t="shared" si="17"/>
        <v>0.21977057691209032</v>
      </c>
      <c r="I103" t="str">
        <f t="shared" si="18"/>
        <v/>
      </c>
      <c r="J103">
        <f t="shared" si="10"/>
        <v>335.67377639296819</v>
      </c>
      <c r="K103">
        <f t="shared" si="19"/>
        <v>335.67377639296819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142.17805936878972</v>
      </c>
      <c r="F104">
        <f t="shared" si="15"/>
        <v>23.081692753134391</v>
      </c>
      <c r="G104">
        <f t="shared" si="16"/>
        <v>1.0760219795413184</v>
      </c>
      <c r="H104">
        <f t="shared" si="17"/>
        <v>0.19215380102236521</v>
      </c>
      <c r="I104" t="str">
        <f t="shared" si="18"/>
        <v/>
      </c>
      <c r="J104">
        <f t="shared" si="10"/>
        <v>334.88953895211205</v>
      </c>
      <c r="K104">
        <f t="shared" si="19"/>
        <v>334.88953895211205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137.34713756497379</v>
      </c>
      <c r="F105">
        <f t="shared" si="15"/>
        <v>22.29742369442635</v>
      </c>
      <c r="G105">
        <f t="shared" si="16"/>
        <v>0.94080707371114591</v>
      </c>
      <c r="H105">
        <f t="shared" si="17"/>
        <v>0.16800740010848766</v>
      </c>
      <c r="I105" t="str">
        <f t="shared" si="18"/>
        <v/>
      </c>
      <c r="J105">
        <f t="shared" si="10"/>
        <v>334.12941629431788</v>
      </c>
      <c r="K105">
        <f t="shared" si="19"/>
        <v>334.12941629431788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132.68036067619042</v>
      </c>
      <c r="F106">
        <f t="shared" si="15"/>
        <v>21.539802506090084</v>
      </c>
      <c r="G106">
        <f t="shared" si="16"/>
        <v>0.82258352224573839</v>
      </c>
      <c r="H106">
        <f t="shared" si="17"/>
        <v>0.14689528045260014</v>
      </c>
      <c r="I106" t="str">
        <f t="shared" si="18"/>
        <v/>
      </c>
      <c r="J106">
        <f t="shared" si="10"/>
        <v>333.39290722563749</v>
      </c>
      <c r="K106">
        <f t="shared" si="19"/>
        <v>333.39290722563749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128.17215139147802</v>
      </c>
      <c r="F107">
        <f t="shared" si="15"/>
        <v>20.807923747591559</v>
      </c>
      <c r="G107">
        <f t="shared" si="16"/>
        <v>0.71921616022835488</v>
      </c>
      <c r="H107">
        <f t="shared" si="17"/>
        <v>0.12843614867746486</v>
      </c>
      <c r="I107" t="str">
        <f t="shared" si="18"/>
        <v/>
      </c>
      <c r="J107">
        <f t="shared" si="10"/>
        <v>332.67948759891408</v>
      </c>
      <c r="K107">
        <f t="shared" si="19"/>
        <v>332.67948759891408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123.81712190557826</v>
      </c>
      <c r="F108">
        <f t="shared" si="15"/>
        <v>20.100912743427827</v>
      </c>
      <c r="G108">
        <f t="shared" si="16"/>
        <v>0.62883813150233392</v>
      </c>
      <c r="H108">
        <f t="shared" si="17"/>
        <v>0.11229662543462522</v>
      </c>
      <c r="I108" t="str">
        <f t="shared" si="18"/>
        <v/>
      </c>
      <c r="J108">
        <f t="shared" si="10"/>
        <v>331.98861611799322</v>
      </c>
      <c r="K108">
        <f t="shared" si="19"/>
        <v>331.98861611799322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119.61006747991703</v>
      </c>
      <c r="F109">
        <f t="shared" si="15"/>
        <v>19.417924537793738</v>
      </c>
      <c r="G109">
        <f t="shared" si="16"/>
        <v>0.54981717249761619</v>
      </c>
      <c r="H109">
        <f t="shared" si="17"/>
        <v>9.8185224439209073E-2</v>
      </c>
      <c r="I109" t="str">
        <f t="shared" si="18"/>
        <v/>
      </c>
      <c r="J109">
        <f t="shared" si="10"/>
        <v>331.31973931335455</v>
      </c>
      <c r="K109">
        <f t="shared" si="19"/>
        <v>331.31973931335455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115.54596022237018</v>
      </c>
      <c r="F110">
        <f t="shared" si="15"/>
        <v>18.758142884766954</v>
      </c>
      <c r="G110">
        <f t="shared" si="16"/>
        <v>0.48072613289378985</v>
      </c>
      <c r="H110">
        <f t="shared" si="17"/>
        <v>8.584708811031988E-2</v>
      </c>
      <c r="I110" t="str">
        <f t="shared" si="18"/>
        <v/>
      </c>
      <c r="J110">
        <f t="shared" si="10"/>
        <v>330.67229579665661</v>
      </c>
      <c r="K110">
        <f t="shared" si="19"/>
        <v>330.67229579665661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111.61994307838019</v>
      </c>
      <c r="F111">
        <f t="shared" si="15"/>
        <v>18.120779272804423</v>
      </c>
      <c r="G111">
        <f t="shared" si="16"/>
        <v>0.4203172007109684</v>
      </c>
      <c r="H111">
        <f t="shared" si="17"/>
        <v>7.5059384740562007E-2</v>
      </c>
      <c r="I111" t="str">
        <f t="shared" si="18"/>
        <v/>
      </c>
      <c r="J111">
        <f t="shared" si="10"/>
        <v>330.0457198880639</v>
      </c>
      <c r="K111">
        <f t="shared" si="19"/>
        <v>330.0457198880639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107.82732402624248</v>
      </c>
      <c r="F112">
        <f t="shared" si="15"/>
        <v>17.505071982384457</v>
      </c>
      <c r="G112">
        <f t="shared" si="16"/>
        <v>0.36749936632327135</v>
      </c>
      <c r="H112">
        <f t="shared" si="17"/>
        <v>6.5627284065729971E-2</v>
      </c>
      <c r="I112" t="str">
        <f t="shared" si="18"/>
        <v/>
      </c>
      <c r="J112">
        <f t="shared" si="10"/>
        <v>329.43944469831871</v>
      </c>
      <c r="K112">
        <f t="shared" si="19"/>
        <v>329.43944469831871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104.16357046962412</v>
      </c>
      <c r="F113">
        <f t="shared" si="15"/>
        <v>16.91028517566826</v>
      </c>
      <c r="G113">
        <f t="shared" si="16"/>
        <v>0.3213187183859203</v>
      </c>
      <c r="H113">
        <f t="shared" si="17"/>
        <v>5.73804385518304E-2</v>
      </c>
      <c r="I113" t="str">
        <f t="shared" si="18"/>
        <v/>
      </c>
      <c r="J113">
        <f t="shared" si="10"/>
        <v>328.85290473711643</v>
      </c>
      <c r="K113">
        <f t="shared" si="19"/>
        <v>328.85290473711643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100.62430382061341</v>
      </c>
      <c r="F114">
        <f t="shared" si="15"/>
        <v>16.33570801709288</v>
      </c>
      <c r="G114">
        <f t="shared" si="16"/>
        <v>0.28094121581246512</v>
      </c>
      <c r="H114">
        <f t="shared" si="17"/>
        <v>5.0169906850064339E-2</v>
      </c>
      <c r="I114" t="str">
        <f t="shared" si="18"/>
        <v/>
      </c>
      <c r="J114">
        <f t="shared" si="10"/>
        <v>328.28553811024284</v>
      </c>
      <c r="K114">
        <f t="shared" si="19"/>
        <v>328.28553811024284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97.205294266826328</v>
      </c>
      <c r="F115">
        <f t="shared" si="15"/>
        <v>15.780653823844636</v>
      </c>
      <c r="G115">
        <f t="shared" si="16"/>
        <v>0.24563762465711553</v>
      </c>
      <c r="H115">
        <f t="shared" si="17"/>
        <v>4.3865463856128745E-2</v>
      </c>
      <c r="I115" t="str">
        <f t="shared" si="18"/>
        <v/>
      </c>
      <c r="J115">
        <f t="shared" si="10"/>
        <v>327.73678835998851</v>
      </c>
      <c r="K115">
        <f t="shared" si="19"/>
        <v>327.73678835998851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93.902455716316211</v>
      </c>
      <c r="F116">
        <f t="shared" si="15"/>
        <v>15.244459245197735</v>
      </c>
      <c r="G116">
        <f t="shared" si="16"/>
        <v>0.21477034785621096</v>
      </c>
      <c r="H116">
        <f t="shared" si="17"/>
        <v>3.8353248792425639E-2</v>
      </c>
      <c r="I116" t="str">
        <f t="shared" si="18"/>
        <v/>
      </c>
      <c r="J116">
        <f t="shared" si="10"/>
        <v>327.20610599640531</v>
      </c>
      <c r="K116">
        <f t="shared" si="19"/>
        <v>327.20610599640531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90.711840914245059</v>
      </c>
      <c r="F117">
        <f t="shared" si="15"/>
        <v>14.726483469737298</v>
      </c>
      <c r="G117">
        <f t="shared" si="16"/>
        <v>0.18778190996865959</v>
      </c>
      <c r="H117">
        <f t="shared" si="17"/>
        <v>3.353370883659719E-2</v>
      </c>
      <c r="I117" t="str">
        <f t="shared" si="18"/>
        <v/>
      </c>
      <c r="J117">
        <f t="shared" si="10"/>
        <v>326.69294976090066</v>
      </c>
      <c r="K117">
        <f t="shared" si="19"/>
        <v>326.69294976090066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87.629636725480438</v>
      </c>
      <c r="F118">
        <f t="shared" si="15"/>
        <v>14.226107459519326</v>
      </c>
      <c r="G118">
        <f t="shared" si="16"/>
        <v>0.16418488894512459</v>
      </c>
      <c r="H118">
        <f t="shared" si="17"/>
        <v>2.9319801157490343E-2</v>
      </c>
      <c r="I118" t="str">
        <f t="shared" si="18"/>
        <v/>
      </c>
      <c r="J118">
        <f t="shared" si="10"/>
        <v>326.19678765836181</v>
      </c>
      <c r="K118">
        <f t="shared" si="19"/>
        <v>326.19678765836181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84.652159577480205</v>
      </c>
      <c r="F119">
        <f t="shared" si="15"/>
        <v>13.742733210252378</v>
      </c>
      <c r="G119">
        <f t="shared" si="16"/>
        <v>0.14355311308965762</v>
      </c>
      <c r="H119">
        <f t="shared" si="17"/>
        <v>2.5635420886597184E-2</v>
      </c>
      <c r="I119" t="str">
        <f t="shared" si="18"/>
        <v/>
      </c>
      <c r="J119">
        <f t="shared" si="10"/>
        <v>325.71709778936577</v>
      </c>
      <c r="K119">
        <f t="shared" si="19"/>
        <v>325.71709778936577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81.775851058018702</v>
      </c>
      <c r="F120">
        <f t="shared" si="15"/>
        <v>13.275783036616749</v>
      </c>
      <c r="G120">
        <f t="shared" si="16"/>
        <v>0.12551396422736358</v>
      </c>
      <c r="H120">
        <f t="shared" si="17"/>
        <v>2.24140266335024E-2</v>
      </c>
      <c r="I120" t="str">
        <f t="shared" si="18"/>
        <v/>
      </c>
      <c r="J120">
        <f t="shared" si="10"/>
        <v>325.25336900998326</v>
      </c>
      <c r="K120">
        <f t="shared" si="19"/>
        <v>325.25336900998326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78.997273662493313</v>
      </c>
      <c r="F121">
        <f t="shared" si="15"/>
        <v>12.824698881867061</v>
      </c>
      <c r="G121">
        <f t="shared" si="16"/>
        <v>0.1097416480702075</v>
      </c>
      <c r="H121">
        <f t="shared" si="17"/>
        <v>1.9597438721593832E-2</v>
      </c>
      <c r="I121" t="str">
        <f t="shared" si="18"/>
        <v/>
      </c>
      <c r="J121">
        <f t="shared" si="10"/>
        <v>324.80510144314547</v>
      </c>
      <c r="K121">
        <f t="shared" si="19"/>
        <v>324.80510144314547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76.313106685728926</v>
      </c>
      <c r="F122">
        <f t="shared" si="15"/>
        <v>12.388941650893171</v>
      </c>
      <c r="G122">
        <f t="shared" si="16"/>
        <v>9.5951310241061655E-2</v>
      </c>
      <c r="H122">
        <f t="shared" si="17"/>
        <v>1.7134788439689314E-2</v>
      </c>
      <c r="I122" t="str">
        <f t="shared" si="18"/>
        <v/>
      </c>
      <c r="J122">
        <f t="shared" si="10"/>
        <v>324.37180686245347</v>
      </c>
      <c r="K122">
        <f t="shared" si="19"/>
        <v>324.37180686245347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73.720142253370483</v>
      </c>
      <c r="F123">
        <f t="shared" si="15"/>
        <v>11.967990565942289</v>
      </c>
      <c r="G123">
        <f t="shared" si="16"/>
        <v>8.3893891689019312E-2</v>
      </c>
      <c r="H123">
        <f t="shared" si="17"/>
        <v>1.4981599332641381E-2</v>
      </c>
      <c r="I123" t="str">
        <f t="shared" si="18"/>
        <v/>
      </c>
      <c r="J123">
        <f t="shared" si="10"/>
        <v>323.95300896660962</v>
      </c>
      <c r="K123">
        <f t="shared" si="19"/>
        <v>323.95300896660962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71.215281488120823</v>
      </c>
      <c r="F124">
        <f t="shared" si="15"/>
        <v>11.561342544232369</v>
      </c>
      <c r="G124">
        <f t="shared" si="16"/>
        <v>7.3351630582705316E-2</v>
      </c>
      <c r="H124">
        <f t="shared" si="17"/>
        <v>1.3098983938658444E-2</v>
      </c>
      <c r="I124" t="str">
        <f t="shared" si="18"/>
        <v/>
      </c>
      <c r="J124">
        <f t="shared" si="10"/>
        <v>323.54824356029371</v>
      </c>
      <c r="K124">
        <f t="shared" si="19"/>
        <v>323.54824356029371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68.795530806241899</v>
      </c>
      <c r="F125">
        <f t="shared" si="15"/>
        <v>11.16851159671293</v>
      </c>
      <c r="G125">
        <f t="shared" si="16"/>
        <v>6.4134129443966501E-2</v>
      </c>
      <c r="H125">
        <f t="shared" si="17"/>
        <v>1.145294146609515E-2</v>
      </c>
      <c r="I125" t="str">
        <f t="shared" si="18"/>
        <v/>
      </c>
      <c r="J125">
        <f t="shared" si="10"/>
        <v>323.15705865524683</v>
      </c>
      <c r="K125">
        <f t="shared" si="19"/>
        <v>323.15705865524683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66.45799833989345</v>
      </c>
      <c r="F126">
        <f t="shared" si="15"/>
        <v>10.789028247254757</v>
      </c>
      <c r="G126">
        <f t="shared" si="16"/>
        <v>5.6074916492793669E-2</v>
      </c>
      <c r="H126">
        <f t="shared" si="17"/>
        <v>1.0013743725472169E-2</v>
      </c>
      <c r="I126" t="str">
        <f t="shared" si="18"/>
        <v/>
      </c>
      <c r="J126">
        <f t="shared" si="10"/>
        <v>322.77901450352925</v>
      </c>
      <c r="K126">
        <f t="shared" si="19"/>
        <v>322.77901450352925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64.199890481033265</v>
      </c>
      <c r="F127">
        <f t="shared" si="15"/>
        <v>10.42243897157436</v>
      </c>
      <c r="G127">
        <f t="shared" si="16"/>
        <v>4.9028439099980586E-2</v>
      </c>
      <c r="H127">
        <f t="shared" si="17"/>
        <v>8.7553982264105424E-3</v>
      </c>
      <c r="I127" t="str">
        <f t="shared" si="18"/>
        <v/>
      </c>
      <c r="J127">
        <f t="shared" si="10"/>
        <v>322.41368357334795</v>
      </c>
      <c r="K127">
        <f t="shared" si="19"/>
        <v>322.41368357334795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62.018508542748776</v>
      </c>
      <c r="F128">
        <f t="shared" si="15"/>
        <v>10.068305655222654</v>
      </c>
      <c r="G128">
        <f t="shared" si="16"/>
        <v>4.2867435048065068E-2</v>
      </c>
      <c r="H128">
        <f t="shared" si="17"/>
        <v>7.6551787427951504E-3</v>
      </c>
      <c r="I128" t="str">
        <f t="shared" si="18"/>
        <v/>
      </c>
      <c r="J128">
        <f t="shared" si="10"/>
        <v>322.06065047647985</v>
      </c>
      <c r="K128">
        <f t="shared" si="19"/>
        <v>322.06065047647985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59.911245534029746</v>
      </c>
      <c r="F129">
        <f t="shared" si="15"/>
        <v>9.7262050699900549</v>
      </c>
      <c r="G129">
        <f t="shared" si="16"/>
        <v>3.7480634124466852E-2</v>
      </c>
      <c r="H129">
        <f t="shared" si="17"/>
        <v>6.6932148679852517E-3</v>
      </c>
      <c r="I129" t="str">
        <f t="shared" si="18"/>
        <v/>
      </c>
      <c r="J129">
        <f t="shared" si="10"/>
        <v>321.71951185512205</v>
      </c>
      <c r="K129">
        <f t="shared" si="19"/>
        <v>321.71951185512205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57.875583044127687</v>
      </c>
      <c r="F130">
        <f t="shared" si="15"/>
        <v>9.3957283681022936</v>
      </c>
      <c r="G130">
        <f t="shared" si="16"/>
        <v>3.2770748536669406E-2</v>
      </c>
      <c r="H130">
        <f t="shared" si="17"/>
        <v>5.8521331472740027E-3</v>
      </c>
      <c r="I130" t="str">
        <f t="shared" si="18"/>
        <v/>
      </c>
      <c r="J130">
        <f t="shared" si="10"/>
        <v>321.38987623495501</v>
      </c>
      <c r="K130">
        <f t="shared" si="19"/>
        <v>321.38987623495501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55.909088232778402</v>
      </c>
      <c r="F131">
        <f t="shared" si="15"/>
        <v>9.0764805936024189</v>
      </c>
      <c r="G131">
        <f t="shared" si="16"/>
        <v>2.8652715855535065E-2</v>
      </c>
      <c r="H131">
        <f t="shared" si="17"/>
        <v>5.1167433063047741E-3</v>
      </c>
      <c r="I131" t="str">
        <f t="shared" si="18"/>
        <v/>
      </c>
      <c r="J131">
        <f t="shared" ref="J131:J150" si="20">$O$2+F131-H131</f>
        <v>321.07136385029611</v>
      </c>
      <c r="K131">
        <f t="shared" si="19"/>
        <v>321.07136385029611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54.009410922690662</v>
      </c>
      <c r="F132">
        <f t="shared" ref="F132:F150" si="25">E132*$O$3</f>
        <v>8.7680802103350466</v>
      </c>
      <c r="G132">
        <f t="shared" ref="G132:G150" si="26">(G131*EXP(-1/$O$6)+C132)</f>
        <v>2.5052162753602732E-2</v>
      </c>
      <c r="H132">
        <f t="shared" ref="H132:H150" si="27">G132*$O$4</f>
        <v>4.4737639086031688E-3</v>
      </c>
      <c r="I132" t="str">
        <f t="shared" ref="I132:I150" si="28">IF(ISBLANK(D132),"",($O$2+((E131*EXP(-1/$O$5))*$O$3)-((G131*EXP(-1/$O$6))*$O$4)))</f>
        <v/>
      </c>
      <c r="J132">
        <f t="shared" si="20"/>
        <v>320.76360644642642</v>
      </c>
      <c r="K132">
        <f t="shared" ref="K132:K150" si="29">IF(I132="",J132,I132)</f>
        <v>320.76360644642642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52.174280790826202</v>
      </c>
      <c r="F133">
        <f t="shared" si="25"/>
        <v>8.4701586459687466</v>
      </c>
      <c r="G133">
        <f t="shared" si="26"/>
        <v>2.1904061792863506E-2</v>
      </c>
      <c r="H133">
        <f t="shared" si="27"/>
        <v>3.9115824874893885E-3</v>
      </c>
      <c r="I133" t="str">
        <f t="shared" si="28"/>
        <v/>
      </c>
      <c r="J133">
        <f t="shared" si="20"/>
        <v>320.46624706348126</v>
      </c>
      <c r="K133">
        <f t="shared" si="29"/>
        <v>320.46624706348126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50.40150465511433</v>
      </c>
      <c r="F134">
        <f t="shared" si="25"/>
        <v>8.1823598515116291</v>
      </c>
      <c r="G134">
        <f t="shared" si="26"/>
        <v>1.915155700306094E-2</v>
      </c>
      <c r="H134">
        <f t="shared" si="27"/>
        <v>3.420045820256728E-3</v>
      </c>
      <c r="I134" t="str">
        <f t="shared" si="28"/>
        <v/>
      </c>
      <c r="J134">
        <f t="shared" si="20"/>
        <v>320.17893980569141</v>
      </c>
      <c r="K134">
        <f t="shared" si="29"/>
        <v>320.17893980569141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48.688963853358452</v>
      </c>
      <c r="F135">
        <f t="shared" si="25"/>
        <v>7.9043398757936822</v>
      </c>
      <c r="G135">
        <f t="shared" si="26"/>
        <v>1.6744937039987383E-2</v>
      </c>
      <c r="H135">
        <f t="shared" si="27"/>
        <v>2.9902765568834877E-3</v>
      </c>
      <c r="I135" t="str">
        <f t="shared" si="28"/>
        <v/>
      </c>
      <c r="J135">
        <f t="shared" si="20"/>
        <v>319.90134959923682</v>
      </c>
      <c r="K135">
        <f t="shared" si="29"/>
        <v>319.90134959923682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47.034611711202068</v>
      </c>
      <c r="F136">
        <f t="shared" si="25"/>
        <v>7.6357664544073609</v>
      </c>
      <c r="G136">
        <f t="shared" si="26"/>
        <v>1.464073737860201E-2</v>
      </c>
      <c r="H136">
        <f t="shared" si="27"/>
        <v>2.6145128915190229E-3</v>
      </c>
      <c r="I136" t="str">
        <f t="shared" si="28"/>
        <v/>
      </c>
      <c r="J136">
        <f t="shared" si="20"/>
        <v>319.63315194151585</v>
      </c>
      <c r="K136">
        <f t="shared" si="29"/>
        <v>319.63315194151585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45.436471096128095</v>
      </c>
      <c r="F137">
        <f t="shared" si="25"/>
        <v>7.3763186126151128</v>
      </c>
      <c r="G137">
        <f t="shared" si="26"/>
        <v>1.2800955326216954E-2</v>
      </c>
      <c r="H137">
        <f t="shared" si="27"/>
        <v>2.2859683811464614E-3</v>
      </c>
      <c r="I137" t="str">
        <f t="shared" si="28"/>
        <v/>
      </c>
      <c r="J137">
        <f t="shared" si="20"/>
        <v>319.37403264423398</v>
      </c>
      <c r="K137">
        <f t="shared" si="29"/>
        <v>319.37403264423398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43.892632054568345</v>
      </c>
      <c r="F138">
        <f t="shared" si="25"/>
        <v>7.1256862817493145</v>
      </c>
      <c r="G138">
        <f t="shared" si="26"/>
        <v>1.1192363678573751E-2</v>
      </c>
      <c r="H138">
        <f t="shared" si="27"/>
        <v>1.998709379690719E-3</v>
      </c>
      <c r="I138" t="str">
        <f t="shared" si="28"/>
        <v/>
      </c>
      <c r="J138">
        <f t="shared" si="20"/>
        <v>319.12368757236965</v>
      </c>
      <c r="K138">
        <f t="shared" si="29"/>
        <v>319.12368757236965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42.401249529299257</v>
      </c>
      <c r="F139">
        <f t="shared" si="25"/>
        <v>6.8835699286461622</v>
      </c>
      <c r="G139">
        <f t="shared" si="26"/>
        <v>9.7859106231626466E-3</v>
      </c>
      <c r="H139">
        <f t="shared" si="27"/>
        <v>1.7475478739824748E-3</v>
      </c>
      <c r="I139" t="str">
        <f t="shared" si="28"/>
        <v/>
      </c>
      <c r="J139">
        <f t="shared" si="20"/>
        <v>318.88182238077218</v>
      </c>
      <c r="K139">
        <f t="shared" si="29"/>
        <v>318.88182238077218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40.960541154395834</v>
      </c>
      <c r="F140">
        <f t="shared" si="25"/>
        <v>6.6496801976706381</v>
      </c>
      <c r="G140">
        <f t="shared" si="26"/>
        <v>8.556195051797208E-3</v>
      </c>
      <c r="H140">
        <f t="shared" si="27"/>
        <v>1.5279477861524983E-3</v>
      </c>
      <c r="I140" t="str">
        <f t="shared" si="28"/>
        <v/>
      </c>
      <c r="J140">
        <f t="shared" si="20"/>
        <v>318.6481522498845</v>
      </c>
      <c r="K140">
        <f t="shared" si="29"/>
        <v>318.6481522498845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39.568785125108604</v>
      </c>
      <c r="F141">
        <f t="shared" si="25"/>
        <v>6.4237375649047426</v>
      </c>
      <c r="G141">
        <f t="shared" si="26"/>
        <v>7.4810078063781921E-3</v>
      </c>
      <c r="H141">
        <f t="shared" si="27"/>
        <v>1.3359430502398551E-3</v>
      </c>
      <c r="I141" t="str">
        <f t="shared" si="28"/>
        <v/>
      </c>
      <c r="J141">
        <f t="shared" si="20"/>
        <v>318.42240162185448</v>
      </c>
      <c r="K141">
        <f t="shared" si="29"/>
        <v>318.42240162185448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38.224318140117845</v>
      </c>
      <c r="F142">
        <f t="shared" si="25"/>
        <v>6.2054720040857161</v>
      </c>
      <c r="G142">
        <f t="shared" si="26"/>
        <v>6.5409305725605254E-3</v>
      </c>
      <c r="H142">
        <f t="shared" si="27"/>
        <v>1.1680659834445676E-3</v>
      </c>
      <c r="I142" t="str">
        <f t="shared" si="28"/>
        <v/>
      </c>
      <c r="J142">
        <f t="shared" si="20"/>
        <v>318.20430393810227</v>
      </c>
      <c r="K142">
        <f t="shared" si="29"/>
        <v>318.20430393810227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36.925533413705779</v>
      </c>
      <c r="F143">
        <f t="shared" si="25"/>
        <v>5.994622663894992</v>
      </c>
      <c r="G143">
        <f t="shared" si="26"/>
        <v>5.7189851771816324E-3</v>
      </c>
      <c r="H143">
        <f t="shared" si="27"/>
        <v>1.0212846583807329E-3</v>
      </c>
      <c r="I143" t="str">
        <f t="shared" si="28"/>
        <v/>
      </c>
      <c r="J143">
        <f t="shared" si="20"/>
        <v>317.99360137923657</v>
      </c>
      <c r="K143">
        <f t="shared" si="29"/>
        <v>317.99360137923657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35.6708787554712</v>
      </c>
      <c r="F144">
        <f t="shared" si="25"/>
        <v>5.7909375562122207</v>
      </c>
      <c r="G144">
        <f t="shared" si="26"/>
        <v>5.0003269556215093E-3</v>
      </c>
      <c r="H144">
        <f t="shared" si="27"/>
        <v>8.9294814524777969E-4</v>
      </c>
      <c r="I144" t="str">
        <f t="shared" si="28"/>
        <v/>
      </c>
      <c r="J144">
        <f t="shared" si="20"/>
        <v>317.79004460806698</v>
      </c>
      <c r="K144">
        <f t="shared" si="29"/>
        <v>317.79004460806698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34.45885471529143</v>
      </c>
      <c r="F145">
        <f t="shared" si="25"/>
        <v>5.59417325496179</v>
      </c>
      <c r="G145">
        <f t="shared" si="26"/>
        <v>4.3719766511856762E-3</v>
      </c>
      <c r="H145">
        <f t="shared" si="27"/>
        <v>7.8073863497144305E-4</v>
      </c>
      <c r="I145" t="str">
        <f t="shared" si="28"/>
        <v/>
      </c>
      <c r="J145">
        <f t="shared" si="20"/>
        <v>317.59339251632684</v>
      </c>
      <c r="K145">
        <f t="shared" si="29"/>
        <v>317.59339251632684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33.288012791314735</v>
      </c>
      <c r="F146">
        <f t="shared" si="25"/>
        <v>5.4040946051919283</v>
      </c>
      <c r="G146">
        <f t="shared" si="26"/>
        <v>3.8225860045059687E-3</v>
      </c>
      <c r="H146">
        <f t="shared" si="27"/>
        <v>6.8262957863911625E-4</v>
      </c>
      <c r="I146" t="str">
        <f t="shared" si="28"/>
        <v/>
      </c>
      <c r="J146">
        <f t="shared" si="20"/>
        <v>317.40341197561327</v>
      </c>
      <c r="K146">
        <f t="shared" si="29"/>
        <v>317.40341197561327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32.156953698841527</v>
      </c>
      <c r="F147">
        <f t="shared" si="25"/>
        <v>5.2204744420387064</v>
      </c>
      <c r="G147">
        <f t="shared" si="26"/>
        <v>3.3422327994094159E-3</v>
      </c>
      <c r="H147">
        <f t="shared" si="27"/>
        <v>5.9684908721093519E-4</v>
      </c>
      <c r="I147" t="str">
        <f t="shared" si="28"/>
        <v/>
      </c>
      <c r="J147">
        <f t="shared" si="20"/>
        <v>317.21987759295149</v>
      </c>
      <c r="K147">
        <f t="shared" si="29"/>
        <v>317.21987759295149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31.064325698025431</v>
      </c>
      <c r="F148">
        <f t="shared" si="25"/>
        <v>5.043093319239075</v>
      </c>
      <c r="G148">
        <f t="shared" si="26"/>
        <v>2.92224166370111E-3</v>
      </c>
      <c r="H148">
        <f t="shared" si="27"/>
        <v>5.2184793049064903E-4</v>
      </c>
      <c r="I148" t="str">
        <f t="shared" si="28"/>
        <v/>
      </c>
      <c r="J148">
        <f t="shared" si="20"/>
        <v>317.04257147130858</v>
      </c>
      <c r="K148">
        <f t="shared" si="29"/>
        <v>317.04257147130858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30.008822978395731</v>
      </c>
      <c r="F149">
        <f t="shared" si="25"/>
        <v>4.8717392468684793</v>
      </c>
      <c r="G149">
        <f t="shared" si="26"/>
        <v>2.5550273884510947E-3</v>
      </c>
      <c r="H149">
        <f t="shared" si="27"/>
        <v>4.5627155740481101E-4</v>
      </c>
      <c r="I149" t="str">
        <f t="shared" si="28"/>
        <v/>
      </c>
      <c r="J149">
        <f t="shared" si="20"/>
        <v>316.87128297531103</v>
      </c>
      <c r="K149">
        <f t="shared" si="29"/>
        <v>316.87128297531103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28.98918409827041</v>
      </c>
      <c r="F150">
        <f t="shared" si="25"/>
        <v>4.7062074379896126</v>
      </c>
      <c r="G150">
        <f t="shared" si="26"/>
        <v>2.2339579360685373E-3</v>
      </c>
      <c r="H150">
        <f t="shared" si="27"/>
        <v>3.9893563226527378E-4</v>
      </c>
      <c r="I150" t="str">
        <f t="shared" si="28"/>
        <v/>
      </c>
      <c r="J150">
        <f t="shared" si="20"/>
        <v>316.70580850235734</v>
      </c>
      <c r="K150">
        <f t="shared" si="29"/>
        <v>316.70580850235734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E477-0851-4C3C-9A18-203EC44EECCC}">
  <dimension ref="A1:Y150"/>
  <sheetViews>
    <sheetView tabSelected="1" view="pageLayout" zoomScaleNormal="100" workbookViewId="0">
      <selection activeCell="U27" sqref="U27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2756.4226481563137</v>
      </c>
      <c r="S2">
        <f>SQRT(R2/11)</f>
        <v>15.829841348071668</v>
      </c>
    </row>
    <row r="3" spans="1:25">
      <c r="A3">
        <f>A2+1</f>
        <v>1</v>
      </c>
      <c r="B3" s="13">
        <f>Edwards!B3</f>
        <v>43176</v>
      </c>
      <c r="C3" s="22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0.74751470897286953</v>
      </c>
      <c r="Q3" t="s">
        <v>20</v>
      </c>
      <c r="R3">
        <f>RSQ(D2:D100,I2:I100)</f>
        <v>0.35271051521577962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0.75167219639385863</v>
      </c>
      <c r="Q4" t="s">
        <v>21</v>
      </c>
      <c r="R4">
        <f>1-((1-$R$3)*($Y$3-1))/(Y3-Y4-1)</f>
        <v>-0.29457896956844065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f>8*53.4</f>
        <v>427.2</v>
      </c>
      <c r="D5" s="21"/>
      <c r="E5">
        <f t="shared" si="4"/>
        <v>427.2</v>
      </c>
      <c r="F5">
        <f t="shared" si="5"/>
        <v>319.33828367320984</v>
      </c>
      <c r="G5">
        <f t="shared" si="6"/>
        <v>427.2</v>
      </c>
      <c r="H5">
        <f t="shared" si="7"/>
        <v>321.11436229945639</v>
      </c>
      <c r="I5" t="str">
        <f t="shared" si="8"/>
        <v/>
      </c>
      <c r="J5">
        <f t="shared" si="0"/>
        <v>310.22392137375346</v>
      </c>
      <c r="K5">
        <f t="shared" si="9"/>
        <v>310.22392137375346</v>
      </c>
      <c r="L5" t="str">
        <f t="shared" si="1"/>
        <v/>
      </c>
      <c r="M5" t="str">
        <f t="shared" si="2"/>
        <v/>
      </c>
      <c r="N5" s="1" t="s">
        <v>14</v>
      </c>
      <c r="O5" s="5">
        <v>11.135084116982773</v>
      </c>
      <c r="Q5" s="1" t="s">
        <v>22</v>
      </c>
      <c r="R5">
        <f>LARGE(M2:M150,1)</f>
        <v>7.7151142262509396</v>
      </c>
    </row>
    <row r="6" spans="1:25">
      <c r="A6">
        <f t="shared" si="3"/>
        <v>4</v>
      </c>
      <c r="B6" s="13">
        <f>Edwards!B6</f>
        <v>43179</v>
      </c>
      <c r="C6" s="22"/>
      <c r="D6" s="21"/>
      <c r="E6">
        <f t="shared" si="4"/>
        <v>390.50706095044285</v>
      </c>
      <c r="F6">
        <f t="shared" si="5"/>
        <v>291.90977201822091</v>
      </c>
      <c r="G6">
        <f t="shared" si="6"/>
        <v>388.4229882488861</v>
      </c>
      <c r="H6">
        <f t="shared" si="7"/>
        <v>291.96676070690614</v>
      </c>
      <c r="I6" t="str">
        <f t="shared" si="8"/>
        <v/>
      </c>
      <c r="J6">
        <f t="shared" si="0"/>
        <v>311.94301131131476</v>
      </c>
      <c r="K6">
        <f t="shared" si="9"/>
        <v>311.94301131131476</v>
      </c>
      <c r="L6" t="str">
        <f t="shared" si="1"/>
        <v/>
      </c>
      <c r="M6" t="str">
        <f t="shared" si="2"/>
        <v/>
      </c>
      <c r="N6" s="1" t="s">
        <v>15</v>
      </c>
      <c r="O6" s="5">
        <v>10.508907956703911</v>
      </c>
      <c r="Q6" s="1" t="s">
        <v>46</v>
      </c>
      <c r="R6">
        <f>AVERAGE(M2:M150)</f>
        <v>3.9069163915124965</v>
      </c>
      <c r="S6">
        <f>_xlfn.STDEV.P(M2:M150)</f>
        <v>2.1216197791582556</v>
      </c>
    </row>
    <row r="7" spans="1:25">
      <c r="A7">
        <f t="shared" si="3"/>
        <v>5</v>
      </c>
      <c r="B7" s="13">
        <f>Edwards!B7</f>
        <v>43180</v>
      </c>
      <c r="C7" s="22">
        <f>6*53.4</f>
        <v>320.39999999999998</v>
      </c>
      <c r="D7" s="21"/>
      <c r="E7">
        <f t="shared" si="4"/>
        <v>677.36574122694969</v>
      </c>
      <c r="F7">
        <f t="shared" si="5"/>
        <v>506.34085492145533</v>
      </c>
      <c r="G7">
        <f t="shared" si="6"/>
        <v>673.5657720042002</v>
      </c>
      <c r="H7">
        <f t="shared" si="7"/>
        <v>506.3006632581222</v>
      </c>
      <c r="I7" t="str">
        <f t="shared" si="8"/>
        <v/>
      </c>
      <c r="J7">
        <f t="shared" si="0"/>
        <v>312.04019166333308</v>
      </c>
      <c r="K7">
        <f t="shared" si="9"/>
        <v>312.04019166333308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21"/>
      <c r="E8">
        <f t="shared" si="4"/>
        <v>619.18563856520211</v>
      </c>
      <c r="F8">
        <f t="shared" si="5"/>
        <v>462.85037241224745</v>
      </c>
      <c r="G8">
        <f t="shared" si="6"/>
        <v>612.42610005627193</v>
      </c>
      <c r="H8">
        <f t="shared" si="7"/>
        <v>460.34367175822297</v>
      </c>
      <c r="I8" t="str">
        <f t="shared" si="8"/>
        <v/>
      </c>
      <c r="J8">
        <f t="shared" si="0"/>
        <v>314.50670065402448</v>
      </c>
      <c r="K8">
        <f t="shared" si="9"/>
        <v>314.50670065402448</v>
      </c>
      <c r="L8" t="str">
        <f t="shared" si="1"/>
        <v/>
      </c>
      <c r="M8" t="str">
        <f t="shared" si="2"/>
        <v/>
      </c>
      <c r="O8">
        <f>1.1*O3</f>
        <v>0.8222661798701566</v>
      </c>
    </row>
    <row r="9" spans="1:25">
      <c r="A9">
        <f t="shared" si="3"/>
        <v>7</v>
      </c>
      <c r="B9" s="13">
        <f>Edwards!B9</f>
        <v>43182</v>
      </c>
      <c r="C9" s="22">
        <f>8*10+9*53.4</f>
        <v>560.59999999999991</v>
      </c>
      <c r="D9" s="21">
        <v>343</v>
      </c>
      <c r="E9">
        <f t="shared" si="4"/>
        <v>1126.6027244822571</v>
      </c>
      <c r="F9">
        <f t="shared" si="5"/>
        <v>842.15210771939633</v>
      </c>
      <c r="G9">
        <f t="shared" si="6"/>
        <v>1117.4360858274074</v>
      </c>
      <c r="H9">
        <f t="shared" si="7"/>
        <v>839.94563696364366</v>
      </c>
      <c r="I9">
        <f t="shared" si="8"/>
        <v>316.53715820395928</v>
      </c>
      <c r="J9">
        <f t="shared" si="0"/>
        <v>314.20647075575266</v>
      </c>
      <c r="K9">
        <f t="shared" si="9"/>
        <v>316.53715820395928</v>
      </c>
      <c r="L9">
        <f t="shared" si="1"/>
        <v>-26.462841796040721</v>
      </c>
      <c r="M9">
        <f t="shared" si="2"/>
        <v>7.7151142262509396</v>
      </c>
    </row>
    <row r="10" spans="1:25">
      <c r="A10">
        <f t="shared" si="3"/>
        <v>8</v>
      </c>
      <c r="B10" s="13">
        <f>Edwards!B10</f>
        <v>43183</v>
      </c>
      <c r="C10" s="22"/>
      <c r="D10" s="21"/>
      <c r="E10">
        <f t="shared" si="4"/>
        <v>1029.836888568183</v>
      </c>
      <c r="F10">
        <f t="shared" si="5"/>
        <v>769.81822204757077</v>
      </c>
      <c r="G10">
        <f t="shared" si="6"/>
        <v>1016.0062350988304</v>
      </c>
      <c r="H10">
        <f t="shared" si="7"/>
        <v>763.70363828659299</v>
      </c>
      <c r="I10" t="str">
        <f t="shared" si="8"/>
        <v/>
      </c>
      <c r="J10">
        <f t="shared" si="0"/>
        <v>318.11458376097778</v>
      </c>
      <c r="K10">
        <f t="shared" si="9"/>
        <v>318.11458376097778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21"/>
      <c r="E11">
        <f t="shared" si="4"/>
        <v>941.38243589211118</v>
      </c>
      <c r="F11">
        <f t="shared" si="5"/>
        <v>703.69721759806248</v>
      </c>
      <c r="G11">
        <f t="shared" si="6"/>
        <v>923.78318800699446</v>
      </c>
      <c r="H11">
        <f t="shared" si="7"/>
        <v>694.38213792093836</v>
      </c>
      <c r="I11" t="str">
        <f t="shared" si="8"/>
        <v/>
      </c>
      <c r="J11">
        <f t="shared" si="0"/>
        <v>321.31507967712412</v>
      </c>
      <c r="K11">
        <f t="shared" si="9"/>
        <v>321.31507967712412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f>7*53.4</f>
        <v>373.8</v>
      </c>
      <c r="D12" s="21"/>
      <c r="E12">
        <f t="shared" si="4"/>
        <v>1234.3254875248058</v>
      </c>
      <c r="F12">
        <f t="shared" si="5"/>
        <v>922.6764575849005</v>
      </c>
      <c r="G12">
        <f t="shared" si="6"/>
        <v>1213.731241525654</v>
      </c>
      <c r="H12">
        <f t="shared" si="7"/>
        <v>912.32802814943329</v>
      </c>
      <c r="I12" t="str">
        <f t="shared" si="8"/>
        <v/>
      </c>
      <c r="J12">
        <f t="shared" si="0"/>
        <v>322.34842943546732</v>
      </c>
      <c r="K12">
        <f t="shared" si="9"/>
        <v>322.34842943546732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21"/>
      <c r="E13">
        <f t="shared" si="4"/>
        <v>1128.307159151532</v>
      </c>
      <c r="F13">
        <f t="shared" si="5"/>
        <v>843.42619770516262</v>
      </c>
      <c r="G13">
        <f t="shared" si="6"/>
        <v>1103.560664242568</v>
      </c>
      <c r="H13">
        <f t="shared" si="7"/>
        <v>829.51586834507668</v>
      </c>
      <c r="I13" t="str">
        <f t="shared" si="8"/>
        <v/>
      </c>
      <c r="J13">
        <f t="shared" si="0"/>
        <v>325.91032936008594</v>
      </c>
      <c r="K13">
        <f t="shared" si="9"/>
        <v>325.91032936008594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f>7*53.4</f>
        <v>373.8</v>
      </c>
      <c r="D14" s="21"/>
      <c r="E14">
        <f t="shared" si="4"/>
        <v>1405.1949264269858</v>
      </c>
      <c r="F14">
        <f t="shared" si="5"/>
        <v>1050.403876478221</v>
      </c>
      <c r="G14">
        <f t="shared" si="6"/>
        <v>1377.1902877317975</v>
      </c>
      <c r="H14">
        <f t="shared" si="7"/>
        <v>1035.1956484316504</v>
      </c>
      <c r="I14" t="str">
        <f t="shared" si="8"/>
        <v/>
      </c>
      <c r="J14">
        <f t="shared" si="0"/>
        <v>327.20822804657064</v>
      </c>
      <c r="K14">
        <f t="shared" si="9"/>
        <v>327.20822804657064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21"/>
      <c r="E15">
        <f t="shared" si="4"/>
        <v>1284.5003295446536</v>
      </c>
      <c r="F15">
        <f t="shared" si="5"/>
        <v>960.18289001512676</v>
      </c>
      <c r="G15">
        <f t="shared" si="6"/>
        <v>1252.1825069010488</v>
      </c>
      <c r="H15">
        <f t="shared" si="7"/>
        <v>941.23077524827943</v>
      </c>
      <c r="I15" t="str">
        <f t="shared" si="8"/>
        <v/>
      </c>
      <c r="J15">
        <f t="shared" si="0"/>
        <v>330.95211476684733</v>
      </c>
      <c r="K15">
        <f t="shared" si="9"/>
        <v>330.95211476684733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7*11+7*53.4</f>
        <v>450.8</v>
      </c>
      <c r="D16" s="21">
        <v>356</v>
      </c>
      <c r="E16">
        <f t="shared" si="4"/>
        <v>1624.9723981281788</v>
      </c>
      <c r="F16">
        <f t="shared" si="5"/>
        <v>1214.6907692757316</v>
      </c>
      <c r="G16">
        <f t="shared" si="6"/>
        <v>1589.3217021617199</v>
      </c>
      <c r="H16">
        <f t="shared" si="7"/>
        <v>1194.6489346403259</v>
      </c>
      <c r="I16">
        <f t="shared" si="8"/>
        <v>333.9160299647873</v>
      </c>
      <c r="J16">
        <f t="shared" si="0"/>
        <v>332.04183463540562</v>
      </c>
      <c r="K16">
        <f t="shared" si="9"/>
        <v>333.9160299647873</v>
      </c>
      <c r="L16">
        <f t="shared" si="1"/>
        <v>-22.083970035212701</v>
      </c>
      <c r="M16">
        <f t="shared" si="2"/>
        <v>6.2033623694417699</v>
      </c>
    </row>
    <row r="17" spans="1:13">
      <c r="A17">
        <f t="shared" si="3"/>
        <v>15</v>
      </c>
      <c r="B17" s="13">
        <f>Edwards!B17</f>
        <v>43190</v>
      </c>
      <c r="C17" s="22"/>
      <c r="D17" s="21"/>
      <c r="E17">
        <f t="shared" si="4"/>
        <v>1485.4007381054028</v>
      </c>
      <c r="F17">
        <f t="shared" si="5"/>
        <v>1110.3589004529458</v>
      </c>
      <c r="G17">
        <f t="shared" si="6"/>
        <v>1445.0587192005182</v>
      </c>
      <c r="H17">
        <f t="shared" si="7"/>
        <v>1086.2104613795498</v>
      </c>
      <c r="I17" t="str">
        <f t="shared" si="8"/>
        <v/>
      </c>
      <c r="J17">
        <f t="shared" si="0"/>
        <v>336.14843907339605</v>
      </c>
      <c r="K17">
        <f t="shared" si="9"/>
        <v>336.14843907339605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21"/>
      <c r="E18">
        <f t="shared" si="4"/>
        <v>1357.8171268051483</v>
      </c>
      <c r="F18">
        <f t="shared" si="5"/>
        <v>1014.9882743821283</v>
      </c>
      <c r="G18">
        <f t="shared" si="6"/>
        <v>1313.8905100818663</v>
      </c>
      <c r="H18">
        <f t="shared" si="7"/>
        <v>987.61496553428367</v>
      </c>
      <c r="I18" t="str">
        <f t="shared" si="8"/>
        <v/>
      </c>
      <c r="J18">
        <f t="shared" si="0"/>
        <v>339.37330884784467</v>
      </c>
      <c r="K18">
        <f t="shared" si="9"/>
        <v>339.37330884784467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f>9*53.4</f>
        <v>480.59999999999997</v>
      </c>
      <c r="D19" s="21"/>
      <c r="E19">
        <f t="shared" si="4"/>
        <v>1721.7918902079898</v>
      </c>
      <c r="F19">
        <f t="shared" si="5"/>
        <v>1287.0647637206725</v>
      </c>
      <c r="G19">
        <f t="shared" si="6"/>
        <v>1675.2284601073306</v>
      </c>
      <c r="H19">
        <f t="shared" si="7"/>
        <v>1259.2226560703789</v>
      </c>
      <c r="I19" t="str">
        <f t="shared" si="8"/>
        <v/>
      </c>
      <c r="J19">
        <f t="shared" si="0"/>
        <v>339.84210765029366</v>
      </c>
      <c r="K19">
        <f t="shared" si="9"/>
        <v>339.84210765029366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21"/>
      <c r="E20">
        <f t="shared" si="4"/>
        <v>1573.9042383273168</v>
      </c>
      <c r="F20">
        <f t="shared" si="5"/>
        <v>1176.51656866441</v>
      </c>
      <c r="G20">
        <f t="shared" si="6"/>
        <v>1523.1677071031584</v>
      </c>
      <c r="H20">
        <f t="shared" si="7"/>
        <v>1144.9228158744286</v>
      </c>
      <c r="I20" t="str">
        <f t="shared" si="8"/>
        <v/>
      </c>
      <c r="J20">
        <f t="shared" si="0"/>
        <v>343.59375278998141</v>
      </c>
      <c r="K20">
        <f t="shared" si="9"/>
        <v>343.59375278998141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f>7*53.4</f>
        <v>373.8</v>
      </c>
      <c r="D21" s="21"/>
      <c r="E21">
        <f t="shared" si="4"/>
        <v>1812.5189099406502</v>
      </c>
      <c r="F21">
        <f t="shared" si="5"/>
        <v>1354.8845454721079</v>
      </c>
      <c r="G21">
        <f t="shared" si="6"/>
        <v>1758.7095327650113</v>
      </c>
      <c r="H21">
        <f t="shared" si="7"/>
        <v>1321.9730573122929</v>
      </c>
      <c r="I21" t="str">
        <f t="shared" si="8"/>
        <v/>
      </c>
      <c r="J21">
        <f t="shared" si="0"/>
        <v>344.91148815981501</v>
      </c>
      <c r="K21">
        <f t="shared" si="9"/>
        <v>344.91148815981501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>
        <f>8*10+8*53.4</f>
        <v>507.2</v>
      </c>
      <c r="D22" s="21">
        <v>341</v>
      </c>
      <c r="E22">
        <f t="shared" si="4"/>
        <v>2164.038559077771</v>
      </c>
      <c r="F22">
        <f t="shared" si="5"/>
        <v>1617.6506536950878</v>
      </c>
      <c r="G22">
        <f t="shared" si="6"/>
        <v>2106.2711895561515</v>
      </c>
      <c r="H22">
        <f t="shared" si="7"/>
        <v>1583.2254912547778</v>
      </c>
      <c r="I22">
        <f t="shared" si="8"/>
        <v>348.53384006023566</v>
      </c>
      <c r="J22">
        <f t="shared" si="0"/>
        <v>346.42516244031003</v>
      </c>
      <c r="K22">
        <f t="shared" si="9"/>
        <v>348.53384006023566</v>
      </c>
      <c r="L22">
        <f t="shared" si="1"/>
        <v>7.5338400602356614</v>
      </c>
      <c r="M22">
        <f t="shared" si="2"/>
        <v>2.2093372610661763</v>
      </c>
    </row>
    <row r="23" spans="1:13">
      <c r="A23">
        <f t="shared" si="3"/>
        <v>21</v>
      </c>
      <c r="B23" s="13">
        <f>Edwards!B23</f>
        <v>43196</v>
      </c>
      <c r="C23" s="22"/>
      <c r="D23" s="21"/>
      <c r="E23">
        <f t="shared" si="4"/>
        <v>1978.165584009578</v>
      </c>
      <c r="F23">
        <f t="shared" si="5"/>
        <v>1478.7078708310662</v>
      </c>
      <c r="G23">
        <f t="shared" si="6"/>
        <v>1915.0846196393643</v>
      </c>
      <c r="H23">
        <f t="shared" si="7"/>
        <v>1439.5158623244183</v>
      </c>
      <c r="I23" t="str">
        <f t="shared" si="8"/>
        <v/>
      </c>
      <c r="J23">
        <f t="shared" si="0"/>
        <v>351.19200850664788</v>
      </c>
      <c r="K23">
        <f t="shared" si="9"/>
        <v>351.19200850664788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22"/>
      <c r="D24" s="21"/>
      <c r="E24">
        <f t="shared" si="4"/>
        <v>1808.2575568466682</v>
      </c>
      <c r="F24">
        <f t="shared" si="5"/>
        <v>1351.6991213542292</v>
      </c>
      <c r="G24">
        <f t="shared" si="6"/>
        <v>1741.252084994858</v>
      </c>
      <c r="H24">
        <f t="shared" si="7"/>
        <v>1308.8507792034707</v>
      </c>
      <c r="I24" t="str">
        <f t="shared" si="8"/>
        <v/>
      </c>
      <c r="J24">
        <f t="shared" si="0"/>
        <v>354.84834215075853</v>
      </c>
      <c r="K24">
        <f t="shared" si="9"/>
        <v>354.84834215075853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21"/>
      <c r="E25">
        <f t="shared" si="4"/>
        <v>1652.9432208933069</v>
      </c>
      <c r="F25">
        <f t="shared" si="5"/>
        <v>1235.5993707147379</v>
      </c>
      <c r="G25">
        <f t="shared" si="6"/>
        <v>1583.1983570887317</v>
      </c>
      <c r="H25">
        <f t="shared" si="7"/>
        <v>1190.0461864000354</v>
      </c>
      <c r="I25" t="str">
        <f t="shared" si="8"/>
        <v/>
      </c>
      <c r="J25">
        <f t="shared" si="0"/>
        <v>357.55318431470255</v>
      </c>
      <c r="K25">
        <f t="shared" si="9"/>
        <v>357.55318431470255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f>6*53.4</f>
        <v>320.39999999999998</v>
      </c>
      <c r="D26" s="21"/>
      <c r="E26">
        <f t="shared" si="4"/>
        <v>1831.3690990379305</v>
      </c>
      <c r="F26">
        <f t="shared" si="5"/>
        <v>1368.9753390892449</v>
      </c>
      <c r="G26">
        <f t="shared" si="6"/>
        <v>1759.8911911309274</v>
      </c>
      <c r="H26">
        <f t="shared" si="7"/>
        <v>1322.8612770515883</v>
      </c>
      <c r="I26" t="str">
        <f t="shared" si="8"/>
        <v/>
      </c>
      <c r="J26">
        <f t="shared" si="0"/>
        <v>358.11406203765659</v>
      </c>
      <c r="K26">
        <f t="shared" si="9"/>
        <v>358.11406203765659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21"/>
      <c r="E27">
        <f t="shared" si="4"/>
        <v>1674.0696731759429</v>
      </c>
      <c r="F27">
        <f t="shared" si="5"/>
        <v>1251.3917045444218</v>
      </c>
      <c r="G27">
        <f t="shared" si="6"/>
        <v>1600.1455886047902</v>
      </c>
      <c r="H27">
        <f t="shared" si="7"/>
        <v>1202.7849491365064</v>
      </c>
      <c r="I27" t="str">
        <f t="shared" si="8"/>
        <v/>
      </c>
      <c r="J27">
        <f t="shared" si="0"/>
        <v>360.60675540791544</v>
      </c>
      <c r="K27">
        <f t="shared" si="9"/>
        <v>360.60675540791544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f>7*53.4</f>
        <v>373.8</v>
      </c>
      <c r="D28" s="21"/>
      <c r="E28">
        <f t="shared" si="4"/>
        <v>1904.0809641811936</v>
      </c>
      <c r="F28">
        <f t="shared" si="5"/>
        <v>1423.3285278006858</v>
      </c>
      <c r="G28">
        <f t="shared" si="6"/>
        <v>1828.7001197545537</v>
      </c>
      <c r="H28">
        <f t="shared" si="7"/>
        <v>1374.5830355616176</v>
      </c>
      <c r="I28" t="str">
        <f t="shared" si="8"/>
        <v/>
      </c>
      <c r="J28">
        <f t="shared" si="0"/>
        <v>360.7454922390682</v>
      </c>
      <c r="K28">
        <f t="shared" si="9"/>
        <v>360.7454922390682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21"/>
      <c r="E29">
        <f t="shared" si="4"/>
        <v>1740.5361917932664</v>
      </c>
      <c r="F29">
        <f t="shared" si="5"/>
        <v>1301.0764048650901</v>
      </c>
      <c r="G29">
        <f t="shared" si="6"/>
        <v>1662.7087198646059</v>
      </c>
      <c r="H29">
        <f t="shared" si="7"/>
        <v>1249.8119154238493</v>
      </c>
      <c r="I29" t="str">
        <f t="shared" si="8"/>
        <v/>
      </c>
      <c r="J29">
        <f t="shared" si="0"/>
        <v>363.26448944124081</v>
      </c>
      <c r="K29">
        <f t="shared" si="9"/>
        <v>363.26448944124081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8*11+6*53.4</f>
        <v>408.4</v>
      </c>
      <c r="D30" s="21">
        <v>360</v>
      </c>
      <c r="E30">
        <f t="shared" si="4"/>
        <v>1999.4385597730916</v>
      </c>
      <c r="F30">
        <f t="shared" si="5"/>
        <v>1494.609733117916</v>
      </c>
      <c r="G30">
        <f t="shared" si="6"/>
        <v>1920.1843856678142</v>
      </c>
      <c r="H30">
        <f t="shared" si="7"/>
        <v>1443.349214656118</v>
      </c>
      <c r="I30">
        <f t="shared" si="8"/>
        <v>364.95843632452988</v>
      </c>
      <c r="J30">
        <f t="shared" si="0"/>
        <v>363.26051846179803</v>
      </c>
      <c r="K30">
        <f t="shared" si="9"/>
        <v>364.95843632452988</v>
      </c>
      <c r="L30">
        <f t="shared" si="1"/>
        <v>4.9584363245298846</v>
      </c>
      <c r="M30">
        <f t="shared" si="2"/>
        <v>1.3773434234805235</v>
      </c>
    </row>
    <row r="31" spans="1:13">
      <c r="A31">
        <f t="shared" si="3"/>
        <v>29</v>
      </c>
      <c r="B31" s="13">
        <f>Edwards!B31</f>
        <v>43204</v>
      </c>
      <c r="C31" s="22"/>
      <c r="D31" s="21"/>
      <c r="E31">
        <f t="shared" si="4"/>
        <v>1827.7033603182967</v>
      </c>
      <c r="F31">
        <f t="shared" si="5"/>
        <v>1366.2351454770674</v>
      </c>
      <c r="G31">
        <f t="shared" si="6"/>
        <v>1745.888944452116</v>
      </c>
      <c r="H31">
        <f t="shared" si="7"/>
        <v>1312.3361775360775</v>
      </c>
      <c r="I31" t="str">
        <f t="shared" si="8"/>
        <v/>
      </c>
      <c r="J31">
        <f t="shared" si="0"/>
        <v>365.89896794098991</v>
      </c>
      <c r="K31">
        <f t="shared" si="9"/>
        <v>365.89896794098991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21"/>
      <c r="E32">
        <f t="shared" si="4"/>
        <v>1670.7187910279642</v>
      </c>
      <c r="F32">
        <f t="shared" si="5"/>
        <v>1248.8868708507732</v>
      </c>
      <c r="G32">
        <f t="shared" si="6"/>
        <v>1587.4143280776789</v>
      </c>
      <c r="H32">
        <f t="shared" si="7"/>
        <v>1193.2152145732302</v>
      </c>
      <c r="I32" t="str">
        <f t="shared" si="8"/>
        <v/>
      </c>
      <c r="J32">
        <f t="shared" si="0"/>
        <v>367.67165627754298</v>
      </c>
      <c r="K32">
        <f t="shared" si="9"/>
        <v>367.67165627754298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f>7*53.4</f>
        <v>373.8</v>
      </c>
      <c r="D33" s="21"/>
      <c r="E33">
        <f t="shared" si="4"/>
        <v>1901.0178950351299</v>
      </c>
      <c r="F33">
        <f t="shared" si="5"/>
        <v>1421.0388385594022</v>
      </c>
      <c r="G33">
        <f t="shared" si="6"/>
        <v>1817.1244777645825</v>
      </c>
      <c r="H33">
        <f t="shared" si="7"/>
        <v>1365.8819473223471</v>
      </c>
      <c r="I33" t="str">
        <f t="shared" si="8"/>
        <v/>
      </c>
      <c r="J33">
        <f t="shared" si="0"/>
        <v>367.15689123705511</v>
      </c>
      <c r="K33">
        <f t="shared" si="9"/>
        <v>367.15689123705511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21"/>
      <c r="E34">
        <f t="shared" si="4"/>
        <v>1737.7362148978607</v>
      </c>
      <c r="F34">
        <f t="shared" si="5"/>
        <v>1298.9833809509903</v>
      </c>
      <c r="G34">
        <f t="shared" si="6"/>
        <v>1652.1838007338852</v>
      </c>
      <c r="H34">
        <f t="shared" si="7"/>
        <v>1241.9006263439928</v>
      </c>
      <c r="I34" t="str">
        <f t="shared" si="8"/>
        <v/>
      </c>
      <c r="J34">
        <f t="shared" si="0"/>
        <v>369.08275460699747</v>
      </c>
      <c r="K34">
        <f t="shared" si="9"/>
        <v>369.08275460699747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f>6*53.4</f>
        <v>320.39999999999998</v>
      </c>
      <c r="D35" s="21"/>
      <c r="E35">
        <f t="shared" si="4"/>
        <v>1908.8790776847163</v>
      </c>
      <c r="F35">
        <f t="shared" si="5"/>
        <v>1426.9151882198903</v>
      </c>
      <c r="G35">
        <f t="shared" si="6"/>
        <v>1822.6148151157722</v>
      </c>
      <c r="H35">
        <f t="shared" si="7"/>
        <v>1370.0088812580591</v>
      </c>
      <c r="I35" t="str">
        <f t="shared" si="8"/>
        <v/>
      </c>
      <c r="J35">
        <f t="shared" si="0"/>
        <v>368.90630696183121</v>
      </c>
      <c r="K35">
        <f t="shared" si="9"/>
        <v>368.90630696183121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21"/>
      <c r="E36">
        <f t="shared" si="4"/>
        <v>1744.9221871171599</v>
      </c>
      <c r="F36">
        <f t="shared" si="5"/>
        <v>1304.3550008831867</v>
      </c>
      <c r="G36">
        <f t="shared" si="6"/>
        <v>1657.1757792929759</v>
      </c>
      <c r="H36">
        <f t="shared" si="7"/>
        <v>1245.6529578318555</v>
      </c>
      <c r="I36" t="str">
        <f t="shared" si="8"/>
        <v/>
      </c>
      <c r="J36">
        <f t="shared" si="0"/>
        <v>370.7020430513312</v>
      </c>
      <c r="K36">
        <f t="shared" si="9"/>
        <v>370.7020430513312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8*11+6*53.4</f>
        <v>408.4</v>
      </c>
      <c r="D37" s="21">
        <v>358</v>
      </c>
      <c r="E37">
        <f t="shared" si="4"/>
        <v>2003.4478344530448</v>
      </c>
      <c r="F37">
        <f t="shared" si="5"/>
        <v>1497.6067249134935</v>
      </c>
      <c r="G37">
        <f t="shared" si="6"/>
        <v>1915.1536709893594</v>
      </c>
      <c r="H37">
        <f t="shared" si="7"/>
        <v>1439.567766304333</v>
      </c>
      <c r="I37">
        <f t="shared" si="8"/>
        <v>371.73687647189263</v>
      </c>
      <c r="J37">
        <f t="shared" si="0"/>
        <v>370.03895860916055</v>
      </c>
      <c r="K37">
        <f t="shared" si="9"/>
        <v>371.73687647189263</v>
      </c>
      <c r="L37">
        <f t="shared" si="1"/>
        <v>13.736876471892629</v>
      </c>
      <c r="M37">
        <f t="shared" si="2"/>
        <v>3.8371163329309019</v>
      </c>
    </row>
    <row r="38" spans="1:13">
      <c r="A38">
        <f t="shared" si="3"/>
        <v>36</v>
      </c>
      <c r="B38" s="13">
        <f>Edwards!B38</f>
        <v>43211</v>
      </c>
      <c r="C38" s="22"/>
      <c r="D38" s="21"/>
      <c r="E38">
        <f t="shared" si="4"/>
        <v>1831.3682715350842</v>
      </c>
      <c r="F38">
        <f t="shared" si="5"/>
        <v>1368.9747205186957</v>
      </c>
      <c r="G38">
        <f t="shared" si="6"/>
        <v>1741.314868542863</v>
      </c>
      <c r="H38">
        <f t="shared" si="7"/>
        <v>1308.897971850897</v>
      </c>
      <c r="I38" t="str">
        <f t="shared" si="8"/>
        <v/>
      </c>
      <c r="J38">
        <f t="shared" si="0"/>
        <v>372.07674866779871</v>
      </c>
      <c r="K38">
        <f t="shared" si="9"/>
        <v>372.07674866779871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21"/>
      <c r="E39">
        <f t="shared" si="4"/>
        <v>1674.0689167487321</v>
      </c>
      <c r="F39">
        <f t="shared" si="5"/>
        <v>1251.3911391039555</v>
      </c>
      <c r="G39">
        <f t="shared" si="6"/>
        <v>1583.2554417641272</v>
      </c>
      <c r="H39">
        <f t="shared" si="7"/>
        <v>1190.0890953633705</v>
      </c>
      <c r="I39" t="str">
        <f t="shared" si="8"/>
        <v/>
      </c>
      <c r="J39">
        <f t="shared" si="0"/>
        <v>373.30204374058508</v>
      </c>
      <c r="K39">
        <f t="shared" si="9"/>
        <v>373.30204374058508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/>
      <c r="D40" s="21"/>
      <c r="E40">
        <f t="shared" si="4"/>
        <v>1530.2802727248104</v>
      </c>
      <c r="F40">
        <f t="shared" si="5"/>
        <v>1143.90701271281</v>
      </c>
      <c r="G40">
        <f t="shared" si="6"/>
        <v>1439.543094221284</v>
      </c>
      <c r="H40">
        <f t="shared" si="7"/>
        <v>1082.064519436924</v>
      </c>
      <c r="I40" t="str">
        <f t="shared" si="8"/>
        <v/>
      </c>
      <c r="J40">
        <f t="shared" si="0"/>
        <v>373.842493275886</v>
      </c>
      <c r="K40">
        <f t="shared" si="9"/>
        <v>373.842493275886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>
        <f>6*53.4</f>
        <v>320.39999999999998</v>
      </c>
      <c r="D41" s="21"/>
      <c r="E41">
        <f t="shared" si="4"/>
        <v>1719.2418813956178</v>
      </c>
      <c r="F41">
        <f t="shared" si="5"/>
        <v>1285.158594625414</v>
      </c>
      <c r="G41">
        <f t="shared" si="6"/>
        <v>1629.2755392567392</v>
      </c>
      <c r="H41">
        <f t="shared" si="7"/>
        <v>1224.6811231239017</v>
      </c>
      <c r="I41" t="str">
        <f t="shared" si="8"/>
        <v/>
      </c>
      <c r="J41">
        <f t="shared" si="0"/>
        <v>372.47747150151235</v>
      </c>
      <c r="K41">
        <f t="shared" si="9"/>
        <v>372.47747150151235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f>7*53.4</f>
        <v>373.8</v>
      </c>
      <c r="D42" s="21"/>
      <c r="E42">
        <f t="shared" si="4"/>
        <v>1945.3732541355632</v>
      </c>
      <c r="F42">
        <f t="shared" si="5"/>
        <v>1454.1951219087498</v>
      </c>
      <c r="G42">
        <f t="shared" si="6"/>
        <v>1855.1859401660065</v>
      </c>
      <c r="H42">
        <f t="shared" si="7"/>
        <v>1394.4916903635876</v>
      </c>
      <c r="I42" t="str">
        <f t="shared" si="8"/>
        <v/>
      </c>
      <c r="J42">
        <f t="shared" si="0"/>
        <v>371.70343154516218</v>
      </c>
      <c r="K42">
        <f t="shared" si="9"/>
        <v>371.70343154516218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21"/>
      <c r="E43">
        <f t="shared" si="4"/>
        <v>1778.2818163016802</v>
      </c>
      <c r="F43">
        <f t="shared" si="5"/>
        <v>1329.2918143844963</v>
      </c>
      <c r="G43">
        <f t="shared" si="6"/>
        <v>1686.790418156834</v>
      </c>
      <c r="H43">
        <f t="shared" si="7"/>
        <v>1267.9134584720625</v>
      </c>
      <c r="I43" t="str">
        <f t="shared" si="8"/>
        <v/>
      </c>
      <c r="J43">
        <f t="shared" si="0"/>
        <v>373.37835591243379</v>
      </c>
      <c r="K43">
        <f t="shared" si="9"/>
        <v>373.37835591243379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8*11+9*53.4</f>
        <v>568.59999999999991</v>
      </c>
      <c r="D44" s="21">
        <v>354</v>
      </c>
      <c r="E44">
        <f t="shared" si="4"/>
        <v>2194.1421479999635</v>
      </c>
      <c r="F44">
        <f t="shared" si="5"/>
        <v>1640.1535292072995</v>
      </c>
      <c r="G44">
        <f t="shared" si="6"/>
        <v>2102.2801843868574</v>
      </c>
      <c r="H44">
        <f t="shared" si="7"/>
        <v>1580.2255636333553</v>
      </c>
      <c r="I44">
        <f t="shared" si="8"/>
        <v>374.29191292151859</v>
      </c>
      <c r="J44">
        <f t="shared" si="0"/>
        <v>371.92796557394422</v>
      </c>
      <c r="K44">
        <f t="shared" si="9"/>
        <v>374.29191292151859</v>
      </c>
      <c r="L44">
        <f t="shared" si="1"/>
        <v>20.291912921518588</v>
      </c>
      <c r="M44">
        <f t="shared" si="2"/>
        <v>5.7321787913894315</v>
      </c>
    </row>
    <row r="45" spans="1:13">
      <c r="A45">
        <f t="shared" si="3"/>
        <v>43</v>
      </c>
      <c r="B45" s="13">
        <f>Edwards!B45</f>
        <v>43218</v>
      </c>
      <c r="C45" s="22"/>
      <c r="D45" s="21"/>
      <c r="E45">
        <f t="shared" si="4"/>
        <v>2005.6835241642261</v>
      </c>
      <c r="F45">
        <f t="shared" si="5"/>
        <v>1499.2779358573009</v>
      </c>
      <c r="G45">
        <f t="shared" si="6"/>
        <v>1911.4558786422342</v>
      </c>
      <c r="H45">
        <f t="shared" si="7"/>
        <v>1436.7882386089611</v>
      </c>
      <c r="I45" t="str">
        <f t="shared" si="8"/>
        <v/>
      </c>
      <c r="J45">
        <f t="shared" si="0"/>
        <v>374.48969724833978</v>
      </c>
      <c r="K45">
        <f t="shared" si="9"/>
        <v>374.48969724833978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21"/>
      <c r="E46">
        <f t="shared" si="4"/>
        <v>1833.4119340311295</v>
      </c>
      <c r="F46">
        <f t="shared" si="5"/>
        <v>1370.5023882946657</v>
      </c>
      <c r="G46">
        <f t="shared" si="6"/>
        <v>1737.9527253935319</v>
      </c>
      <c r="H46">
        <f t="shared" si="7"/>
        <v>1306.3707423252488</v>
      </c>
      <c r="I46" t="str">
        <f t="shared" si="8"/>
        <v/>
      </c>
      <c r="J46">
        <f t="shared" si="0"/>
        <v>376.13164596941692</v>
      </c>
      <c r="K46">
        <f t="shared" si="9"/>
        <v>376.13164596941692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f>7*53.4</f>
        <v>373.8</v>
      </c>
      <c r="D47" s="21"/>
      <c r="E47">
        <f t="shared" si="4"/>
        <v>2049.7370455757577</v>
      </c>
      <c r="F47">
        <f t="shared" si="5"/>
        <v>1532.208591094472</v>
      </c>
      <c r="G47">
        <f t="shared" si="6"/>
        <v>1953.9984808816746</v>
      </c>
      <c r="H47">
        <f t="shared" si="7"/>
        <v>1468.7663298745915</v>
      </c>
      <c r="I47" t="str">
        <f t="shared" si="8"/>
        <v/>
      </c>
      <c r="J47">
        <f t="shared" si="0"/>
        <v>375.44226121988049</v>
      </c>
      <c r="K47">
        <f t="shared" si="9"/>
        <v>375.44226121988049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21"/>
      <c r="E48">
        <f t="shared" si="4"/>
        <v>1873.6816231016694</v>
      </c>
      <c r="F48">
        <f t="shared" si="5"/>
        <v>1400.6045732006583</v>
      </c>
      <c r="G48">
        <f t="shared" si="6"/>
        <v>1776.633728880721</v>
      </c>
      <c r="H48">
        <f t="shared" si="7"/>
        <v>1335.4461771751828</v>
      </c>
      <c r="I48" t="str">
        <f t="shared" si="8"/>
        <v/>
      </c>
      <c r="J48">
        <f t="shared" si="0"/>
        <v>377.15839602547544</v>
      </c>
      <c r="K48">
        <f t="shared" si="9"/>
        <v>377.15839602547544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f>5*53.4</f>
        <v>267</v>
      </c>
      <c r="D49" s="21"/>
      <c r="E49">
        <f t="shared" si="4"/>
        <v>1979.747902140188</v>
      </c>
      <c r="F49">
        <f t="shared" si="5"/>
        <v>1479.8906769079715</v>
      </c>
      <c r="G49">
        <f t="shared" si="6"/>
        <v>1882.3684035477786</v>
      </c>
      <c r="H49">
        <f t="shared" si="7"/>
        <v>1414.9239923171599</v>
      </c>
      <c r="I49" t="str">
        <f t="shared" si="8"/>
        <v/>
      </c>
      <c r="J49">
        <f t="shared" si="0"/>
        <v>376.96668459081161</v>
      </c>
      <c r="K49">
        <f t="shared" si="9"/>
        <v>376.96668459081161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21"/>
      <c r="E50">
        <f t="shared" si="4"/>
        <v>1809.7039669652852</v>
      </c>
      <c r="F50">
        <f t="shared" si="5"/>
        <v>1352.7803341931026</v>
      </c>
      <c r="G50">
        <f t="shared" si="6"/>
        <v>1711.5055250264825</v>
      </c>
      <c r="H50">
        <f t="shared" si="7"/>
        <v>1286.4911171368803</v>
      </c>
      <c r="I50" t="str">
        <f t="shared" si="8"/>
        <v/>
      </c>
      <c r="J50">
        <f t="shared" si="0"/>
        <v>378.28921705622224</v>
      </c>
      <c r="K50">
        <f t="shared" si="9"/>
        <v>378.28921705622224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8*11+7*53.4</f>
        <v>461.8</v>
      </c>
      <c r="D51" s="21">
        <v>364</v>
      </c>
      <c r="E51">
        <f t="shared" si="4"/>
        <v>2116.0653963716545</v>
      </c>
      <c r="F51">
        <f t="shared" si="5"/>
        <v>1581.7900089363172</v>
      </c>
      <c r="G51">
        <f t="shared" si="6"/>
        <v>2017.9518970862946</v>
      </c>
      <c r="H51">
        <f t="shared" si="7"/>
        <v>1516.8383347000088</v>
      </c>
      <c r="I51">
        <f t="shared" si="8"/>
        <v>378.87160192732108</v>
      </c>
      <c r="J51">
        <f t="shared" si="0"/>
        <v>376.95167423630846</v>
      </c>
      <c r="K51">
        <f t="shared" si="9"/>
        <v>378.87160192732108</v>
      </c>
      <c r="L51">
        <f t="shared" si="1"/>
        <v>14.87160192732108</v>
      </c>
      <c r="M51">
        <f t="shared" si="2"/>
        <v>4.0856049250882087</v>
      </c>
    </row>
    <row r="52" spans="1:13">
      <c r="A52">
        <f t="shared" si="3"/>
        <v>50</v>
      </c>
      <c r="B52" s="13">
        <f>Edwards!B52</f>
        <v>43225</v>
      </c>
      <c r="C52" s="22"/>
      <c r="D52" s="21"/>
      <c r="E52">
        <f t="shared" si="4"/>
        <v>1934.3129183427639</v>
      </c>
      <c r="F52">
        <f t="shared" si="5"/>
        <v>1445.927358217453</v>
      </c>
      <c r="G52">
        <f t="shared" si="6"/>
        <v>1834.7820833538558</v>
      </c>
      <c r="H52">
        <f t="shared" si="7"/>
        <v>1379.1546784986926</v>
      </c>
      <c r="I52" t="str">
        <f t="shared" si="8"/>
        <v/>
      </c>
      <c r="J52">
        <f t="shared" si="0"/>
        <v>378.7726797187604</v>
      </c>
      <c r="K52">
        <f t="shared" si="9"/>
        <v>378.7726797187604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21"/>
      <c r="E53">
        <f t="shared" si="4"/>
        <v>1768.171471677216</v>
      </c>
      <c r="F53">
        <f t="shared" si="5"/>
        <v>1321.7341830649245</v>
      </c>
      <c r="G53">
        <f t="shared" si="6"/>
        <v>1668.2386226634399</v>
      </c>
      <c r="H53">
        <f t="shared" si="7"/>
        <v>1253.9685896064934</v>
      </c>
      <c r="I53" t="str">
        <f t="shared" si="8"/>
        <v/>
      </c>
      <c r="J53">
        <f t="shared" si="0"/>
        <v>379.76559345843111</v>
      </c>
      <c r="K53">
        <f t="shared" si="9"/>
        <v>379.76559345843111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f>6*53.4</f>
        <v>320.39999999999998</v>
      </c>
      <c r="D54" s="21"/>
      <c r="E54">
        <f t="shared" si="4"/>
        <v>1936.7001981767062</v>
      </c>
      <c r="F54">
        <f t="shared" si="5"/>
        <v>1447.7118850077593</v>
      </c>
      <c r="G54">
        <f t="shared" si="6"/>
        <v>1837.2123383125918</v>
      </c>
      <c r="H54">
        <f t="shared" si="7"/>
        <v>1380.9814335813228</v>
      </c>
      <c r="I54" t="str">
        <f t="shared" si="8"/>
        <v/>
      </c>
      <c r="J54">
        <f t="shared" si="0"/>
        <v>378.7304514264365</v>
      </c>
      <c r="K54">
        <f t="shared" si="9"/>
        <v>378.7304514264365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21"/>
      <c r="E55">
        <f t="shared" si="4"/>
        <v>1770.3537039609687</v>
      </c>
      <c r="F55">
        <f t="shared" si="5"/>
        <v>1323.3654337954251</v>
      </c>
      <c r="G55">
        <f t="shared" si="6"/>
        <v>1670.4482829941489</v>
      </c>
      <c r="H55">
        <f t="shared" si="7"/>
        <v>1255.6295298405619</v>
      </c>
      <c r="I55" t="str">
        <f t="shared" si="8"/>
        <v/>
      </c>
      <c r="J55">
        <f t="shared" si="0"/>
        <v>379.73590395486326</v>
      </c>
      <c r="K55">
        <f t="shared" si="9"/>
        <v>379.73590395486326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f>6*53.4</f>
        <v>320.39999999999998</v>
      </c>
      <c r="D56" s="21"/>
      <c r="E56">
        <f t="shared" si="4"/>
        <v>1938.6949947952439</v>
      </c>
      <c r="F56">
        <f t="shared" si="5"/>
        <v>1449.2030248215256</v>
      </c>
      <c r="G56">
        <f t="shared" si="6"/>
        <v>1839.2214274246448</v>
      </c>
      <c r="H56">
        <f t="shared" si="7"/>
        <v>1382.4916100069306</v>
      </c>
      <c r="I56" t="str">
        <f t="shared" si="8"/>
        <v/>
      </c>
      <c r="J56">
        <f t="shared" si="0"/>
        <v>378.71141481459495</v>
      </c>
      <c r="K56">
        <f t="shared" si="9"/>
        <v>378.71141481459495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21"/>
      <c r="E57">
        <f t="shared" si="4"/>
        <v>1772.1771640843278</v>
      </c>
      <c r="F57">
        <f t="shared" si="5"/>
        <v>1324.7284970588616</v>
      </c>
      <c r="G57">
        <f t="shared" si="6"/>
        <v>1672.2750067688726</v>
      </c>
      <c r="H57">
        <f t="shared" si="7"/>
        <v>1257.0026273125131</v>
      </c>
      <c r="I57" t="str">
        <f t="shared" si="8"/>
        <v/>
      </c>
      <c r="J57">
        <f t="shared" si="0"/>
        <v>379.72586974634851</v>
      </c>
      <c r="K57">
        <f t="shared" si="9"/>
        <v>379.72586974634851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9*11+7*53.4</f>
        <v>472.8</v>
      </c>
      <c r="D58" s="21">
        <v>371</v>
      </c>
      <c r="E58">
        <f t="shared" si="4"/>
        <v>2092.7618348081969</v>
      </c>
      <c r="F58">
        <f t="shared" si="5"/>
        <v>1564.3702538961777</v>
      </c>
      <c r="G58">
        <f t="shared" si="6"/>
        <v>1993.2823391926304</v>
      </c>
      <c r="H58">
        <f t="shared" si="7"/>
        <v>1498.2949139340128</v>
      </c>
      <c r="I58">
        <f t="shared" si="8"/>
        <v>380.04100001480833</v>
      </c>
      <c r="J58">
        <f t="shared" si="0"/>
        <v>378.07533996216489</v>
      </c>
      <c r="K58">
        <f t="shared" si="9"/>
        <v>380.04100001480833</v>
      </c>
      <c r="L58">
        <f t="shared" si="1"/>
        <v>9.0410000148083327</v>
      </c>
      <c r="M58">
        <f t="shared" si="2"/>
        <v>2.4369272277111409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1913.0109395604054</v>
      </c>
      <c r="F59">
        <f t="shared" si="5"/>
        <v>1430.0038157474121</v>
      </c>
      <c r="G59">
        <f t="shared" si="6"/>
        <v>1812.3517851426293</v>
      </c>
      <c r="H59">
        <f t="shared" si="7"/>
        <v>1362.2944469764907</v>
      </c>
      <c r="I59" t="str">
        <f t="shared" si="8"/>
        <v/>
      </c>
      <c r="J59">
        <f t="shared" si="0"/>
        <v>379.7093687709214</v>
      </c>
      <c r="K59">
        <f t="shared" si="9"/>
        <v>379.7093687709214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1748.6991563056629</v>
      </c>
      <c r="F60">
        <f t="shared" si="5"/>
        <v>1307.1783409069301</v>
      </c>
      <c r="G60">
        <f t="shared" si="6"/>
        <v>1647.8443261781442</v>
      </c>
      <c r="H60">
        <f t="shared" si="7"/>
        <v>1238.6387639734837</v>
      </c>
      <c r="I60" t="str">
        <f t="shared" si="8"/>
        <v/>
      </c>
      <c r="J60">
        <f t="shared" si="0"/>
        <v>380.53957693344637</v>
      </c>
      <c r="K60">
        <f t="shared" si="9"/>
        <v>380.53957693344637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1598.5003932945774</v>
      </c>
      <c r="F61">
        <f t="shared" si="5"/>
        <v>1194.9025562866136</v>
      </c>
      <c r="G61">
        <f t="shared" si="6"/>
        <v>1498.2692353536679</v>
      </c>
      <c r="H61">
        <f t="shared" si="7"/>
        <v>1126.2073269276386</v>
      </c>
      <c r="I61" t="str">
        <f t="shared" si="8"/>
        <v/>
      </c>
      <c r="J61">
        <f t="shared" si="0"/>
        <v>380.69522935897498</v>
      </c>
      <c r="K61">
        <f t="shared" si="9"/>
        <v>380.69522935897498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1461.202459067398</v>
      </c>
      <c r="F62">
        <f t="shared" si="5"/>
        <v>1092.2703309402073</v>
      </c>
      <c r="G62">
        <f t="shared" si="6"/>
        <v>1362.2710992449563</v>
      </c>
      <c r="H62">
        <f t="shared" si="7"/>
        <v>1023.9813092533325</v>
      </c>
      <c r="I62" t="str">
        <f t="shared" si="8"/>
        <v/>
      </c>
      <c r="J62">
        <f t="shared" si="0"/>
        <v>380.28902168687478</v>
      </c>
      <c r="K62">
        <f t="shared" si="9"/>
        <v>380.28902168687478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1335.6972793632242</v>
      </c>
      <c r="F63">
        <f t="shared" si="5"/>
        <v>998.45336305905414</v>
      </c>
      <c r="G63">
        <f t="shared" si="6"/>
        <v>1238.6175355192436</v>
      </c>
      <c r="H63">
        <f t="shared" si="7"/>
        <v>931.03436341569807</v>
      </c>
      <c r="I63" t="str">
        <f t="shared" si="8"/>
        <v/>
      </c>
      <c r="J63">
        <f t="shared" si="0"/>
        <v>379.41899964335596</v>
      </c>
      <c r="K63">
        <f t="shared" si="9"/>
        <v>379.41899964335596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1220.9719543156257</v>
      </c>
      <c r="F64">
        <f t="shared" si="5"/>
        <v>912.69449509428068</v>
      </c>
      <c r="G64">
        <f t="shared" si="6"/>
        <v>1126.1880253835566</v>
      </c>
      <c r="H64">
        <f t="shared" si="7"/>
        <v>846.52422659252056</v>
      </c>
      <c r="I64" t="str">
        <f t="shared" si="8"/>
        <v/>
      </c>
      <c r="J64">
        <f t="shared" si="0"/>
        <v>378.17026850176012</v>
      </c>
      <c r="K64">
        <f t="shared" si="9"/>
        <v>378.17026850176012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f>8*12</f>
        <v>96</v>
      </c>
      <c r="D65" s="21">
        <v>379</v>
      </c>
      <c r="E65">
        <f t="shared" si="4"/>
        <v>1212.1005837610332</v>
      </c>
      <c r="F65">
        <f t="shared" si="5"/>
        <v>906.06301511597405</v>
      </c>
      <c r="G65">
        <f t="shared" si="6"/>
        <v>1119.9637597134679</v>
      </c>
      <c r="H65">
        <f t="shared" si="7"/>
        <v>841.84561914534618</v>
      </c>
      <c r="I65">
        <f t="shared" si="8"/>
        <v>376.61651476304303</v>
      </c>
      <c r="J65">
        <f t="shared" si="0"/>
        <v>376.21739597062776</v>
      </c>
      <c r="K65">
        <f t="shared" si="9"/>
        <v>376.61651476304303</v>
      </c>
      <c r="L65">
        <f t="shared" si="1"/>
        <v>-2.3834852369569717</v>
      </c>
      <c r="M65">
        <f t="shared" si="2"/>
        <v>0.62888792531846216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1107.9911904045814</v>
      </c>
      <c r="F66">
        <f t="shared" si="5"/>
        <v>828.2397122397839</v>
      </c>
      <c r="G66">
        <f t="shared" si="6"/>
        <v>1018.3044716253806</v>
      </c>
      <c r="H66">
        <f t="shared" si="7"/>
        <v>765.43115878433753</v>
      </c>
      <c r="I66" t="str">
        <f t="shared" si="8"/>
        <v/>
      </c>
      <c r="J66">
        <f t="shared" si="0"/>
        <v>374.80855345544626</v>
      </c>
      <c r="K66">
        <f t="shared" si="9"/>
        <v>374.80855345544626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1012.8239310015815</v>
      </c>
      <c r="F67">
        <f t="shared" si="5"/>
        <v>757.10078602340491</v>
      </c>
      <c r="G67">
        <f t="shared" si="6"/>
        <v>925.87281323954448</v>
      </c>
      <c r="H67">
        <f t="shared" si="7"/>
        <v>695.95285110912926</v>
      </c>
      <c r="I67" t="str">
        <f t="shared" si="8"/>
        <v/>
      </c>
      <c r="J67">
        <f t="shared" ref="J67:J130" si="10">$O$2+F67-H67</f>
        <v>373.14793491427565</v>
      </c>
      <c r="K67">
        <f t="shared" si="9"/>
        <v>373.14793491427565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925.8307503644703</v>
      </c>
      <c r="F68">
        <f t="shared" ref="F68:F131" si="15">E68*$O$3</f>
        <v>692.07210391683043</v>
      </c>
      <c r="G68">
        <f t="shared" ref="G68:G131" si="16">(G67*EXP(-1/$O$6)+C68)</f>
        <v>841.83119114444457</v>
      </c>
      <c r="H68">
        <f t="shared" ref="H68:H131" si="17">G68*$O$4</f>
        <v>632.78110044040284</v>
      </c>
      <c r="I68" t="str">
        <f t="shared" ref="I68:I131" si="18">IF(ISBLANK(D68),"",($O$2+((E67*EXP(-1/$O$5))*$O$3)-((G67*EXP(-1/$O$6))*$O$4)))</f>
        <v/>
      </c>
      <c r="J68">
        <f t="shared" si="10"/>
        <v>371.29100347642759</v>
      </c>
      <c r="K68">
        <f t="shared" ref="K68:K131" si="19">IF(I68="",J68,I68)</f>
        <v>371.29100347642759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846.30956288008531</v>
      </c>
      <c r="F69">
        <f t="shared" si="15"/>
        <v>632.62884659726342</v>
      </c>
      <c r="G69">
        <f t="shared" si="16"/>
        <v>765.41804041536602</v>
      </c>
      <c r="H69">
        <f t="shared" si="17"/>
        <v>575.34345959850145</v>
      </c>
      <c r="I69" t="str">
        <f t="shared" si="18"/>
        <v/>
      </c>
      <c r="J69">
        <f t="shared" si="10"/>
        <v>369.28538699876196</v>
      </c>
      <c r="K69">
        <f t="shared" si="19"/>
        <v>369.28538699876196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773.61858627002846</v>
      </c>
      <c r="F70">
        <f t="shared" si="15"/>
        <v>578.29127237164312</v>
      </c>
      <c r="G70">
        <f t="shared" si="16"/>
        <v>695.94092349658979</v>
      </c>
      <c r="H70">
        <f t="shared" si="17"/>
        <v>523.11944252505202</v>
      </c>
      <c r="I70" t="str">
        <f t="shared" si="18"/>
        <v/>
      </c>
      <c r="J70">
        <f t="shared" si="10"/>
        <v>367.17182984659109</v>
      </c>
      <c r="K70">
        <f t="shared" si="19"/>
        <v>367.17182984659109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707.17116203404828</v>
      </c>
      <c r="F71">
        <f t="shared" si="15"/>
        <v>528.62084538188753</v>
      </c>
      <c r="G71">
        <f t="shared" si="16"/>
        <v>632.77025549914526</v>
      </c>
      <c r="H71">
        <f t="shared" si="17"/>
        <v>475.63580776374562</v>
      </c>
      <c r="I71" t="str">
        <f t="shared" si="18"/>
        <v/>
      </c>
      <c r="J71">
        <f t="shared" si="10"/>
        <v>364.98503761814192</v>
      </c>
      <c r="K71">
        <f t="shared" si="19"/>
        <v>364.98503761814192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f>8*12</f>
        <v>96</v>
      </c>
      <c r="D72" s="21">
        <v>374</v>
      </c>
      <c r="E72">
        <f t="shared" si="14"/>
        <v>742.43102077440449</v>
      </c>
      <c r="F72">
        <f t="shared" si="15"/>
        <v>554.97810842660942</v>
      </c>
      <c r="G72">
        <f t="shared" si="16"/>
        <v>671.33359905428176</v>
      </c>
      <c r="H72">
        <f t="shared" si="17"/>
        <v>504.622800914126</v>
      </c>
      <c r="I72">
        <f t="shared" si="18"/>
        <v>362.75442630489835</v>
      </c>
      <c r="J72">
        <f t="shared" si="10"/>
        <v>362.35530751248342</v>
      </c>
      <c r="K72">
        <f t="shared" si="19"/>
        <v>362.75442630489835</v>
      </c>
      <c r="L72">
        <f t="shared" si="11"/>
        <v>-11.245573695101655</v>
      </c>
      <c r="M72">
        <f t="shared" si="12"/>
        <v>3.0068378863908167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678.66234990882469</v>
      </c>
      <c r="F73">
        <f t="shared" si="15"/>
        <v>507.31008898293885</v>
      </c>
      <c r="G73">
        <f t="shared" si="16"/>
        <v>610.3965417990255</v>
      </c>
      <c r="H73">
        <f t="shared" si="17"/>
        <v>458.81810924528924</v>
      </c>
      <c r="I73" t="str">
        <f t="shared" si="18"/>
        <v/>
      </c>
      <c r="J73">
        <f t="shared" si="10"/>
        <v>360.49197973764961</v>
      </c>
      <c r="K73">
        <f t="shared" si="19"/>
        <v>360.49197973764961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620.37087930855853</v>
      </c>
      <c r="F74">
        <f t="shared" si="15"/>
        <v>463.73635730158031</v>
      </c>
      <c r="G74">
        <f t="shared" si="16"/>
        <v>554.99075089504584</v>
      </c>
      <c r="H74">
        <f t="shared" si="17"/>
        <v>417.17111670355598</v>
      </c>
      <c r="I74" t="str">
        <f t="shared" si="18"/>
        <v/>
      </c>
      <c r="J74">
        <f t="shared" si="10"/>
        <v>358.56524059802427</v>
      </c>
      <c r="K74">
        <f t="shared" si="19"/>
        <v>358.56524059802427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567.08616286991366</v>
      </c>
      <c r="F75">
        <f t="shared" si="15"/>
        <v>423.9052480002448</v>
      </c>
      <c r="G75">
        <f t="shared" si="16"/>
        <v>504.61415241841496</v>
      </c>
      <c r="H75">
        <f t="shared" si="17"/>
        <v>379.30442827977532</v>
      </c>
      <c r="I75" t="str">
        <f t="shared" si="18"/>
        <v/>
      </c>
      <c r="J75">
        <f t="shared" si="10"/>
        <v>356.60081972046947</v>
      </c>
      <c r="K75">
        <f t="shared" si="19"/>
        <v>356.60081972046947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518.3781619100987</v>
      </c>
      <c r="F76">
        <f t="shared" si="15"/>
        <v>387.49530083811845</v>
      </c>
      <c r="G76">
        <f t="shared" si="16"/>
        <v>458.81024577490547</v>
      </c>
      <c r="H76">
        <f t="shared" si="17"/>
        <v>344.8749051696293</v>
      </c>
      <c r="I76" t="str">
        <f t="shared" si="18"/>
        <v/>
      </c>
      <c r="J76">
        <f t="shared" si="10"/>
        <v>354.62039566848921</v>
      </c>
      <c r="K76">
        <f t="shared" si="19"/>
        <v>354.62039566848921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473.8537745046944</v>
      </c>
      <c r="F77">
        <f t="shared" si="15"/>
        <v>354.21266634457237</v>
      </c>
      <c r="G77">
        <f t="shared" si="16"/>
        <v>417.16396700162608</v>
      </c>
      <c r="H77">
        <f t="shared" si="17"/>
        <v>313.57055533248746</v>
      </c>
      <c r="I77" t="str">
        <f t="shared" si="18"/>
        <v/>
      </c>
      <c r="J77">
        <f t="shared" si="10"/>
        <v>352.64211101208497</v>
      </c>
      <c r="K77">
        <f t="shared" si="19"/>
        <v>352.64211101208497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433.15366292626896</v>
      </c>
      <c r="F78">
        <f t="shared" si="15"/>
        <v>323.78873428286238</v>
      </c>
      <c r="G78">
        <f t="shared" si="16"/>
        <v>379.29792755742352</v>
      </c>
      <c r="H78">
        <f t="shared" si="17"/>
        <v>285.10770629472722</v>
      </c>
      <c r="I78" t="str">
        <f t="shared" si="18"/>
        <v/>
      </c>
      <c r="J78">
        <f t="shared" si="10"/>
        <v>350.68102798813516</v>
      </c>
      <c r="K78">
        <f t="shared" si="19"/>
        <v>350.68102798813516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f>9*11</f>
        <v>99</v>
      </c>
      <c r="D79" s="21">
        <v>370</v>
      </c>
      <c r="E79">
        <f t="shared" si="14"/>
        <v>494.94935357971934</v>
      </c>
      <c r="F79">
        <f t="shared" si="15"/>
        <v>369.98192199745381</v>
      </c>
      <c r="G79">
        <f t="shared" si="16"/>
        <v>443.86899451887632</v>
      </c>
      <c r="H79">
        <f t="shared" si="17"/>
        <v>333.64398202113733</v>
      </c>
      <c r="I79">
        <f t="shared" si="18"/>
        <v>348.74953123099436</v>
      </c>
      <c r="J79">
        <f t="shared" si="10"/>
        <v>348.33793997631648</v>
      </c>
      <c r="K79">
        <f t="shared" si="19"/>
        <v>348.74953123099436</v>
      </c>
      <c r="L79">
        <f t="shared" si="11"/>
        <v>-21.250468769005636</v>
      </c>
      <c r="M79">
        <f t="shared" si="12"/>
        <v>5.7433699375690903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452.4373066145547</v>
      </c>
      <c r="F80">
        <f t="shared" si="15"/>
        <v>338.20354158244777</v>
      </c>
      <c r="G80">
        <f t="shared" si="16"/>
        <v>403.57893549169097</v>
      </c>
      <c r="H80">
        <f t="shared" si="17"/>
        <v>303.35906485933475</v>
      </c>
      <c r="I80" t="str">
        <f t="shared" si="18"/>
        <v/>
      </c>
      <c r="J80">
        <f t="shared" si="10"/>
        <v>346.84447672311302</v>
      </c>
      <c r="K80">
        <f t="shared" si="19"/>
        <v>346.84447672311302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413.57669211232241</v>
      </c>
      <c r="F81">
        <f t="shared" si="15"/>
        <v>309.15466064230475</v>
      </c>
      <c r="G81">
        <f t="shared" si="16"/>
        <v>366.94601151214198</v>
      </c>
      <c r="H81">
        <f t="shared" si="17"/>
        <v>275.82311443129788</v>
      </c>
      <c r="I81" t="str">
        <f t="shared" si="18"/>
        <v/>
      </c>
      <c r="J81">
        <f t="shared" si="10"/>
        <v>345.33154621100687</v>
      </c>
      <c r="K81">
        <f t="shared" si="19"/>
        <v>345.33154621100687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378.05388229023697</v>
      </c>
      <c r="F82">
        <f t="shared" si="15"/>
        <v>282.60083779624995</v>
      </c>
      <c r="G82">
        <f t="shared" si="16"/>
        <v>333.63826385195773</v>
      </c>
      <c r="H82">
        <f t="shared" si="17"/>
        <v>250.78660659063479</v>
      </c>
      <c r="I82" t="str">
        <f t="shared" si="18"/>
        <v/>
      </c>
      <c r="J82">
        <f t="shared" si="10"/>
        <v>343.81423120561516</v>
      </c>
      <c r="K82">
        <f t="shared" si="19"/>
        <v>343.81423120561516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345.58218739247451</v>
      </c>
      <c r="F83">
        <f t="shared" si="15"/>
        <v>258.32776823489326</v>
      </c>
      <c r="G83">
        <f t="shared" si="16"/>
        <v>303.35386572927843</v>
      </c>
      <c r="H83">
        <f t="shared" si="17"/>
        <v>228.02266653729438</v>
      </c>
      <c r="I83" t="str">
        <f t="shared" si="18"/>
        <v/>
      </c>
      <c r="J83">
        <f t="shared" si="10"/>
        <v>342.30510169759884</v>
      </c>
      <c r="K83">
        <f t="shared" si="19"/>
        <v>342.30510169759884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315.89954193693916</v>
      </c>
      <c r="F84">
        <f t="shared" si="15"/>
        <v>236.13955415565388</v>
      </c>
      <c r="G84">
        <f t="shared" si="16"/>
        <v>275.81838722710131</v>
      </c>
      <c r="H84">
        <f t="shared" si="17"/>
        <v>207.32501293280706</v>
      </c>
      <c r="I84" t="str">
        <f t="shared" si="18"/>
        <v/>
      </c>
      <c r="J84">
        <f t="shared" si="10"/>
        <v>340.8145412228468</v>
      </c>
      <c r="K84">
        <f t="shared" si="19"/>
        <v>340.8145412228468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288.76638969425392</v>
      </c>
      <c r="F85">
        <f t="shared" si="15"/>
        <v>215.85712375344644</v>
      </c>
      <c r="G85">
        <f t="shared" si="16"/>
        <v>250.78230847551285</v>
      </c>
      <c r="H85">
        <f t="shared" si="17"/>
        <v>188.50608862851092</v>
      </c>
      <c r="I85" t="str">
        <f t="shared" si="18"/>
        <v/>
      </c>
      <c r="J85">
        <f t="shared" si="10"/>
        <v>339.35103512493549</v>
      </c>
      <c r="K85">
        <f t="shared" si="19"/>
        <v>339.35103512493549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263.96375032952562</v>
      </c>
      <c r="F86">
        <f t="shared" si="15"/>
        <v>197.31678600696253</v>
      </c>
      <c r="G86">
        <f t="shared" si="16"/>
        <v>228.01875856276371</v>
      </c>
      <c r="H86">
        <f t="shared" si="17"/>
        <v>171.39536106787355</v>
      </c>
      <c r="I86" t="str">
        <f t="shared" si="18"/>
        <v/>
      </c>
      <c r="J86">
        <f t="shared" si="10"/>
        <v>337.92142493908898</v>
      </c>
      <c r="K86">
        <f t="shared" si="19"/>
        <v>337.92142493908898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241.29145210355699</v>
      </c>
      <c r="F87">
        <f t="shared" si="15"/>
        <v>180.36890959683149</v>
      </c>
      <c r="G87">
        <f t="shared" si="16"/>
        <v>207.32145968574429</v>
      </c>
      <c r="H87">
        <f t="shared" si="17"/>
        <v>155.83777696156423</v>
      </c>
      <c r="I87" t="str">
        <f t="shared" si="18"/>
        <v/>
      </c>
      <c r="J87">
        <f t="shared" si="10"/>
        <v>336.53113263526723</v>
      </c>
      <c r="K87">
        <f t="shared" si="19"/>
        <v>336.53113263526723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220.56651637037592</v>
      </c>
      <c r="F88">
        <f t="shared" si="15"/>
        <v>164.87671529376121</v>
      </c>
      <c r="G88">
        <f t="shared" si="16"/>
        <v>188.50285791024757</v>
      </c>
      <c r="H88">
        <f t="shared" si="17"/>
        <v>141.69235723191525</v>
      </c>
      <c r="I88" t="str">
        <f t="shared" si="18"/>
        <v/>
      </c>
      <c r="J88">
        <f t="shared" si="10"/>
        <v>335.18435806184596</v>
      </c>
      <c r="K88">
        <f t="shared" si="19"/>
        <v>335.18435806184596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201.62168083303663</v>
      </c>
      <c r="F89">
        <f t="shared" si="15"/>
        <v>150.71517207052815</v>
      </c>
      <c r="G89">
        <f t="shared" si="16"/>
        <v>171.39242360241934</v>
      </c>
      <c r="H89">
        <f t="shared" si="17"/>
        <v>128.83091949449715</v>
      </c>
      <c r="I89" t="str">
        <f t="shared" si="18"/>
        <v/>
      </c>
      <c r="J89">
        <f t="shared" si="10"/>
        <v>333.88425257603103</v>
      </c>
      <c r="K89">
        <f t="shared" si="19"/>
        <v>333.88425257603103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184.30404963950696</v>
      </c>
      <c r="F90">
        <f t="shared" si="15"/>
        <v>137.76998802879734</v>
      </c>
      <c r="G90">
        <f t="shared" si="16"/>
        <v>155.83510613031515</v>
      </c>
      <c r="H90">
        <f t="shared" si="17"/>
        <v>117.13691650024406</v>
      </c>
      <c r="I90" t="str">
        <f t="shared" si="18"/>
        <v/>
      </c>
      <c r="J90">
        <f t="shared" si="10"/>
        <v>332.63307152855327</v>
      </c>
      <c r="K90">
        <f t="shared" si="19"/>
        <v>332.63307152855327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168.47385942413013</v>
      </c>
      <c r="F91">
        <f t="shared" si="15"/>
        <v>125.93668799696476</v>
      </c>
      <c r="G91">
        <f t="shared" si="16"/>
        <v>141.68992883244223</v>
      </c>
      <c r="H91">
        <f t="shared" si="17"/>
        <v>106.50438001237137</v>
      </c>
      <c r="I91" t="str">
        <f t="shared" si="18"/>
        <v/>
      </c>
      <c r="J91">
        <f t="shared" si="10"/>
        <v>331.43230798459342</v>
      </c>
      <c r="K91">
        <f t="shared" si="19"/>
        <v>331.43230798459342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154.00335133589684</v>
      </c>
      <c r="F92">
        <f t="shared" si="15"/>
        <v>115.1197703546995</v>
      </c>
      <c r="G92">
        <f t="shared" si="16"/>
        <v>128.82871152122945</v>
      </c>
      <c r="H92">
        <f t="shared" si="17"/>
        <v>96.836960547753336</v>
      </c>
      <c r="I92" t="str">
        <f t="shared" si="18"/>
        <v/>
      </c>
      <c r="J92">
        <f t="shared" si="10"/>
        <v>330.28280980694615</v>
      </c>
      <c r="K92">
        <f t="shared" si="19"/>
        <v>330.28280980694615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140.77573995013935</v>
      </c>
      <c r="F93">
        <f t="shared" si="15"/>
        <v>105.23193627926878</v>
      </c>
      <c r="G93">
        <f t="shared" si="16"/>
        <v>117.13490894506003</v>
      </c>
      <c r="H93">
        <f t="shared" si="17"/>
        <v>88.047054281127913</v>
      </c>
      <c r="I93" t="str">
        <f t="shared" si="18"/>
        <v/>
      </c>
      <c r="J93">
        <f t="shared" si="10"/>
        <v>329.1848819981409</v>
      </c>
      <c r="K93">
        <f t="shared" si="19"/>
        <v>329.1848819981409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128.6842707421647</v>
      </c>
      <c r="F94">
        <f t="shared" si="15"/>
        <v>96.193385193215192</v>
      </c>
      <c r="G94">
        <f t="shared" si="16"/>
        <v>106.50255468328979</v>
      </c>
      <c r="H94">
        <f t="shared" si="17"/>
        <v>80.055009200345467</v>
      </c>
      <c r="I94" t="str">
        <f t="shared" si="18"/>
        <v/>
      </c>
      <c r="J94">
        <f t="shared" si="10"/>
        <v>328.13837599286973</v>
      </c>
      <c r="K94">
        <f t="shared" si="19"/>
        <v>328.13837599286973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117.63135851609036</v>
      </c>
      <c r="F95">
        <f t="shared" si="15"/>
        <v>87.931170727238566</v>
      </c>
      <c r="G95">
        <f t="shared" si="16"/>
        <v>96.835300904081976</v>
      </c>
      <c r="H95">
        <f t="shared" si="17"/>
        <v>72.788403319031502</v>
      </c>
      <c r="I95" t="str">
        <f t="shared" si="18"/>
        <v/>
      </c>
      <c r="J95">
        <f t="shared" si="10"/>
        <v>327.14276740820708</v>
      </c>
      <c r="K95">
        <f t="shared" si="19"/>
        <v>327.14276740820708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107.52779983550163</v>
      </c>
      <c r="F96">
        <f t="shared" si="15"/>
        <v>80.378612000527966</v>
      </c>
      <c r="G96">
        <f t="shared" si="16"/>
        <v>88.045545283575805</v>
      </c>
      <c r="H96">
        <f t="shared" si="17"/>
        <v>66.181388406000366</v>
      </c>
      <c r="I96" t="str">
        <f t="shared" si="18"/>
        <v/>
      </c>
      <c r="J96">
        <f t="shared" si="10"/>
        <v>326.1972235945276</v>
      </c>
      <c r="K96">
        <f t="shared" si="19"/>
        <v>326.1972235945276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98.29205309978758</v>
      </c>
      <c r="F97">
        <f t="shared" si="15"/>
        <v>73.47475546723355</v>
      </c>
      <c r="G97">
        <f t="shared" si="16"/>
        <v>80.053637174740487</v>
      </c>
      <c r="H97">
        <f t="shared" si="17"/>
        <v>60.17409328445423</v>
      </c>
      <c r="I97" t="str">
        <f t="shared" si="18"/>
        <v/>
      </c>
      <c r="J97">
        <f t="shared" si="10"/>
        <v>325.30066218277932</v>
      </c>
      <c r="K97">
        <f t="shared" si="19"/>
        <v>325.30066218277932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89.84958045595252</v>
      </c>
      <c r="F98">
        <f t="shared" si="15"/>
        <v>67.163882985865769</v>
      </c>
      <c r="G98">
        <f t="shared" si="16"/>
        <v>72.787155832408274</v>
      </c>
      <c r="H98">
        <f t="shared" si="17"/>
        <v>54.712081293808382</v>
      </c>
      <c r="I98" t="str">
        <f t="shared" si="18"/>
        <v/>
      </c>
      <c r="J98">
        <f t="shared" si="10"/>
        <v>324.45180169205742</v>
      </c>
      <c r="K98">
        <f t="shared" si="19"/>
        <v>324.45180169205742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82.132246234748052</v>
      </c>
      <c r="F99">
        <f t="shared" si="15"/>
        <v>61.395062141455753</v>
      </c>
      <c r="G99">
        <f t="shared" si="16"/>
        <v>66.180254153935763</v>
      </c>
      <c r="H99">
        <f t="shared" si="17"/>
        <v>49.745856997792679</v>
      </c>
      <c r="I99" t="str">
        <f t="shared" si="18"/>
        <v/>
      </c>
      <c r="J99">
        <f t="shared" si="10"/>
        <v>323.6492051436631</v>
      </c>
      <c r="K99">
        <f t="shared" si="19"/>
        <v>323.6492051436631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75.077767056155295</v>
      </c>
      <c r="F100">
        <f t="shared" si="15"/>
        <v>56.121735191314819</v>
      </c>
      <c r="G100">
        <f t="shared" si="16"/>
        <v>60.173061988629414</v>
      </c>
      <c r="H100">
        <f t="shared" si="17"/>
        <v>45.230417668736877</v>
      </c>
      <c r="I100" t="str">
        <f t="shared" si="18"/>
        <v/>
      </c>
      <c r="J100">
        <f t="shared" si="10"/>
        <v>322.89131752257794</v>
      </c>
      <c r="K100">
        <f t="shared" si="19"/>
        <v>322.89131752257794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68.629209166248103</v>
      </c>
      <c r="F101">
        <f t="shared" si="15"/>
        <v>51.301343316946138</v>
      </c>
      <c r="G101">
        <f t="shared" si="16"/>
        <v>54.711143608869143</v>
      </c>
      <c r="H101">
        <f t="shared" si="17"/>
        <v>41.124845483698493</v>
      </c>
      <c r="I101" t="str">
        <f t="shared" si="18"/>
        <v/>
      </c>
      <c r="J101">
        <f t="shared" si="10"/>
        <v>322.17649783324765</v>
      </c>
      <c r="K101">
        <f t="shared" si="19"/>
        <v>322.17649783324765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62.73452894865342</v>
      </c>
      <c r="F102">
        <f t="shared" si="15"/>
        <v>46.894983149602723</v>
      </c>
      <c r="G102">
        <f t="shared" si="16"/>
        <v>49.745004426664089</v>
      </c>
      <c r="H102">
        <f t="shared" si="17"/>
        <v>37.391936737012813</v>
      </c>
      <c r="I102" t="str">
        <f t="shared" si="18"/>
        <v/>
      </c>
      <c r="J102">
        <f t="shared" si="10"/>
        <v>321.50304641258987</v>
      </c>
      <c r="K102">
        <f t="shared" si="19"/>
        <v>321.50304641258987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57.34615290226855</v>
      </c>
      <c r="F103">
        <f t="shared" si="15"/>
        <v>42.867092797452955</v>
      </c>
      <c r="G103">
        <f t="shared" si="16"/>
        <v>45.229642485624844</v>
      </c>
      <c r="H103">
        <f t="shared" si="17"/>
        <v>33.997864709278609</v>
      </c>
      <c r="I103" t="str">
        <f t="shared" si="18"/>
        <v/>
      </c>
      <c r="J103">
        <f t="shared" si="10"/>
        <v>320.8692280881744</v>
      </c>
      <c r="K103">
        <f t="shared" si="19"/>
        <v>320.8692280881744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52.42059369541105</v>
      </c>
      <c r="F104">
        <f t="shared" si="15"/>
        <v>39.185164840410231</v>
      </c>
      <c r="G104">
        <f t="shared" si="16"/>
        <v>41.124140664080471</v>
      </c>
      <c r="H104">
        <f t="shared" si="17"/>
        <v>30.911873137779363</v>
      </c>
      <c r="I104" t="str">
        <f t="shared" si="18"/>
        <v/>
      </c>
      <c r="J104">
        <f t="shared" si="10"/>
        <v>320.27329170263084</v>
      </c>
      <c r="K104">
        <f t="shared" si="19"/>
        <v>320.27329170263084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47.918099197734747</v>
      </c>
      <c r="F105">
        <f t="shared" si="15"/>
        <v>35.819483976327781</v>
      </c>
      <c r="G105">
        <f t="shared" si="16"/>
        <v>37.391295893983305</v>
      </c>
      <c r="H105">
        <f t="shared" si="17"/>
        <v>28.1059975106431</v>
      </c>
      <c r="I105" t="str">
        <f t="shared" si="18"/>
        <v/>
      </c>
      <c r="J105">
        <f t="shared" si="10"/>
        <v>319.7134864656847</v>
      </c>
      <c r="K105">
        <f t="shared" si="19"/>
        <v>319.7134864656847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43.802331657395065</v>
      </c>
      <c r="F106">
        <f t="shared" si="15"/>
        <v>32.742887201210785</v>
      </c>
      <c r="G106">
        <f t="shared" si="16"/>
        <v>33.997282035672519</v>
      </c>
      <c r="H106">
        <f t="shared" si="17"/>
        <v>25.554811659175435</v>
      </c>
      <c r="I106" t="str">
        <f t="shared" si="18"/>
        <v/>
      </c>
      <c r="J106">
        <f t="shared" si="10"/>
        <v>319.18807554203539</v>
      </c>
      <c r="K106">
        <f t="shared" si="19"/>
        <v>319.18807554203539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40.040074434236629</v>
      </c>
      <c r="F107">
        <f t="shared" si="15"/>
        <v>29.930544587960426</v>
      </c>
      <c r="G107">
        <f t="shared" si="16"/>
        <v>30.911343353548908</v>
      </c>
      <c r="H107">
        <f t="shared" si="17"/>
        <v>23.235197352046811</v>
      </c>
      <c r="I107" t="str">
        <f t="shared" si="18"/>
        <v/>
      </c>
      <c r="J107">
        <f t="shared" si="10"/>
        <v>318.69534723591357</v>
      </c>
      <c r="K107">
        <f t="shared" si="19"/>
        <v>318.69534723591357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36.600963922169271</v>
      </c>
      <c r="F108">
        <f t="shared" si="15"/>
        <v>27.359758894406859</v>
      </c>
      <c r="G108">
        <f t="shared" si="16"/>
        <v>28.105515815011263</v>
      </c>
      <c r="H108">
        <f t="shared" si="17"/>
        <v>21.126134803451844</v>
      </c>
      <c r="I108" t="str">
        <f t="shared" si="18"/>
        <v/>
      </c>
      <c r="J108">
        <f t="shared" si="10"/>
        <v>318.233624090955</v>
      </c>
      <c r="K108">
        <f t="shared" si="19"/>
        <v>318.233624090955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33.457244497189876</v>
      </c>
      <c r="F109">
        <f t="shared" si="15"/>
        <v>25.00978238335103</v>
      </c>
      <c r="G109">
        <f t="shared" si="16"/>
        <v>25.554373687132497</v>
      </c>
      <c r="H109">
        <f t="shared" si="17"/>
        <v>19.20851219687631</v>
      </c>
      <c r="I109" t="str">
        <f t="shared" si="18"/>
        <v/>
      </c>
      <c r="J109">
        <f t="shared" si="10"/>
        <v>317.80127018647471</v>
      </c>
      <c r="K109">
        <f t="shared" si="19"/>
        <v>317.80127018647471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30.583544513338005</v>
      </c>
      <c r="F110">
        <f t="shared" si="15"/>
        <v>22.86164937624666</v>
      </c>
      <c r="G110">
        <f t="shared" si="16"/>
        <v>23.234799134795669</v>
      </c>
      <c r="H110">
        <f t="shared" si="17"/>
        <v>17.464952498421987</v>
      </c>
      <c r="I110" t="str">
        <f t="shared" si="18"/>
        <v/>
      </c>
      <c r="J110">
        <f t="shared" si="10"/>
        <v>317.39669687782464</v>
      </c>
      <c r="K110">
        <f t="shared" si="19"/>
        <v>317.39669687782464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27.956671538742199</v>
      </c>
      <c r="F111">
        <f t="shared" si="15"/>
        <v>20.898023189132982</v>
      </c>
      <c r="G111">
        <f t="shared" si="16"/>
        <v>21.125772732443743</v>
      </c>
      <c r="H111">
        <f t="shared" si="17"/>
        <v>15.879655990313477</v>
      </c>
      <c r="I111" t="str">
        <f t="shared" si="18"/>
        <v/>
      </c>
      <c r="J111">
        <f t="shared" si="10"/>
        <v>317.01836719881948</v>
      </c>
      <c r="K111">
        <f t="shared" si="19"/>
        <v>317.01836719881948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25.555425179192678</v>
      </c>
      <c r="F112">
        <f t="shared" si="15"/>
        <v>19.103056215502157</v>
      </c>
      <c r="G112">
        <f t="shared" si="16"/>
        <v>19.208182991111034</v>
      </c>
      <c r="H112">
        <f t="shared" si="17"/>
        <v>14.438257097663588</v>
      </c>
      <c r="I112" t="str">
        <f t="shared" si="18"/>
        <v/>
      </c>
      <c r="J112">
        <f t="shared" si="10"/>
        <v>316.66479911783853</v>
      </c>
      <c r="K112">
        <f t="shared" si="19"/>
        <v>316.66479911783853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23.360425978617691</v>
      </c>
      <c r="F113">
        <f t="shared" si="15"/>
        <v>17.462262026888663</v>
      </c>
      <c r="G113">
        <f t="shared" si="16"/>
        <v>17.464653174716233</v>
      </c>
      <c r="H113">
        <f t="shared" si="17"/>
        <v>13.127694211095926</v>
      </c>
      <c r="I113" t="str">
        <f t="shared" si="18"/>
        <v/>
      </c>
      <c r="J113">
        <f t="shared" si="10"/>
        <v>316.33456781579275</v>
      </c>
      <c r="K113">
        <f t="shared" si="19"/>
        <v>316.33456781579275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21.35395901559075</v>
      </c>
      <c r="F114">
        <f t="shared" si="15"/>
        <v>15.962398458957903</v>
      </c>
      <c r="G114">
        <f t="shared" si="16"/>
        <v>15.879383836267966</v>
      </c>
      <c r="H114">
        <f t="shared" si="17"/>
        <v>11.936091325588679</v>
      </c>
      <c r="I114" t="str">
        <f t="shared" si="18"/>
        <v/>
      </c>
      <c r="J114">
        <f t="shared" si="10"/>
        <v>316.02630713336924</v>
      </c>
      <c r="K114">
        <f t="shared" si="19"/>
        <v>316.02630713336924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19.51983093360149</v>
      </c>
      <c r="F115">
        <f t="shared" si="15"/>
        <v>14.591360739530733</v>
      </c>
      <c r="G115">
        <f t="shared" si="16"/>
        <v>14.438009647083952</v>
      </c>
      <c r="H115">
        <f t="shared" si="17"/>
        <v>10.852650422979314</v>
      </c>
      <c r="I115" t="str">
        <f t="shared" si="18"/>
        <v/>
      </c>
      <c r="J115">
        <f t="shared" si="10"/>
        <v>315.73871031655142</v>
      </c>
      <c r="K115">
        <f t="shared" si="19"/>
        <v>315.73871031655142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17.84323925124124</v>
      </c>
      <c r="F116">
        <f t="shared" si="15"/>
        <v>13.338083796024877</v>
      </c>
      <c r="G116">
        <f t="shared" si="16"/>
        <v>13.127469221644649</v>
      </c>
      <c r="H116">
        <f t="shared" si="17"/>
        <v>9.8675536229264118</v>
      </c>
      <c r="I116" t="str">
        <f t="shared" si="18"/>
        <v/>
      </c>
      <c r="J116">
        <f t="shared" si="10"/>
        <v>315.47053017309844</v>
      </c>
      <c r="K116">
        <f t="shared" si="19"/>
        <v>315.47053017309844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16.310652897560388</v>
      </c>
      <c r="F117">
        <f t="shared" si="15"/>
        <v>12.192452953877345</v>
      </c>
      <c r="G117">
        <f t="shared" si="16"/>
        <v>11.935886758465575</v>
      </c>
      <c r="H117">
        <f t="shared" si="17"/>
        <v>8.971874215644192</v>
      </c>
      <c r="I117" t="str">
        <f t="shared" si="18"/>
        <v/>
      </c>
      <c r="J117">
        <f t="shared" si="10"/>
        <v>315.22057873823314</v>
      </c>
      <c r="K117">
        <f t="shared" si="19"/>
        <v>315.22057873823314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14.909703008448343</v>
      </c>
      <c r="F118">
        <f t="shared" si="15"/>
        <v>11.145222305232179</v>
      </c>
      <c r="G118">
        <f t="shared" si="16"/>
        <v>10.852464424446417</v>
      </c>
      <c r="H118">
        <f t="shared" si="17"/>
        <v>8.1574957702098505</v>
      </c>
      <c r="I118" t="str">
        <f t="shared" si="18"/>
        <v/>
      </c>
      <c r="J118">
        <f t="shared" si="10"/>
        <v>314.98772653502232</v>
      </c>
      <c r="K118">
        <f t="shared" si="19"/>
        <v>314.98772653502232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13.629083102699294</v>
      </c>
      <c r="F119">
        <f t="shared" si="15"/>
        <v>10.187940089081316</v>
      </c>
      <c r="G119">
        <f t="shared" si="16"/>
        <v>9.8673845075098434</v>
      </c>
      <c r="H119">
        <f t="shared" si="17"/>
        <v>7.4170385854226568</v>
      </c>
      <c r="I119" t="str">
        <f t="shared" si="18"/>
        <v/>
      </c>
      <c r="J119">
        <f t="shared" si="10"/>
        <v>314.77090150365871</v>
      </c>
      <c r="K119">
        <f t="shared" si="19"/>
        <v>314.77090150365871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12.458457832126507</v>
      </c>
      <c r="F120">
        <f t="shared" si="15"/>
        <v>9.3128804806328134</v>
      </c>
      <c r="G120">
        <f t="shared" si="16"/>
        <v>8.9717204508608077</v>
      </c>
      <c r="H120">
        <f t="shared" si="17"/>
        <v>6.7437928167302426</v>
      </c>
      <c r="I120" t="str">
        <f t="shared" si="18"/>
        <v/>
      </c>
      <c r="J120">
        <f t="shared" si="10"/>
        <v>314.56908766390256</v>
      </c>
      <c r="K120">
        <f t="shared" si="19"/>
        <v>314.56908766390256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11.38837956928546</v>
      </c>
      <c r="F121">
        <f t="shared" si="15"/>
        <v>8.5129812394069937</v>
      </c>
      <c r="G121">
        <f t="shared" si="16"/>
        <v>8.1573559626802403</v>
      </c>
      <c r="H121">
        <f t="shared" si="17"/>
        <v>6.131657673234395</v>
      </c>
      <c r="I121" t="str">
        <f t="shared" si="18"/>
        <v/>
      </c>
      <c r="J121">
        <f t="shared" si="10"/>
        <v>314.38132356617263</v>
      </c>
      <c r="K121">
        <f t="shared" si="19"/>
        <v>314.38132356617263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10.410212159620167</v>
      </c>
      <c r="F122">
        <f t="shared" si="15"/>
        <v>7.7817867128442968</v>
      </c>
      <c r="G122">
        <f t="shared" si="16"/>
        <v>7.4169114682446819</v>
      </c>
      <c r="H122">
        <f t="shared" si="17"/>
        <v>5.5750861337942785</v>
      </c>
      <c r="I122" t="str">
        <f t="shared" si="18"/>
        <v/>
      </c>
      <c r="J122">
        <f t="shared" si="10"/>
        <v>314.20670057904999</v>
      </c>
      <c r="K122">
        <f t="shared" si="19"/>
        <v>314.20670057904999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9.5160612226681511</v>
      </c>
      <c r="F123">
        <f t="shared" si="15"/>
        <v>7.1133957354307924</v>
      </c>
      <c r="G123">
        <f t="shared" si="16"/>
        <v>6.7436772379986722</v>
      </c>
      <c r="H123">
        <f t="shared" si="17"/>
        <v>5.0690346812577323</v>
      </c>
      <c r="I123" t="str">
        <f t="shared" si="18"/>
        <v/>
      </c>
      <c r="J123">
        <f t="shared" si="10"/>
        <v>314.04436105417307</v>
      </c>
      <c r="K123">
        <f t="shared" si="19"/>
        <v>314.04436105417307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8.6987104398141799</v>
      </c>
      <c r="F124">
        <f t="shared" si="15"/>
        <v>6.502414002856959</v>
      </c>
      <c r="G124">
        <f t="shared" si="16"/>
        <v>6.131552585602619</v>
      </c>
      <c r="H124">
        <f t="shared" si="17"/>
        <v>4.6089175993243634</v>
      </c>
      <c r="I124" t="str">
        <f t="shared" si="18"/>
        <v/>
      </c>
      <c r="J124">
        <f t="shared" si="10"/>
        <v>313.89349640353259</v>
      </c>
      <c r="K124">
        <f t="shared" si="19"/>
        <v>313.89349640353259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7.9515633143978688</v>
      </c>
      <c r="F125">
        <f t="shared" si="15"/>
        <v>5.9439105368414689</v>
      </c>
      <c r="G125">
        <f t="shared" si="16"/>
        <v>5.5749905849835049</v>
      </c>
      <c r="H125">
        <f t="shared" si="17"/>
        <v>4.1905654178896334</v>
      </c>
      <c r="I125" t="str">
        <f t="shared" si="18"/>
        <v/>
      </c>
      <c r="J125">
        <f t="shared" si="10"/>
        <v>313.75334511895187</v>
      </c>
      <c r="K125">
        <f t="shared" si="19"/>
        <v>313.75334511895187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7.2685899341453046</v>
      </c>
      <c r="F126">
        <f t="shared" si="15"/>
        <v>5.4333778892657563</v>
      </c>
      <c r="G126">
        <f t="shared" si="16"/>
        <v>5.0689478054276655</v>
      </c>
      <c r="H126">
        <f t="shared" si="17"/>
        <v>3.8101871303116428</v>
      </c>
      <c r="I126" t="str">
        <f t="shared" si="18"/>
        <v/>
      </c>
      <c r="J126">
        <f t="shared" si="10"/>
        <v>313.62319075895414</v>
      </c>
      <c r="K126">
        <f t="shared" si="19"/>
        <v>313.62319075895414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6.6442783062665169</v>
      </c>
      <c r="F127">
        <f t="shared" si="15"/>
        <v>4.9666957644435659</v>
      </c>
      <c r="G127">
        <f t="shared" si="16"/>
        <v>4.6088386092271705</v>
      </c>
      <c r="H127">
        <f t="shared" si="17"/>
        <v>3.4643358402226041</v>
      </c>
      <c r="I127" t="str">
        <f t="shared" si="18"/>
        <v/>
      </c>
      <c r="J127">
        <f t="shared" si="10"/>
        <v>313.50235992422097</v>
      </c>
      <c r="K127">
        <f t="shared" si="19"/>
        <v>313.50235992422097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6.0735898724647095</v>
      </c>
      <c r="F128">
        <f t="shared" si="15"/>
        <v>4.5400977659360251</v>
      </c>
      <c r="G128">
        <f t="shared" si="16"/>
        <v>4.19049359773609</v>
      </c>
      <c r="H128">
        <f t="shared" si="17"/>
        <v>3.1498775265846892</v>
      </c>
      <c r="I128" t="str">
        <f t="shared" si="18"/>
        <v/>
      </c>
      <c r="J128">
        <f t="shared" si="10"/>
        <v>313.39022023935132</v>
      </c>
      <c r="K128">
        <f t="shared" si="19"/>
        <v>313.39022023935132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5.5519188448374734</v>
      </c>
      <c r="F129">
        <f t="shared" si="15"/>
        <v>4.1501409995396736</v>
      </c>
      <c r="G129">
        <f t="shared" si="16"/>
        <v>3.8101218292848262</v>
      </c>
      <c r="H129">
        <f t="shared" si="17"/>
        <v>2.8639626439467119</v>
      </c>
      <c r="I129" t="str">
        <f t="shared" si="18"/>
        <v/>
      </c>
      <c r="J129">
        <f t="shared" si="10"/>
        <v>313.28617835559299</v>
      </c>
      <c r="K129">
        <f t="shared" si="19"/>
        <v>313.28617835559299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5.0750550344870309</v>
      </c>
      <c r="F130">
        <f t="shared" si="15"/>
        <v>3.7936782871258692</v>
      </c>
      <c r="G130">
        <f t="shared" si="16"/>
        <v>3.4642764665803476</v>
      </c>
      <c r="H130">
        <f t="shared" si="17"/>
        <v>2.6040003005500059</v>
      </c>
      <c r="I130" t="str">
        <f t="shared" si="18"/>
        <v/>
      </c>
      <c r="J130">
        <f t="shared" si="10"/>
        <v>313.18967798657587</v>
      </c>
      <c r="K130">
        <f t="shared" si="19"/>
        <v>313.18967798657587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4.6391498728447536</v>
      </c>
      <c r="F131">
        <f t="shared" si="15"/>
        <v>3.4678327670810707</v>
      </c>
      <c r="G131">
        <f t="shared" si="16"/>
        <v>3.1498235422973573</v>
      </c>
      <c r="H131">
        <f t="shared" si="17"/>
        <v>2.3676347802917386</v>
      </c>
      <c r="I131" t="str">
        <f t="shared" si="18"/>
        <v/>
      </c>
      <c r="J131">
        <f t="shared" ref="J131:J150" si="20">$O$2+F131-H131</f>
        <v>313.10019798678934</v>
      </c>
      <c r="K131">
        <f t="shared" si="19"/>
        <v>313.10019798678934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4.2406853514822691</v>
      </c>
      <c r="F132">
        <f t="shared" ref="F132:F150" si="25">E132*$O$3</f>
        <v>3.1699746763587795</v>
      </c>
      <c r="G132">
        <f t="shared" ref="G132:G150" si="26">(G131*EXP(-1/$O$6)+C132)</f>
        <v>2.8639135598217025</v>
      </c>
      <c r="H132">
        <f t="shared" ref="H132:H150" si="27">G132*$O$4</f>
        <v>2.1527241957933336</v>
      </c>
      <c r="I132" t="str">
        <f t="shared" ref="I132:I150" si="28">IF(ISBLANK(D132),"",($O$2+((E131*EXP(-1/$O$5))*$O$3)-((G131*EXP(-1/$O$6))*$O$4)))</f>
        <v/>
      </c>
      <c r="J132">
        <f t="shared" si="20"/>
        <v>313.01725048056545</v>
      </c>
      <c r="K132">
        <f t="shared" ref="K132:K150" si="29">IF(I132="",J132,I132)</f>
        <v>313.01725048056545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3.8764456297353389</v>
      </c>
      <c r="F133">
        <f t="shared" si="25"/>
        <v>2.8977001267607641</v>
      </c>
      <c r="G133">
        <f t="shared" si="26"/>
        <v>2.6039556717988077</v>
      </c>
      <c r="H133">
        <f t="shared" si="27"/>
        <v>1.9573210791332554</v>
      </c>
      <c r="I133" t="str">
        <f t="shared" si="28"/>
        <v/>
      </c>
      <c r="J133">
        <f t="shared" si="20"/>
        <v>312.94037904762752</v>
      </c>
      <c r="K133">
        <f t="shared" si="29"/>
        <v>312.94037904762752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3.5434910809975091</v>
      </c>
      <c r="F134">
        <f t="shared" si="25"/>
        <v>2.648811704159812</v>
      </c>
      <c r="G134">
        <f t="shared" si="26"/>
        <v>2.3675942024993648</v>
      </c>
      <c r="H134">
        <f t="shared" si="27"/>
        <v>1.7796547343620637</v>
      </c>
      <c r="I134" t="str">
        <f t="shared" si="28"/>
        <v/>
      </c>
      <c r="J134">
        <f t="shared" si="20"/>
        <v>312.86915696979776</v>
      </c>
      <c r="K134">
        <f t="shared" si="29"/>
        <v>312.86915696979776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3.2391345682220152</v>
      </c>
      <c r="F135">
        <f t="shared" si="25"/>
        <v>2.4213007340884412</v>
      </c>
      <c r="G135">
        <f t="shared" si="26"/>
        <v>2.1526873012536085</v>
      </c>
      <c r="H135">
        <f t="shared" si="27"/>
        <v>1.6181151918824679</v>
      </c>
      <c r="I135" t="str">
        <f t="shared" si="28"/>
        <v/>
      </c>
      <c r="J135">
        <f t="shared" si="20"/>
        <v>312.80318554220599</v>
      </c>
      <c r="K135">
        <f t="shared" si="29"/>
        <v>312.80318554220599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2.9609197571614252</v>
      </c>
      <c r="F136">
        <f t="shared" si="25"/>
        <v>2.2133310705665421</v>
      </c>
      <c r="G136">
        <f t="shared" si="26"/>
        <v>1.9572875335167526</v>
      </c>
      <c r="H136">
        <f t="shared" si="27"/>
        <v>1.4712386192928555</v>
      </c>
      <c r="I136" t="str">
        <f t="shared" si="28"/>
        <v/>
      </c>
      <c r="J136">
        <f t="shared" si="20"/>
        <v>312.74209245127366</v>
      </c>
      <c r="K136">
        <f t="shared" si="29"/>
        <v>312.74209245127366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2.7066012923202414</v>
      </c>
      <c r="F137">
        <f t="shared" si="25"/>
        <v>2.0232242773343576</v>
      </c>
      <c r="G137">
        <f t="shared" si="26"/>
        <v>1.7796242336864907</v>
      </c>
      <c r="H137">
        <f t="shared" si="27"/>
        <v>1.3376940564908619</v>
      </c>
      <c r="I137" t="str">
        <f t="shared" si="28"/>
        <v/>
      </c>
      <c r="J137">
        <f t="shared" si="20"/>
        <v>312.68553022084348</v>
      </c>
      <c r="K137">
        <f t="shared" si="29"/>
        <v>312.68553022084348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2.4741266756288574</v>
      </c>
      <c r="F138">
        <f t="shared" si="25"/>
        <v>1.8494460818947185</v>
      </c>
      <c r="G138">
        <f t="shared" si="26"/>
        <v>1.6180874597580541</v>
      </c>
      <c r="H138">
        <f t="shared" si="27"/>
        <v>1.2162713548336959</v>
      </c>
      <c r="I138" t="str">
        <f t="shared" si="28"/>
        <v/>
      </c>
      <c r="J138">
        <f t="shared" si="20"/>
        <v>312.63317472706103</v>
      </c>
      <c r="K138">
        <f t="shared" si="29"/>
        <v>312.63317472706103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2.2616197015892201</v>
      </c>
      <c r="F139">
        <f t="shared" si="25"/>
        <v>1.6905939930407738</v>
      </c>
      <c r="G139">
        <f t="shared" si="26"/>
        <v>1.4712134044177729</v>
      </c>
      <c r="H139">
        <f t="shared" si="27"/>
        <v>1.1058702110627936</v>
      </c>
      <c r="I139" t="str">
        <f t="shared" si="28"/>
        <v/>
      </c>
      <c r="J139">
        <f t="shared" si="20"/>
        <v>312.58472378197797</v>
      </c>
      <c r="K139">
        <f t="shared" si="29"/>
        <v>312.58472378197797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2.0673653152041762</v>
      </c>
      <c r="F140">
        <f t="shared" si="25"/>
        <v>1.5453859819354545</v>
      </c>
      <c r="G140">
        <f t="shared" si="26"/>
        <v>1.3376711303739894</v>
      </c>
      <c r="H140">
        <f t="shared" si="27"/>
        <v>1.0054901966208722</v>
      </c>
      <c r="I140" t="str">
        <f t="shared" si="28"/>
        <v/>
      </c>
      <c r="J140">
        <f t="shared" si="20"/>
        <v>312.53989578531457</v>
      </c>
      <c r="K140">
        <f t="shared" si="29"/>
        <v>312.53989578531457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1.8897957704851798</v>
      </c>
      <c r="F141">
        <f t="shared" si="25"/>
        <v>1.4126501353923888</v>
      </c>
      <c r="G141">
        <f t="shared" si="26"/>
        <v>1.2162505097240877</v>
      </c>
      <c r="H141">
        <f t="shared" si="27"/>
        <v>0.91422169200945513</v>
      </c>
      <c r="I141" t="str">
        <f t="shared" si="28"/>
        <v/>
      </c>
      <c r="J141">
        <f t="shared" si="20"/>
        <v>312.49842844338292</v>
      </c>
      <c r="K141">
        <f t="shared" si="29"/>
        <v>312.49842844338292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1.7274779778294598</v>
      </c>
      <c r="F142">
        <f t="shared" si="25"/>
        <v>1.2913151978542299</v>
      </c>
      <c r="G142">
        <f t="shared" si="26"/>
        <v>1.1058512580670905</v>
      </c>
      <c r="H142">
        <f t="shared" si="27"/>
        <v>0.83123764403620171</v>
      </c>
      <c r="I142" t="str">
        <f t="shared" si="28"/>
        <v/>
      </c>
      <c r="J142">
        <f t="shared" si="20"/>
        <v>312.460077553818</v>
      </c>
      <c r="K142">
        <f t="shared" si="29"/>
        <v>312.460077553818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1.5791019381526139</v>
      </c>
      <c r="F143">
        <f t="shared" si="25"/>
        <v>1.1804019257366454</v>
      </c>
      <c r="G143">
        <f t="shared" si="26"/>
        <v>1.0054729639915951</v>
      </c>
      <c r="H143">
        <f t="shared" si="27"/>
        <v>0.75578607125820541</v>
      </c>
      <c r="I143" t="str">
        <f t="shared" si="28"/>
        <v/>
      </c>
      <c r="J143">
        <f t="shared" si="20"/>
        <v>312.42461585447842</v>
      </c>
      <c r="K143">
        <f t="shared" si="29"/>
        <v>312.42461585447842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1.4434701704333457</v>
      </c>
      <c r="F144">
        <f t="shared" si="25"/>
        <v>1.0790151843625009</v>
      </c>
      <c r="G144">
        <f t="shared" si="26"/>
        <v>0.91420602358867054</v>
      </c>
      <c r="H144">
        <f t="shared" si="27"/>
        <v>0.68718324970739175</v>
      </c>
      <c r="I144" t="str">
        <f t="shared" si="28"/>
        <v/>
      </c>
      <c r="J144">
        <f t="shared" si="20"/>
        <v>312.3918319346551</v>
      </c>
      <c r="K144">
        <f t="shared" si="29"/>
        <v>312.3918319346551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1.3194880473444772</v>
      </c>
      <c r="F145">
        <f t="shared" si="25"/>
        <v>0.98633672370388681</v>
      </c>
      <c r="G145">
        <f t="shared" si="26"/>
        <v>0.83122339784045662</v>
      </c>
      <c r="H145">
        <f t="shared" si="27"/>
        <v>0.6248075171487022</v>
      </c>
      <c r="I145" t="str">
        <f t="shared" si="28"/>
        <v/>
      </c>
      <c r="J145">
        <f t="shared" si="20"/>
        <v>312.36152920655519</v>
      </c>
      <c r="K145">
        <f t="shared" si="29"/>
        <v>312.36152920655519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1.2061549609731521</v>
      </c>
      <c r="F146">
        <f t="shared" si="25"/>
        <v>0.90161857462802864</v>
      </c>
      <c r="G146">
        <f t="shared" si="26"/>
        <v>0.7557731181919074</v>
      </c>
      <c r="H146">
        <f t="shared" si="27"/>
        <v>0.56809363972674631</v>
      </c>
      <c r="I146" t="str">
        <f t="shared" si="28"/>
        <v/>
      </c>
      <c r="J146">
        <f t="shared" si="20"/>
        <v>312.33352493490128</v>
      </c>
      <c r="K146">
        <f t="shared" si="29"/>
        <v>312.33352493490128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1.1025562473324479</v>
      </c>
      <c r="F147">
        <f t="shared" si="25"/>
        <v>0.82417701235093399</v>
      </c>
      <c r="G147">
        <f t="shared" si="26"/>
        <v>0.68717147239297582</v>
      </c>
      <c r="H147">
        <f t="shared" si="27"/>
        <v>0.51652768995282994</v>
      </c>
      <c r="I147" t="str">
        <f t="shared" si="28"/>
        <v/>
      </c>
      <c r="J147">
        <f t="shared" si="20"/>
        <v>312.30764932239811</v>
      </c>
      <c r="K147">
        <f t="shared" si="29"/>
        <v>312.30764932239811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1.0078558044905053</v>
      </c>
      <c r="F148">
        <f t="shared" si="25"/>
        <v>0.75338703838033738</v>
      </c>
      <c r="G148">
        <f t="shared" si="26"/>
        <v>0.62479680886298361</v>
      </c>
      <c r="H148">
        <f t="shared" si="27"/>
        <v>0.46964238961791277</v>
      </c>
      <c r="I148" t="str">
        <f t="shared" si="28"/>
        <v/>
      </c>
      <c r="J148">
        <f t="shared" si="20"/>
        <v>312.28374464876242</v>
      </c>
      <c r="K148">
        <f t="shared" si="29"/>
        <v>312.28374464876242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0.9212893447411783</v>
      </c>
      <c r="F149">
        <f t="shared" si="25"/>
        <v>0.68867733641400752</v>
      </c>
      <c r="G149">
        <f t="shared" si="26"/>
        <v>0.56808390343382076</v>
      </c>
      <c r="H149">
        <f t="shared" si="27"/>
        <v>0.42701287543009675</v>
      </c>
      <c r="I149" t="str">
        <f t="shared" si="28"/>
        <v/>
      </c>
      <c r="J149">
        <f t="shared" si="20"/>
        <v>312.26166446098392</v>
      </c>
      <c r="K149">
        <f t="shared" si="29"/>
        <v>312.26166446098392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0.84215822635729609</v>
      </c>
      <c r="F150">
        <f t="shared" si="25"/>
        <v>0.62952566148458222</v>
      </c>
      <c r="G150">
        <f t="shared" si="26"/>
        <v>0.51651883742475724</v>
      </c>
      <c r="H150">
        <f t="shared" si="27"/>
        <v>0.38825284900586965</v>
      </c>
      <c r="I150" t="str">
        <f t="shared" si="28"/>
        <v/>
      </c>
      <c r="J150">
        <f t="shared" si="20"/>
        <v>312.24127281247871</v>
      </c>
      <c r="K150">
        <f t="shared" si="29"/>
        <v>312.24127281247871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 xml:space="preserve">&amp;CFlorian Tachelet&amp;RTSSxRPE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TSSxRPE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2019-04-26T14:18:59Z</cp:lastPrinted>
  <dcterms:created xsi:type="dcterms:W3CDTF">2019-03-25T13:58:29Z</dcterms:created>
  <dcterms:modified xsi:type="dcterms:W3CDTF">2019-05-02T09:33:04Z</dcterms:modified>
</cp:coreProperties>
</file>