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lesdarwinuni-my.sharepoint.com/personal/s356955_students_cdu_edu_au/Documents/Study - G6PD in Indonesia/2022 Databases/"/>
    </mc:Choice>
  </mc:AlternateContent>
  <xr:revisionPtr revIDLastSave="0" documentId="8_{E3678108-5880-40D7-93E5-88803846250F}" xr6:coauthVersionLast="45" xr6:coauthVersionMax="45" xr10:uidLastSave="{00000000-0000-0000-0000-000000000000}"/>
  <bookViews>
    <workbookView xWindow="-120" yWindow="-120" windowWidth="29040" windowHeight="16440" tabRatio="191" xr2:uid="{62FAADD8-1089-4AAF-9955-FAAD0F17CEF9}"/>
  </bookViews>
  <sheets>
    <sheet name="G6P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1" l="1"/>
  <c r="Z32" i="1"/>
  <c r="Y32" i="1"/>
  <c r="W32" i="1"/>
  <c r="V32" i="1"/>
  <c r="S32" i="1"/>
  <c r="X32" i="1" s="1"/>
  <c r="P32" i="1"/>
  <c r="O32" i="1"/>
  <c r="N32" i="1"/>
  <c r="J32" i="1"/>
  <c r="K32" i="1" s="1"/>
  <c r="H32" i="1"/>
  <c r="Z31" i="1"/>
  <c r="Y31" i="1"/>
  <c r="W31" i="1"/>
  <c r="V31" i="1"/>
  <c r="S31" i="1"/>
  <c r="X31" i="1" s="1"/>
  <c r="P31" i="1"/>
  <c r="O31" i="1"/>
  <c r="N31" i="1"/>
  <c r="J31" i="1"/>
  <c r="K31" i="1" s="1"/>
  <c r="H31" i="1"/>
  <c r="Z30" i="1"/>
  <c r="Y30" i="1"/>
  <c r="W30" i="1"/>
  <c r="V30" i="1"/>
  <c r="S30" i="1"/>
  <c r="X30" i="1" s="1"/>
  <c r="P30" i="1"/>
  <c r="O30" i="1"/>
  <c r="N30" i="1"/>
  <c r="J30" i="1"/>
  <c r="K30" i="1" s="1"/>
  <c r="H30" i="1"/>
  <c r="Z29" i="1"/>
  <c r="Y29" i="1"/>
  <c r="W29" i="1"/>
  <c r="V29" i="1"/>
  <c r="S29" i="1"/>
  <c r="X29" i="1" s="1"/>
  <c r="P29" i="1"/>
  <c r="O29" i="1"/>
  <c r="N29" i="1"/>
  <c r="J29" i="1"/>
  <c r="K29" i="1" s="1"/>
  <c r="H29" i="1"/>
  <c r="Z27" i="1"/>
  <c r="Y27" i="1"/>
  <c r="W27" i="1"/>
  <c r="V27" i="1"/>
  <c r="S27" i="1"/>
  <c r="X27" i="1" s="1"/>
  <c r="P27" i="1"/>
  <c r="O27" i="1"/>
  <c r="N27" i="1"/>
  <c r="J27" i="1"/>
  <c r="K27" i="1" s="1"/>
  <c r="H27" i="1"/>
  <c r="X26" i="1"/>
  <c r="V26" i="1"/>
  <c r="S26" i="1"/>
  <c r="P26" i="1"/>
  <c r="O26" i="1"/>
  <c r="N26" i="1"/>
  <c r="J26" i="1"/>
  <c r="K26" i="1" s="1"/>
  <c r="H26" i="1"/>
  <c r="Z25" i="1"/>
  <c r="Y25" i="1"/>
  <c r="W25" i="1"/>
  <c r="V25" i="1"/>
  <c r="S25" i="1"/>
  <c r="X25" i="1" s="1"/>
  <c r="P25" i="1"/>
  <c r="O25" i="1"/>
  <c r="N25" i="1"/>
  <c r="J25" i="1"/>
  <c r="K25" i="1" s="1"/>
  <c r="H25" i="1"/>
  <c r="Z24" i="1"/>
  <c r="Y24" i="1"/>
  <c r="W24" i="1"/>
  <c r="V24" i="1"/>
  <c r="S24" i="1"/>
  <c r="P24" i="1"/>
  <c r="O24" i="1"/>
  <c r="N24" i="1"/>
  <c r="J24" i="1"/>
  <c r="K24" i="1" s="1"/>
  <c r="H24" i="1"/>
  <c r="X24" i="1" s="1"/>
  <c r="Z23" i="1"/>
  <c r="Y23" i="1"/>
  <c r="W23" i="1"/>
  <c r="V23" i="1"/>
  <c r="S23" i="1"/>
  <c r="P23" i="1"/>
  <c r="O23" i="1"/>
  <c r="N23" i="1"/>
  <c r="J23" i="1"/>
  <c r="K23" i="1" s="1"/>
  <c r="H23" i="1"/>
  <c r="X23" i="1" s="1"/>
  <c r="Z22" i="1"/>
  <c r="Y22" i="1"/>
  <c r="W22" i="1"/>
  <c r="V22" i="1"/>
  <c r="S22" i="1"/>
  <c r="P22" i="1"/>
  <c r="O22" i="1"/>
  <c r="N22" i="1"/>
  <c r="J22" i="1"/>
  <c r="K22" i="1" s="1"/>
  <c r="H22" i="1"/>
  <c r="X22" i="1" s="1"/>
  <c r="V21" i="1"/>
  <c r="S21" i="1"/>
  <c r="X21" i="1" s="1"/>
  <c r="P21" i="1"/>
  <c r="O21" i="1"/>
  <c r="N21" i="1"/>
  <c r="J21" i="1"/>
  <c r="K21" i="1" s="1"/>
  <c r="H21" i="1"/>
  <c r="Z20" i="1"/>
  <c r="Y20" i="1"/>
  <c r="W20" i="1"/>
  <c r="V20" i="1"/>
  <c r="S20" i="1"/>
  <c r="P20" i="1"/>
  <c r="O20" i="1"/>
  <c r="N20" i="1"/>
  <c r="J20" i="1"/>
  <c r="K20" i="1" s="1"/>
  <c r="H20" i="1"/>
  <c r="X20" i="1" s="1"/>
  <c r="V19" i="1"/>
  <c r="S19" i="1"/>
  <c r="P19" i="1"/>
  <c r="O19" i="1"/>
  <c r="N19" i="1"/>
  <c r="J19" i="1"/>
  <c r="K19" i="1" s="1"/>
  <c r="H19" i="1"/>
  <c r="X19" i="1" s="1"/>
  <c r="V18" i="1"/>
  <c r="S18" i="1"/>
  <c r="X18" i="1" s="1"/>
  <c r="P18" i="1"/>
  <c r="O18" i="1"/>
  <c r="N18" i="1"/>
  <c r="J18" i="1"/>
  <c r="K18" i="1" s="1"/>
  <c r="H18" i="1"/>
  <c r="Z17" i="1"/>
  <c r="Y17" i="1"/>
  <c r="W17" i="1"/>
  <c r="V17" i="1"/>
  <c r="S17" i="1"/>
  <c r="X17" i="1" s="1"/>
  <c r="P17" i="1"/>
  <c r="O17" i="1"/>
  <c r="N17" i="1"/>
  <c r="J17" i="1"/>
  <c r="K17" i="1" s="1"/>
  <c r="H17" i="1"/>
  <c r="Z16" i="1"/>
  <c r="Y16" i="1"/>
  <c r="W16" i="1"/>
  <c r="S16" i="1"/>
  <c r="X16" i="1" s="1"/>
  <c r="P16" i="1"/>
  <c r="O16" i="1"/>
  <c r="N16" i="1"/>
  <c r="J16" i="1"/>
  <c r="K16" i="1" s="1"/>
  <c r="H16" i="1"/>
  <c r="Z15" i="1"/>
  <c r="Y15" i="1"/>
  <c r="W15" i="1"/>
  <c r="V15" i="1"/>
  <c r="S15" i="1"/>
  <c r="X15" i="1" s="1"/>
  <c r="P15" i="1"/>
  <c r="O15" i="1"/>
  <c r="N15" i="1"/>
  <c r="J15" i="1"/>
  <c r="K15" i="1" s="1"/>
  <c r="H15" i="1"/>
  <c r="Z14" i="1"/>
  <c r="Y14" i="1"/>
  <c r="W14" i="1"/>
  <c r="V14" i="1"/>
  <c r="S14" i="1"/>
  <c r="X14" i="1" s="1"/>
  <c r="P14" i="1"/>
  <c r="O14" i="1"/>
  <c r="N14" i="1"/>
  <c r="J14" i="1"/>
  <c r="K14" i="1" s="1"/>
  <c r="H14" i="1"/>
  <c r="Z13" i="1"/>
  <c r="Y13" i="1"/>
  <c r="W13" i="1"/>
  <c r="V13" i="1"/>
  <c r="S13" i="1"/>
  <c r="X13" i="1" s="1"/>
  <c r="P13" i="1"/>
  <c r="O13" i="1"/>
  <c r="N13" i="1"/>
  <c r="J13" i="1"/>
  <c r="K13" i="1" s="1"/>
  <c r="H13" i="1"/>
  <c r="Z12" i="1"/>
  <c r="Y12" i="1"/>
  <c r="W12" i="1"/>
  <c r="V12" i="1"/>
  <c r="S12" i="1"/>
  <c r="X12" i="1" s="1"/>
  <c r="P12" i="1"/>
  <c r="O12" i="1"/>
  <c r="N12" i="1"/>
  <c r="J12" i="1"/>
  <c r="K12" i="1" s="1"/>
  <c r="H12" i="1"/>
  <c r="Z11" i="1"/>
  <c r="Y11" i="1"/>
  <c r="W11" i="1"/>
  <c r="V11" i="1"/>
  <c r="S11" i="1"/>
  <c r="X11" i="1" s="1"/>
  <c r="P11" i="1"/>
  <c r="O11" i="1"/>
  <c r="N11" i="1"/>
  <c r="J11" i="1"/>
  <c r="K11" i="1" s="1"/>
  <c r="H11" i="1"/>
  <c r="Z10" i="1"/>
  <c r="Y10" i="1"/>
  <c r="W10" i="1"/>
  <c r="V10" i="1"/>
  <c r="S10" i="1"/>
  <c r="X10" i="1" s="1"/>
  <c r="P10" i="1"/>
  <c r="O10" i="1"/>
  <c r="N10" i="1"/>
  <c r="J10" i="1"/>
  <c r="K10" i="1" s="1"/>
  <c r="H10" i="1"/>
  <c r="Z9" i="1"/>
  <c r="Y9" i="1"/>
  <c r="W9" i="1"/>
  <c r="V9" i="1"/>
  <c r="S9" i="1"/>
  <c r="X9" i="1" s="1"/>
  <c r="P9" i="1"/>
  <c r="O9" i="1"/>
  <c r="N9" i="1"/>
  <c r="J9" i="1"/>
  <c r="K9" i="1" s="1"/>
  <c r="H9" i="1"/>
  <c r="Z8" i="1"/>
  <c r="Y8" i="1"/>
  <c r="W8" i="1"/>
  <c r="V8" i="1"/>
  <c r="S8" i="1"/>
  <c r="X8" i="1" s="1"/>
  <c r="P8" i="1"/>
  <c r="O8" i="1"/>
  <c r="N8" i="1"/>
  <c r="J8" i="1"/>
  <c r="K8" i="1" s="1"/>
  <c r="H8" i="1"/>
  <c r="Z7" i="1"/>
  <c r="Y7" i="1"/>
  <c r="W7" i="1"/>
  <c r="V7" i="1"/>
  <c r="S7" i="1"/>
  <c r="X7" i="1" s="1"/>
  <c r="P7" i="1"/>
  <c r="O7" i="1"/>
  <c r="N7" i="1"/>
  <c r="J7" i="1"/>
  <c r="K7" i="1" s="1"/>
  <c r="H7" i="1"/>
  <c r="Z6" i="1"/>
  <c r="Y6" i="1"/>
  <c r="W6" i="1"/>
  <c r="V6" i="1"/>
  <c r="S6" i="1"/>
  <c r="X6" i="1" s="1"/>
  <c r="P6" i="1"/>
  <c r="O6" i="1"/>
  <c r="N6" i="1"/>
  <c r="J6" i="1"/>
  <c r="K6" i="1" s="1"/>
  <c r="H6" i="1"/>
  <c r="Z5" i="1"/>
  <c r="Y5" i="1"/>
  <c r="W5" i="1"/>
  <c r="V5" i="1"/>
  <c r="S5" i="1"/>
  <c r="X5" i="1" s="1"/>
  <c r="P5" i="1"/>
  <c r="O5" i="1"/>
  <c r="N5" i="1"/>
  <c r="J5" i="1"/>
  <c r="K5" i="1" s="1"/>
  <c r="H5" i="1"/>
  <c r="Z4" i="1"/>
  <c r="Y4" i="1"/>
  <c r="W4" i="1"/>
  <c r="V4" i="1"/>
  <c r="S4" i="1"/>
  <c r="X4" i="1" s="1"/>
  <c r="P4" i="1"/>
  <c r="O4" i="1"/>
  <c r="N4" i="1"/>
  <c r="J4" i="1"/>
  <c r="K4" i="1" s="1"/>
  <c r="H4" i="1"/>
  <c r="Z3" i="1"/>
  <c r="Y3" i="1"/>
  <c r="W3" i="1"/>
  <c r="V3" i="1"/>
  <c r="S3" i="1"/>
  <c r="X3" i="1" s="1"/>
  <c r="P3" i="1"/>
  <c r="O3" i="1"/>
  <c r="N3" i="1"/>
  <c r="J3" i="1"/>
  <c r="K3" i="1" s="1"/>
  <c r="H3" i="1"/>
  <c r="Z2" i="1"/>
  <c r="Y2" i="1"/>
  <c r="W2" i="1"/>
  <c r="V2" i="1"/>
  <c r="S2" i="1"/>
  <c r="X2" i="1" s="1"/>
  <c r="P2" i="1"/>
  <c r="O2" i="1"/>
  <c r="N2" i="1"/>
  <c r="J2" i="1"/>
  <c r="K2" i="1" s="1"/>
  <c r="H2" i="1"/>
  <c r="X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tc={2C11F56A-A1CE-45C8-BDFD-144688A6F199}</author>
    <author>tc={A94C8829-DEBE-4B85-8328-75F0E7027812}</author>
    <author>tc={08EB3CDA-E91E-4F43-8CEB-5B78961733DC}</author>
    <author>tc={27230A2D-69D9-412D-970F-E243A3F02CBE}</author>
    <author>tc={E5BFF28A-1844-44B6-8494-3A4436DC43D5}</author>
    <author>tc={86096B50-C35E-4A55-8DCF-0FDC4C1A6325}</author>
    <author>tc={5F56E645-2712-49C9-B0FA-5BCC5BB5FDA7}</author>
  </authors>
  <commentList>
    <comment ref="P1" authorId="0" shapeId="0" xr:uid="{2C11F56A-A1CE-45C8-BDFD-144688A6F199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Deficiency Threshold</t>
      </text>
    </comment>
    <comment ref="D11" authorId="1" shapeId="0" xr:uid="{A94C8829-DEBE-4B85-8328-75F0E7027812}">
      <text>
        <t>[Threaded comment]
Your version of Excel allows you to read this threaded comment; however, any edits to it will get removed if the file is opened in a newer version of Excel. Learn more: https://go.microsoft.com/fwlink/?linkid=870924
Comment:
    Overall very low G6PD activity, probably due to the site being very remote and isolated. Consequently, AMM &amp; deficiency threshold is much lower than other sites</t>
      </text>
    </comment>
    <comment ref="M16" authorId="2" shapeId="0" xr:uid="{08EB3CDA-E91E-4F43-8CEB-5B78961733D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the Mean of female subjects with activity ≥5 as 100% activity</t>
      </text>
    </comment>
    <comment ref="D22" authorId="3" shapeId="0" xr:uid="{27230A2D-69D9-412D-970F-E243A3F02CBE}">
      <text>
        <t>[Threaded comment]
Your version of Excel allows you to read this threaded comment; however, any edits to it will get removed if the file is opened in a newer version of Excel. Learn more: https://go.microsoft.com/fwlink/?linkid=870924
Comment:
    Purposive sampling (clinical trial). Currently not included in the Mapping Abstraction doc</t>
      </text>
    </comment>
    <comment ref="D23" authorId="4" shapeId="0" xr:uid="{E5BFF28A-1844-44B6-8494-3A4436DC43D5}">
      <text>
        <t>[Threaded comment]
Your version of Excel allows you to read this threaded comment; however, any edits to it will get removed if the file is opened in a newer version of Excel. Learn more: https://go.microsoft.com/fwlink/?linkid=870924
Comment:
    Purposive sampling (clinical trial). Currently not included in the Mapping Abstraction doc</t>
      </text>
    </comment>
    <comment ref="D28" authorId="5" shapeId="0" xr:uid="{86096B50-C35E-4A55-8DCF-0FDC4C1A6325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qualitative G6PD testing (RDTs)</t>
      </text>
    </comment>
    <comment ref="D32" authorId="6" shapeId="0" xr:uid="{5F56E645-2712-49C9-B0FA-5BCC5BB5FDA7}">
      <text>
        <t>[Threaded comment]
Your version of Excel allows you to read this threaded comment; however, any edits to it will get removed if the file is opened in a newer version of Excel. Learn more: https://go.microsoft.com/fwlink/?linkid=870924
Comment:
    Purposive sampling (clinical trial). Currently not included in the Mapping Abstraction doc</t>
      </text>
    </comment>
  </commentList>
</comments>
</file>

<file path=xl/sharedStrings.xml><?xml version="1.0" encoding="utf-8"?>
<sst xmlns="http://schemas.openxmlformats.org/spreadsheetml/2006/main" count="119" uniqueCount="81">
  <si>
    <t>No</t>
  </si>
  <si>
    <t>Year</t>
  </si>
  <si>
    <t>Regency</t>
  </si>
  <si>
    <t>Site</t>
  </si>
  <si>
    <t>G6PD Test Used</t>
  </si>
  <si>
    <t>n Male</t>
  </si>
  <si>
    <t>n Female</t>
  </si>
  <si>
    <t>n Total</t>
  </si>
  <si>
    <t>n Total with Anemia</t>
  </si>
  <si>
    <t>n Anemia</t>
  </si>
  <si>
    <t>% Anemia</t>
  </si>
  <si>
    <t>Male Median</t>
  </si>
  <si>
    <t>AMM (100% Activity)</t>
  </si>
  <si>
    <t>80% Activity Threshold</t>
  </si>
  <si>
    <t>70% Activity Threshold</t>
  </si>
  <si>
    <t>n Male Deficient (&lt;30%)</t>
  </si>
  <si>
    <t>n Female Deficient (&lt;30%)</t>
  </si>
  <si>
    <t>n Total Deficient (&lt;30%)</t>
  </si>
  <si>
    <t>n Female Intermediate (30-70%)</t>
  </si>
  <si>
    <t>n Female Intermediate (30-80%)</t>
  </si>
  <si>
    <t>Male G6PDd Prevalence</t>
  </si>
  <si>
    <t>Female G6PDd Prevalence</t>
  </si>
  <si>
    <t>Total G6PDd Prevalence</t>
  </si>
  <si>
    <t>Female G6PD Intermediate (30-70%)</t>
  </si>
  <si>
    <t>Female G6PD Intermediate (30-80%)</t>
  </si>
  <si>
    <t>Sumba Tengah</t>
  </si>
  <si>
    <t>Anakalang, Padira Tana, Mbilur Pangadu, Wairasa</t>
  </si>
  <si>
    <t>Trinity</t>
  </si>
  <si>
    <t>Sumba Barat</t>
  </si>
  <si>
    <t>Bali Loku, Hupu Mada, Patiala Bawa, Wailibo</t>
  </si>
  <si>
    <t>Sumba Barat Daya</t>
  </si>
  <si>
    <t>Mali Mada, Bondo Kodi, Wura Humba, Mata Pyawu</t>
  </si>
  <si>
    <t>Banjarmasin</t>
  </si>
  <si>
    <t>Banjarmasin, Banjarbaru</t>
  </si>
  <si>
    <t>Halmahera Timur</t>
  </si>
  <si>
    <t>Maba</t>
  </si>
  <si>
    <t>Bangka Tengah</t>
  </si>
  <si>
    <t>Bangka</t>
  </si>
  <si>
    <t>Gunung Mas</t>
  </si>
  <si>
    <t>Kapuas</t>
  </si>
  <si>
    <t>Pujon</t>
  </si>
  <si>
    <t>Sei Pinang</t>
  </si>
  <si>
    <t>Kotawaringin Timur</t>
  </si>
  <si>
    <t>Waringin Agung</t>
  </si>
  <si>
    <t>Barito Utara</t>
  </si>
  <si>
    <t>Murung Raya</t>
  </si>
  <si>
    <t>Panenggo Ede</t>
  </si>
  <si>
    <t>Wainyapu, Waiha, Umbu Ngedo</t>
  </si>
  <si>
    <t>Batang Hari, Tebo, Sarolangun</t>
  </si>
  <si>
    <t>Jambi (Orang Rimba)</t>
  </si>
  <si>
    <t>Kep. Mentawai</t>
  </si>
  <si>
    <t>Padira Tana</t>
  </si>
  <si>
    <t>Bukambero</t>
  </si>
  <si>
    <t>Sumba Timur</t>
  </si>
  <si>
    <t>Rindi, Haharu</t>
  </si>
  <si>
    <t>2016-2017</t>
  </si>
  <si>
    <t>Pesawaran</t>
  </si>
  <si>
    <t>Labuhanbatu Utara</t>
  </si>
  <si>
    <t>Bengkulu Utara</t>
  </si>
  <si>
    <t>Sido Urip</t>
  </si>
  <si>
    <t>Enggano</t>
  </si>
  <si>
    <t>Maluku Tengah</t>
  </si>
  <si>
    <t>Nua Nea, Huaulu, Sawai</t>
  </si>
  <si>
    <t>Keerom</t>
  </si>
  <si>
    <t>Banda, Kalifam, Paitenda, Pund</t>
  </si>
  <si>
    <t>Bungo</t>
  </si>
  <si>
    <t>Senamat, Pelepat, Rantau Pandan, Rantau Duku</t>
  </si>
  <si>
    <t>Carestart RDT</t>
  </si>
  <si>
    <t>2017-2018</t>
  </si>
  <si>
    <t>Mimika</t>
  </si>
  <si>
    <t>Timika TRIPI</t>
  </si>
  <si>
    <t>Timika ELIPI</t>
  </si>
  <si>
    <t>Timor Tengah Selatan</t>
  </si>
  <si>
    <t>Boking, Meusin</t>
  </si>
  <si>
    <t>Pointe</t>
  </si>
  <si>
    <t>Timika ACROSS</t>
  </si>
  <si>
    <t>Average AMM:</t>
  </si>
  <si>
    <t>Average G6PD Prevalence:</t>
  </si>
  <si>
    <t>30% Activity  Threshold</t>
  </si>
  <si>
    <t>Hanura (IMPROV)</t>
  </si>
  <si>
    <t>Tanjung Leidong (IMPROV)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</si>
</sst>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  <xf numFmtId="0" fontId="0" fillId="2" borderId="0" xfId="0" applyFill="1"/>
    <xf numFmtId="10" fontId="0" fillId="0" borderId="4" xfId="1" applyNumberFormat="1" applyFont="1" applyBorder="1"/>
    <xf numFmtId="10" fontId="0" fillId="0" borderId="6" xfId="1" applyNumberFormat="1" applyFont="1" applyBorder="1"/>
    <xf numFmtId="10" fontId="0" fillId="3" borderId="0" xfId="1" applyNumberFormat="1" applyFont="1" applyFill="1"/>
    <xf numFmtId="10" fontId="0" fillId="0" borderId="0" xfId="1" applyNumberFormat="1" applyFont="1" applyFill="1"/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10" fontId="0" fillId="4" borderId="0" xfId="1" applyNumberFormat="1" applyFont="1" applyFill="1" applyBorder="1"/>
    <xf numFmtId="0" fontId="2" fillId="4" borderId="0" xfId="0" applyFont="1" applyFill="1"/>
    <xf numFmtId="10" fontId="0" fillId="4" borderId="4" xfId="1" applyNumberFormat="1" applyFont="1" applyFill="1" applyBorder="1"/>
    <xf numFmtId="10" fontId="0" fillId="4" borderId="0" xfId="1" applyNumberFormat="1" applyFont="1" applyFill="1"/>
    <xf numFmtId="9" fontId="0" fillId="0" borderId="4" xfId="1" applyFont="1" applyBorder="1"/>
    <xf numFmtId="0" fontId="0" fillId="0" borderId="0" xfId="0" applyAlignment="1">
      <alignment vertical="center" wrapText="1"/>
    </xf>
    <xf numFmtId="9" fontId="0" fillId="0" borderId="0" xfId="1" applyFont="1" applyBorder="1"/>
    <xf numFmtId="9" fontId="0" fillId="0" borderId="0" xfId="1" applyFont="1" applyFill="1"/>
    <xf numFmtId="0" fontId="0" fillId="4" borderId="0" xfId="0" applyFill="1" applyAlignment="1">
      <alignment vertical="center" wrapText="1"/>
    </xf>
    <xf numFmtId="9" fontId="0" fillId="3" borderId="0" xfId="1" applyFont="1" applyFill="1"/>
    <xf numFmtId="0" fontId="2" fillId="0" borderId="0" xfId="0" applyFont="1" applyAlignment="1">
      <alignment horizontal="right"/>
    </xf>
    <xf numFmtId="0" fontId="2" fillId="0" borderId="0" xfId="0" applyFont="1"/>
    <xf numFmtId="10" fontId="2" fillId="0" borderId="0" xfId="0" applyNumberFormat="1" applyFont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wrapText="1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10" fontId="0" fillId="5" borderId="0" xfId="1" applyNumberFormat="1" applyFont="1" applyFill="1" applyBorder="1"/>
    <xf numFmtId="9" fontId="0" fillId="5" borderId="4" xfId="1" applyFont="1" applyFill="1" applyBorder="1"/>
    <xf numFmtId="9" fontId="0" fillId="5" borderId="0" xfId="1" applyFont="1" applyFill="1" applyBorder="1"/>
    <xf numFmtId="9" fontId="0" fillId="5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sha SADHEWA" id="{3CD6B8D4-C0C2-44DB-9C72-314580EBFCB0}" userId="S::S356955@students.cdu.edu.au::a8a843bd-741b-4db4-b002-533802c966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2-11-15T06:23:39.91" personId="{3CD6B8D4-C0C2-44DB-9C72-314580EBFCB0}" id="{2C11F56A-A1CE-45C8-BDFD-144688A6F199}">
    <text>Deficiency Threshold</text>
  </threadedComment>
  <threadedComment ref="D11" dT="2022-11-15T06:26:08.72" personId="{3CD6B8D4-C0C2-44DB-9C72-314580EBFCB0}" id="{A94C8829-DEBE-4B85-8328-75F0E7027812}">
    <text>Overall very low G6PD activity, probably due to the site being very remote and isolated. Consequently, AMM &amp; deficiency threshold is much lower than other sites</text>
  </threadedComment>
  <threadedComment ref="M16" dT="2022-11-15T06:24:42.32" personId="{3CD6B8D4-C0C2-44DB-9C72-314580EBFCB0}" id="{08EB3CDA-E91E-4F43-8CEB-5B78961733DC}">
    <text>Used the Mean of female subjects with activity ≥5 as 100% activity</text>
  </threadedComment>
  <threadedComment ref="D22" dT="2022-11-15T06:27:05.78" personId="{3CD6B8D4-C0C2-44DB-9C72-314580EBFCB0}" id="{27230A2D-69D9-412D-970F-E243A3F02CBE}">
    <text>Purposive sampling (clinical trial). Currently not included in the Mapping Abstraction doc</text>
  </threadedComment>
  <threadedComment ref="D23" dT="2022-11-15T06:27:09.39" personId="{3CD6B8D4-C0C2-44DB-9C72-314580EBFCB0}" id="{E5BFF28A-1844-44B6-8494-3A4436DC43D5}">
    <text>Purposive sampling (clinical trial). Currently not included in the Mapping Abstraction doc</text>
  </threadedComment>
  <threadedComment ref="D28" dT="2022-11-15T06:28:08.14" personId="{3CD6B8D4-C0C2-44DB-9C72-314580EBFCB0}" id="{86096B50-C35E-4A55-8DCF-0FDC4C1A6325}">
    <text>Used qualitative G6PD testing (RDTs)</text>
  </threadedComment>
  <threadedComment ref="D32" dT="2022-11-15T06:27:14.17" personId="{3CD6B8D4-C0C2-44DB-9C72-314580EBFCB0}" id="{5F56E645-2712-49C9-B0FA-5BCC5BB5FDA7}">
    <text>Purposive sampling (clinical trial). Currently not included in the Mapping Abstraction doc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7F40-16CD-4053-A678-7B46C2A1C8CE}">
  <dimension ref="A1:Z34"/>
  <sheetViews>
    <sheetView tabSelected="1" workbookViewId="0">
      <selection activeCell="I7" sqref="I7"/>
    </sheetView>
  </sheetViews>
  <sheetFormatPr defaultRowHeight="15" x14ac:dyDescent="0.25"/>
  <cols>
    <col min="1" max="1" width="4" customWidth="1"/>
    <col min="2" max="2" width="9.7109375" customWidth="1"/>
    <col min="3" max="3" width="17.7109375" customWidth="1"/>
    <col min="4" max="4" width="23.140625" customWidth="1"/>
    <col min="5" max="5" width="8.85546875" customWidth="1"/>
    <col min="13" max="16" width="11.28515625" customWidth="1"/>
    <col min="20" max="21" width="11.7109375" customWidth="1"/>
    <col min="22" max="26" width="13.140625" customWidth="1"/>
  </cols>
  <sheetData>
    <row r="1" spans="1:26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5" t="s">
        <v>12</v>
      </c>
      <c r="N1" s="2" t="s">
        <v>13</v>
      </c>
      <c r="O1" s="2" t="s">
        <v>14</v>
      </c>
      <c r="P1" s="2" t="s">
        <v>78</v>
      </c>
      <c r="Q1" s="3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 t="s">
        <v>20</v>
      </c>
      <c r="W1" s="6" t="s">
        <v>21</v>
      </c>
      <c r="X1" s="7" t="s">
        <v>22</v>
      </c>
      <c r="Y1" s="2" t="s">
        <v>23</v>
      </c>
      <c r="Z1" s="2" t="s">
        <v>24</v>
      </c>
    </row>
    <row r="2" spans="1:26" ht="45" x14ac:dyDescent="0.25">
      <c r="A2" s="8">
        <v>1</v>
      </c>
      <c r="B2" s="9">
        <v>2012</v>
      </c>
      <c r="C2" s="8" t="s">
        <v>25</v>
      </c>
      <c r="D2" s="10" t="s">
        <v>26</v>
      </c>
      <c r="E2" s="10" t="s">
        <v>27</v>
      </c>
      <c r="F2" s="11">
        <v>278</v>
      </c>
      <c r="G2">
        <v>390</v>
      </c>
      <c r="H2" s="12">
        <f t="shared" ref="H2:H32" si="0">F2+G2</f>
        <v>668</v>
      </c>
      <c r="I2">
        <v>682</v>
      </c>
      <c r="J2">
        <f>I2-H2</f>
        <v>14</v>
      </c>
      <c r="K2" s="13">
        <f>J2/I2</f>
        <v>2.0527859237536656E-2</v>
      </c>
      <c r="L2" s="11">
        <v>9.5200090017152625</v>
      </c>
      <c r="M2" s="14">
        <v>9.5665690398271011</v>
      </c>
      <c r="N2">
        <f t="shared" ref="N2:N32" si="1">M2*0.8</f>
        <v>7.6532552318616816</v>
      </c>
      <c r="O2">
        <f t="shared" ref="O2:O32" si="2">M2*0.7</f>
        <v>6.69659832787897</v>
      </c>
      <c r="P2">
        <f t="shared" ref="P2:P32" si="3">M2*0.3</f>
        <v>2.8699707119481301</v>
      </c>
      <c r="Q2" s="11">
        <v>9</v>
      </c>
      <c r="R2">
        <v>7</v>
      </c>
      <c r="S2">
        <f t="shared" ref="S2:S32" si="4">Q2+R2</f>
        <v>16</v>
      </c>
      <c r="T2">
        <v>14</v>
      </c>
      <c r="U2">
        <v>35</v>
      </c>
      <c r="V2" s="15">
        <f t="shared" ref="V2:X32" si="5">Q2/F2</f>
        <v>3.237410071942446E-2</v>
      </c>
      <c r="W2" s="16">
        <f t="shared" si="5"/>
        <v>1.7948717948717947E-2</v>
      </c>
      <c r="X2" s="17">
        <f t="shared" si="5"/>
        <v>2.3952095808383235E-2</v>
      </c>
      <c r="Y2" s="18">
        <f t="shared" ref="Y2:Y32" si="6">T2/G2</f>
        <v>3.5897435897435895E-2</v>
      </c>
      <c r="Z2" s="18">
        <f t="shared" ref="Z2:Z32" si="7">U2/G2</f>
        <v>8.9743589743589744E-2</v>
      </c>
    </row>
    <row r="3" spans="1:26" ht="30" x14ac:dyDescent="0.25">
      <c r="A3" s="8">
        <v>2</v>
      </c>
      <c r="B3" s="9">
        <v>2012</v>
      </c>
      <c r="C3" s="8" t="s">
        <v>28</v>
      </c>
      <c r="D3" s="10" t="s">
        <v>29</v>
      </c>
      <c r="E3" s="10" t="s">
        <v>27</v>
      </c>
      <c r="F3" s="11">
        <v>278</v>
      </c>
      <c r="G3">
        <v>396</v>
      </c>
      <c r="H3" s="12">
        <f t="shared" si="0"/>
        <v>674</v>
      </c>
      <c r="I3">
        <v>681</v>
      </c>
      <c r="J3">
        <f t="shared" ref="J3:J32" si="8">I3-H3</f>
        <v>7</v>
      </c>
      <c r="K3" s="13">
        <f t="shared" ref="K3:K32" si="9">J3/I3</f>
        <v>1.0279001468428781E-2</v>
      </c>
      <c r="L3" s="11">
        <v>9.8820758606016206</v>
      </c>
      <c r="M3" s="14">
        <v>10.037160711393868</v>
      </c>
      <c r="N3">
        <f t="shared" si="1"/>
        <v>8.029728569115095</v>
      </c>
      <c r="O3">
        <f t="shared" si="2"/>
        <v>7.0260124979757075</v>
      </c>
      <c r="P3">
        <f t="shared" si="3"/>
        <v>3.0111482134181604</v>
      </c>
      <c r="Q3" s="11">
        <v>21</v>
      </c>
      <c r="R3">
        <v>5</v>
      </c>
      <c r="S3">
        <f t="shared" si="4"/>
        <v>26</v>
      </c>
      <c r="T3">
        <v>31</v>
      </c>
      <c r="U3">
        <v>46</v>
      </c>
      <c r="V3" s="15">
        <f t="shared" si="5"/>
        <v>7.5539568345323743E-2</v>
      </c>
      <c r="W3" s="13">
        <f t="shared" si="5"/>
        <v>1.2626262626262626E-2</v>
      </c>
      <c r="X3" s="17">
        <f t="shared" si="5"/>
        <v>3.857566765578635E-2</v>
      </c>
      <c r="Y3" s="18">
        <f t="shared" si="6"/>
        <v>7.8282828282828287E-2</v>
      </c>
      <c r="Z3" s="18">
        <f t="shared" si="7"/>
        <v>0.11616161616161616</v>
      </c>
    </row>
    <row r="4" spans="1:26" ht="45" x14ac:dyDescent="0.25">
      <c r="A4" s="8">
        <v>3</v>
      </c>
      <c r="B4" s="9">
        <v>2012</v>
      </c>
      <c r="C4" s="8" t="s">
        <v>30</v>
      </c>
      <c r="D4" s="10" t="s">
        <v>31</v>
      </c>
      <c r="E4" s="10" t="s">
        <v>27</v>
      </c>
      <c r="F4" s="11">
        <v>277</v>
      </c>
      <c r="G4">
        <v>377</v>
      </c>
      <c r="H4" s="12">
        <f t="shared" si="0"/>
        <v>654</v>
      </c>
      <c r="I4">
        <v>668</v>
      </c>
      <c r="J4">
        <f t="shared" si="8"/>
        <v>14</v>
      </c>
      <c r="K4" s="13">
        <f t="shared" si="9"/>
        <v>2.0958083832335328E-2</v>
      </c>
      <c r="L4" s="11">
        <v>10.293872727272699</v>
      </c>
      <c r="M4" s="14">
        <v>10.3982970491803</v>
      </c>
      <c r="N4">
        <f t="shared" si="1"/>
        <v>8.3186376393442405</v>
      </c>
      <c r="O4">
        <f t="shared" si="2"/>
        <v>7.2788079344262098</v>
      </c>
      <c r="P4">
        <f t="shared" si="3"/>
        <v>3.11948911475409</v>
      </c>
      <c r="Q4" s="11">
        <v>29</v>
      </c>
      <c r="R4">
        <v>10</v>
      </c>
      <c r="S4">
        <f t="shared" si="4"/>
        <v>39</v>
      </c>
      <c r="T4">
        <v>33</v>
      </c>
      <c r="U4">
        <v>56</v>
      </c>
      <c r="V4" s="15">
        <f t="shared" si="5"/>
        <v>0.10469314079422383</v>
      </c>
      <c r="W4" s="13">
        <f t="shared" si="5"/>
        <v>2.6525198938992044E-2</v>
      </c>
      <c r="X4" s="17">
        <f t="shared" si="5"/>
        <v>5.9633027522935783E-2</v>
      </c>
      <c r="Y4" s="18">
        <f t="shared" si="6"/>
        <v>8.7533156498673742E-2</v>
      </c>
      <c r="Z4" s="18">
        <f t="shared" si="7"/>
        <v>0.14854111405835543</v>
      </c>
    </row>
    <row r="5" spans="1:26" x14ac:dyDescent="0.25">
      <c r="A5" s="8">
        <v>4</v>
      </c>
      <c r="B5" s="9">
        <v>2012</v>
      </c>
      <c r="C5" s="8" t="s">
        <v>32</v>
      </c>
      <c r="D5" s="10" t="s">
        <v>33</v>
      </c>
      <c r="E5" s="10" t="s">
        <v>27</v>
      </c>
      <c r="F5" s="11">
        <v>77</v>
      </c>
      <c r="G5">
        <v>124</v>
      </c>
      <c r="H5" s="12">
        <f t="shared" si="0"/>
        <v>201</v>
      </c>
      <c r="I5">
        <v>201</v>
      </c>
      <c r="J5">
        <f t="shared" si="8"/>
        <v>0</v>
      </c>
      <c r="K5" s="13">
        <f t="shared" si="9"/>
        <v>0</v>
      </c>
      <c r="L5" s="11">
        <v>7.1318496296296292</v>
      </c>
      <c r="M5" s="14">
        <v>7.1798615236755765</v>
      </c>
      <c r="N5">
        <f t="shared" si="1"/>
        <v>5.7438892189404616</v>
      </c>
      <c r="O5">
        <f t="shared" si="2"/>
        <v>5.0259030665729032</v>
      </c>
      <c r="P5">
        <f t="shared" si="3"/>
        <v>2.1539584571026729</v>
      </c>
      <c r="Q5" s="11">
        <v>1</v>
      </c>
      <c r="R5">
        <v>2</v>
      </c>
      <c r="S5">
        <f t="shared" si="4"/>
        <v>3</v>
      </c>
      <c r="T5">
        <v>23</v>
      </c>
      <c r="U5">
        <v>33</v>
      </c>
      <c r="V5" s="15">
        <f t="shared" si="5"/>
        <v>1.2987012987012988E-2</v>
      </c>
      <c r="W5" s="13">
        <f t="shared" si="5"/>
        <v>1.6129032258064516E-2</v>
      </c>
      <c r="X5" s="17">
        <f t="shared" si="5"/>
        <v>1.4925373134328358E-2</v>
      </c>
      <c r="Y5" s="18">
        <f t="shared" si="6"/>
        <v>0.18548387096774194</v>
      </c>
      <c r="Z5" s="18">
        <f t="shared" si="7"/>
        <v>0.2661290322580645</v>
      </c>
    </row>
    <row r="6" spans="1:26" x14ac:dyDescent="0.25">
      <c r="A6" s="8">
        <v>5</v>
      </c>
      <c r="B6" s="9">
        <v>2012</v>
      </c>
      <c r="C6" s="8" t="s">
        <v>34</v>
      </c>
      <c r="D6" s="10" t="s">
        <v>35</v>
      </c>
      <c r="E6" s="10" t="s">
        <v>27</v>
      </c>
      <c r="F6" s="11">
        <v>65</v>
      </c>
      <c r="G6">
        <v>75</v>
      </c>
      <c r="H6" s="12">
        <f t="shared" si="0"/>
        <v>140</v>
      </c>
      <c r="I6">
        <v>141</v>
      </c>
      <c r="J6">
        <f t="shared" si="8"/>
        <v>1</v>
      </c>
      <c r="K6" s="13">
        <f t="shared" si="9"/>
        <v>7.0921985815602835E-3</v>
      </c>
      <c r="L6" s="11">
        <v>8.7644242549999998</v>
      </c>
      <c r="M6" s="14">
        <v>8.8775724710000006</v>
      </c>
      <c r="N6">
        <f t="shared" si="1"/>
        <v>7.1020579768000012</v>
      </c>
      <c r="O6">
        <f t="shared" si="2"/>
        <v>6.2143007296999997</v>
      </c>
      <c r="P6">
        <f t="shared" si="3"/>
        <v>2.6632717413</v>
      </c>
      <c r="Q6" s="11">
        <v>2</v>
      </c>
      <c r="R6">
        <v>0</v>
      </c>
      <c r="S6">
        <f t="shared" si="4"/>
        <v>2</v>
      </c>
      <c r="T6">
        <v>1</v>
      </c>
      <c r="U6">
        <v>2</v>
      </c>
      <c r="V6" s="15">
        <f t="shared" si="5"/>
        <v>3.0769230769230771E-2</v>
      </c>
      <c r="W6" s="13">
        <f t="shared" si="5"/>
        <v>0</v>
      </c>
      <c r="X6" s="17">
        <f t="shared" si="5"/>
        <v>1.4285714285714285E-2</v>
      </c>
      <c r="Y6" s="18">
        <f t="shared" si="6"/>
        <v>1.3333333333333334E-2</v>
      </c>
      <c r="Z6" s="18">
        <f t="shared" si="7"/>
        <v>2.6666666666666668E-2</v>
      </c>
    </row>
    <row r="7" spans="1:26" x14ac:dyDescent="0.25">
      <c r="A7" s="8">
        <v>6</v>
      </c>
      <c r="B7" s="9">
        <v>2013</v>
      </c>
      <c r="C7" s="8" t="s">
        <v>36</v>
      </c>
      <c r="D7" s="10"/>
      <c r="E7" s="10" t="s">
        <v>27</v>
      </c>
      <c r="F7" s="11">
        <v>104</v>
      </c>
      <c r="G7">
        <v>178</v>
      </c>
      <c r="H7" s="12">
        <f t="shared" si="0"/>
        <v>282</v>
      </c>
      <c r="I7">
        <v>285</v>
      </c>
      <c r="J7">
        <f t="shared" si="8"/>
        <v>3</v>
      </c>
      <c r="K7" s="13">
        <f t="shared" si="9"/>
        <v>1.0526315789473684E-2</v>
      </c>
      <c r="L7" s="11">
        <v>9.6948877852349042</v>
      </c>
      <c r="M7" s="14">
        <v>9.6948877852349042</v>
      </c>
      <c r="N7">
        <f t="shared" si="1"/>
        <v>7.7559102281879237</v>
      </c>
      <c r="O7">
        <f t="shared" si="2"/>
        <v>6.7864214496644326</v>
      </c>
      <c r="P7">
        <f t="shared" si="3"/>
        <v>2.9084663355704712</v>
      </c>
      <c r="Q7" s="11">
        <v>3</v>
      </c>
      <c r="R7">
        <v>0</v>
      </c>
      <c r="S7">
        <f t="shared" si="4"/>
        <v>3</v>
      </c>
      <c r="T7">
        <v>4</v>
      </c>
      <c r="U7">
        <v>8</v>
      </c>
      <c r="V7" s="15">
        <f t="shared" si="5"/>
        <v>2.8846153846153848E-2</v>
      </c>
      <c r="W7" s="13">
        <f t="shared" si="5"/>
        <v>0</v>
      </c>
      <c r="X7" s="17">
        <f t="shared" si="5"/>
        <v>1.0638297872340425E-2</v>
      </c>
      <c r="Y7" s="18">
        <f>T7/G7</f>
        <v>2.247191011235955E-2</v>
      </c>
      <c r="Z7" s="18">
        <f t="shared" si="7"/>
        <v>4.49438202247191E-2</v>
      </c>
    </row>
    <row r="8" spans="1:26" x14ac:dyDescent="0.25">
      <c r="A8" s="8">
        <v>7</v>
      </c>
      <c r="B8" s="9">
        <v>2013</v>
      </c>
      <c r="C8" s="8" t="s">
        <v>37</v>
      </c>
      <c r="D8" s="10"/>
      <c r="E8" s="10" t="s">
        <v>27</v>
      </c>
      <c r="F8" s="11">
        <v>121</v>
      </c>
      <c r="G8">
        <v>203</v>
      </c>
      <c r="H8" s="12">
        <f t="shared" si="0"/>
        <v>324</v>
      </c>
      <c r="I8">
        <v>324</v>
      </c>
      <c r="J8">
        <f t="shared" si="8"/>
        <v>0</v>
      </c>
      <c r="K8" s="13">
        <f t="shared" si="9"/>
        <v>0</v>
      </c>
      <c r="L8" s="11">
        <v>8.8392400000000002</v>
      </c>
      <c r="M8" s="14">
        <v>8.9027894953148081</v>
      </c>
      <c r="N8">
        <f t="shared" si="1"/>
        <v>7.1222315962518472</v>
      </c>
      <c r="O8">
        <f t="shared" si="2"/>
        <v>6.231952646720365</v>
      </c>
      <c r="P8">
        <f t="shared" si="3"/>
        <v>2.6708368485944423</v>
      </c>
      <c r="Q8" s="11">
        <v>8</v>
      </c>
      <c r="R8">
        <v>0</v>
      </c>
      <c r="S8">
        <f t="shared" si="4"/>
        <v>8</v>
      </c>
      <c r="T8">
        <v>8</v>
      </c>
      <c r="U8">
        <v>12</v>
      </c>
      <c r="V8" s="15">
        <f t="shared" si="5"/>
        <v>6.6115702479338845E-2</v>
      </c>
      <c r="W8" s="13">
        <f t="shared" si="5"/>
        <v>0</v>
      </c>
      <c r="X8" s="17">
        <f t="shared" si="5"/>
        <v>2.4691358024691357E-2</v>
      </c>
      <c r="Y8" s="18">
        <f t="shared" si="6"/>
        <v>3.9408866995073892E-2</v>
      </c>
      <c r="Z8" s="18">
        <f t="shared" si="7"/>
        <v>5.9113300492610835E-2</v>
      </c>
    </row>
    <row r="9" spans="1:26" x14ac:dyDescent="0.25">
      <c r="A9" s="8">
        <v>8</v>
      </c>
      <c r="B9" s="9">
        <v>2013</v>
      </c>
      <c r="C9" s="8" t="s">
        <v>38</v>
      </c>
      <c r="D9" s="10"/>
      <c r="E9" s="10" t="s">
        <v>27</v>
      </c>
      <c r="F9" s="11">
        <v>145</v>
      </c>
      <c r="G9">
        <v>85</v>
      </c>
      <c r="H9" s="12">
        <f t="shared" si="0"/>
        <v>230</v>
      </c>
      <c r="I9">
        <v>236</v>
      </c>
      <c r="J9">
        <f t="shared" si="8"/>
        <v>6</v>
      </c>
      <c r="K9" s="13">
        <f t="shared" si="9"/>
        <v>2.5423728813559324E-2</v>
      </c>
      <c r="L9" s="11">
        <v>7.7267903225806434</v>
      </c>
      <c r="M9" s="14">
        <v>7.8546086956521801</v>
      </c>
      <c r="N9">
        <f t="shared" si="1"/>
        <v>6.2836869565217448</v>
      </c>
      <c r="O9">
        <f t="shared" si="2"/>
        <v>5.4982260869565254</v>
      </c>
      <c r="P9">
        <f t="shared" si="3"/>
        <v>2.3563826086956539</v>
      </c>
      <c r="Q9" s="11">
        <v>8</v>
      </c>
      <c r="R9">
        <v>1</v>
      </c>
      <c r="S9">
        <f t="shared" si="4"/>
        <v>9</v>
      </c>
      <c r="T9">
        <v>27</v>
      </c>
      <c r="U9">
        <v>34</v>
      </c>
      <c r="V9" s="15">
        <f t="shared" si="5"/>
        <v>5.5172413793103448E-2</v>
      </c>
      <c r="W9" s="13">
        <f t="shared" si="5"/>
        <v>1.1764705882352941E-2</v>
      </c>
      <c r="X9" s="17">
        <f t="shared" si="5"/>
        <v>3.9130434782608699E-2</v>
      </c>
      <c r="Y9" s="18">
        <f t="shared" si="6"/>
        <v>0.31764705882352939</v>
      </c>
      <c r="Z9" s="18">
        <f t="shared" si="7"/>
        <v>0.4</v>
      </c>
    </row>
    <row r="10" spans="1:26" x14ac:dyDescent="0.25">
      <c r="A10" s="8">
        <v>9</v>
      </c>
      <c r="B10" s="9">
        <v>2013</v>
      </c>
      <c r="C10" s="8" t="s">
        <v>39</v>
      </c>
      <c r="D10" s="10" t="s">
        <v>40</v>
      </c>
      <c r="E10" s="10" t="s">
        <v>27</v>
      </c>
      <c r="F10" s="11">
        <v>117</v>
      </c>
      <c r="G10">
        <v>66</v>
      </c>
      <c r="H10" s="12">
        <f t="shared" si="0"/>
        <v>183</v>
      </c>
      <c r="I10">
        <v>183</v>
      </c>
      <c r="J10">
        <f t="shared" si="8"/>
        <v>0</v>
      </c>
      <c r="K10" s="13">
        <f t="shared" si="9"/>
        <v>0</v>
      </c>
      <c r="L10" s="11">
        <v>11.14243421052632</v>
      </c>
      <c r="M10" s="14">
        <v>11.196117647058813</v>
      </c>
      <c r="N10">
        <f t="shared" si="1"/>
        <v>8.9568941176470513</v>
      </c>
      <c r="O10">
        <f t="shared" si="2"/>
        <v>7.8372823529411688</v>
      </c>
      <c r="P10">
        <f t="shared" si="3"/>
        <v>3.3588352941176436</v>
      </c>
      <c r="Q10" s="11">
        <v>6</v>
      </c>
      <c r="R10">
        <v>2</v>
      </c>
      <c r="S10">
        <f t="shared" si="4"/>
        <v>8</v>
      </c>
      <c r="T10">
        <v>8</v>
      </c>
      <c r="U10">
        <v>14</v>
      </c>
      <c r="V10" s="15">
        <f t="shared" si="5"/>
        <v>5.128205128205128E-2</v>
      </c>
      <c r="W10" s="13">
        <f t="shared" si="5"/>
        <v>3.0303030303030304E-2</v>
      </c>
      <c r="X10" s="17">
        <f t="shared" si="5"/>
        <v>4.3715846994535519E-2</v>
      </c>
      <c r="Y10" s="18">
        <f t="shared" si="6"/>
        <v>0.12121212121212122</v>
      </c>
      <c r="Z10" s="18">
        <f t="shared" si="7"/>
        <v>0.21212121212121213</v>
      </c>
    </row>
    <row r="11" spans="1:26" s="23" customFormat="1" x14ac:dyDescent="0.25">
      <c r="A11" s="19">
        <v>10</v>
      </c>
      <c r="B11" s="20">
        <v>2014</v>
      </c>
      <c r="C11" s="19" t="s">
        <v>39</v>
      </c>
      <c r="D11" s="21" t="s">
        <v>41</v>
      </c>
      <c r="E11" s="21" t="s">
        <v>27</v>
      </c>
      <c r="F11" s="22">
        <v>147</v>
      </c>
      <c r="G11" s="23">
        <v>200</v>
      </c>
      <c r="H11" s="24">
        <f t="shared" si="0"/>
        <v>347</v>
      </c>
      <c r="I11" s="23">
        <v>351</v>
      </c>
      <c r="J11" s="23">
        <f t="shared" si="8"/>
        <v>4</v>
      </c>
      <c r="K11" s="25">
        <f t="shared" si="9"/>
        <v>1.1396011396011397E-2</v>
      </c>
      <c r="L11" s="22">
        <v>4.8389999999999977</v>
      </c>
      <c r="M11" s="26">
        <v>6.5986363636363574</v>
      </c>
      <c r="N11" s="23">
        <f t="shared" si="1"/>
        <v>5.2789090909090861</v>
      </c>
      <c r="O11" s="23">
        <f t="shared" si="2"/>
        <v>4.61904545454545</v>
      </c>
      <c r="P11" s="23">
        <f t="shared" si="3"/>
        <v>1.9795909090909072</v>
      </c>
      <c r="Q11" s="22">
        <v>38</v>
      </c>
      <c r="R11" s="23">
        <v>31</v>
      </c>
      <c r="S11" s="23">
        <f t="shared" si="4"/>
        <v>69</v>
      </c>
      <c r="T11" s="23">
        <v>41</v>
      </c>
      <c r="U11" s="23">
        <v>49</v>
      </c>
      <c r="V11" s="27">
        <f t="shared" si="5"/>
        <v>0.25850340136054423</v>
      </c>
      <c r="W11" s="25">
        <f t="shared" si="5"/>
        <v>0.155</v>
      </c>
      <c r="X11" s="28">
        <f t="shared" si="5"/>
        <v>0.19884726224783861</v>
      </c>
      <c r="Y11" s="28">
        <f t="shared" si="6"/>
        <v>0.20499999999999999</v>
      </c>
      <c r="Z11" s="28">
        <f t="shared" si="7"/>
        <v>0.245</v>
      </c>
    </row>
    <row r="12" spans="1:26" x14ac:dyDescent="0.25">
      <c r="A12" s="8">
        <v>11</v>
      </c>
      <c r="B12" s="9">
        <v>2014</v>
      </c>
      <c r="C12" s="8" t="s">
        <v>42</v>
      </c>
      <c r="D12" s="10" t="s">
        <v>43</v>
      </c>
      <c r="E12" s="10" t="s">
        <v>27</v>
      </c>
      <c r="F12" s="11">
        <v>148</v>
      </c>
      <c r="G12">
        <v>145</v>
      </c>
      <c r="H12" s="12">
        <f t="shared" si="0"/>
        <v>293</v>
      </c>
      <c r="I12">
        <v>298</v>
      </c>
      <c r="J12">
        <f t="shared" si="8"/>
        <v>5</v>
      </c>
      <c r="K12" s="13">
        <f t="shared" si="9"/>
        <v>1.6778523489932886E-2</v>
      </c>
      <c r="L12" s="11">
        <v>8.6399695469798665</v>
      </c>
      <c r="M12" s="14">
        <v>8.6937705997574852</v>
      </c>
      <c r="N12">
        <f t="shared" si="1"/>
        <v>6.9550164798059884</v>
      </c>
      <c r="O12">
        <f t="shared" si="2"/>
        <v>6.0856394198302395</v>
      </c>
      <c r="P12">
        <f t="shared" si="3"/>
        <v>2.6081311799272453</v>
      </c>
      <c r="Q12" s="11">
        <v>31</v>
      </c>
      <c r="R12">
        <v>24</v>
      </c>
      <c r="S12">
        <f t="shared" si="4"/>
        <v>55</v>
      </c>
      <c r="T12">
        <v>12</v>
      </c>
      <c r="U12">
        <v>15</v>
      </c>
      <c r="V12" s="15">
        <f t="shared" si="5"/>
        <v>0.20945945945945946</v>
      </c>
      <c r="W12" s="13">
        <f t="shared" si="5"/>
        <v>0.16551724137931034</v>
      </c>
      <c r="X12" s="17">
        <f t="shared" si="5"/>
        <v>0.18771331058020477</v>
      </c>
      <c r="Y12" s="18">
        <f t="shared" si="6"/>
        <v>8.2758620689655171E-2</v>
      </c>
      <c r="Z12" s="18">
        <f t="shared" si="7"/>
        <v>0.10344827586206896</v>
      </c>
    </row>
    <row r="13" spans="1:26" x14ac:dyDescent="0.25">
      <c r="A13" s="8">
        <v>12</v>
      </c>
      <c r="B13" s="9">
        <v>2014</v>
      </c>
      <c r="C13" s="8" t="s">
        <v>44</v>
      </c>
      <c r="D13" s="10"/>
      <c r="E13" s="10" t="s">
        <v>27</v>
      </c>
      <c r="F13" s="11">
        <v>219</v>
      </c>
      <c r="G13">
        <v>112</v>
      </c>
      <c r="H13" s="12">
        <f t="shared" si="0"/>
        <v>331</v>
      </c>
      <c r="I13">
        <v>333</v>
      </c>
      <c r="J13">
        <f t="shared" si="8"/>
        <v>2</v>
      </c>
      <c r="K13" s="13">
        <f t="shared" si="9"/>
        <v>6.006006006006006E-3</v>
      </c>
      <c r="L13" s="11">
        <v>8.3982118421052654</v>
      </c>
      <c r="M13" s="14">
        <v>8.4834582857142866</v>
      </c>
      <c r="N13">
        <f t="shared" si="1"/>
        <v>6.7867666285714296</v>
      </c>
      <c r="O13">
        <f t="shared" si="2"/>
        <v>5.9384208000000003</v>
      </c>
      <c r="P13">
        <f t="shared" si="3"/>
        <v>2.5450374857142859</v>
      </c>
      <c r="Q13" s="11">
        <v>11</v>
      </c>
      <c r="R13">
        <v>24</v>
      </c>
      <c r="S13">
        <f t="shared" si="4"/>
        <v>35</v>
      </c>
      <c r="T13">
        <v>26</v>
      </c>
      <c r="U13">
        <v>31</v>
      </c>
      <c r="V13" s="15">
        <f t="shared" si="5"/>
        <v>5.0228310502283102E-2</v>
      </c>
      <c r="W13" s="13">
        <f t="shared" si="5"/>
        <v>0.21428571428571427</v>
      </c>
      <c r="X13" s="17">
        <f t="shared" si="5"/>
        <v>0.10574018126888217</v>
      </c>
      <c r="Y13" s="18">
        <f t="shared" si="6"/>
        <v>0.23214285714285715</v>
      </c>
      <c r="Z13" s="18">
        <f t="shared" si="7"/>
        <v>0.2767857142857143</v>
      </c>
    </row>
    <row r="14" spans="1:26" x14ac:dyDescent="0.25">
      <c r="A14" s="8">
        <v>13</v>
      </c>
      <c r="B14" s="9">
        <v>2014</v>
      </c>
      <c r="C14" s="8" t="s">
        <v>45</v>
      </c>
      <c r="D14" s="10"/>
      <c r="E14" s="10" t="s">
        <v>27</v>
      </c>
      <c r="F14" s="11">
        <v>69</v>
      </c>
      <c r="G14">
        <v>77</v>
      </c>
      <c r="H14" s="12">
        <f t="shared" si="0"/>
        <v>146</v>
      </c>
      <c r="I14">
        <v>147</v>
      </c>
      <c r="J14">
        <f t="shared" si="8"/>
        <v>1</v>
      </c>
      <c r="K14" s="13">
        <f t="shared" si="9"/>
        <v>6.8027210884353739E-3</v>
      </c>
      <c r="L14" s="11">
        <v>8.6691915254237273</v>
      </c>
      <c r="M14" s="14">
        <v>8.7957513812154691</v>
      </c>
      <c r="N14">
        <f t="shared" si="1"/>
        <v>7.0366011049723758</v>
      </c>
      <c r="O14">
        <f t="shared" si="2"/>
        <v>6.1570259668508278</v>
      </c>
      <c r="P14">
        <f t="shared" si="3"/>
        <v>2.6387254143646408</v>
      </c>
      <c r="Q14" s="11">
        <v>9</v>
      </c>
      <c r="R14">
        <v>0</v>
      </c>
      <c r="S14">
        <f t="shared" si="4"/>
        <v>9</v>
      </c>
      <c r="T14">
        <v>9</v>
      </c>
      <c r="U14">
        <v>14</v>
      </c>
      <c r="V14" s="15">
        <f t="shared" si="5"/>
        <v>0.13043478260869565</v>
      </c>
      <c r="W14" s="13">
        <f t="shared" si="5"/>
        <v>0</v>
      </c>
      <c r="X14" s="17">
        <f t="shared" si="5"/>
        <v>6.1643835616438353E-2</v>
      </c>
      <c r="Y14" s="18">
        <f t="shared" si="6"/>
        <v>0.11688311688311688</v>
      </c>
      <c r="Z14" s="18">
        <f t="shared" si="7"/>
        <v>0.18181818181818182</v>
      </c>
    </row>
    <row r="15" spans="1:26" x14ac:dyDescent="0.25">
      <c r="A15" s="8">
        <v>14</v>
      </c>
      <c r="B15" s="9">
        <v>2014</v>
      </c>
      <c r="C15" s="8" t="s">
        <v>30</v>
      </c>
      <c r="D15" s="10" t="s">
        <v>46</v>
      </c>
      <c r="E15" s="10" t="s">
        <v>27</v>
      </c>
      <c r="F15" s="11">
        <v>259</v>
      </c>
      <c r="G15">
        <v>348</v>
      </c>
      <c r="H15" s="12">
        <f t="shared" si="0"/>
        <v>607</v>
      </c>
      <c r="I15">
        <v>610</v>
      </c>
      <c r="J15">
        <f t="shared" si="8"/>
        <v>3</v>
      </c>
      <c r="K15" s="13">
        <f t="shared" si="9"/>
        <v>4.9180327868852463E-3</v>
      </c>
      <c r="L15" s="11">
        <v>9.1513457831325287</v>
      </c>
      <c r="M15" s="14">
        <v>9.2795187654626421</v>
      </c>
      <c r="N15">
        <f t="shared" si="1"/>
        <v>7.4236150123701137</v>
      </c>
      <c r="O15">
        <f t="shared" si="2"/>
        <v>6.4956631358238495</v>
      </c>
      <c r="P15">
        <f t="shared" si="3"/>
        <v>2.7838556296387926</v>
      </c>
      <c r="Q15" s="11">
        <v>24</v>
      </c>
      <c r="R15">
        <v>6</v>
      </c>
      <c r="S15">
        <f t="shared" si="4"/>
        <v>30</v>
      </c>
      <c r="T15">
        <v>32</v>
      </c>
      <c r="U15">
        <v>54</v>
      </c>
      <c r="V15" s="15">
        <f t="shared" si="5"/>
        <v>9.2664092664092659E-2</v>
      </c>
      <c r="W15" s="13">
        <f t="shared" si="5"/>
        <v>1.7241379310344827E-2</v>
      </c>
      <c r="X15" s="17">
        <f t="shared" si="5"/>
        <v>4.9423393739703461E-2</v>
      </c>
      <c r="Y15" s="18">
        <f t="shared" si="6"/>
        <v>9.1954022988505746E-2</v>
      </c>
      <c r="Z15" s="18">
        <f t="shared" si="7"/>
        <v>0.15517241379310345</v>
      </c>
    </row>
    <row r="16" spans="1:26" ht="30" x14ac:dyDescent="0.25">
      <c r="A16" s="8">
        <v>15</v>
      </c>
      <c r="B16" s="9">
        <v>2015</v>
      </c>
      <c r="C16" s="8" t="s">
        <v>30</v>
      </c>
      <c r="D16" s="10" t="s">
        <v>47</v>
      </c>
      <c r="E16" s="10" t="s">
        <v>27</v>
      </c>
      <c r="F16" s="11">
        <v>0</v>
      </c>
      <c r="G16">
        <v>2028</v>
      </c>
      <c r="H16" s="12">
        <f t="shared" si="0"/>
        <v>2028</v>
      </c>
      <c r="I16">
        <v>2056</v>
      </c>
      <c r="J16">
        <f t="shared" si="8"/>
        <v>28</v>
      </c>
      <c r="K16" s="13">
        <f t="shared" si="9"/>
        <v>1.3618677042801557E-2</v>
      </c>
      <c r="L16" s="11"/>
      <c r="M16" s="14">
        <v>11.176809123329145</v>
      </c>
      <c r="N16">
        <f t="shared" si="1"/>
        <v>8.9414472986633164</v>
      </c>
      <c r="O16">
        <f t="shared" si="2"/>
        <v>7.8237663863304006</v>
      </c>
      <c r="P16">
        <f t="shared" si="3"/>
        <v>3.3530427369987432</v>
      </c>
      <c r="Q16" s="11"/>
      <c r="R16">
        <v>31</v>
      </c>
      <c r="S16">
        <f t="shared" si="4"/>
        <v>31</v>
      </c>
      <c r="T16">
        <v>214</v>
      </c>
      <c r="U16">
        <v>386</v>
      </c>
      <c r="V16" s="29"/>
      <c r="W16" s="13">
        <f t="shared" si="5"/>
        <v>1.5285996055226824E-2</v>
      </c>
      <c r="X16" s="17">
        <f t="shared" si="5"/>
        <v>1.5285996055226824E-2</v>
      </c>
      <c r="Y16" s="18">
        <f t="shared" si="6"/>
        <v>0.10552268244575937</v>
      </c>
      <c r="Z16" s="18">
        <f t="shared" si="7"/>
        <v>0.19033530571992111</v>
      </c>
    </row>
    <row r="17" spans="1:26" ht="30" x14ac:dyDescent="0.25">
      <c r="A17" s="8">
        <v>16</v>
      </c>
      <c r="B17" s="9">
        <v>2015</v>
      </c>
      <c r="C17" s="30" t="s">
        <v>48</v>
      </c>
      <c r="D17" s="30" t="s">
        <v>49</v>
      </c>
      <c r="E17" s="10" t="s">
        <v>27</v>
      </c>
      <c r="F17" s="11">
        <v>111</v>
      </c>
      <c r="G17">
        <v>128</v>
      </c>
      <c r="H17" s="12">
        <f t="shared" si="0"/>
        <v>239</v>
      </c>
      <c r="I17">
        <v>239</v>
      </c>
      <c r="J17">
        <f t="shared" si="8"/>
        <v>0</v>
      </c>
      <c r="K17" s="13">
        <f t="shared" si="9"/>
        <v>0</v>
      </c>
      <c r="L17" s="11">
        <v>8.2135657894736838</v>
      </c>
      <c r="M17" s="14">
        <v>8.2135657894736838</v>
      </c>
      <c r="N17">
        <f t="shared" si="1"/>
        <v>6.5708526315789477</v>
      </c>
      <c r="O17">
        <f t="shared" si="2"/>
        <v>5.7494960526315779</v>
      </c>
      <c r="P17">
        <f t="shared" si="3"/>
        <v>2.464069736842105</v>
      </c>
      <c r="Q17" s="11">
        <v>0</v>
      </c>
      <c r="R17">
        <v>0</v>
      </c>
      <c r="S17">
        <f t="shared" si="4"/>
        <v>0</v>
      </c>
      <c r="T17">
        <v>1</v>
      </c>
      <c r="U17">
        <v>3</v>
      </c>
      <c r="V17" s="15">
        <f t="shared" si="5"/>
        <v>0</v>
      </c>
      <c r="W17" s="13">
        <f t="shared" si="5"/>
        <v>0</v>
      </c>
      <c r="X17" s="17">
        <f t="shared" si="5"/>
        <v>0</v>
      </c>
      <c r="Y17" s="18">
        <f t="shared" si="6"/>
        <v>7.8125E-3</v>
      </c>
      <c r="Z17" s="18">
        <f t="shared" si="7"/>
        <v>2.34375E-2</v>
      </c>
    </row>
    <row r="18" spans="1:26" x14ac:dyDescent="0.25">
      <c r="A18" s="8">
        <v>17</v>
      </c>
      <c r="B18" s="9">
        <v>2016</v>
      </c>
      <c r="C18" s="8" t="s">
        <v>50</v>
      </c>
      <c r="D18" s="10"/>
      <c r="E18" s="10" t="s">
        <v>27</v>
      </c>
      <c r="F18" s="11">
        <v>94</v>
      </c>
      <c r="G18">
        <v>0</v>
      </c>
      <c r="H18" s="12">
        <f t="shared" si="0"/>
        <v>94</v>
      </c>
      <c r="I18">
        <v>94</v>
      </c>
      <c r="J18">
        <f t="shared" si="8"/>
        <v>0</v>
      </c>
      <c r="K18" s="13">
        <f t="shared" si="9"/>
        <v>0</v>
      </c>
      <c r="L18" s="11">
        <v>7.1346607342378299</v>
      </c>
      <c r="M18" s="14">
        <v>7.1346607342378299</v>
      </c>
      <c r="N18">
        <f t="shared" si="1"/>
        <v>5.7077285873902639</v>
      </c>
      <c r="O18">
        <f t="shared" si="2"/>
        <v>4.9942625139664809</v>
      </c>
      <c r="P18">
        <f t="shared" si="3"/>
        <v>2.140398220271349</v>
      </c>
      <c r="Q18" s="11">
        <v>0</v>
      </c>
      <c r="S18">
        <f t="shared" si="4"/>
        <v>0</v>
      </c>
      <c r="V18" s="15">
        <f t="shared" si="5"/>
        <v>0</v>
      </c>
      <c r="W18" s="31"/>
      <c r="X18" s="17">
        <f t="shared" si="5"/>
        <v>0</v>
      </c>
      <c r="Y18" s="32"/>
      <c r="Z18" s="32"/>
    </row>
    <row r="19" spans="1:26" x14ac:dyDescent="0.25">
      <c r="A19" s="8">
        <v>18</v>
      </c>
      <c r="B19" s="9">
        <v>2016</v>
      </c>
      <c r="C19" s="8" t="s">
        <v>25</v>
      </c>
      <c r="D19" s="10" t="s">
        <v>51</v>
      </c>
      <c r="E19" s="10" t="s">
        <v>27</v>
      </c>
      <c r="F19" s="11">
        <v>27</v>
      </c>
      <c r="G19">
        <v>0</v>
      </c>
      <c r="H19" s="12">
        <f t="shared" si="0"/>
        <v>27</v>
      </c>
      <c r="I19">
        <v>27</v>
      </c>
      <c r="J19">
        <f t="shared" si="8"/>
        <v>0</v>
      </c>
      <c r="K19" s="13">
        <f t="shared" si="9"/>
        <v>0</v>
      </c>
      <c r="L19" s="11">
        <v>8.7908500000000025</v>
      </c>
      <c r="M19" s="14">
        <v>8.90573820754717</v>
      </c>
      <c r="N19">
        <f t="shared" si="1"/>
        <v>7.1245905660377362</v>
      </c>
      <c r="O19">
        <f t="shared" si="2"/>
        <v>6.2340167452830189</v>
      </c>
      <c r="P19">
        <f t="shared" si="3"/>
        <v>2.6717214622641507</v>
      </c>
      <c r="Q19" s="11">
        <v>1</v>
      </c>
      <c r="S19">
        <f t="shared" si="4"/>
        <v>1</v>
      </c>
      <c r="V19" s="15">
        <f t="shared" si="5"/>
        <v>3.7037037037037035E-2</v>
      </c>
      <c r="W19" s="31"/>
      <c r="X19" s="17">
        <f t="shared" si="5"/>
        <v>3.7037037037037035E-2</v>
      </c>
      <c r="Y19" s="32"/>
      <c r="Z19" s="32"/>
    </row>
    <row r="20" spans="1:26" x14ac:dyDescent="0.25">
      <c r="A20" s="8">
        <v>19</v>
      </c>
      <c r="B20" s="9">
        <v>2016</v>
      </c>
      <c r="C20" s="8" t="s">
        <v>30</v>
      </c>
      <c r="D20" s="10" t="s">
        <v>52</v>
      </c>
      <c r="E20" s="10" t="s">
        <v>27</v>
      </c>
      <c r="F20" s="11">
        <v>28</v>
      </c>
      <c r="G20">
        <v>8</v>
      </c>
      <c r="H20" s="12">
        <f t="shared" si="0"/>
        <v>36</v>
      </c>
      <c r="I20">
        <v>36</v>
      </c>
      <c r="J20">
        <f t="shared" si="8"/>
        <v>0</v>
      </c>
      <c r="K20" s="13">
        <f t="shared" si="9"/>
        <v>0</v>
      </c>
      <c r="L20" s="11">
        <v>7.7550045240893066</v>
      </c>
      <c r="M20" s="14">
        <v>8.2685194630872481</v>
      </c>
      <c r="N20">
        <f t="shared" si="1"/>
        <v>6.6148155704697986</v>
      </c>
      <c r="O20">
        <f t="shared" si="2"/>
        <v>5.7879636241610735</v>
      </c>
      <c r="P20">
        <f t="shared" si="3"/>
        <v>2.4805558389261742</v>
      </c>
      <c r="Q20" s="11">
        <v>5</v>
      </c>
      <c r="R20">
        <v>0</v>
      </c>
      <c r="S20">
        <f t="shared" si="4"/>
        <v>5</v>
      </c>
      <c r="T20">
        <v>0</v>
      </c>
      <c r="U20">
        <v>0</v>
      </c>
      <c r="V20" s="15">
        <f t="shared" si="5"/>
        <v>0.17857142857142858</v>
      </c>
      <c r="W20" s="13">
        <f t="shared" si="5"/>
        <v>0</v>
      </c>
      <c r="X20" s="17">
        <f t="shared" si="5"/>
        <v>0.1388888888888889</v>
      </c>
      <c r="Y20" s="18">
        <f t="shared" si="6"/>
        <v>0</v>
      </c>
      <c r="Z20" s="18">
        <f t="shared" si="7"/>
        <v>0</v>
      </c>
    </row>
    <row r="21" spans="1:26" x14ac:dyDescent="0.25">
      <c r="A21" s="8">
        <v>20</v>
      </c>
      <c r="B21" s="9">
        <v>2016</v>
      </c>
      <c r="C21" s="8" t="s">
        <v>53</v>
      </c>
      <c r="D21" s="10" t="s">
        <v>54</v>
      </c>
      <c r="E21" s="10" t="s">
        <v>27</v>
      </c>
      <c r="F21" s="11">
        <v>55</v>
      </c>
      <c r="G21">
        <v>0</v>
      </c>
      <c r="H21" s="12">
        <f t="shared" si="0"/>
        <v>55</v>
      </c>
      <c r="I21">
        <v>55</v>
      </c>
      <c r="J21">
        <f t="shared" si="8"/>
        <v>0</v>
      </c>
      <c r="K21" s="13">
        <f t="shared" si="9"/>
        <v>0</v>
      </c>
      <c r="L21" s="11">
        <v>8.1672878048780504</v>
      </c>
      <c r="M21" s="14">
        <v>8.555056488549619</v>
      </c>
      <c r="N21">
        <f t="shared" si="1"/>
        <v>6.8440451908396955</v>
      </c>
      <c r="O21">
        <f t="shared" si="2"/>
        <v>5.9885395419847329</v>
      </c>
      <c r="P21">
        <f t="shared" si="3"/>
        <v>2.5665169465648856</v>
      </c>
      <c r="Q21" s="11">
        <v>8</v>
      </c>
      <c r="S21">
        <f t="shared" si="4"/>
        <v>8</v>
      </c>
      <c r="V21" s="15">
        <f t="shared" si="5"/>
        <v>0.14545454545454545</v>
      </c>
      <c r="W21" s="31"/>
      <c r="X21" s="17">
        <f t="shared" si="5"/>
        <v>0.14545454545454545</v>
      </c>
      <c r="Y21" s="32"/>
      <c r="Z21" s="32"/>
    </row>
    <row r="22" spans="1:26" s="23" customFormat="1" x14ac:dyDescent="0.25">
      <c r="A22" s="19">
        <v>21</v>
      </c>
      <c r="B22" s="20" t="s">
        <v>55</v>
      </c>
      <c r="C22" s="19" t="s">
        <v>56</v>
      </c>
      <c r="D22" s="33" t="s">
        <v>79</v>
      </c>
      <c r="E22" s="21" t="s">
        <v>27</v>
      </c>
      <c r="F22" s="22">
        <v>408</v>
      </c>
      <c r="G22" s="23">
        <v>447</v>
      </c>
      <c r="H22" s="24">
        <f t="shared" si="0"/>
        <v>855</v>
      </c>
      <c r="I22" s="23">
        <v>860</v>
      </c>
      <c r="J22" s="23">
        <f t="shared" si="8"/>
        <v>5</v>
      </c>
      <c r="K22" s="25">
        <f t="shared" si="9"/>
        <v>5.8139534883720929E-3</v>
      </c>
      <c r="L22" s="22">
        <v>7.4036625899647799</v>
      </c>
      <c r="M22" s="23">
        <v>7.4734316714490676</v>
      </c>
      <c r="N22" s="23">
        <f t="shared" si="1"/>
        <v>5.9787453371592543</v>
      </c>
      <c r="O22" s="23">
        <f t="shared" si="2"/>
        <v>5.2314021700143467</v>
      </c>
      <c r="P22" s="23">
        <f t="shared" si="3"/>
        <v>2.24202950143472</v>
      </c>
      <c r="Q22" s="22">
        <v>20</v>
      </c>
      <c r="R22" s="23">
        <v>6</v>
      </c>
      <c r="S22" s="23">
        <f t="shared" si="4"/>
        <v>26</v>
      </c>
      <c r="T22" s="23">
        <v>35</v>
      </c>
      <c r="U22" s="23">
        <v>52</v>
      </c>
      <c r="V22" s="27">
        <f t="shared" si="5"/>
        <v>4.9019607843137254E-2</v>
      </c>
      <c r="W22" s="25">
        <f t="shared" si="5"/>
        <v>1.3422818791946308E-2</v>
      </c>
      <c r="X22" s="28">
        <f t="shared" si="5"/>
        <v>3.0409356725146199E-2</v>
      </c>
      <c r="Y22" s="28">
        <f t="shared" si="6"/>
        <v>7.829977628635347E-2</v>
      </c>
      <c r="Z22" s="28">
        <f t="shared" si="7"/>
        <v>0.116331096196868</v>
      </c>
    </row>
    <row r="23" spans="1:26" s="23" customFormat="1" ht="30" x14ac:dyDescent="0.25">
      <c r="A23" s="19">
        <v>22</v>
      </c>
      <c r="B23" s="20" t="s">
        <v>55</v>
      </c>
      <c r="C23" s="19" t="s">
        <v>57</v>
      </c>
      <c r="D23" s="21" t="s">
        <v>80</v>
      </c>
      <c r="E23" s="21" t="s">
        <v>27</v>
      </c>
      <c r="F23" s="22">
        <v>249</v>
      </c>
      <c r="G23" s="23">
        <v>365</v>
      </c>
      <c r="H23" s="24">
        <f t="shared" si="0"/>
        <v>614</v>
      </c>
      <c r="I23" s="23">
        <v>618</v>
      </c>
      <c r="J23" s="23">
        <f t="shared" si="8"/>
        <v>4</v>
      </c>
      <c r="K23" s="25">
        <f t="shared" si="9"/>
        <v>6.4724919093851136E-3</v>
      </c>
      <c r="L23" s="22">
        <v>8.2867875000000009</v>
      </c>
      <c r="M23" s="23">
        <v>8.2867875000000009</v>
      </c>
      <c r="N23" s="23">
        <f t="shared" si="1"/>
        <v>6.629430000000001</v>
      </c>
      <c r="O23" s="23">
        <f t="shared" si="2"/>
        <v>5.8007512500000002</v>
      </c>
      <c r="P23" s="23">
        <f t="shared" si="3"/>
        <v>2.4860362500000002</v>
      </c>
      <c r="Q23" s="22">
        <v>1</v>
      </c>
      <c r="R23" s="23">
        <v>1</v>
      </c>
      <c r="S23" s="23">
        <f t="shared" si="4"/>
        <v>2</v>
      </c>
      <c r="T23" s="23">
        <v>9</v>
      </c>
      <c r="U23" s="23">
        <v>22</v>
      </c>
      <c r="V23" s="27">
        <f t="shared" si="5"/>
        <v>4.0160642570281121E-3</v>
      </c>
      <c r="W23" s="25">
        <f t="shared" si="5"/>
        <v>2.7397260273972603E-3</v>
      </c>
      <c r="X23" s="28">
        <f t="shared" si="5"/>
        <v>3.2573289902280132E-3</v>
      </c>
      <c r="Y23" s="28">
        <f t="shared" si="6"/>
        <v>2.4657534246575342E-2</v>
      </c>
      <c r="Z23" s="28">
        <f t="shared" si="7"/>
        <v>6.0273972602739728E-2</v>
      </c>
    </row>
    <row r="24" spans="1:26" x14ac:dyDescent="0.25">
      <c r="A24" s="8">
        <v>23</v>
      </c>
      <c r="B24" s="9">
        <v>2017</v>
      </c>
      <c r="C24" s="8" t="s">
        <v>58</v>
      </c>
      <c r="D24" s="10" t="s">
        <v>59</v>
      </c>
      <c r="E24" s="10" t="s">
        <v>27</v>
      </c>
      <c r="F24" s="11">
        <v>86</v>
      </c>
      <c r="G24">
        <v>241</v>
      </c>
      <c r="H24" s="12">
        <f t="shared" si="0"/>
        <v>327</v>
      </c>
      <c r="I24">
        <v>328</v>
      </c>
      <c r="J24">
        <f t="shared" si="8"/>
        <v>1</v>
      </c>
      <c r="K24" s="13">
        <f t="shared" si="9"/>
        <v>3.0487804878048782E-3</v>
      </c>
      <c r="L24" s="11">
        <v>8.4069083251231529</v>
      </c>
      <c r="M24" s="14">
        <v>8.4069083251231529</v>
      </c>
      <c r="N24">
        <f t="shared" si="1"/>
        <v>6.7255266600985228</v>
      </c>
      <c r="O24">
        <f t="shared" si="2"/>
        <v>5.8848358275862065</v>
      </c>
      <c r="P24">
        <f t="shared" si="3"/>
        <v>2.522072497536946</v>
      </c>
      <c r="Q24" s="11">
        <v>0</v>
      </c>
      <c r="R24">
        <v>1</v>
      </c>
      <c r="S24">
        <f t="shared" si="4"/>
        <v>1</v>
      </c>
      <c r="T24">
        <v>9</v>
      </c>
      <c r="U24">
        <v>12</v>
      </c>
      <c r="V24" s="15">
        <f t="shared" si="5"/>
        <v>0</v>
      </c>
      <c r="W24" s="13">
        <f t="shared" si="5"/>
        <v>4.1493775933609959E-3</v>
      </c>
      <c r="X24" s="17">
        <f t="shared" si="5"/>
        <v>3.0581039755351682E-3</v>
      </c>
      <c r="Y24" s="18">
        <f t="shared" si="6"/>
        <v>3.7344398340248962E-2</v>
      </c>
      <c r="Z24" s="18">
        <f t="shared" si="7"/>
        <v>4.9792531120331947E-2</v>
      </c>
    </row>
    <row r="25" spans="1:26" x14ac:dyDescent="0.25">
      <c r="A25" s="8">
        <v>24</v>
      </c>
      <c r="B25" s="9">
        <v>2017</v>
      </c>
      <c r="C25" s="8" t="s">
        <v>58</v>
      </c>
      <c r="D25" s="10" t="s">
        <v>60</v>
      </c>
      <c r="E25" s="10" t="s">
        <v>27</v>
      </c>
      <c r="F25" s="11">
        <v>63</v>
      </c>
      <c r="G25">
        <v>92</v>
      </c>
      <c r="H25" s="12">
        <f t="shared" si="0"/>
        <v>155</v>
      </c>
      <c r="I25">
        <v>156</v>
      </c>
      <c r="J25">
        <f t="shared" si="8"/>
        <v>1</v>
      </c>
      <c r="K25" s="13">
        <f t="shared" si="9"/>
        <v>6.41025641025641E-3</v>
      </c>
      <c r="L25" s="11">
        <v>8.4712370370370387</v>
      </c>
      <c r="M25" s="14">
        <v>8.6295877716373184</v>
      </c>
      <c r="N25">
        <f t="shared" si="1"/>
        <v>6.9036702173098554</v>
      </c>
      <c r="O25">
        <f t="shared" si="2"/>
        <v>6.0407114401461222</v>
      </c>
      <c r="P25">
        <f t="shared" si="3"/>
        <v>2.5888763314911953</v>
      </c>
      <c r="Q25" s="11">
        <v>7</v>
      </c>
      <c r="R25">
        <v>0</v>
      </c>
      <c r="S25">
        <f t="shared" si="4"/>
        <v>7</v>
      </c>
      <c r="T25">
        <v>7</v>
      </c>
      <c r="U25">
        <v>16</v>
      </c>
      <c r="V25" s="15">
        <f t="shared" si="5"/>
        <v>0.1111111111111111</v>
      </c>
      <c r="W25" s="13">
        <f t="shared" si="5"/>
        <v>0</v>
      </c>
      <c r="X25" s="17">
        <f t="shared" si="5"/>
        <v>4.5161290322580643E-2</v>
      </c>
      <c r="Y25" s="18">
        <f t="shared" si="6"/>
        <v>7.6086956521739135E-2</v>
      </c>
      <c r="Z25" s="18">
        <f t="shared" si="7"/>
        <v>0.17391304347826086</v>
      </c>
    </row>
    <row r="26" spans="1:26" x14ac:dyDescent="0.25">
      <c r="A26" s="8">
        <v>25</v>
      </c>
      <c r="B26" s="9">
        <v>2017</v>
      </c>
      <c r="C26" s="8" t="s">
        <v>61</v>
      </c>
      <c r="D26" s="10" t="s">
        <v>62</v>
      </c>
      <c r="E26" s="10" t="s">
        <v>27</v>
      </c>
      <c r="F26" s="11">
        <v>88</v>
      </c>
      <c r="G26">
        <v>0</v>
      </c>
      <c r="H26" s="12">
        <f t="shared" si="0"/>
        <v>88</v>
      </c>
      <c r="I26">
        <v>88</v>
      </c>
      <c r="J26">
        <f t="shared" si="8"/>
        <v>0</v>
      </c>
      <c r="K26" s="13">
        <f t="shared" si="9"/>
        <v>0</v>
      </c>
      <c r="L26" s="11">
        <v>10.475509047594652</v>
      </c>
      <c r="M26" s="14">
        <v>10.475509047594652</v>
      </c>
      <c r="N26">
        <f t="shared" si="1"/>
        <v>8.3804072380757226</v>
      </c>
      <c r="O26">
        <f t="shared" si="2"/>
        <v>7.332856333316256</v>
      </c>
      <c r="P26">
        <f t="shared" si="3"/>
        <v>3.1426527142783955</v>
      </c>
      <c r="Q26" s="11">
        <v>0</v>
      </c>
      <c r="S26">
        <f t="shared" si="4"/>
        <v>0</v>
      </c>
      <c r="V26" s="15">
        <f t="shared" si="5"/>
        <v>0</v>
      </c>
      <c r="W26" s="31"/>
      <c r="X26" s="17">
        <f t="shared" si="5"/>
        <v>0</v>
      </c>
      <c r="Y26" s="32"/>
      <c r="Z26" s="32"/>
    </row>
    <row r="27" spans="1:26" ht="30" x14ac:dyDescent="0.25">
      <c r="A27" s="8">
        <v>26</v>
      </c>
      <c r="B27" s="9">
        <v>2017</v>
      </c>
      <c r="C27" s="8" t="s">
        <v>63</v>
      </c>
      <c r="D27" s="10" t="s">
        <v>64</v>
      </c>
      <c r="E27" s="10" t="s">
        <v>27</v>
      </c>
      <c r="F27" s="11">
        <v>56</v>
      </c>
      <c r="G27">
        <v>150</v>
      </c>
      <c r="H27" s="12">
        <f t="shared" si="0"/>
        <v>206</v>
      </c>
      <c r="I27">
        <v>206</v>
      </c>
      <c r="J27">
        <f t="shared" si="8"/>
        <v>0</v>
      </c>
      <c r="K27" s="13">
        <f t="shared" si="9"/>
        <v>0</v>
      </c>
      <c r="L27" s="11">
        <v>10.156548110599079</v>
      </c>
      <c r="M27" s="14">
        <v>10.316321029411766</v>
      </c>
      <c r="N27">
        <f t="shared" si="1"/>
        <v>8.2530568235294126</v>
      </c>
      <c r="O27">
        <f t="shared" si="2"/>
        <v>7.2214247205882351</v>
      </c>
      <c r="P27">
        <f t="shared" si="3"/>
        <v>3.0948963088235297</v>
      </c>
      <c r="Q27" s="11">
        <v>5</v>
      </c>
      <c r="R27">
        <v>4</v>
      </c>
      <c r="S27">
        <f t="shared" si="4"/>
        <v>9</v>
      </c>
      <c r="T27">
        <v>9</v>
      </c>
      <c r="U27">
        <v>12</v>
      </c>
      <c r="V27" s="15">
        <f t="shared" si="5"/>
        <v>8.9285714285714288E-2</v>
      </c>
      <c r="W27" s="13">
        <f t="shared" si="5"/>
        <v>2.6666666666666668E-2</v>
      </c>
      <c r="X27" s="17">
        <f t="shared" si="5"/>
        <v>4.3689320388349516E-2</v>
      </c>
      <c r="Y27" s="18">
        <f t="shared" si="6"/>
        <v>0.06</v>
      </c>
      <c r="Z27" s="18">
        <f t="shared" si="7"/>
        <v>0.08</v>
      </c>
    </row>
    <row r="28" spans="1:26" ht="45" x14ac:dyDescent="0.25">
      <c r="A28" s="38">
        <v>27</v>
      </c>
      <c r="B28" s="39">
        <v>2017</v>
      </c>
      <c r="C28" s="38" t="s">
        <v>65</v>
      </c>
      <c r="D28" s="40" t="s">
        <v>66</v>
      </c>
      <c r="E28" s="40" t="s">
        <v>67</v>
      </c>
      <c r="F28" s="41"/>
      <c r="G28" s="42"/>
      <c r="H28" s="43"/>
      <c r="I28" s="42"/>
      <c r="J28" s="42"/>
      <c r="K28" s="44"/>
      <c r="L28" s="41"/>
      <c r="M28" s="42"/>
      <c r="N28" s="42"/>
      <c r="O28" s="42"/>
      <c r="P28" s="42"/>
      <c r="Q28" s="41"/>
      <c r="R28" s="42"/>
      <c r="S28" s="42"/>
      <c r="T28" s="42"/>
      <c r="U28" s="42"/>
      <c r="V28" s="45"/>
      <c r="W28" s="46"/>
      <c r="X28" s="47"/>
      <c r="Y28" s="47"/>
      <c r="Z28" s="47"/>
    </row>
    <row r="29" spans="1:26" x14ac:dyDescent="0.25">
      <c r="A29" s="8"/>
      <c r="B29" s="9" t="s">
        <v>68</v>
      </c>
      <c r="C29" s="8" t="s">
        <v>69</v>
      </c>
      <c r="D29" s="10" t="s">
        <v>70</v>
      </c>
      <c r="E29" s="10" t="s">
        <v>27</v>
      </c>
      <c r="F29" s="11">
        <v>64</v>
      </c>
      <c r="G29">
        <v>69</v>
      </c>
      <c r="H29" s="12">
        <f t="shared" si="0"/>
        <v>133</v>
      </c>
      <c r="I29">
        <v>139</v>
      </c>
      <c r="J29">
        <f t="shared" si="8"/>
        <v>6</v>
      </c>
      <c r="K29" s="13">
        <f t="shared" si="9"/>
        <v>4.3165467625899283E-2</v>
      </c>
      <c r="L29" s="11">
        <v>9.1692017829520474</v>
      </c>
      <c r="M29" s="14">
        <v>9.1692017829520474</v>
      </c>
      <c r="N29">
        <f t="shared" si="1"/>
        <v>7.3353614263616382</v>
      </c>
      <c r="O29">
        <f t="shared" si="2"/>
        <v>6.4184412480664328</v>
      </c>
      <c r="P29">
        <f t="shared" si="3"/>
        <v>2.7507605348856141</v>
      </c>
      <c r="Q29" s="11">
        <v>1</v>
      </c>
      <c r="R29">
        <v>0</v>
      </c>
      <c r="S29">
        <f t="shared" si="4"/>
        <v>1</v>
      </c>
      <c r="T29">
        <v>5</v>
      </c>
      <c r="U29">
        <v>9</v>
      </c>
      <c r="V29" s="29">
        <f t="shared" si="5"/>
        <v>1.5625E-2</v>
      </c>
      <c r="W29" s="31">
        <f t="shared" si="5"/>
        <v>0</v>
      </c>
      <c r="X29" s="34">
        <f t="shared" si="5"/>
        <v>7.5187969924812026E-3</v>
      </c>
      <c r="Y29" s="32">
        <f t="shared" si="6"/>
        <v>7.2463768115942032E-2</v>
      </c>
      <c r="Z29" s="32">
        <f t="shared" si="7"/>
        <v>0.13043478260869565</v>
      </c>
    </row>
    <row r="30" spans="1:26" x14ac:dyDescent="0.25">
      <c r="A30" s="8">
        <v>28</v>
      </c>
      <c r="B30" s="9" t="s">
        <v>68</v>
      </c>
      <c r="C30" s="8" t="s">
        <v>69</v>
      </c>
      <c r="D30" s="10" t="s">
        <v>71</v>
      </c>
      <c r="E30" s="10" t="s">
        <v>27</v>
      </c>
      <c r="F30" s="11">
        <v>181</v>
      </c>
      <c r="G30">
        <v>175</v>
      </c>
      <c r="H30" s="12">
        <f t="shared" si="0"/>
        <v>356</v>
      </c>
      <c r="I30">
        <v>382</v>
      </c>
      <c r="J30">
        <f t="shared" si="8"/>
        <v>26</v>
      </c>
      <c r="K30" s="13">
        <f t="shared" si="9"/>
        <v>6.8062827225130892E-2</v>
      </c>
      <c r="L30" s="11">
        <v>11.841317647058823</v>
      </c>
      <c r="M30" s="14">
        <v>11.871880372670809</v>
      </c>
      <c r="N30">
        <f t="shared" si="1"/>
        <v>9.4975042981366471</v>
      </c>
      <c r="O30">
        <f t="shared" si="2"/>
        <v>8.3103162608695662</v>
      </c>
      <c r="P30">
        <f t="shared" si="3"/>
        <v>3.5615641118012427</v>
      </c>
      <c r="Q30" s="11">
        <v>9</v>
      </c>
      <c r="R30">
        <v>0</v>
      </c>
      <c r="S30">
        <f t="shared" si="4"/>
        <v>9</v>
      </c>
      <c r="T30">
        <v>7</v>
      </c>
      <c r="U30">
        <v>25</v>
      </c>
      <c r="V30" s="15">
        <f t="shared" si="5"/>
        <v>4.9723756906077346E-2</v>
      </c>
      <c r="W30" s="13">
        <f t="shared" si="5"/>
        <v>0</v>
      </c>
      <c r="X30" s="17">
        <f t="shared" si="5"/>
        <v>2.5280898876404494E-2</v>
      </c>
      <c r="Y30" s="18">
        <f t="shared" si="6"/>
        <v>0.04</v>
      </c>
      <c r="Z30" s="18">
        <f t="shared" si="7"/>
        <v>0.14285714285714285</v>
      </c>
    </row>
    <row r="31" spans="1:26" x14ac:dyDescent="0.25">
      <c r="A31" s="8">
        <v>29</v>
      </c>
      <c r="B31" s="9">
        <v>2018</v>
      </c>
      <c r="C31" s="8" t="s">
        <v>72</v>
      </c>
      <c r="D31" s="10" t="s">
        <v>73</v>
      </c>
      <c r="E31" s="10" t="s">
        <v>74</v>
      </c>
      <c r="F31" s="11">
        <v>165</v>
      </c>
      <c r="G31">
        <v>129</v>
      </c>
      <c r="H31" s="12">
        <f t="shared" si="0"/>
        <v>294</v>
      </c>
      <c r="I31">
        <v>301</v>
      </c>
      <c r="J31">
        <f t="shared" si="8"/>
        <v>7</v>
      </c>
      <c r="K31" s="13">
        <f t="shared" si="9"/>
        <v>2.3255813953488372E-2</v>
      </c>
      <c r="L31" s="11">
        <v>9.4965375000000023</v>
      </c>
      <c r="M31" s="14">
        <v>9.5031122282608678</v>
      </c>
      <c r="N31">
        <f t="shared" si="1"/>
        <v>7.6024897826086946</v>
      </c>
      <c r="O31">
        <f t="shared" si="2"/>
        <v>6.6521785597826071</v>
      </c>
      <c r="P31">
        <f t="shared" si="3"/>
        <v>2.8509336684782602</v>
      </c>
      <c r="Q31" s="11">
        <v>2</v>
      </c>
      <c r="R31">
        <v>1</v>
      </c>
      <c r="S31">
        <f t="shared" si="4"/>
        <v>3</v>
      </c>
      <c r="T31">
        <v>6</v>
      </c>
      <c r="U31">
        <v>20</v>
      </c>
      <c r="V31" s="15">
        <f t="shared" si="5"/>
        <v>1.2121212121212121E-2</v>
      </c>
      <c r="W31" s="13">
        <f t="shared" si="5"/>
        <v>7.7519379844961239E-3</v>
      </c>
      <c r="X31" s="17">
        <f t="shared" si="5"/>
        <v>1.020408163265306E-2</v>
      </c>
      <c r="Y31" s="18">
        <f t="shared" si="6"/>
        <v>4.6511627906976744E-2</v>
      </c>
      <c r="Z31" s="18">
        <f t="shared" si="7"/>
        <v>0.15503875968992248</v>
      </c>
    </row>
    <row r="32" spans="1:26" s="23" customFormat="1" x14ac:dyDescent="0.25">
      <c r="A32" s="19">
        <v>30</v>
      </c>
      <c r="B32" s="20">
        <v>2020</v>
      </c>
      <c r="C32" s="19" t="s">
        <v>69</v>
      </c>
      <c r="D32" s="21" t="s">
        <v>75</v>
      </c>
      <c r="E32" s="21" t="s">
        <v>74</v>
      </c>
      <c r="F32" s="22">
        <v>136</v>
      </c>
      <c r="G32" s="23">
        <v>159</v>
      </c>
      <c r="H32" s="24">
        <f t="shared" si="0"/>
        <v>295</v>
      </c>
      <c r="I32" s="23">
        <v>300</v>
      </c>
      <c r="J32" s="23">
        <f t="shared" si="8"/>
        <v>5</v>
      </c>
      <c r="K32" s="25">
        <f t="shared" si="9"/>
        <v>1.6666666666666666E-2</v>
      </c>
      <c r="L32" s="22">
        <v>9.6616520270270243</v>
      </c>
      <c r="M32" s="23">
        <v>9.6952821428571454</v>
      </c>
      <c r="N32" s="23">
        <f t="shared" si="1"/>
        <v>7.7562257142857165</v>
      </c>
      <c r="O32" s="23">
        <f t="shared" si="2"/>
        <v>6.7866975000000016</v>
      </c>
      <c r="P32" s="23">
        <f t="shared" si="3"/>
        <v>2.9085846428571434</v>
      </c>
      <c r="Q32" s="22">
        <v>2</v>
      </c>
      <c r="R32" s="23">
        <v>1</v>
      </c>
      <c r="S32" s="23">
        <f t="shared" si="4"/>
        <v>3</v>
      </c>
      <c r="T32" s="23">
        <v>4</v>
      </c>
      <c r="U32" s="23">
        <v>7</v>
      </c>
      <c r="V32" s="27">
        <f t="shared" si="5"/>
        <v>1.4705882352941176E-2</v>
      </c>
      <c r="W32" s="25">
        <f t="shared" si="5"/>
        <v>6.2893081761006293E-3</v>
      </c>
      <c r="X32" s="28">
        <f t="shared" si="5"/>
        <v>1.0169491525423728E-2</v>
      </c>
      <c r="Y32" s="28">
        <f t="shared" si="6"/>
        <v>2.5157232704402517E-2</v>
      </c>
      <c r="Z32" s="28">
        <f t="shared" si="7"/>
        <v>4.40251572327044E-2</v>
      </c>
    </row>
    <row r="34" spans="12:24" x14ac:dyDescent="0.25">
      <c r="L34" s="35" t="s">
        <v>76</v>
      </c>
      <c r="M34" s="36">
        <f>AVERAGE(M2:M32)</f>
        <v>9.0547123830768417</v>
      </c>
      <c r="W34" s="35" t="s">
        <v>77</v>
      </c>
      <c r="X34" s="37">
        <f>AVERAGE(X2:X27,X30:X32)</f>
        <v>4.7614211703669321E-2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G6PD</vt:lpstr>
    </vt:vector>
  </TitlesOfParts>
  <Company>Charles Darwin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Kasha SADHEWA</dc:creator>
  <cp:lastModifiedBy>Kasha SADHEWA</cp:lastModifiedBy>
  <dcterms:created xsi:type="dcterms:W3CDTF">2022-11-15T06:20:42Z</dcterms:created>
  <dcterms:modified xsi:type="dcterms:W3CDTF">2022-11-15T06:29:25Z</dcterms:modified>
</cp:coreProperties>
</file>