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4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5.xml" ContentType="application/vnd.openxmlformats-officedocument.spreadsheetml.comments+xml"/>
  <Override PartName="/xl/worksheets/sheet11.xml" ContentType="application/vnd.openxmlformats-officedocument.spreadsheetml.worksheet+xml"/>
  <Override PartName="/xl/comments/comment6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7.xml" ContentType="application/vnd.openxmlformats-officedocument.spreadsheetml.comments+xml"/>
  <Override PartName="/xl/worksheets/sheet14.xml" ContentType="application/vnd.openxmlformats-officedocument.spreadsheetml.worksheet+xml"/>
  <Override PartName="/xl/comments/comment8.xml" ContentType="application/vnd.openxmlformats-officedocument.spreadsheetml.comments+xml"/>
  <Override PartName="/xl/worksheets/sheet15.xml" ContentType="application/vnd.openxmlformats-officedocument.spreadsheetml.worksheet+xml"/>
  <Override PartName="/xl/comments/comment9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120" yWindow="90" windowWidth="25140" windowHeight="12060" tabRatio="600" firstSheet="0" activeTab="0" autoFilterDateGrouping="1"/>
  </bookViews>
  <sheets>
    <sheet xmlns:r="http://schemas.openxmlformats.org/officeDocument/2006/relationships" name="서울" sheetId="1" state="visible" r:id="rId1"/>
    <sheet xmlns:r="http://schemas.openxmlformats.org/officeDocument/2006/relationships" name="경기" sheetId="2" state="visible" r:id="rId2"/>
    <sheet xmlns:r="http://schemas.openxmlformats.org/officeDocument/2006/relationships" name="인천" sheetId="3" state="visible" r:id="rId3"/>
    <sheet xmlns:r="http://schemas.openxmlformats.org/officeDocument/2006/relationships" name="강원" sheetId="4" state="visible" r:id="rId4"/>
    <sheet xmlns:r="http://schemas.openxmlformats.org/officeDocument/2006/relationships" name="충남" sheetId="5" state="visible" r:id="rId5"/>
    <sheet xmlns:r="http://schemas.openxmlformats.org/officeDocument/2006/relationships" name="충북" sheetId="6" state="visible" r:id="rId6"/>
    <sheet xmlns:r="http://schemas.openxmlformats.org/officeDocument/2006/relationships" name="대전" sheetId="7" state="visible" r:id="rId7"/>
    <sheet xmlns:r="http://schemas.openxmlformats.org/officeDocument/2006/relationships" name="부산" sheetId="8" state="visible" r:id="rId8"/>
    <sheet xmlns:r="http://schemas.openxmlformats.org/officeDocument/2006/relationships" name="경남" sheetId="9" state="visible" r:id="rId9"/>
    <sheet xmlns:r="http://schemas.openxmlformats.org/officeDocument/2006/relationships" name="경북" sheetId="10" state="visible" r:id="rId10"/>
    <sheet xmlns:r="http://schemas.openxmlformats.org/officeDocument/2006/relationships" name="전남" sheetId="11" state="visible" r:id="rId11"/>
    <sheet xmlns:r="http://schemas.openxmlformats.org/officeDocument/2006/relationships" name="전북" sheetId="12" state="visible" r:id="rId12"/>
    <sheet xmlns:r="http://schemas.openxmlformats.org/officeDocument/2006/relationships" name="광주" sheetId="13" state="visible" r:id="rId13"/>
    <sheet xmlns:r="http://schemas.openxmlformats.org/officeDocument/2006/relationships" name="울산" sheetId="14" state="visible" r:id="rId14"/>
    <sheet xmlns:r="http://schemas.openxmlformats.org/officeDocument/2006/relationships" name="대구" sheetId="15" state="visible" r:id="rId15"/>
    <sheet xmlns:r="http://schemas.openxmlformats.org/officeDocument/2006/relationships" name="세종" sheetId="16" state="visible" r:id="rId16"/>
    <sheet xmlns:r="http://schemas.openxmlformats.org/officeDocument/2006/relationships" name="제주" sheetId="17" state="visible" r:id="rId17"/>
  </sheets>
  <definedNames>
    <definedName name="_xlnm.Print_Titles" localSheetId="0">'서울'!$1:$2</definedName>
    <definedName name="_xlnm.Print_Area" localSheetId="0">'서울'!$A$1:$M$49</definedName>
    <definedName name="_xlnm.Print_Titles" localSheetId="1">'경기'!$1:$2</definedName>
    <definedName name="_xlnm.Print_Area" localSheetId="1">'경기'!$A$1:$M$81</definedName>
    <definedName name="_xlnm.Print_Titles" localSheetId="2">'인천'!$1:$2</definedName>
    <definedName name="_xlnm.Print_Area" localSheetId="2">'인천'!$A$1:$M$17</definedName>
    <definedName name="_xlnm.Print_Titles" localSheetId="3">'강원'!$1:$2</definedName>
    <definedName name="_xlnm.Print_Area" localSheetId="3">'강원'!$A$1:$M$17</definedName>
    <definedName name="_xlnm.Print_Titles" localSheetId="4">'충남'!$1:$2</definedName>
    <definedName name="_xlnm.Print_Area" localSheetId="4">'충남'!$A$1:$M$17</definedName>
    <definedName name="_xlnm.Print_Titles" localSheetId="5">'충북'!$1:$2</definedName>
    <definedName name="_xlnm.Print_Area" localSheetId="5">'충북'!$A$1:$M$17</definedName>
    <definedName name="_xlnm.Print_Titles" localSheetId="6">'대전'!$1:$2</definedName>
    <definedName name="_xlnm.Print_Area" localSheetId="6">'대전'!$A$1:$M$17</definedName>
    <definedName name="_xlnm.Print_Titles" localSheetId="7">'부산'!$1:$2</definedName>
    <definedName name="_xlnm.Print_Area" localSheetId="7">'부산'!$A$1:$M$17</definedName>
    <definedName name="_xlnm.Print_Titles" localSheetId="8">'경남'!$1:$2</definedName>
    <definedName name="_xlnm.Print_Area" localSheetId="8">'경남'!$A$1:$M$17</definedName>
    <definedName name="_xlnm.Print_Titles" localSheetId="9">'경북'!$1:$2</definedName>
    <definedName name="_xlnm.Print_Area" localSheetId="9">'경북'!$A$1:$M$17</definedName>
    <definedName name="_xlnm.Print_Titles" localSheetId="10">'전남'!$1:$2</definedName>
    <definedName name="_xlnm.Print_Area" localSheetId="10">'전남'!$A$1:$M$17</definedName>
    <definedName name="_xlnm.Print_Area" localSheetId="11">'전북'!$A$1:$M$17</definedName>
    <definedName name="_xlnm.Print_Titles" localSheetId="12">'광주'!$1:$2</definedName>
    <definedName name="_xlnm.Print_Area" localSheetId="12">'광주'!$A$1:$M$17</definedName>
    <definedName name="_xlnm.Print_Titles" localSheetId="13">'울산'!$1:$2</definedName>
    <definedName name="_xlnm.Print_Area" localSheetId="13">'울산'!$A$1:$M$17</definedName>
    <definedName name="_xlnm.Print_Area" localSheetId="14">'대구'!$A$1:$M$17</definedName>
    <definedName name="_xlnm.Print_Titles" localSheetId="15">'세종'!$1:$2</definedName>
    <definedName name="_xlnm.Print_Area" localSheetId="15">'세종'!$A$1:$M$17</definedName>
    <definedName name="_xlnm.Print_Titles" localSheetId="16">'제주'!$1:$2</definedName>
    <definedName name="_xlnm.Print_Area" localSheetId="16">'제주'!$A$1:$M$17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_-* #,##0.00_-;\-* #,##0.00_-;_-* &quot;-&quot;??_-;_-@_-"/>
    <numFmt numFmtId="166" formatCode="#,##0_ "/>
    <numFmt numFmtId="167" formatCode="0.0%"/>
    <numFmt numFmtId="168" formatCode="000\-000"/>
  </numFmts>
  <fonts count="57">
    <font>
      <name val="돋움"/>
      <charset val="129"/>
      <family val="3"/>
      <sz val="11"/>
    </font>
    <font>
      <name val="맑은 고딕"/>
      <charset val="129"/>
      <family val="3"/>
      <color indexed="9"/>
      <sz val="11"/>
    </font>
    <font>
      <name val="돋움"/>
      <charset val="129"/>
      <family val="3"/>
      <sz val="11"/>
    </font>
    <font>
      <name val="바탕체"/>
      <charset val="129"/>
      <family val="1"/>
      <sz val="12"/>
    </font>
    <font>
      <name val="돋움"/>
      <charset val="129"/>
      <family val="3"/>
      <sz val="8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8"/>
    </font>
    <font>
      <name val="돋움"/>
      <charset val="129"/>
      <family val="3"/>
      <b val="1"/>
      <sz val="9"/>
    </font>
    <font>
      <name val="돋움"/>
      <charset val="129"/>
      <family val="3"/>
      <sz val="9"/>
    </font>
    <font>
      <name val="돋움"/>
      <charset val="129"/>
      <family val="3"/>
      <sz val="10"/>
    </font>
    <font>
      <name val="돋움"/>
      <charset val="129"/>
      <family val="3"/>
      <b val="1"/>
      <color indexed="8"/>
      <sz val="12"/>
    </font>
    <font>
      <name val="돋움"/>
      <charset val="129"/>
      <family val="3"/>
      <b val="1"/>
      <sz val="12"/>
    </font>
    <font>
      <name val="돋움"/>
      <charset val="129"/>
      <family val="3"/>
      <b val="1"/>
      <color indexed="12"/>
      <sz val="20"/>
    </font>
    <font>
      <name val="돋움"/>
      <charset val="129"/>
      <family val="3"/>
      <b val="1"/>
      <sz val="11.5"/>
    </font>
    <font>
      <name val="돋움"/>
      <charset val="129"/>
      <family val="3"/>
      <sz val="12"/>
    </font>
    <font>
      <name val="돋움"/>
      <charset val="129"/>
      <family val="3"/>
      <b val="1"/>
      <color indexed="8"/>
      <sz val="11"/>
    </font>
    <font>
      <name val="돋움"/>
      <charset val="129"/>
      <family val="3"/>
      <b val="1"/>
      <color indexed="8"/>
      <sz val="10"/>
    </font>
    <font>
      <name val="돋움"/>
      <charset val="129"/>
      <family val="3"/>
      <b val="1"/>
      <sz val="10"/>
    </font>
    <font>
      <name val="돋움"/>
      <charset val="129"/>
      <family val="3"/>
      <b val="1"/>
      <color indexed="8"/>
      <sz val="13"/>
    </font>
    <font>
      <name val="돋움"/>
      <charset val="129"/>
      <family val="3"/>
      <b val="1"/>
      <color indexed="8"/>
      <sz val="8"/>
    </font>
    <font>
      <name val="돋움"/>
      <charset val="129"/>
      <family val="3"/>
      <b val="1"/>
      <color indexed="8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theme="1"/>
      <sz val="9"/>
    </font>
    <font>
      <name val="돋움"/>
      <charset val="129"/>
      <family val="3"/>
      <b val="1"/>
      <color theme="1"/>
      <sz val="9"/>
    </font>
    <font>
      <name val="돋움"/>
      <charset val="129"/>
      <family val="3"/>
      <b val="1"/>
      <color rgb="FFFF0000"/>
      <sz val="8"/>
    </font>
    <font>
      <name val="돋음"/>
      <charset val="129"/>
      <family val="3"/>
      <b val="1"/>
      <color theme="1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color rgb="00000000"/>
      <sz val="9"/>
    </font>
    <font>
      <b val="1"/>
      <color rgb="00FF0000"/>
      <sz val="9"/>
    </font>
  </fonts>
  <fills count="30">
    <fill>
      <patternFill/>
    </fill>
    <fill>
      <patternFill patternType="gray125"/>
    </fill>
    <fill>
      <patternFill patternType="solid">
        <fgColor indexed="3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2" fillId="0" borderId="0"/>
    <xf numFmtId="0" fontId="1" fillId="2" borderId="0" applyAlignment="1">
      <alignment vertical="center"/>
    </xf>
    <xf numFmtId="9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0" fontId="3" fillId="0" borderId="0"/>
  </cellStyleXfs>
  <cellXfs count="686">
    <xf numFmtId="0" fontId="0" fillId="0" borderId="0" pivotButton="0" quotePrefix="0" xfId="0"/>
    <xf numFmtId="0" fontId="8" fillId="3" borderId="1" applyAlignment="1" pivotButton="0" quotePrefix="0" xfId="0">
      <alignment horizontal="center" vertical="center"/>
    </xf>
    <xf numFmtId="10" fontId="8" fillId="3" borderId="1" applyAlignment="1" pivotButton="0" quotePrefix="0" xfId="2">
      <alignment horizontal="center" vertical="center"/>
    </xf>
    <xf numFmtId="0" fontId="0" fillId="0" borderId="0" pivotButton="0" quotePrefix="0" xfId="0"/>
    <xf numFmtId="49" fontId="8" fillId="3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10" fontId="8" fillId="7" borderId="1" applyAlignment="1" pivotButton="0" quotePrefix="0" xfId="2">
      <alignment horizontal="center" vertical="center"/>
    </xf>
    <xf numFmtId="49" fontId="8" fillId="7" borderId="1" applyAlignment="1" pivotButton="0" quotePrefix="0" xfId="3">
      <alignment horizontal="center" vertical="center"/>
    </xf>
    <xf numFmtId="49" fontId="7" fillId="7" borderId="1" applyAlignment="1" pivotButton="0" quotePrefix="0" xfId="3">
      <alignment horizontal="center" vertical="center"/>
    </xf>
    <xf numFmtId="49" fontId="8" fillId="7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/>
    </xf>
    <xf numFmtId="0" fontId="5" fillId="3" borderId="0" applyAlignment="1" pivotButton="0" quotePrefix="0" xfId="0">
      <alignment wrapText="1"/>
    </xf>
    <xf numFmtId="0" fontId="0" fillId="3" borderId="0" pivotButton="0" quotePrefix="0" xfId="0"/>
    <xf numFmtId="0" fontId="8" fillId="3" borderId="0" pivotButton="0" quotePrefix="0" xfId="0"/>
    <xf numFmtId="0" fontId="11" fillId="3" borderId="0" pivotButton="0" quotePrefix="0" xfId="0"/>
    <xf numFmtId="0" fontId="0" fillId="3" borderId="0" applyAlignment="1" pivotButton="0" quotePrefix="0" xfId="0">
      <alignment wrapText="1"/>
    </xf>
    <xf numFmtId="0" fontId="5" fillId="3" borderId="0" applyAlignment="1" pivotButton="0" quotePrefix="0" xfId="0">
      <alignment horizontal="center"/>
    </xf>
    <xf numFmtId="0" fontId="5" fillId="3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/>
    </xf>
    <xf numFmtId="0" fontId="8" fillId="3" borderId="0" applyAlignment="1" pivotButton="0" quotePrefix="0" xfId="0">
      <alignment horizontal="center"/>
    </xf>
    <xf numFmtId="0" fontId="11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 wrapText="1"/>
    </xf>
    <xf numFmtId="0" fontId="9" fillId="3" borderId="0" applyAlignment="1" pivotButton="0" quotePrefix="0" xfId="0">
      <alignment horizontal="center"/>
    </xf>
    <xf numFmtId="49" fontId="0" fillId="3" borderId="0" pivotButton="0" quotePrefix="0" xfId="0"/>
    <xf numFmtId="49" fontId="8" fillId="3" borderId="0" pivotButton="0" quotePrefix="0" xfId="0"/>
    <xf numFmtId="0" fontId="14" fillId="0" borderId="0" applyAlignment="1" pivotButton="0" quotePrefix="0" xfId="0">
      <alignment horizontal="center"/>
    </xf>
    <xf numFmtId="0" fontId="11" fillId="3" borderId="0" applyAlignment="1" pivotButton="0" quotePrefix="0" xfId="0">
      <alignment horizontal="center" wrapText="1"/>
    </xf>
    <xf numFmtId="49" fontId="11" fillId="4" borderId="1" applyAlignment="1" pivotButton="0" quotePrefix="0" xfId="0">
      <alignment horizontal="center" vertical="center"/>
    </xf>
    <xf numFmtId="49" fontId="10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8" fillId="7" borderId="1" applyAlignment="1" pivotButton="0" quotePrefix="0" xfId="2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49" fontId="15" fillId="4" borderId="1" applyAlignment="1" pivotButton="0" quotePrefix="0" xfId="0">
      <alignment horizontal="center" vertical="center" wrapText="1"/>
    </xf>
    <xf numFmtId="49" fontId="10" fillId="4" borderId="1" applyAlignment="1" pivotButton="0" quotePrefix="0" xfId="0">
      <alignment horizontal="center" vertical="center"/>
    </xf>
    <xf numFmtId="49" fontId="5" fillId="4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0" fontId="8" fillId="0" borderId="1" applyAlignment="1" pivotButton="0" quotePrefix="0" xfId="2">
      <alignment horizontal="center" vertical="center"/>
    </xf>
    <xf numFmtId="49" fontId="7" fillId="0" borderId="1" applyAlignment="1" pivotButton="0" quotePrefix="0" xfId="3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49" fontId="16" fillId="4" borderId="1" applyAlignment="1" pivotButton="0" quotePrefix="0" xfId="0">
      <alignment horizontal="center" vertical="center" wrapText="1"/>
    </xf>
    <xf numFmtId="49" fontId="9" fillId="7" borderId="1" applyAlignment="1" pivotButton="0" quotePrefix="0" xfId="0">
      <alignment horizontal="center" vertical="center"/>
    </xf>
    <xf numFmtId="49" fontId="8" fillId="0" borderId="1" applyAlignment="1" pivotButton="0" quotePrefix="0" xfId="3">
      <alignment horizontal="center" vertical="center"/>
    </xf>
    <xf numFmtId="49" fontId="8" fillId="0" borderId="1" applyAlignment="1" pivotButton="0" quotePrefix="0" xfId="2">
      <alignment horizontal="center" vertical="center"/>
    </xf>
    <xf numFmtId="0" fontId="5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/>
    </xf>
    <xf numFmtId="0" fontId="8" fillId="0" borderId="1" applyAlignment="1" pivotButton="0" quotePrefix="0" xfId="2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/>
    </xf>
    <xf numFmtId="10" fontId="21" fillId="0" borderId="1" applyAlignment="1" pivotButton="0" quotePrefix="0" xfId="2">
      <alignment horizontal="center" vertical="center"/>
    </xf>
    <xf numFmtId="0" fontId="8" fillId="0" borderId="1" applyAlignment="1" pivotButton="0" quotePrefix="0" xfId="11">
      <alignment horizontal="center" vertical="center"/>
    </xf>
    <xf numFmtId="49" fontId="7" fillId="0" borderId="1" applyAlignment="1" pivotButton="0" quotePrefix="0" xfId="3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/>
    </xf>
    <xf numFmtId="49" fontId="7" fillId="0" borderId="1" applyAlignment="1" pivotButton="0" quotePrefix="0" xfId="0">
      <alignment horizontal="center" vertical="center" wrapText="1"/>
    </xf>
    <xf numFmtId="49" fontId="22" fillId="0" borderId="1" applyAlignment="1" pivotButton="0" quotePrefix="0" xfId="3">
      <alignment horizontal="center" vertical="center"/>
    </xf>
    <xf numFmtId="49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2">
      <alignment horizontal="center" vertical="center" wrapText="1"/>
    </xf>
    <xf numFmtId="49" fontId="7" fillId="0" borderId="1" applyAlignment="1" pivotButton="0" quotePrefix="0" xfId="6">
      <alignment horizontal="center" vertical="center" wrapText="1"/>
    </xf>
    <xf numFmtId="49" fontId="8" fillId="0" borderId="1" applyAlignment="1" pivotButton="0" quotePrefix="0" xfId="6">
      <alignment horizontal="center" vertical="center"/>
    </xf>
    <xf numFmtId="49" fontId="9" fillId="0" borderId="1" applyAlignment="1" pivotButton="0" quotePrefix="0" xfId="3">
      <alignment horizontal="center" vertical="center"/>
    </xf>
    <xf numFmtId="49" fontId="8" fillId="0" borderId="1" applyAlignment="1" pivotButton="0" quotePrefix="0" xfId="3">
      <alignment horizontal="center" vertical="center" wrapText="1"/>
    </xf>
    <xf numFmtId="49" fontId="4" fillId="0" borderId="1" applyAlignment="1" pivotButton="0" quotePrefix="0" xfId="3">
      <alignment horizontal="center" vertical="center"/>
    </xf>
    <xf numFmtId="49" fontId="8" fillId="0" borderId="1" applyAlignment="1" pivotButton="0" quotePrefix="0" xfId="11">
      <alignment horizontal="center" vertical="center"/>
    </xf>
    <xf numFmtId="10" fontId="8" fillId="0" borderId="1" applyAlignment="1" pivotButton="0" quotePrefix="0" xfId="2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/>
    </xf>
    <xf numFmtId="49" fontId="9" fillId="0" borderId="1" applyAlignment="1" pivotButton="0" quotePrefix="0" xfId="3">
      <alignment horizontal="center" vertical="center" wrapText="1"/>
    </xf>
    <xf numFmtId="49" fontId="7" fillId="7" borderId="1" applyAlignment="1" pivotButton="0" quotePrefix="0" xfId="3">
      <alignment horizontal="center" vertical="center" wrapText="1"/>
    </xf>
    <xf numFmtId="49" fontId="9" fillId="7" borderId="1" applyAlignment="1" pivotButton="0" quotePrefix="0" xfId="3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8" fillId="4" borderId="1" applyAlignment="1" pivotButton="0" quotePrefix="0" xfId="0">
      <alignment horizontal="center" vertical="center" wrapText="1"/>
    </xf>
    <xf numFmtId="10" fontId="21" fillId="7" borderId="1" applyAlignment="1" pivotButton="0" quotePrefix="0" xfId="2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4" fillId="0" borderId="1" applyAlignment="1" pivotButton="0" quotePrefix="0" xfId="0">
      <alignment horizontal="center" vertical="center"/>
    </xf>
    <xf numFmtId="14" fontId="8" fillId="7" borderId="1" applyAlignment="1" pivotButton="0" quotePrefix="0" xfId="2">
      <alignment horizontal="center" vertical="center"/>
    </xf>
    <xf numFmtId="0" fontId="8" fillId="7" borderId="1" applyAlignment="1" pivotButton="0" quotePrefix="0" xfId="2">
      <alignment horizontal="center" vertical="center"/>
    </xf>
    <xf numFmtId="49" fontId="7" fillId="7" borderId="1" applyAlignment="1" pivotButton="0" quotePrefix="0" xfId="0">
      <alignment horizontal="center" vertical="center" wrapText="1"/>
    </xf>
    <xf numFmtId="49" fontId="7" fillId="5" borderId="1" applyAlignment="1" pivotButton="0" quotePrefix="0" xfId="0">
      <alignment horizontal="center" vertical="center"/>
    </xf>
    <xf numFmtId="49" fontId="7" fillId="5" borderId="1" applyAlignment="1" pivotButton="0" quotePrefix="0" xfId="0">
      <alignment horizontal="center" vertical="center" wrapText="1"/>
    </xf>
    <xf numFmtId="49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49" fontId="9" fillId="7" borderId="1" applyAlignment="1" pivotButton="0" quotePrefix="0" xfId="3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49" fontId="8" fillId="7" borderId="1" applyAlignment="1" pivotButton="0" quotePrefix="0" xfId="0">
      <alignment horizontal="center" vertical="center" wrapText="1"/>
    </xf>
    <xf numFmtId="49" fontId="9" fillId="7" borderId="1" applyAlignment="1" pivotButton="0" quotePrefix="0" xfId="0">
      <alignment horizontal="center" vertical="center" wrapText="1"/>
    </xf>
    <xf numFmtId="10" fontId="8" fillId="7" borderId="1" applyAlignment="1" pivotButton="0" quotePrefix="0" xfId="2">
      <alignment horizontal="center" vertical="center" wrapText="1"/>
    </xf>
    <xf numFmtId="0" fontId="4" fillId="7" borderId="1" applyAlignment="1" pivotButton="0" quotePrefix="0" xfId="2">
      <alignment horizontal="center" vertical="center"/>
    </xf>
    <xf numFmtId="0" fontId="8" fillId="7" borderId="1" applyAlignment="1" pivotButton="0" quotePrefix="0" xfId="2">
      <alignment horizontal="center" vertical="center" wrapText="1"/>
    </xf>
    <xf numFmtId="49" fontId="8" fillId="7" borderId="1" applyAlignment="1" pivotButton="0" quotePrefix="0" xfId="2">
      <alignment horizontal="center" vertical="center" wrapText="1"/>
    </xf>
    <xf numFmtId="49" fontId="22" fillId="7" borderId="1" applyAlignment="1" pivotButton="0" quotePrefix="0" xfId="3">
      <alignment horizontal="center" vertical="center"/>
    </xf>
    <xf numFmtId="0" fontId="7" fillId="4" borderId="1" applyAlignment="1" pivotButton="0" quotePrefix="0" xfId="0">
      <alignment horizontal="center" vertical="center" wrapText="1"/>
    </xf>
    <xf numFmtId="10" fontId="22" fillId="7" borderId="1" applyAlignment="1" pivotButton="0" quotePrefix="0" xfId="2">
      <alignment horizontal="center" vertical="center"/>
    </xf>
    <xf numFmtId="0" fontId="22" fillId="7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3" fontId="19" fillId="4" borderId="1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center" vertical="center" wrapText="1"/>
    </xf>
    <xf numFmtId="0" fontId="11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49" fontId="8" fillId="10" borderId="1" applyAlignment="1" pivotButton="0" quotePrefix="0" xfId="0">
      <alignment horizontal="center" vertical="center"/>
    </xf>
    <xf numFmtId="10" fontId="8" fillId="10" borderId="1" applyAlignment="1" pivotButton="0" quotePrefix="0" xfId="2">
      <alignment horizontal="center" vertical="center"/>
    </xf>
    <xf numFmtId="10" fontId="21" fillId="10" borderId="1" applyAlignment="1" pivotButton="0" quotePrefix="0" xfId="2">
      <alignment horizontal="center" vertical="center"/>
    </xf>
    <xf numFmtId="10" fontId="22" fillId="10" borderId="1" applyAlignment="1" pivotButton="0" quotePrefix="0" xfId="2">
      <alignment horizontal="center" vertical="center"/>
    </xf>
    <xf numFmtId="14" fontId="8" fillId="10" borderId="1" applyAlignment="1" pivotButton="0" quotePrefix="0" xfId="2">
      <alignment horizontal="center" vertical="center"/>
    </xf>
    <xf numFmtId="10" fontId="8" fillId="10" borderId="1" applyAlignment="1" pivotButton="0" quotePrefix="0" xfId="2">
      <alignment horizontal="center" vertical="center" wrapText="1"/>
    </xf>
    <xf numFmtId="0" fontId="8" fillId="10" borderId="1" applyAlignment="1" pivotButton="0" quotePrefix="0" xfId="2">
      <alignment horizontal="center" vertical="center"/>
    </xf>
    <xf numFmtId="14" fontId="8" fillId="0" borderId="1" applyAlignment="1" pivotButton="0" quotePrefix="0" xfId="2">
      <alignment horizontal="center" vertical="center"/>
    </xf>
    <xf numFmtId="49" fontId="7" fillId="0" borderId="1" applyAlignment="1" pivotButton="0" quotePrefix="0" xfId="8">
      <alignment horizontal="center" vertical="center" wrapText="1"/>
    </xf>
    <xf numFmtId="49" fontId="7" fillId="10" borderId="1" applyAlignment="1" pivotButton="0" quotePrefix="0" xfId="0">
      <alignment horizontal="center" vertical="center" wrapText="1"/>
    </xf>
    <xf numFmtId="0" fontId="8" fillId="10" borderId="1" applyAlignment="1" pivotButton="0" quotePrefix="0" xfId="0">
      <alignment horizontal="center" vertical="center" wrapText="1"/>
    </xf>
    <xf numFmtId="0" fontId="22" fillId="10" borderId="1" applyAlignment="1" pivotButton="0" quotePrefix="0" xfId="0">
      <alignment horizontal="center" vertical="center"/>
    </xf>
    <xf numFmtId="10" fontId="22" fillId="10" borderId="1" applyAlignment="1" pivotButton="0" quotePrefix="0" xfId="2">
      <alignment horizontal="center" vertical="center" wrapText="1"/>
    </xf>
    <xf numFmtId="49" fontId="7" fillId="10" borderId="1" applyAlignment="1" pivotButton="0" quotePrefix="0" xfId="3">
      <alignment horizontal="center" vertical="center" wrapText="1"/>
    </xf>
    <xf numFmtId="0" fontId="8" fillId="10" borderId="1" applyAlignment="1" pivotButton="0" quotePrefix="0" xfId="2">
      <alignment horizontal="center" vertical="center" wrapText="1"/>
    </xf>
    <xf numFmtId="49" fontId="7" fillId="10" borderId="1" applyAlignment="1" pivotButton="0" quotePrefix="0" xfId="3">
      <alignment horizontal="center" vertical="center"/>
    </xf>
    <xf numFmtId="49" fontId="8" fillId="10" borderId="1" applyAlignment="1" pivotButton="0" quotePrefix="0" xfId="3">
      <alignment horizontal="center" vertical="center"/>
    </xf>
    <xf numFmtId="14" fontId="8" fillId="10" borderId="1" applyAlignment="1" pivotButton="0" quotePrefix="0" xfId="2">
      <alignment horizontal="center" vertical="center" wrapText="1"/>
    </xf>
    <xf numFmtId="49" fontId="24" fillId="0" borderId="1" applyAlignment="1" pivotButton="0" quotePrefix="0" xfId="0">
      <alignment horizontal="center" vertical="center" wrapText="1"/>
    </xf>
    <xf numFmtId="49" fontId="8" fillId="0" borderId="1" applyAlignment="1" pivotButton="0" quotePrefix="1" xfId="3">
      <alignment horizontal="center" vertical="center"/>
    </xf>
    <xf numFmtId="10" fontId="22" fillId="0" borderId="1" applyAlignment="1" pivotButton="0" quotePrefix="0" xfId="2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49" fontId="8" fillId="10" borderId="1" applyAlignment="1" pivotButton="0" quotePrefix="0" xfId="2">
      <alignment horizontal="center" vertical="center"/>
    </xf>
    <xf numFmtId="49" fontId="7" fillId="0" borderId="1" applyAlignment="1" pivotButton="0" quotePrefix="0" xfId="4">
      <alignment horizontal="center" vertical="center"/>
    </xf>
    <xf numFmtId="49" fontId="8" fillId="10" borderId="1" applyAlignment="1" pivotButton="0" quotePrefix="0" xfId="2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49" fontId="9" fillId="10" borderId="1" applyAlignment="1" pivotButton="0" quotePrefix="0" xfId="3">
      <alignment horizontal="center" vertical="center" wrapText="1"/>
    </xf>
    <xf numFmtId="0" fontId="7" fillId="10" borderId="1" applyAlignment="1" pivotButton="0" quotePrefix="0" xfId="0">
      <alignment horizontal="center" vertical="center" wrapText="1"/>
    </xf>
    <xf numFmtId="49" fontId="9" fillId="10" borderId="1" applyAlignment="1" pivotButton="0" quotePrefix="0" xfId="3">
      <alignment horizontal="center" vertical="center"/>
    </xf>
    <xf numFmtId="49" fontId="9" fillId="1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49" fontId="8" fillId="10" borderId="1" applyAlignment="1" pivotButton="0" quotePrefix="0" xfId="3">
      <alignment horizontal="center" vertical="center" wrapText="1"/>
    </xf>
    <xf numFmtId="49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49" fontId="23" fillId="0" borderId="1" applyAlignment="1" pivotButton="0" quotePrefix="0" xfId="3">
      <alignment horizontal="center" vertical="center"/>
    </xf>
    <xf numFmtId="14" fontId="8" fillId="0" borderId="1" applyAlignment="1" pivotButton="0" quotePrefix="0" xfId="2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/>
    </xf>
    <xf numFmtId="49" fontId="23" fillId="0" borderId="1" applyAlignment="1" pivotButton="0" quotePrefix="0" xfId="3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8" fillId="10" borderId="1" applyAlignment="1" pivotButton="0" quotePrefix="1" xfId="3">
      <alignment horizontal="center" vertical="center"/>
    </xf>
    <xf numFmtId="0" fontId="8" fillId="0" borderId="1" applyAlignment="1" pivotButton="0" quotePrefix="0" xfId="2">
      <alignment horizontal="center" vertical="center" wrapText="1"/>
    </xf>
    <xf numFmtId="3" fontId="8" fillId="0" borderId="1" applyAlignment="1" pivotButton="0" quotePrefix="0" xfId="3">
      <alignment horizontal="center" vertical="center"/>
    </xf>
    <xf numFmtId="0" fontId="7" fillId="10" borderId="1" applyAlignment="1" pivotButton="0" quotePrefix="0" xfId="0">
      <alignment horizontal="center" vertical="center"/>
    </xf>
    <xf numFmtId="49" fontId="8" fillId="11" borderId="1" applyAlignment="1" pivotButton="0" quotePrefix="0" xfId="3">
      <alignment horizontal="center" vertical="center"/>
    </xf>
    <xf numFmtId="49" fontId="26" fillId="11" borderId="1" applyAlignment="1" pivotButton="0" quotePrefix="0" xfId="3">
      <alignment horizontal="center" vertical="center"/>
    </xf>
    <xf numFmtId="10" fontId="26" fillId="11" borderId="1" applyAlignment="1" pivotButton="0" quotePrefix="0" xfId="2">
      <alignment horizontal="center" vertical="center"/>
    </xf>
    <xf numFmtId="49" fontId="8" fillId="11" borderId="1" applyAlignment="1" pivotButton="0" quotePrefix="0" xfId="2">
      <alignment horizontal="center" vertical="center"/>
    </xf>
    <xf numFmtId="49" fontId="7" fillId="11" borderId="1" applyAlignment="1" pivotButton="0" quotePrefix="0" xfId="0">
      <alignment horizontal="center" vertical="center" wrapText="1"/>
    </xf>
    <xf numFmtId="49" fontId="8" fillId="11" borderId="1" applyAlignment="1" pivotButton="0" quotePrefix="0" xfId="0">
      <alignment horizontal="center" vertical="center"/>
    </xf>
    <xf numFmtId="0" fontId="8" fillId="11" borderId="1" applyAlignment="1" pivotButton="0" quotePrefix="0" xfId="0">
      <alignment horizontal="center" vertical="center"/>
    </xf>
    <xf numFmtId="0" fontId="26" fillId="11" borderId="1" applyAlignment="1" pivotButton="0" quotePrefix="0" xfId="0">
      <alignment horizontal="center" vertical="center"/>
    </xf>
    <xf numFmtId="14" fontId="8" fillId="11" borderId="1" applyAlignment="1" pivotButton="0" quotePrefix="0" xfId="2">
      <alignment horizontal="center" vertical="center"/>
    </xf>
    <xf numFmtId="49" fontId="26" fillId="11" borderId="1" applyAlignment="1" pivotButton="0" quotePrefix="0" xfId="0">
      <alignment horizontal="center" vertical="center"/>
    </xf>
    <xf numFmtId="10" fontId="27" fillId="11" borderId="1" applyAlignment="1" pivotButton="0" quotePrefix="0" xfId="2">
      <alignment horizontal="center" vertical="center"/>
    </xf>
    <xf numFmtId="49" fontId="7" fillId="11" borderId="1" applyAlignment="1" pivotButton="0" quotePrefix="0" xfId="3">
      <alignment horizontal="center" vertical="center" wrapText="1"/>
    </xf>
    <xf numFmtId="49" fontId="9" fillId="11" borderId="1" applyAlignment="1" pivotButton="0" quotePrefix="0" xfId="3">
      <alignment horizontal="center" vertical="center"/>
    </xf>
    <xf numFmtId="0" fontId="8" fillId="11" borderId="1" applyAlignment="1" pivotButton="0" quotePrefix="0" xfId="2">
      <alignment horizontal="center" vertical="center"/>
    </xf>
    <xf numFmtId="49" fontId="9" fillId="11" borderId="1" applyAlignment="1" pivotButton="0" quotePrefix="0" xfId="0">
      <alignment horizontal="center" vertical="center"/>
    </xf>
    <xf numFmtId="10" fontId="8" fillId="11" borderId="1" applyAlignment="1" pivotButton="0" quotePrefix="0" xfId="2">
      <alignment horizontal="center" vertical="center"/>
    </xf>
    <xf numFmtId="0" fontId="8" fillId="11" borderId="1" applyAlignment="1" pivotButton="0" quotePrefix="0" xfId="0">
      <alignment horizontal="center" vertical="center" wrapText="1"/>
    </xf>
    <xf numFmtId="49" fontId="9" fillId="11" borderId="1" applyAlignment="1" pivotButton="0" quotePrefix="0" xfId="0">
      <alignment horizontal="center" vertical="center" wrapText="1"/>
    </xf>
    <xf numFmtId="49" fontId="8" fillId="11" borderId="1" applyAlignment="1" pivotButton="0" quotePrefix="0" xfId="2">
      <alignment horizontal="center" vertical="center" wrapText="1"/>
    </xf>
    <xf numFmtId="49" fontId="8" fillId="12" borderId="1" applyAlignment="1" pivotButton="0" quotePrefix="0" xfId="0">
      <alignment horizontal="center" vertical="center"/>
    </xf>
    <xf numFmtId="49" fontId="28" fillId="12" borderId="1" applyAlignment="1" pivotButton="0" quotePrefix="0" xfId="0">
      <alignment horizontal="center" vertical="center"/>
    </xf>
    <xf numFmtId="10" fontId="29" fillId="12" borderId="1" applyAlignment="1" pivotButton="0" quotePrefix="0" xfId="2">
      <alignment horizontal="center" vertical="center"/>
    </xf>
    <xf numFmtId="10" fontId="28" fillId="12" borderId="1" applyAlignment="1" pivotButton="0" quotePrefix="0" xfId="2">
      <alignment horizontal="center" vertical="center"/>
    </xf>
    <xf numFmtId="49" fontId="8" fillId="12" borderId="1" applyAlignment="1" pivotButton="0" quotePrefix="0" xfId="2">
      <alignment horizontal="center" vertical="center"/>
    </xf>
    <xf numFmtId="49" fontId="7" fillId="12" borderId="1" applyAlignment="1" pivotButton="0" quotePrefix="0" xfId="3">
      <alignment horizontal="center" vertical="center" wrapText="1"/>
    </xf>
    <xf numFmtId="49" fontId="9" fillId="12" borderId="1" applyAlignment="1" pivotButton="0" quotePrefix="0" xfId="3">
      <alignment horizontal="center" vertical="center" wrapText="1"/>
    </xf>
    <xf numFmtId="0" fontId="8" fillId="13" borderId="1" applyAlignment="1" pivotButton="0" quotePrefix="0" xfId="0">
      <alignment horizontal="center" vertical="center"/>
    </xf>
    <xf numFmtId="0" fontId="30" fillId="13" borderId="1" applyAlignment="1" pivotButton="0" quotePrefix="0" xfId="0">
      <alignment horizontal="center" vertical="center"/>
    </xf>
    <xf numFmtId="10" fontId="30" fillId="13" borderId="1" applyAlignment="1" pivotButton="0" quotePrefix="0" xfId="2">
      <alignment horizontal="center" vertical="center"/>
    </xf>
    <xf numFmtId="10" fontId="8" fillId="13" borderId="1" applyAlignment="1" pivotButton="0" quotePrefix="0" xfId="2">
      <alignment horizontal="center" vertical="center"/>
    </xf>
    <xf numFmtId="49" fontId="8" fillId="13" borderId="1" applyAlignment="1" pivotButton="0" quotePrefix="0" xfId="3">
      <alignment horizontal="center" vertical="center"/>
    </xf>
    <xf numFmtId="0" fontId="8" fillId="14" borderId="1" applyAlignment="1" pivotButton="0" quotePrefix="0" xfId="0">
      <alignment horizontal="center" vertical="center"/>
    </xf>
    <xf numFmtId="0" fontId="31" fillId="14" borderId="1" applyAlignment="1" pivotButton="0" quotePrefix="0" xfId="0">
      <alignment horizontal="center" vertical="center"/>
    </xf>
    <xf numFmtId="10" fontId="31" fillId="14" borderId="1" applyAlignment="1" pivotButton="0" quotePrefix="0" xfId="2">
      <alignment horizontal="center" vertical="center"/>
    </xf>
    <xf numFmtId="10" fontId="8" fillId="14" borderId="1" applyAlignment="1" pivotButton="0" quotePrefix="0" xfId="2">
      <alignment horizontal="center" vertical="center" wrapText="1"/>
    </xf>
    <xf numFmtId="14" fontId="8" fillId="14" borderId="1" applyAlignment="1" pivotButton="0" quotePrefix="0" xfId="2">
      <alignment horizontal="center" vertical="center" wrapText="1"/>
    </xf>
    <xf numFmtId="10" fontId="7" fillId="14" borderId="1" applyAlignment="1" pivotButton="0" quotePrefix="0" xfId="2">
      <alignment horizontal="center" vertical="center" wrapText="1"/>
    </xf>
    <xf numFmtId="0" fontId="8" fillId="14" borderId="1" applyAlignment="1" pivotButton="0" quotePrefix="0" xfId="0">
      <alignment horizontal="center" vertical="center" wrapText="1"/>
    </xf>
    <xf numFmtId="49" fontId="31" fillId="14" borderId="1" applyAlignment="1" pivotButton="0" quotePrefix="0" xfId="3">
      <alignment horizontal="center" vertical="center"/>
    </xf>
    <xf numFmtId="10" fontId="32" fillId="14" borderId="1" applyAlignment="1" pivotButton="0" quotePrefix="0" xfId="2">
      <alignment horizontal="center" vertical="center"/>
    </xf>
    <xf numFmtId="10" fontId="8" fillId="14" borderId="1" applyAlignment="1" pivotButton="0" quotePrefix="0" xfId="2">
      <alignment horizontal="center" vertical="center"/>
    </xf>
    <xf numFmtId="49" fontId="7" fillId="14" borderId="1" applyAlignment="1" pivotButton="0" quotePrefix="0" xfId="8">
      <alignment horizontal="center" vertical="center" wrapText="1"/>
    </xf>
    <xf numFmtId="0" fontId="8" fillId="15" borderId="1" applyAlignment="1" pivotButton="0" quotePrefix="0" xfId="0">
      <alignment horizontal="center" vertical="center"/>
    </xf>
    <xf numFmtId="0" fontId="33" fillId="15" borderId="1" applyAlignment="1" pivotButton="0" quotePrefix="0" xfId="0">
      <alignment horizontal="center" vertical="center"/>
    </xf>
    <xf numFmtId="10" fontId="33" fillId="15" borderId="1" applyAlignment="1" pivotButton="0" quotePrefix="0" xfId="2">
      <alignment horizontal="center" vertical="center"/>
    </xf>
    <xf numFmtId="10" fontId="8" fillId="15" borderId="1" applyAlignment="1" pivotButton="0" quotePrefix="0" xfId="2">
      <alignment horizontal="center" vertical="center" wrapText="1"/>
    </xf>
    <xf numFmtId="0" fontId="8" fillId="15" borderId="1" applyAlignment="1" pivotButton="0" quotePrefix="0" xfId="0">
      <alignment horizontal="center" vertical="center" wrapText="1"/>
    </xf>
    <xf numFmtId="49" fontId="34" fillId="16" borderId="1" applyAlignment="1" pivotButton="0" quotePrefix="0" xfId="3">
      <alignment horizontal="center" vertical="center"/>
    </xf>
    <xf numFmtId="10" fontId="34" fillId="16" borderId="1" applyAlignment="1" pivotButton="0" quotePrefix="0" xfId="2">
      <alignment horizontal="center" vertical="center"/>
    </xf>
    <xf numFmtId="0" fontId="8" fillId="16" borderId="1" applyAlignment="1" pivotButton="0" quotePrefix="0" xfId="2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34" fillId="16" borderId="1" applyAlignment="1" pivotButton="0" quotePrefix="0" xfId="0">
      <alignment horizontal="center" vertical="center"/>
    </xf>
    <xf numFmtId="10" fontId="35" fillId="16" borderId="1" applyAlignment="1" pivotButton="0" quotePrefix="0" xfId="2">
      <alignment horizontal="center" vertical="center"/>
    </xf>
    <xf numFmtId="49" fontId="7" fillId="16" borderId="1" applyAlignment="1" pivotButton="0" quotePrefix="0" xfId="3">
      <alignment horizontal="center" vertical="center"/>
    </xf>
    <xf numFmtId="49" fontId="7" fillId="16" borderId="1" applyAlignment="1" pivotButton="0" quotePrefix="0" xfId="0">
      <alignment horizontal="center" vertical="center" wrapText="1"/>
    </xf>
    <xf numFmtId="49" fontId="34" fillId="16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 wrapText="1"/>
    </xf>
    <xf numFmtId="49" fontId="8" fillId="16" borderId="1" applyAlignment="1" pivotButton="0" quotePrefix="0" xfId="3">
      <alignment horizontal="center" vertical="center"/>
    </xf>
    <xf numFmtId="49" fontId="8" fillId="16" borderId="1" applyAlignment="1" pivotButton="0" quotePrefix="0" xfId="2">
      <alignment horizontal="center" vertical="center"/>
    </xf>
    <xf numFmtId="49" fontId="9" fillId="16" borderId="1" applyAlignment="1" pivotButton="0" quotePrefix="0" xfId="0">
      <alignment horizontal="center" vertical="center"/>
    </xf>
    <xf numFmtId="49" fontId="7" fillId="16" borderId="1" applyAlignment="1" pivotButton="0" quotePrefix="0" xfId="3">
      <alignment horizontal="center" vertical="center" wrapText="1"/>
    </xf>
    <xf numFmtId="49" fontId="9" fillId="16" borderId="1" applyAlignment="1" pivotButton="0" quotePrefix="0" xfId="3">
      <alignment horizontal="center" vertical="center"/>
    </xf>
    <xf numFmtId="10" fontId="8" fillId="16" borderId="1" applyAlignment="1" pivotButton="0" quotePrefix="0" xfId="2">
      <alignment horizontal="center" vertical="center"/>
    </xf>
    <xf numFmtId="0" fontId="7" fillId="16" borderId="1" applyAlignment="1" pivotButton="0" quotePrefix="0" xfId="0">
      <alignment horizontal="center" vertical="center" wrapText="1"/>
    </xf>
    <xf numFmtId="0" fontId="7" fillId="16" borderId="1" applyAlignment="1" pivotButton="0" quotePrefix="0" xfId="0">
      <alignment horizontal="center" vertical="center"/>
    </xf>
    <xf numFmtId="14" fontId="8" fillId="16" borderId="1" applyAlignment="1" pivotButton="0" quotePrefix="0" xfId="2">
      <alignment horizontal="center" vertical="center"/>
    </xf>
    <xf numFmtId="49" fontId="8" fillId="8" borderId="1" applyAlignment="1" pivotButton="0" quotePrefix="0" xfId="0">
      <alignment horizontal="center" vertical="center"/>
    </xf>
    <xf numFmtId="49" fontId="8" fillId="8" borderId="1" applyAlignment="1" pivotButton="0" quotePrefix="0" xfId="2">
      <alignment horizontal="center" vertical="center"/>
    </xf>
    <xf numFmtId="10" fontId="21" fillId="8" borderId="1" applyAlignment="1" pivotButton="0" quotePrefix="0" xfId="2">
      <alignment horizontal="center" vertical="center"/>
    </xf>
    <xf numFmtId="49" fontId="7" fillId="18" borderId="1" applyAlignment="1" pivotButton="0" quotePrefix="0" xfId="8">
      <alignment horizontal="center" vertical="center" wrapText="1"/>
    </xf>
    <xf numFmtId="49" fontId="7" fillId="17" borderId="1" applyAlignment="1" pivotButton="0" quotePrefix="0" xfId="8">
      <alignment horizontal="center" vertical="center" wrapText="1"/>
    </xf>
    <xf numFmtId="49" fontId="7" fillId="17" borderId="1" applyAlignment="1" pivotButton="0" quotePrefix="0" xfId="3">
      <alignment horizontal="center" vertical="center" wrapText="1"/>
    </xf>
    <xf numFmtId="49" fontId="7" fillId="18" borderId="1" applyAlignment="1" pivotButton="0" quotePrefix="0" xfId="3">
      <alignment horizontal="center" vertical="center" wrapText="1"/>
    </xf>
    <xf numFmtId="49" fontId="7" fillId="18" borderId="1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49" fontId="25" fillId="17" borderId="1" applyAlignment="1" pivotButton="0" quotePrefix="0" xfId="1">
      <alignment horizontal="center" vertical="center" wrapText="1"/>
    </xf>
    <xf numFmtId="49" fontId="25" fillId="18" borderId="1" applyAlignment="1" pivotButton="0" quotePrefix="0" xfId="1">
      <alignment horizontal="center" vertical="center" wrapText="1"/>
    </xf>
    <xf numFmtId="0" fontId="7" fillId="17" borderId="1" applyAlignment="1" pivotButton="0" quotePrefix="0" xfId="0">
      <alignment horizontal="center" vertical="center" wrapText="1"/>
    </xf>
    <xf numFmtId="49" fontId="7" fillId="18" borderId="1" applyAlignment="1" pivotButton="0" quotePrefix="0" xfId="6">
      <alignment horizontal="center" vertical="center" wrapText="1"/>
    </xf>
    <xf numFmtId="49" fontId="7" fillId="18" borderId="1" applyAlignment="1" pivotButton="0" quotePrefix="0" xfId="4">
      <alignment horizontal="center" vertical="center" wrapText="1"/>
    </xf>
    <xf numFmtId="49" fontId="23" fillId="18" borderId="1" applyAlignment="1" pivotButton="0" quotePrefix="0" xfId="3">
      <alignment horizontal="center" vertical="center" wrapText="1"/>
    </xf>
    <xf numFmtId="0" fontId="6" fillId="17" borderId="1" applyAlignment="1" pivotButton="0" quotePrefix="0" xfId="0">
      <alignment horizontal="center" vertical="center" wrapText="1"/>
    </xf>
    <xf numFmtId="10" fontId="7" fillId="18" borderId="1" applyAlignment="1" pivotButton="0" quotePrefix="0" xfId="2">
      <alignment horizontal="center" vertical="center" wrapText="1"/>
    </xf>
    <xf numFmtId="0" fontId="8" fillId="19" borderId="1" applyAlignment="1" pivotButton="0" quotePrefix="0" xfId="0">
      <alignment horizontal="center" vertical="center"/>
    </xf>
    <xf numFmtId="0" fontId="36" fillId="19" borderId="1" applyAlignment="1" pivotButton="0" quotePrefix="0" xfId="0">
      <alignment horizontal="center" vertical="center"/>
    </xf>
    <xf numFmtId="10" fontId="37" fillId="19" borderId="1" applyAlignment="1" pivotButton="0" quotePrefix="0" xfId="2">
      <alignment horizontal="center" vertical="center"/>
    </xf>
    <xf numFmtId="10" fontId="36" fillId="19" borderId="1" applyAlignment="1" pivotButton="0" quotePrefix="0" xfId="2">
      <alignment horizontal="center" vertical="center"/>
    </xf>
    <xf numFmtId="10" fontId="8" fillId="19" borderId="1" applyAlignment="1" pivotButton="0" quotePrefix="0" xfId="2">
      <alignment horizontal="center" vertical="center"/>
    </xf>
    <xf numFmtId="49" fontId="8" fillId="19" borderId="1" applyAlignment="1" pivotButton="0" quotePrefix="0" xfId="3">
      <alignment horizontal="center" vertical="center"/>
    </xf>
    <xf numFmtId="49" fontId="7" fillId="19" borderId="1" applyAlignment="1" pivotButton="0" quotePrefix="0" xfId="0">
      <alignment horizontal="center" vertical="center" wrapText="1"/>
    </xf>
    <xf numFmtId="0" fontId="8" fillId="19" borderId="1" applyAlignment="1" pivotButton="0" quotePrefix="0" xfId="2">
      <alignment horizontal="center" vertical="center"/>
    </xf>
    <xf numFmtId="49" fontId="7" fillId="19" borderId="1" applyAlignment="1" pivotButton="0" quotePrefix="0" xfId="3">
      <alignment horizontal="center" vertical="center" wrapText="1"/>
    </xf>
    <xf numFmtId="0" fontId="7" fillId="19" borderId="1" applyAlignment="1" pivotButton="0" quotePrefix="0" xfId="0">
      <alignment horizontal="center" vertical="center" wrapText="1"/>
    </xf>
    <xf numFmtId="49" fontId="8" fillId="19" borderId="1" applyAlignment="1" pivotButton="0" quotePrefix="0" xfId="0">
      <alignment horizontal="center" vertical="center"/>
    </xf>
    <xf numFmtId="49" fontId="36" fillId="19" borderId="1" applyAlignment="1" pivotButton="0" quotePrefix="0" xfId="0">
      <alignment horizontal="center" vertical="center"/>
    </xf>
    <xf numFmtId="49" fontId="8" fillId="19" borderId="1" applyAlignment="1" pivotButton="0" quotePrefix="0" xfId="2">
      <alignment horizontal="center" vertical="center"/>
    </xf>
    <xf numFmtId="49" fontId="36" fillId="19" borderId="1" applyAlignment="1" pivotButton="0" quotePrefix="0" xfId="3">
      <alignment horizontal="center" vertical="center"/>
    </xf>
    <xf numFmtId="10" fontId="8" fillId="19" borderId="1" applyAlignment="1" pivotButton="0" quotePrefix="0" xfId="2">
      <alignment horizontal="center" vertical="center" wrapText="1"/>
    </xf>
    <xf numFmtId="0" fontId="8" fillId="20" borderId="1" applyAlignment="1" pivotButton="0" quotePrefix="0" xfId="0">
      <alignment horizontal="center" vertical="center"/>
    </xf>
    <xf numFmtId="0" fontId="38" fillId="20" borderId="1" applyAlignment="1" pivotButton="0" quotePrefix="0" xfId="0">
      <alignment horizontal="center" vertical="center"/>
    </xf>
    <xf numFmtId="10" fontId="39" fillId="20" borderId="1" applyAlignment="1" pivotButton="0" quotePrefix="0" xfId="2">
      <alignment horizontal="center" vertical="center"/>
    </xf>
    <xf numFmtId="0" fontId="8" fillId="20" borderId="1" applyAlignment="1" pivotButton="0" quotePrefix="0" xfId="2">
      <alignment horizontal="center" vertical="center" wrapText="1"/>
    </xf>
    <xf numFmtId="49" fontId="7" fillId="20" borderId="1" applyAlignment="1" pivotButton="0" quotePrefix="0" xfId="3">
      <alignment horizontal="center" vertical="center" wrapText="1"/>
    </xf>
    <xf numFmtId="49" fontId="7" fillId="20" borderId="1" applyAlignment="1" pivotButton="0" quotePrefix="0" xfId="0">
      <alignment horizontal="center" vertical="center" wrapText="1"/>
    </xf>
    <xf numFmtId="0" fontId="21" fillId="20" borderId="1" applyAlignment="1" pivotButton="0" quotePrefix="0" xfId="0">
      <alignment horizontal="center" vertical="center" wrapText="1"/>
    </xf>
    <xf numFmtId="49" fontId="8" fillId="20" borderId="1" applyAlignment="1" pivotButton="0" quotePrefix="0" xfId="3">
      <alignment horizontal="center" vertical="center"/>
    </xf>
    <xf numFmtId="49" fontId="38" fillId="20" borderId="1" applyAlignment="1" pivotButton="0" quotePrefix="0" xfId="3">
      <alignment horizontal="center" vertical="center"/>
    </xf>
    <xf numFmtId="10" fontId="38" fillId="20" borderId="1" applyAlignment="1" pivotButton="0" quotePrefix="0" xfId="2">
      <alignment horizontal="center" vertical="center"/>
    </xf>
    <xf numFmtId="49" fontId="8" fillId="20" borderId="1" applyAlignment="1" pivotButton="0" quotePrefix="0" xfId="2">
      <alignment horizontal="center" vertical="center"/>
    </xf>
    <xf numFmtId="49" fontId="7" fillId="20" borderId="1" applyAlignment="1" pivotButton="0" quotePrefix="0" xfId="4">
      <alignment horizontal="center" vertical="center" wrapText="1"/>
    </xf>
    <xf numFmtId="49" fontId="9" fillId="20" borderId="1" applyAlignment="1" pivotButton="0" quotePrefix="0" xfId="4">
      <alignment horizontal="center" vertical="center" wrapText="1"/>
    </xf>
    <xf numFmtId="0" fontId="8" fillId="21" borderId="1" applyAlignment="1" pivotButton="0" quotePrefix="0" xfId="0">
      <alignment horizontal="center" vertical="center"/>
    </xf>
    <xf numFmtId="0" fontId="40" fillId="21" borderId="1" applyAlignment="1" pivotButton="0" quotePrefix="0" xfId="0">
      <alignment horizontal="center" vertical="center"/>
    </xf>
    <xf numFmtId="10" fontId="41" fillId="21" borderId="1" applyAlignment="1" pivotButton="0" quotePrefix="0" xfId="2">
      <alignment horizontal="center" vertical="center"/>
    </xf>
    <xf numFmtId="10" fontId="8" fillId="21" borderId="1" applyAlignment="1" pivotButton="0" quotePrefix="0" xfId="2">
      <alignment horizontal="center" vertical="center"/>
    </xf>
    <xf numFmtId="49" fontId="7" fillId="21" borderId="1" applyAlignment="1" pivotButton="0" quotePrefix="0" xfId="0">
      <alignment horizontal="center" vertical="center" wrapText="1"/>
    </xf>
    <xf numFmtId="0" fontId="8" fillId="21" borderId="1" applyAlignment="1" pivotButton="0" quotePrefix="0" xfId="0">
      <alignment horizontal="center" vertical="center" wrapText="1"/>
    </xf>
    <xf numFmtId="49" fontId="40" fillId="21" borderId="1" applyAlignment="1" pivotButton="0" quotePrefix="0" xfId="3">
      <alignment horizontal="center" vertical="center"/>
    </xf>
    <xf numFmtId="10" fontId="40" fillId="21" borderId="1" applyAlignment="1" pivotButton="0" quotePrefix="0" xfId="2">
      <alignment horizontal="center" vertical="center"/>
    </xf>
    <xf numFmtId="49" fontId="8" fillId="21" borderId="1" applyAlignment="1" pivotButton="0" quotePrefix="0" xfId="3">
      <alignment horizontal="center" vertical="center"/>
    </xf>
    <xf numFmtId="49" fontId="8" fillId="8" borderId="1" applyAlignment="1" pivotButton="0" quotePrefix="0" xfId="3">
      <alignment horizontal="center" vertical="center"/>
    </xf>
    <xf numFmtId="0" fontId="8" fillId="8" borderId="1" applyAlignment="1" pivotButton="0" quotePrefix="0" xfId="2">
      <alignment horizontal="center" vertical="center"/>
    </xf>
    <xf numFmtId="0" fontId="8" fillId="22" borderId="1" applyAlignment="1" pivotButton="0" quotePrefix="0" xfId="0">
      <alignment horizontal="center" vertical="center"/>
    </xf>
    <xf numFmtId="0" fontId="42" fillId="22" borderId="1" applyAlignment="1" pivotButton="0" quotePrefix="0" xfId="0">
      <alignment horizontal="center" vertical="center"/>
    </xf>
    <xf numFmtId="10" fontId="43" fillId="22" borderId="1" applyAlignment="1" pivotButton="0" quotePrefix="0" xfId="2">
      <alignment horizontal="center" vertical="center"/>
    </xf>
    <xf numFmtId="10" fontId="42" fillId="22" borderId="1" applyAlignment="1" pivotButton="0" quotePrefix="0" xfId="2">
      <alignment horizontal="center" vertical="center"/>
    </xf>
    <xf numFmtId="0" fontId="8" fillId="22" borderId="1" applyAlignment="1" pivotButton="0" quotePrefix="0" xfId="2">
      <alignment horizontal="center" vertical="center"/>
    </xf>
    <xf numFmtId="49" fontId="7" fillId="22" borderId="1" applyAlignment="1" pivotButton="0" quotePrefix="0" xfId="3">
      <alignment horizontal="center" vertical="center" wrapText="1"/>
    </xf>
    <xf numFmtId="0" fontId="8" fillId="22" borderId="1" applyAlignment="1" pivotButton="0" quotePrefix="0" xfId="0">
      <alignment horizontal="center" vertical="center" wrapText="1"/>
    </xf>
    <xf numFmtId="49" fontId="42" fillId="22" borderId="1" applyAlignment="1" pivotButton="0" quotePrefix="0" xfId="3">
      <alignment horizontal="center" vertical="center"/>
    </xf>
    <xf numFmtId="10" fontId="8" fillId="22" borderId="1" applyAlignment="1" pivotButton="0" quotePrefix="0" xfId="2">
      <alignment horizontal="center" vertical="center"/>
    </xf>
    <xf numFmtId="49" fontId="44" fillId="23" borderId="1" applyAlignment="1" pivotButton="0" quotePrefix="0" xfId="3">
      <alignment horizontal="center" vertical="center"/>
    </xf>
    <xf numFmtId="10" fontId="44" fillId="23" borderId="1" applyAlignment="1" pivotButton="0" quotePrefix="0" xfId="2">
      <alignment horizontal="center" vertical="center"/>
    </xf>
    <xf numFmtId="0" fontId="8" fillId="23" borderId="1" applyAlignment="1" pivotButton="0" quotePrefix="0" xfId="2">
      <alignment horizontal="center" vertical="center"/>
    </xf>
    <xf numFmtId="0" fontId="8" fillId="23" borderId="1" applyAlignment="1" pivotButton="0" quotePrefix="0" xfId="0">
      <alignment horizontal="center" vertical="center" wrapText="1"/>
    </xf>
    <xf numFmtId="0" fontId="8" fillId="23" borderId="1" applyAlignment="1" pivotButton="0" quotePrefix="0" xfId="0">
      <alignment horizontal="center" vertical="center"/>
    </xf>
    <xf numFmtId="0" fontId="44" fillId="23" borderId="1" applyAlignment="1" pivotButton="0" quotePrefix="0" xfId="0">
      <alignment horizontal="center" vertical="center"/>
    </xf>
    <xf numFmtId="14" fontId="8" fillId="23" borderId="1" applyAlignment="1" pivotButton="0" quotePrefix="0" xfId="2">
      <alignment horizontal="center" vertical="center"/>
    </xf>
    <xf numFmtId="49" fontId="7" fillId="23" borderId="1" applyAlignment="1" pivotButton="0" quotePrefix="0" xfId="3">
      <alignment horizontal="center" vertical="center" wrapText="1"/>
    </xf>
    <xf numFmtId="10" fontId="8" fillId="23" borderId="1" applyAlignment="1" pivotButton="0" quotePrefix="0" xfId="2">
      <alignment horizontal="center" vertical="center"/>
    </xf>
    <xf numFmtId="49" fontId="8" fillId="23" borderId="1" applyAlignment="1" pivotButton="0" quotePrefix="0" xfId="3">
      <alignment horizontal="center" vertical="center"/>
    </xf>
    <xf numFmtId="49" fontId="7" fillId="23" borderId="1" applyAlignment="1" pivotButton="0" quotePrefix="0" xfId="0">
      <alignment horizontal="center" vertical="center" wrapText="1"/>
    </xf>
    <xf numFmtId="10" fontId="45" fillId="23" borderId="1" applyAlignment="1" pivotButton="0" quotePrefix="0" xfId="2">
      <alignment horizontal="center" vertical="center"/>
    </xf>
    <xf numFmtId="49" fontId="8" fillId="23" borderId="1" applyAlignment="1" pivotButton="0" quotePrefix="1" xfId="3">
      <alignment horizontal="center" vertical="center"/>
    </xf>
    <xf numFmtId="49" fontId="7" fillId="23" borderId="1" applyAlignment="1" pivotButton="0" quotePrefix="0" xfId="3">
      <alignment horizontal="center" vertical="center"/>
    </xf>
    <xf numFmtId="49" fontId="46" fillId="24" borderId="1" applyAlignment="1" pivotButton="0" quotePrefix="0" xfId="3">
      <alignment horizontal="center" vertical="center"/>
    </xf>
    <xf numFmtId="10" fontId="46" fillId="24" borderId="1" applyAlignment="1" pivotButton="0" quotePrefix="0" xfId="2">
      <alignment horizontal="center" vertical="center"/>
    </xf>
    <xf numFmtId="0" fontId="8" fillId="24" borderId="1" applyAlignment="1" pivotButton="0" quotePrefix="0" xfId="2">
      <alignment horizontal="center" vertical="center"/>
    </xf>
    <xf numFmtId="49" fontId="7" fillId="24" borderId="1" applyAlignment="1" pivotButton="0" quotePrefix="0" xfId="3">
      <alignment horizontal="center" vertical="center"/>
    </xf>
    <xf numFmtId="0" fontId="8" fillId="24" borderId="1" applyAlignment="1" pivotButton="0" quotePrefix="0" xfId="0">
      <alignment horizontal="center" vertical="center"/>
    </xf>
    <xf numFmtId="0" fontId="46" fillId="24" borderId="1" applyAlignment="1" pivotButton="0" quotePrefix="0" xfId="0">
      <alignment horizontal="center" vertical="center"/>
    </xf>
    <xf numFmtId="10" fontId="47" fillId="24" borderId="1" applyAlignment="1" pivotButton="0" quotePrefix="0" xfId="2">
      <alignment horizontal="center" vertical="center"/>
    </xf>
    <xf numFmtId="10" fontId="8" fillId="24" borderId="1" applyAlignment="1" pivotButton="0" quotePrefix="0" xfId="2">
      <alignment horizontal="center" vertical="center"/>
    </xf>
    <xf numFmtId="49" fontId="8" fillId="24" borderId="1" applyAlignment="1" pivotButton="0" quotePrefix="0" xfId="3">
      <alignment horizontal="center" vertical="center"/>
    </xf>
    <xf numFmtId="10" fontId="36" fillId="24" borderId="1" applyAlignment="1" pivotButton="0" quotePrefix="0" xfId="2">
      <alignment horizontal="center" vertical="center"/>
    </xf>
    <xf numFmtId="49" fontId="7" fillId="24" borderId="1" applyAlignment="1" pivotButton="0" quotePrefix="0" xfId="0">
      <alignment horizontal="center" vertical="center" wrapText="1"/>
    </xf>
    <xf numFmtId="0" fontId="8" fillId="24" borderId="1" applyAlignment="1" pivotButton="0" quotePrefix="0" xfId="0">
      <alignment horizontal="center" vertical="center" wrapText="1"/>
    </xf>
    <xf numFmtId="49" fontId="7" fillId="24" borderId="1" applyAlignment="1" pivotButton="0" quotePrefix="0" xfId="3">
      <alignment horizontal="center" vertical="center" wrapText="1"/>
    </xf>
    <xf numFmtId="49" fontId="8" fillId="24" borderId="1" applyAlignment="1" pivotButton="0" quotePrefix="0" xfId="2">
      <alignment horizontal="center" vertical="center"/>
    </xf>
    <xf numFmtId="49" fontId="8" fillId="24" borderId="1" applyAlignment="1" pivotButton="0" quotePrefix="0" xfId="0">
      <alignment horizontal="center" vertical="center" wrapText="1"/>
    </xf>
    <xf numFmtId="0" fontId="8" fillId="25" borderId="1" applyAlignment="1" pivotButton="0" quotePrefix="0" xfId="0">
      <alignment horizontal="center" vertical="center"/>
    </xf>
    <xf numFmtId="0" fontId="48" fillId="25" borderId="1" applyAlignment="1" pivotButton="0" quotePrefix="0" xfId="0">
      <alignment horizontal="center" vertical="center"/>
    </xf>
    <xf numFmtId="10" fontId="49" fillId="25" borderId="1" applyAlignment="1" pivotButton="0" quotePrefix="0" xfId="2">
      <alignment horizontal="center" vertical="center"/>
    </xf>
    <xf numFmtId="14" fontId="8" fillId="25" borderId="1" applyAlignment="1" pivotButton="0" quotePrefix="0" xfId="2">
      <alignment horizontal="center" vertical="center"/>
    </xf>
    <xf numFmtId="49" fontId="7" fillId="25" borderId="1" applyAlignment="1" pivotButton="0" quotePrefix="0" xfId="3">
      <alignment horizontal="center" vertical="center" wrapText="1"/>
    </xf>
    <xf numFmtId="49" fontId="7" fillId="25" borderId="1" applyAlignment="1" pivotButton="0" quotePrefix="0" xfId="0">
      <alignment horizontal="center" vertical="center" wrapText="1"/>
    </xf>
    <xf numFmtId="0" fontId="8" fillId="25" borderId="1" applyAlignment="1" pivotButton="0" quotePrefix="0" xfId="0">
      <alignment horizontal="center" vertical="center" wrapText="1"/>
    </xf>
    <xf numFmtId="49" fontId="8" fillId="25" borderId="1" applyAlignment="1" pivotButton="0" quotePrefix="0" xfId="3">
      <alignment horizontal="center" vertical="center"/>
    </xf>
    <xf numFmtId="49" fontId="48" fillId="25" borderId="1" applyAlignment="1" pivotButton="0" quotePrefix="0" xfId="3">
      <alignment horizontal="center" vertical="center"/>
    </xf>
    <xf numFmtId="49" fontId="8" fillId="25" borderId="1" applyAlignment="1" pivotButton="0" quotePrefix="0" xfId="2">
      <alignment horizontal="center" vertical="center"/>
    </xf>
    <xf numFmtId="49" fontId="9" fillId="25" borderId="1" applyAlignment="1" pivotButton="0" quotePrefix="0" xfId="3">
      <alignment horizontal="center" vertical="center"/>
    </xf>
    <xf numFmtId="10" fontId="40" fillId="25" borderId="1" applyAlignment="1" pivotButton="0" quotePrefix="0" xfId="2">
      <alignment horizontal="center" vertical="center"/>
    </xf>
    <xf numFmtId="10" fontId="8" fillId="25" borderId="1" applyAlignment="1" pivotButton="0" quotePrefix="0" xfId="2">
      <alignment horizontal="center" vertical="center"/>
    </xf>
    <xf numFmtId="10" fontId="48" fillId="25" borderId="1" applyAlignment="1" pivotButton="0" quotePrefix="0" xfId="2">
      <alignment horizontal="center" vertical="center"/>
    </xf>
    <xf numFmtId="49" fontId="7" fillId="25" borderId="1" applyAlignment="1" pivotButton="0" quotePrefix="0" xfId="3">
      <alignment horizontal="center" vertical="center"/>
    </xf>
    <xf numFmtId="14" fontId="8" fillId="25" borderId="1" applyAlignment="1" pivotButton="0" quotePrefix="0" xfId="2">
      <alignment horizontal="center" vertical="center" wrapText="1"/>
    </xf>
    <xf numFmtId="10" fontId="22" fillId="25" borderId="1" applyAlignment="1" pivotButton="0" quotePrefix="0" xfId="2">
      <alignment horizontal="center" vertical="center"/>
    </xf>
    <xf numFmtId="49" fontId="23" fillId="25" borderId="1" applyAlignment="1" pivotButton="0" quotePrefix="0" xfId="3">
      <alignment horizontal="center" vertical="center" wrapText="1"/>
    </xf>
    <xf numFmtId="0" fontId="22" fillId="25" borderId="1" applyAlignment="1" pivotButton="0" quotePrefix="0" xfId="0">
      <alignment horizontal="center" vertical="center" wrapText="1"/>
    </xf>
    <xf numFmtId="49" fontId="8" fillId="25" borderId="1" applyAlignment="1" pivotButton="0" quotePrefix="0" xfId="0">
      <alignment horizontal="center" vertical="center"/>
    </xf>
    <xf numFmtId="49" fontId="48" fillId="25" borderId="1" applyAlignment="1" pivotButton="0" quotePrefix="0" xfId="0">
      <alignment horizontal="center" vertical="center"/>
    </xf>
    <xf numFmtId="10" fontId="35" fillId="25" borderId="1" applyAlignment="1" pivotButton="0" quotePrefix="0" xfId="2">
      <alignment horizontal="center" vertical="center"/>
    </xf>
    <xf numFmtId="10" fontId="34" fillId="25" borderId="1" applyAlignment="1" pivotButton="0" quotePrefix="0" xfId="2">
      <alignment horizontal="center" vertical="center"/>
    </xf>
    <xf numFmtId="0" fontId="7" fillId="25" borderId="1" applyAlignment="1" pivotButton="0" quotePrefix="0" xfId="0">
      <alignment horizontal="center" vertical="center" wrapText="1"/>
    </xf>
    <xf numFmtId="49" fontId="4" fillId="25" borderId="1" applyAlignment="1" pivotButton="0" quotePrefix="0" xfId="2">
      <alignment horizontal="center" vertical="center"/>
    </xf>
    <xf numFmtId="49" fontId="8" fillId="25" borderId="1" applyAlignment="1" pivotButton="0" quotePrefix="0" xfId="0">
      <alignment horizontal="center" vertical="center" wrapText="1"/>
    </xf>
    <xf numFmtId="49" fontId="9" fillId="25" borderId="1" applyAlignment="1" pivotButton="0" quotePrefix="0" xfId="0">
      <alignment horizontal="center" vertical="center"/>
    </xf>
    <xf numFmtId="0" fontId="8" fillId="25" borderId="1" applyAlignment="1" pivotButton="0" quotePrefix="0" xfId="2">
      <alignment horizontal="center" vertical="center"/>
    </xf>
    <xf numFmtId="49" fontId="7" fillId="25" borderId="1" applyAlignment="1" pivotButton="0" quotePrefix="0" xfId="8">
      <alignment horizontal="center" vertical="center" wrapText="1"/>
    </xf>
    <xf numFmtId="49" fontId="8" fillId="26" borderId="1" applyAlignment="1" pivotButton="0" quotePrefix="0" xfId="0">
      <alignment horizontal="center" vertical="center"/>
    </xf>
    <xf numFmtId="49" fontId="50" fillId="26" borderId="1" applyAlignment="1" pivotButton="0" quotePrefix="0" xfId="0">
      <alignment horizontal="center" vertical="center"/>
    </xf>
    <xf numFmtId="10" fontId="50" fillId="26" borderId="1" applyAlignment="1" pivotButton="0" quotePrefix="0" xfId="2">
      <alignment horizontal="center" vertical="center"/>
    </xf>
    <xf numFmtId="49" fontId="8" fillId="26" borderId="1" applyAlignment="1" pivotButton="0" quotePrefix="0" xfId="2">
      <alignment horizontal="center" vertical="center"/>
    </xf>
    <xf numFmtId="49" fontId="7" fillId="26" borderId="1" applyAlignment="1" pivotButton="0" quotePrefix="0" xfId="4">
      <alignment horizontal="center" vertical="center" wrapText="1"/>
    </xf>
    <xf numFmtId="49" fontId="8" fillId="26" borderId="1" applyAlignment="1" pivotButton="0" quotePrefix="0" xfId="0">
      <alignment horizontal="center" vertical="center" wrapText="1"/>
    </xf>
    <xf numFmtId="49" fontId="7" fillId="26" borderId="1" applyAlignment="1" pivotButton="0" quotePrefix="0" xfId="3">
      <alignment horizontal="center" vertical="center" wrapText="1"/>
    </xf>
    <xf numFmtId="49" fontId="9" fillId="26" borderId="1" applyAlignment="1" pivotButton="0" quotePrefix="0" xfId="3">
      <alignment horizontal="center" vertical="center" wrapText="1"/>
    </xf>
    <xf numFmtId="0" fontId="8" fillId="26" borderId="1" applyAlignment="1" pivotButton="0" quotePrefix="0" xfId="0">
      <alignment horizontal="center" vertical="center"/>
    </xf>
    <xf numFmtId="0" fontId="50" fillId="26" borderId="1" applyAlignment="1" pivotButton="0" quotePrefix="0" xfId="0">
      <alignment horizontal="center" vertical="center"/>
    </xf>
    <xf numFmtId="0" fontId="8" fillId="26" borderId="1" applyAlignment="1" pivotButton="0" quotePrefix="0" xfId="2">
      <alignment horizontal="center" vertical="center"/>
    </xf>
    <xf numFmtId="49" fontId="50" fillId="26" borderId="1" applyAlignment="1" pivotButton="0" quotePrefix="0" xfId="3">
      <alignment horizontal="center" vertical="center"/>
    </xf>
    <xf numFmtId="10" fontId="8" fillId="26" borderId="1" applyAlignment="1" pivotButton="0" quotePrefix="0" xfId="2">
      <alignment horizontal="center" vertical="center"/>
    </xf>
    <xf numFmtId="0" fontId="8" fillId="26" borderId="1" applyAlignment="1" pivotButton="0" quotePrefix="0" xfId="0">
      <alignment horizontal="center" vertical="center" wrapText="1"/>
    </xf>
    <xf numFmtId="49" fontId="8" fillId="26" borderId="1" applyAlignment="1" pivotButton="0" quotePrefix="0" xfId="3">
      <alignment horizontal="center" vertical="center"/>
    </xf>
    <xf numFmtId="49" fontId="7" fillId="26" borderId="1" applyAlignment="1" pivotButton="0" quotePrefix="0" xfId="0">
      <alignment horizontal="center" vertical="center" wrapText="1"/>
    </xf>
    <xf numFmtId="14" fontId="8" fillId="26" borderId="1" applyAlignment="1" pivotButton="0" quotePrefix="0" xfId="2">
      <alignment horizontal="center" vertical="center"/>
    </xf>
    <xf numFmtId="0" fontId="8" fillId="27" borderId="1" applyAlignment="1" pivotButton="0" quotePrefix="0" xfId="0">
      <alignment horizontal="center" vertical="center"/>
    </xf>
    <xf numFmtId="49" fontId="51" fillId="27" borderId="1" applyAlignment="1" pivotButton="0" quotePrefix="0" xfId="3">
      <alignment horizontal="center" vertical="center"/>
    </xf>
    <xf numFmtId="10" fontId="51" fillId="27" borderId="1" applyAlignment="1" pivotButton="0" quotePrefix="0" xfId="2">
      <alignment horizontal="center" vertical="center"/>
    </xf>
    <xf numFmtId="49" fontId="51" fillId="27" borderId="1" applyAlignment="1" pivotButton="0" quotePrefix="0" xfId="2">
      <alignment horizontal="center" vertical="center" wrapText="1"/>
    </xf>
    <xf numFmtId="49" fontId="7" fillId="27" borderId="1" applyAlignment="1" pivotButton="0" quotePrefix="0" xfId="0">
      <alignment horizontal="center" vertical="center" wrapText="1"/>
    </xf>
    <xf numFmtId="49" fontId="9" fillId="27" borderId="1" applyAlignment="1" pivotButton="0" quotePrefix="0" xfId="0">
      <alignment horizontal="center" vertical="center"/>
    </xf>
    <xf numFmtId="0" fontId="51" fillId="27" borderId="1" applyAlignment="1" pivotButton="0" quotePrefix="0" xfId="0">
      <alignment horizontal="center" vertical="center"/>
    </xf>
    <xf numFmtId="10" fontId="52" fillId="27" borderId="1" applyAlignment="1" pivotButton="0" quotePrefix="0" xfId="2">
      <alignment horizontal="center" vertical="center"/>
    </xf>
    <xf numFmtId="14" fontId="8" fillId="27" borderId="1" applyAlignment="1" pivotButton="0" quotePrefix="0" xfId="2">
      <alignment horizontal="center" vertical="center"/>
    </xf>
    <xf numFmtId="0" fontId="8" fillId="27" borderId="1" applyAlignment="1" pivotButton="0" quotePrefix="0" xfId="0">
      <alignment horizontal="center" vertical="center" wrapText="1"/>
    </xf>
    <xf numFmtId="10" fontId="8" fillId="27" borderId="1" applyAlignment="1" pivotButton="0" quotePrefix="0" xfId="2">
      <alignment horizontal="center" vertical="center"/>
    </xf>
    <xf numFmtId="49" fontId="7" fillId="27" borderId="1" applyAlignment="1" pivotButton="0" quotePrefix="0" xfId="3">
      <alignment horizontal="center" vertical="center" wrapText="1"/>
    </xf>
    <xf numFmtId="10" fontId="36" fillId="27" borderId="1" applyAlignment="1" pivotButton="0" quotePrefix="0" xfId="2">
      <alignment horizontal="center" vertical="center"/>
    </xf>
    <xf numFmtId="0" fontId="8" fillId="27" borderId="1" applyAlignment="1" pivotButton="0" quotePrefix="0" xfId="2">
      <alignment horizontal="center" vertical="center"/>
    </xf>
    <xf numFmtId="49" fontId="8" fillId="27" borderId="1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/>
    </xf>
    <xf numFmtId="164" fontId="34" fillId="16" borderId="1" applyAlignment="1" pivotButton="0" quotePrefix="0" xfId="3">
      <alignment horizontal="center" vertical="center"/>
    </xf>
    <xf numFmtId="164" fontId="40" fillId="21" borderId="1" applyAlignment="1" pivotButton="0" quotePrefix="0" xfId="3">
      <alignment horizontal="center" vertical="center"/>
    </xf>
    <xf numFmtId="164" fontId="8" fillId="10" borderId="1" applyAlignment="1" pivotButton="0" quotePrefix="0" xfId="0">
      <alignment horizontal="center" vertical="center"/>
    </xf>
    <xf numFmtId="164" fontId="31" fillId="14" borderId="1" applyAlignment="1" pivotButton="0" quotePrefix="0" xfId="0">
      <alignment horizontal="center" vertical="center"/>
    </xf>
    <xf numFmtId="164" fontId="48" fillId="25" borderId="1" applyAlignment="1" pivotButton="0" quotePrefix="0" xfId="0">
      <alignment horizontal="center" vertical="center"/>
    </xf>
    <xf numFmtId="164" fontId="8" fillId="7" borderId="1" applyAlignment="1" pivotButton="0" quotePrefix="0" xfId="3">
      <alignment horizontal="center" vertical="center"/>
    </xf>
    <xf numFmtId="164" fontId="8" fillId="0" borderId="1" applyAlignment="1" pivotButton="0" quotePrefix="0" xfId="3">
      <alignment horizontal="center" vertical="center"/>
    </xf>
    <xf numFmtId="164" fontId="8" fillId="10" borderId="1" applyAlignment="1" pivotButton="0" quotePrefix="0" xfId="0">
      <alignment horizontal="center" vertical="center" wrapText="1"/>
    </xf>
    <xf numFmtId="164" fontId="31" fillId="14" borderId="1" applyAlignment="1" pivotButton="0" quotePrefix="0" xfId="0">
      <alignment horizontal="center" vertical="center" wrapText="1"/>
    </xf>
    <xf numFmtId="165" fontId="0" fillId="3" borderId="0" applyAlignment="1" pivotButton="0" quotePrefix="0" xfId="0">
      <alignment horizontal="center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7" fillId="17" borderId="1" applyAlignment="1" pivotButton="0" quotePrefix="0" xfId="3">
      <alignment horizontal="center" vertical="center" wrapText="1"/>
    </xf>
    <xf numFmtId="164" fontId="7" fillId="21" borderId="1" applyAlignment="1" pivotButton="0" quotePrefix="0" xfId="3">
      <alignment horizontal="center" vertical="center" wrapText="1"/>
    </xf>
    <xf numFmtId="164" fontId="7" fillId="18" borderId="1" applyAlignment="1" pivotButton="0" quotePrefix="0" xfId="3">
      <alignment horizontal="center" vertical="center" wrapText="1"/>
    </xf>
    <xf numFmtId="164" fontId="7" fillId="0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 wrapText="1"/>
    </xf>
    <xf numFmtId="164" fontId="8" fillId="10" borderId="1" applyAlignment="1" pivotButton="0" quotePrefix="0" xfId="8">
      <alignment horizontal="center" vertical="center"/>
    </xf>
    <xf numFmtId="164" fontId="8" fillId="14" borderId="1" applyAlignment="1" pivotButton="0" quotePrefix="0" xfId="8">
      <alignment horizontal="center" vertical="center" wrapText="1"/>
    </xf>
    <xf numFmtId="164" fontId="8" fillId="25" borderId="1" applyAlignment="1" pivotButton="0" quotePrefix="0" xfId="8">
      <alignment horizontal="center" vertical="center"/>
    </xf>
    <xf numFmtId="166" fontId="44" fillId="23" borderId="1" applyAlignment="1" pivotButton="0" quotePrefix="0" xfId="0">
      <alignment horizontal="right" vertical="center"/>
    </xf>
    <xf numFmtId="164" fontId="46" fillId="24" borderId="1" applyAlignment="1" pivotButton="0" quotePrefix="0" xfId="3">
      <alignment horizontal="center" vertical="center"/>
    </xf>
    <xf numFmtId="164" fontId="36" fillId="27" borderId="1" applyAlignment="1" pivotButton="0" quotePrefix="0" xfId="3">
      <alignment horizontal="center" vertical="center"/>
    </xf>
    <xf numFmtId="164" fontId="8" fillId="0" borderId="1" applyAlignment="1" pivotButton="0" quotePrefix="0" xfId="3">
      <alignment horizontal="center" vertical="center" wrapText="1"/>
    </xf>
    <xf numFmtId="164" fontId="22" fillId="10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24" borderId="1" applyAlignment="1" pivotButton="0" quotePrefix="0" xfId="3">
      <alignment horizontal="center" vertical="center" wrapText="1"/>
    </xf>
    <xf numFmtId="164" fontId="7" fillId="27" borderId="1" applyAlignment="1" pivotButton="0" quotePrefix="0" xfId="3">
      <alignment horizontal="center" vertical="center"/>
    </xf>
    <xf numFmtId="164" fontId="8" fillId="23" borderId="1" applyAlignment="1" pivotButton="0" quotePrefix="0" xfId="3">
      <alignment horizontal="center" vertical="center" wrapText="1"/>
    </xf>
    <xf numFmtId="164" fontId="8" fillId="10" borderId="1" applyAlignment="1" pivotButton="0" quotePrefix="0" xfId="3">
      <alignment horizontal="center" vertical="center"/>
    </xf>
    <xf numFmtId="164" fontId="48" fillId="25" borderId="1" applyAlignment="1" pivotButton="0" quotePrefix="0" xfId="3">
      <alignment horizontal="center" vertical="center"/>
    </xf>
    <xf numFmtId="164" fontId="50" fillId="26" borderId="1" applyAlignment="1" pivotButton="0" quotePrefix="0" xfId="3">
      <alignment horizontal="center" vertical="center"/>
    </xf>
    <xf numFmtId="165" fontId="0" fillId="0" borderId="0" applyAlignment="1" pivotButton="0" quotePrefix="0" xfId="0">
      <alignment horizontal="center"/>
    </xf>
    <xf numFmtId="164" fontId="7" fillId="26" borderId="1" applyAlignment="1" pivotButton="0" quotePrefix="0" xfId="3">
      <alignment horizontal="center" vertical="center" wrapText="1"/>
    </xf>
    <xf numFmtId="164" fontId="8" fillId="26" borderId="1" applyAlignment="1" pivotButton="0" quotePrefix="0" xfId="3">
      <alignment horizontal="center" vertical="center" wrapText="1"/>
    </xf>
    <xf numFmtId="164" fontId="38" fillId="20" borderId="1" applyAlignment="1" pivotButton="0" quotePrefix="0" xfId="3">
      <alignment horizontal="center" vertical="center"/>
    </xf>
    <xf numFmtId="164" fontId="44" fillId="23" borderId="1" applyAlignment="1" pivotButton="0" quotePrefix="0" xfId="3">
      <alignment horizontal="center" vertical="center"/>
    </xf>
    <xf numFmtId="164" fontId="8" fillId="24" borderId="1" applyAlignment="1" pivotButton="0" quotePrefix="0" xfId="3">
      <alignment horizontal="center" vertical="center"/>
    </xf>
    <xf numFmtId="164" fontId="36" fillId="19" borderId="1" applyAlignment="1" pivotButton="0" quotePrefix="0" xfId="3">
      <alignment horizontal="center" vertical="center"/>
    </xf>
    <xf numFmtId="164" fontId="42" fillId="22" borderId="1" applyAlignment="1" pivotButton="0" quotePrefix="0" xfId="3">
      <alignment horizontal="center" vertical="center"/>
    </xf>
    <xf numFmtId="0" fontId="8" fillId="28" borderId="1" applyAlignment="1" pivotButton="0" quotePrefix="0" xfId="0">
      <alignment horizontal="center" vertical="center"/>
    </xf>
    <xf numFmtId="0" fontId="53" fillId="28" borderId="1" applyAlignment="1" pivotButton="0" quotePrefix="0" xfId="0">
      <alignment horizontal="center" vertical="center"/>
    </xf>
    <xf numFmtId="164" fontId="53" fillId="28" borderId="1" applyAlignment="1" pivotButton="0" quotePrefix="0" xfId="3">
      <alignment horizontal="center" vertical="center"/>
    </xf>
    <xf numFmtId="10" fontId="54" fillId="28" borderId="1" applyAlignment="1" pivotButton="0" quotePrefix="0" xfId="2">
      <alignment horizontal="center" vertical="center"/>
    </xf>
    <xf numFmtId="0" fontId="53" fillId="28" borderId="1" applyAlignment="1" pivotButton="0" quotePrefix="0" xfId="2">
      <alignment horizontal="center" vertical="center"/>
    </xf>
    <xf numFmtId="49" fontId="8" fillId="28" borderId="1" applyAlignment="1" pivotButton="0" quotePrefix="0" xfId="3">
      <alignment horizontal="center" vertical="center"/>
    </xf>
    <xf numFmtId="164" fontId="8" fillId="8" borderId="1" applyAlignment="1" pivotButton="0" quotePrefix="0" xfId="3">
      <alignment horizontal="center" vertical="center"/>
    </xf>
    <xf numFmtId="164" fontId="26" fillId="11" borderId="1" applyAlignment="1" pivotButton="0" quotePrefix="0" xfId="3">
      <alignment horizontal="center" vertical="center"/>
    </xf>
    <xf numFmtId="164" fontId="51" fillId="27" borderId="1" applyAlignment="1" pivotButton="0" quotePrefix="0" xfId="0">
      <alignment horizontal="center" vertical="center"/>
    </xf>
    <xf numFmtId="164" fontId="51" fillId="27" borderId="1" applyAlignment="1" pivotButton="0" quotePrefix="0" xfId="0">
      <alignment horizontal="center" vertical="center" wrapText="1"/>
    </xf>
    <xf numFmtId="164" fontId="7" fillId="27" borderId="1" applyAlignment="1" pivotButton="0" quotePrefix="0" xfId="3">
      <alignment horizontal="center" vertical="center" wrapText="1"/>
    </xf>
    <xf numFmtId="164" fontId="7" fillId="11" borderId="1" applyAlignment="1" pivotButton="0" quotePrefix="0" xfId="3">
      <alignment horizontal="center" vertical="center" wrapText="1"/>
    </xf>
    <xf numFmtId="164" fontId="8" fillId="27" borderId="1" applyAlignment="1" pivotButton="0" quotePrefix="0" xfId="3">
      <alignment horizontal="center" vertical="center" wrapText="1"/>
    </xf>
    <xf numFmtId="164" fontId="8" fillId="0" borderId="1" applyAlignment="1" pivotButton="0" quotePrefix="1" xfId="3">
      <alignment horizontal="center" vertical="center"/>
    </xf>
    <xf numFmtId="164" fontId="8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 wrapText="1"/>
    </xf>
    <xf numFmtId="164" fontId="28" fillId="12" borderId="1" applyAlignment="1" pivotButton="0" quotePrefix="0" xfId="3">
      <alignment horizontal="center" vertical="center"/>
    </xf>
    <xf numFmtId="164" fontId="30" fillId="13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 wrapText="1"/>
    </xf>
    <xf numFmtId="164" fontId="8" fillId="16" borderId="1" applyAlignment="1" pivotButton="0" quotePrefix="0" xfId="3">
      <alignment horizontal="center" vertical="center"/>
    </xf>
    <xf numFmtId="164" fontId="8" fillId="10" borderId="1" applyAlignment="1" pivotButton="0" quotePrefix="1" xfId="3">
      <alignment horizontal="center" vertical="center"/>
    </xf>
    <xf numFmtId="164" fontId="8" fillId="7" borderId="1" applyAlignment="1" pivotButton="0" quotePrefix="1" xfId="3">
      <alignment horizontal="center" vertical="center"/>
    </xf>
    <xf numFmtId="164" fontId="8" fillId="11" borderId="1" applyAlignment="1" pivotButton="0" quotePrefix="0" xfId="3">
      <alignment horizontal="center" vertical="center"/>
    </xf>
    <xf numFmtId="164" fontId="34" fillId="25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10" borderId="1" applyAlignment="1" pivotButton="0" quotePrefix="0" xfId="3">
      <alignment horizontal="center" vertical="center" wrapText="1"/>
    </xf>
    <xf numFmtId="164" fontId="8" fillId="11" borderId="1" applyAlignment="1" pivotButton="0" quotePrefix="0" xfId="3">
      <alignment horizontal="center" vertical="center" wrapText="1"/>
    </xf>
    <xf numFmtId="164" fontId="48" fillId="25" borderId="1" applyAlignment="1" pivotButton="0" quotePrefix="1" xfId="3">
      <alignment horizontal="center" vertical="center"/>
    </xf>
    <xf numFmtId="164" fontId="8" fillId="10" borderId="1" applyAlignment="1" pivotButton="0" quotePrefix="0" xfId="3">
      <alignment horizontal="center" vertical="center" wrapText="1"/>
    </xf>
    <xf numFmtId="164" fontId="22" fillId="16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/>
    </xf>
    <xf numFmtId="164" fontId="51" fillId="27" borderId="1" applyAlignment="1" pivotButton="0" quotePrefix="0" xfId="3">
      <alignment horizontal="center" vertical="center"/>
    </xf>
    <xf numFmtId="164" fontId="51" fillId="27" borderId="1" applyAlignment="1" pivotButton="0" quotePrefix="1" xfId="3">
      <alignment horizontal="center" vertical="center"/>
    </xf>
    <xf numFmtId="164" fontId="8" fillId="0" borderId="1" applyAlignment="1" pivotButton="0" quotePrefix="0" xfId="0">
      <alignment horizontal="center" vertical="center"/>
    </xf>
    <xf numFmtId="165" fontId="7" fillId="5" borderId="1" applyAlignment="1" pivotButton="0" quotePrefix="0" xfId="0">
      <alignment horizontal="center" vertical="center"/>
    </xf>
    <xf numFmtId="165" fontId="7" fillId="5" borderId="1" applyAlignment="1" pivotButton="0" quotePrefix="0" xfId="0">
      <alignment horizontal="center" vertical="center" wrapText="1"/>
    </xf>
    <xf numFmtId="164" fontId="22" fillId="7" borderId="1" applyAlignment="1" pivotButton="0" quotePrefix="0" xfId="3">
      <alignment horizontal="center" vertical="center"/>
    </xf>
    <xf numFmtId="164" fontId="22" fillId="0" borderId="1" applyAlignment="1" pivotButton="0" quotePrefix="0" xfId="3">
      <alignment horizontal="center" vertical="center"/>
    </xf>
    <xf numFmtId="164" fontId="8" fillId="7" borderId="1" applyAlignment="1" pivotButton="0" quotePrefix="1" xfId="3">
      <alignment horizontal="right" vertical="center"/>
    </xf>
    <xf numFmtId="164" fontId="31" fillId="14" borderId="1" applyAlignment="1" pivotButton="0" quotePrefix="0" xfId="3">
      <alignment horizontal="center" vertical="center"/>
    </xf>
    <xf numFmtId="164" fontId="8" fillId="10" borderId="1" applyAlignment="1" pivotButton="0" quotePrefix="1" xfId="3">
      <alignment horizontal="right" vertical="center"/>
    </xf>
    <xf numFmtId="164" fontId="7" fillId="14" borderId="1" applyAlignment="1" pivotButton="0" quotePrefix="0" xfId="3">
      <alignment horizontal="center" vertical="center" wrapText="1"/>
    </xf>
    <xf numFmtId="164" fontId="8" fillId="7" borderId="1" applyAlignment="1" pivotButton="0" quotePrefix="0" xfId="0">
      <alignment horizontal="center" vertical="center"/>
    </xf>
    <xf numFmtId="164" fontId="8" fillId="10" borderId="1" applyAlignment="1" pivotButton="0" quotePrefix="0" xfId="0">
      <alignment horizontal="right" vertical="center"/>
    </xf>
    <xf numFmtId="165" fontId="0" fillId="3" borderId="0" pivotButton="0" quotePrefix="0" xfId="0"/>
    <xf numFmtId="164" fontId="8" fillId="7" borderId="1" applyAlignment="1" pivotButton="0" quotePrefix="0" xfId="0">
      <alignment horizontal="center" vertical="center" wrapText="1"/>
    </xf>
    <xf numFmtId="164" fontId="7" fillId="10" borderId="1" applyAlignment="1" pivotButton="0" quotePrefix="0" xfId="3">
      <alignment horizontal="center" vertical="center"/>
    </xf>
    <xf numFmtId="164" fontId="6" fillId="17" borderId="1" applyAlignment="1" pivotButton="0" quotePrefix="0" xfId="3">
      <alignment horizontal="center" vertical="center" wrapText="1"/>
    </xf>
    <xf numFmtId="164" fontId="8" fillId="26" borderId="1" applyAlignment="1" pivotButton="0" quotePrefix="0" xfId="3">
      <alignment horizontal="center" vertical="center"/>
    </xf>
    <xf numFmtId="164" fontId="8" fillId="23" borderId="1" applyAlignment="1" pivotButton="0" quotePrefix="0" xfId="3">
      <alignment horizontal="center" vertical="center"/>
    </xf>
    <xf numFmtId="164" fontId="8" fillId="19" borderId="1" applyAlignment="1" pivotButton="0" quotePrefix="0" xfId="3">
      <alignment horizontal="center" vertical="center"/>
    </xf>
    <xf numFmtId="164" fontId="44" fillId="23" borderId="1" applyAlignment="1" pivotButton="0" quotePrefix="1" xfId="3">
      <alignment horizontal="right" vertical="center"/>
    </xf>
    <xf numFmtId="164" fontId="7" fillId="8" borderId="1" applyAlignment="1" pivotButton="0" quotePrefix="0" xfId="3">
      <alignment horizontal="center" vertical="center" wrapText="1"/>
    </xf>
    <xf numFmtId="164" fontId="7" fillId="23" borderId="1" applyAlignment="1" pivotButton="0" quotePrefix="0" xfId="3">
      <alignment horizontal="center" vertical="center" wrapText="1"/>
    </xf>
    <xf numFmtId="164" fontId="7" fillId="19" borderId="1" applyAlignment="1" pivotButton="0" quotePrefix="0" xfId="3">
      <alignment horizontal="center" vertical="center" wrapText="1"/>
    </xf>
    <xf numFmtId="164" fontId="8" fillId="21" borderId="1" applyAlignment="1" pivotButton="0" quotePrefix="0" xfId="3">
      <alignment horizontal="center" vertical="center"/>
    </xf>
    <xf numFmtId="164" fontId="36" fillId="24" borderId="1" applyAlignment="1" pivotButton="0" quotePrefix="0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8" fillId="24" borderId="1" applyAlignment="1" pivotButton="0" quotePrefix="0" xfId="3">
      <alignment horizontal="center" vertical="center" wrapText="1"/>
    </xf>
    <xf numFmtId="164" fontId="8" fillId="21" borderId="1" applyAlignment="1" pivotButton="0" quotePrefix="0" xfId="3">
      <alignment horizontal="center" vertical="center" wrapText="1"/>
    </xf>
    <xf numFmtId="164" fontId="8" fillId="22" borderId="1" applyAlignment="1" pivotButton="0" quotePrefix="0" xfId="3">
      <alignment horizontal="center" vertical="center"/>
    </xf>
    <xf numFmtId="164" fontId="7" fillId="22" borderId="1" applyAlignment="1" pivotButton="0" quotePrefix="0" xfId="3">
      <alignment horizontal="center" vertical="center"/>
    </xf>
    <xf numFmtId="164" fontId="7" fillId="22" borderId="1" applyAlignment="1" pivotButton="0" quotePrefix="0" xfId="3">
      <alignment horizontal="center" vertical="center" wrapText="1"/>
    </xf>
    <xf numFmtId="164" fontId="8" fillId="3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164" fontId="8" fillId="3" borderId="1" applyAlignment="1" pivotButton="0" quotePrefix="0" xfId="0">
      <alignment horizontal="center" vertical="center" wrapText="1"/>
    </xf>
    <xf numFmtId="164" fontId="8" fillId="18" borderId="1" applyAlignment="1" pivotButton="0" quotePrefix="0" xfId="3">
      <alignment horizontal="center" vertical="center" wrapText="1"/>
    </xf>
    <xf numFmtId="165" fontId="8" fillId="3" borderId="0" pivotButton="0" quotePrefix="0" xfId="0"/>
    <xf numFmtId="164" fontId="8" fillId="3" borderId="1" applyAlignment="1" pivotButton="0" quotePrefix="0" xfId="3">
      <alignment horizontal="center" vertical="center"/>
    </xf>
    <xf numFmtId="164" fontId="22" fillId="25" borderId="1" applyAlignment="1" pivotButton="0" quotePrefix="0" xfId="3">
      <alignment horizontal="center" vertical="center"/>
    </xf>
    <xf numFmtId="167" fontId="8" fillId="0" borderId="1" applyAlignment="1" pivotButton="0" quotePrefix="0" xfId="2">
      <alignment horizontal="center" vertical="center"/>
    </xf>
    <xf numFmtId="164" fontId="23" fillId="17" borderId="1" applyAlignment="1" pivotButton="0" quotePrefix="0" xfId="3">
      <alignment horizontal="center" vertical="center" wrapText="1"/>
    </xf>
    <xf numFmtId="164" fontId="8" fillId="25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4" fillId="0" borderId="1" applyAlignment="1" pivotButton="0" quotePrefix="0" xfId="3">
      <alignment horizontal="center" vertical="center"/>
    </xf>
    <xf numFmtId="164" fontId="33" fillId="15" borderId="1" applyAlignment="1" pivotButton="0" quotePrefix="0" xfId="3">
      <alignment horizontal="center" vertical="center"/>
    </xf>
    <xf numFmtId="164" fontId="7" fillId="15" borderId="1" applyAlignment="1" pivotButton="0" quotePrefix="0" xfId="3">
      <alignment horizontal="center" vertical="center"/>
    </xf>
    <xf numFmtId="164" fontId="7" fillId="14" borderId="1" applyAlignment="1" pivotButton="0" quotePrefix="0" xfId="3">
      <alignment horizontal="center" vertical="center"/>
    </xf>
    <xf numFmtId="164" fontId="7" fillId="15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8" fillId="14" borderId="1" applyAlignment="1" pivotButton="0" quotePrefix="0" xfId="3">
      <alignment horizontal="center" vertical="center"/>
    </xf>
    <xf numFmtId="164" fontId="31" fillId="14" borderId="1" applyAlignment="1" pivotButton="0" quotePrefix="1" xfId="3">
      <alignment horizontal="right" vertical="center"/>
    </xf>
    <xf numFmtId="164" fontId="8" fillId="0" borderId="1" applyAlignment="1" pivotButton="0" quotePrefix="0" xfId="3">
      <alignment horizontal="right" vertical="center"/>
    </xf>
    <xf numFmtId="164" fontId="40" fillId="25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8" fillId="10" borderId="1" applyAlignment="1" pivotButton="0" quotePrefix="0" xfId="3">
      <alignment horizontal="right" vertical="center"/>
    </xf>
    <xf numFmtId="49" fontId="7" fillId="28" borderId="1" applyAlignment="1" pivotButton="0" quotePrefix="0" xfId="3">
      <alignment horizontal="center" vertical="center" wrapText="1"/>
    </xf>
    <xf numFmtId="164" fontId="48" fillId="28" borderId="1" applyAlignment="1" pivotButton="0" quotePrefix="0" xfId="3">
      <alignment horizontal="center" vertical="center"/>
    </xf>
    <xf numFmtId="10" fontId="48" fillId="28" borderId="1" applyAlignment="1" pivotButton="0" quotePrefix="0" xfId="2">
      <alignment horizontal="center" vertical="center"/>
    </xf>
    <xf numFmtId="10" fontId="8" fillId="28" borderId="1" applyAlignment="1" pivotButton="0" quotePrefix="0" xfId="2">
      <alignment horizontal="center" vertical="center"/>
    </xf>
    <xf numFmtId="164" fontId="7" fillId="28" borderId="1" applyAlignment="1" pivotButton="0" quotePrefix="0" xfId="3">
      <alignment horizontal="center" vertical="center"/>
    </xf>
    <xf numFmtId="0" fontId="8" fillId="2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8" fillId="18" borderId="1" applyAlignment="1" pivotButton="0" quotePrefix="0" xfId="0">
      <alignment horizontal="center" vertical="center"/>
    </xf>
    <xf numFmtId="164" fontId="8" fillId="18" borderId="1" applyAlignment="1" pivotButton="0" quotePrefix="0" xfId="3">
      <alignment horizontal="center" vertical="center"/>
    </xf>
    <xf numFmtId="10" fontId="8" fillId="18" borderId="1" applyAlignment="1" pivotButton="0" quotePrefix="0" xfId="2">
      <alignment horizontal="center" vertical="center"/>
    </xf>
    <xf numFmtId="49" fontId="6" fillId="18" borderId="1" applyAlignment="1" pivotButton="0" quotePrefix="0" xfId="3">
      <alignment horizontal="center" vertical="center" wrapText="1"/>
    </xf>
    <xf numFmtId="0" fontId="12" fillId="6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2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8" fontId="12" fillId="6" borderId="1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8" fontId="12" fillId="6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7" borderId="0" applyAlignment="1" pivotButton="0" quotePrefix="0" xfId="0">
      <alignment horizontal="center"/>
    </xf>
    <xf numFmtId="164" fontId="34" fillId="16" borderId="1" applyAlignment="1" pivotButton="0" quotePrefix="0" xfId="3">
      <alignment horizontal="center" vertical="center"/>
    </xf>
    <xf numFmtId="164" fontId="40" fillId="21" borderId="1" applyAlignment="1" pivotButton="0" quotePrefix="0" xfId="3">
      <alignment horizontal="center" vertical="center"/>
    </xf>
    <xf numFmtId="164" fontId="8" fillId="10" borderId="1" applyAlignment="1" pivotButton="0" quotePrefix="0" xfId="0">
      <alignment horizontal="center" vertical="center"/>
    </xf>
    <xf numFmtId="164" fontId="31" fillId="14" borderId="1" applyAlignment="1" pivotButton="0" quotePrefix="0" xfId="0">
      <alignment horizontal="center" vertical="center"/>
    </xf>
    <xf numFmtId="164" fontId="48" fillId="25" borderId="1" applyAlignment="1" pivotButton="0" quotePrefix="0" xfId="0">
      <alignment horizontal="center" vertical="center"/>
    </xf>
    <xf numFmtId="164" fontId="8" fillId="7" borderId="1" applyAlignment="1" pivotButton="0" quotePrefix="0" xfId="3">
      <alignment horizontal="center" vertical="center"/>
    </xf>
    <xf numFmtId="164" fontId="8" fillId="0" borderId="1" applyAlignment="1" pivotButton="0" quotePrefix="0" xfId="3">
      <alignment horizontal="center" vertical="center"/>
    </xf>
    <xf numFmtId="164" fontId="8" fillId="10" borderId="1" applyAlignment="1" pivotButton="0" quotePrefix="0" xfId="0">
      <alignment horizontal="center" vertical="center" wrapText="1"/>
    </xf>
    <xf numFmtId="164" fontId="31" fillId="14" borderId="1" applyAlignment="1" pivotButton="0" quotePrefix="0" xfId="0">
      <alignment horizontal="center" vertical="center" wrapText="1"/>
    </xf>
    <xf numFmtId="165" fontId="0" fillId="3" borderId="0" applyAlignment="1" pivotButton="0" quotePrefix="0" xfId="0">
      <alignment horizontal="center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7" fillId="17" borderId="1" applyAlignment="1" pivotButton="0" quotePrefix="0" xfId="3">
      <alignment horizontal="center" vertical="center" wrapText="1"/>
    </xf>
    <xf numFmtId="164" fontId="7" fillId="21" borderId="1" applyAlignment="1" pivotButton="0" quotePrefix="0" xfId="3">
      <alignment horizontal="center" vertical="center" wrapText="1"/>
    </xf>
    <xf numFmtId="164" fontId="7" fillId="18" borderId="1" applyAlignment="1" pivotButton="0" quotePrefix="0" xfId="3">
      <alignment horizontal="center" vertical="center" wrapText="1"/>
    </xf>
    <xf numFmtId="164" fontId="7" fillId="0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 wrapText="1"/>
    </xf>
    <xf numFmtId="164" fontId="8" fillId="10" borderId="1" applyAlignment="1" pivotButton="0" quotePrefix="0" xfId="8">
      <alignment horizontal="center" vertical="center"/>
    </xf>
    <xf numFmtId="164" fontId="8" fillId="14" borderId="1" applyAlignment="1" pivotButton="0" quotePrefix="0" xfId="8">
      <alignment horizontal="center" vertical="center" wrapText="1"/>
    </xf>
    <xf numFmtId="164" fontId="8" fillId="25" borderId="1" applyAlignment="1" pivotButton="0" quotePrefix="0" xfId="8">
      <alignment horizontal="center" vertical="center"/>
    </xf>
    <xf numFmtId="166" fontId="44" fillId="23" borderId="1" applyAlignment="1" pivotButton="0" quotePrefix="0" xfId="0">
      <alignment horizontal="right" vertical="center"/>
    </xf>
    <xf numFmtId="164" fontId="46" fillId="24" borderId="1" applyAlignment="1" pivotButton="0" quotePrefix="0" xfId="3">
      <alignment horizontal="center" vertical="center"/>
    </xf>
    <xf numFmtId="164" fontId="36" fillId="27" borderId="1" applyAlignment="1" pivotButton="0" quotePrefix="0" xfId="3">
      <alignment horizontal="center" vertical="center"/>
    </xf>
    <xf numFmtId="164" fontId="8" fillId="0" borderId="1" applyAlignment="1" pivotButton="0" quotePrefix="0" xfId="3">
      <alignment horizontal="center" vertical="center" wrapText="1"/>
    </xf>
    <xf numFmtId="164" fontId="22" fillId="10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24" borderId="1" applyAlignment="1" pivotButton="0" quotePrefix="0" xfId="3">
      <alignment horizontal="center" vertical="center" wrapText="1"/>
    </xf>
    <xf numFmtId="164" fontId="7" fillId="27" borderId="1" applyAlignment="1" pivotButton="0" quotePrefix="0" xfId="3">
      <alignment horizontal="center" vertical="center"/>
    </xf>
    <xf numFmtId="164" fontId="8" fillId="23" borderId="1" applyAlignment="1" pivotButton="0" quotePrefix="0" xfId="3">
      <alignment horizontal="center" vertical="center" wrapText="1"/>
    </xf>
    <xf numFmtId="164" fontId="8" fillId="10" borderId="1" applyAlignment="1" pivotButton="0" quotePrefix="0" xfId="3">
      <alignment horizontal="center" vertical="center"/>
    </xf>
    <xf numFmtId="164" fontId="53" fillId="28" borderId="1" applyAlignment="1" pivotButton="0" quotePrefix="0" xfId="3">
      <alignment horizontal="center" vertical="center"/>
    </xf>
    <xf numFmtId="164" fontId="48" fillId="25" borderId="1" applyAlignment="1" pivotButton="0" quotePrefix="0" xfId="3">
      <alignment horizontal="center" vertical="center"/>
    </xf>
    <xf numFmtId="164" fontId="50" fillId="26" borderId="1" applyAlignment="1" pivotButton="0" quotePrefix="0" xfId="3">
      <alignment horizontal="center" vertical="center"/>
    </xf>
    <xf numFmtId="165" fontId="0" fillId="0" borderId="0" applyAlignment="1" pivotButton="0" quotePrefix="0" xfId="0">
      <alignment horizontal="center"/>
    </xf>
    <xf numFmtId="164" fontId="7" fillId="26" borderId="1" applyAlignment="1" pivotButton="0" quotePrefix="0" xfId="3">
      <alignment horizontal="center" vertical="center" wrapText="1"/>
    </xf>
    <xf numFmtId="164" fontId="8" fillId="26" borderId="1" applyAlignment="1" pivotButton="0" quotePrefix="0" xfId="3">
      <alignment horizontal="center" vertical="center" wrapText="1"/>
    </xf>
    <xf numFmtId="164" fontId="38" fillId="20" borderId="1" applyAlignment="1" pivotButton="0" quotePrefix="0" xfId="3">
      <alignment horizontal="center" vertical="center"/>
    </xf>
    <xf numFmtId="164" fontId="44" fillId="23" borderId="1" applyAlignment="1" pivotButton="0" quotePrefix="0" xfId="3">
      <alignment horizontal="center" vertical="center"/>
    </xf>
    <xf numFmtId="164" fontId="8" fillId="24" borderId="1" applyAlignment="1" pivotButton="0" quotePrefix="0" xfId="3">
      <alignment horizontal="center" vertical="center"/>
    </xf>
    <xf numFmtId="164" fontId="36" fillId="19" borderId="1" applyAlignment="1" pivotButton="0" quotePrefix="0" xfId="3">
      <alignment horizontal="center" vertical="center"/>
    </xf>
    <xf numFmtId="164" fontId="42" fillId="22" borderId="1" applyAlignment="1" pivotButton="0" quotePrefix="0" xfId="3">
      <alignment horizontal="center" vertical="center"/>
    </xf>
    <xf numFmtId="0" fontId="8" fillId="29" borderId="1" applyAlignment="1" pivotButton="0" quotePrefix="0" xfId="0">
      <alignment horizontal="center" vertical="center"/>
    </xf>
    <xf numFmtId="0" fontId="55" fillId="29" borderId="0" applyAlignment="1" pivotButton="0" quotePrefix="0" xfId="0">
      <alignment horizontal="center"/>
    </xf>
    <xf numFmtId="164" fontId="8" fillId="18" borderId="1" applyAlignment="1" pivotButton="0" quotePrefix="0" xfId="3">
      <alignment horizontal="center" vertical="center"/>
    </xf>
    <xf numFmtId="164" fontId="55" fillId="29" borderId="1" applyAlignment="1" pivotButton="0" quotePrefix="0" xfId="3">
      <alignment horizontal="center" vertical="center"/>
    </xf>
    <xf numFmtId="10" fontId="55" fillId="29" borderId="1" applyAlignment="1" pivotButton="0" quotePrefix="0" xfId="2">
      <alignment horizontal="center" vertical="center"/>
    </xf>
    <xf numFmtId="14" fontId="8" fillId="29" borderId="1" applyAlignment="1" pivotButton="0" quotePrefix="0" xfId="2">
      <alignment horizontal="center" vertical="center"/>
    </xf>
    <xf numFmtId="49" fontId="7" fillId="29" borderId="1" applyAlignment="1" pivotButton="0" quotePrefix="0" xfId="3">
      <alignment horizontal="center" vertical="center" wrapText="1"/>
    </xf>
    <xf numFmtId="164" fontId="8" fillId="8" borderId="1" applyAlignment="1" pivotButton="0" quotePrefix="0" xfId="3">
      <alignment horizontal="center" vertical="center"/>
    </xf>
    <xf numFmtId="164" fontId="26" fillId="11" borderId="1" applyAlignment="1" pivotButton="0" quotePrefix="0" xfId="3">
      <alignment horizontal="center" vertical="center"/>
    </xf>
    <xf numFmtId="164" fontId="51" fillId="27" borderId="1" applyAlignment="1" pivotButton="0" quotePrefix="0" xfId="0">
      <alignment horizontal="center" vertical="center"/>
    </xf>
    <xf numFmtId="164" fontId="51" fillId="27" borderId="1" applyAlignment="1" pivotButton="0" quotePrefix="0" xfId="0">
      <alignment horizontal="center" vertical="center" wrapText="1"/>
    </xf>
    <xf numFmtId="164" fontId="7" fillId="27" borderId="1" applyAlignment="1" pivotButton="0" quotePrefix="0" xfId="3">
      <alignment horizontal="center" vertical="center" wrapText="1"/>
    </xf>
    <xf numFmtId="164" fontId="7" fillId="11" borderId="1" applyAlignment="1" pivotButton="0" quotePrefix="0" xfId="3">
      <alignment horizontal="center" vertical="center" wrapText="1"/>
    </xf>
    <xf numFmtId="164" fontId="8" fillId="27" borderId="1" applyAlignment="1" pivotButton="0" quotePrefix="0" xfId="3">
      <alignment horizontal="center" vertical="center" wrapText="1"/>
    </xf>
    <xf numFmtId="164" fontId="8" fillId="0" borderId="1" applyAlignment="1" pivotButton="0" quotePrefix="1" xfId="3">
      <alignment horizontal="center" vertical="center"/>
    </xf>
    <xf numFmtId="164" fontId="8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 wrapText="1"/>
    </xf>
    <xf numFmtId="164" fontId="28" fillId="12" borderId="1" applyAlignment="1" pivotButton="0" quotePrefix="0" xfId="3">
      <alignment horizontal="center" vertical="center"/>
    </xf>
    <xf numFmtId="164" fontId="30" fillId="13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 wrapText="1"/>
    </xf>
    <xf numFmtId="164" fontId="8" fillId="16" borderId="1" applyAlignment="1" pivotButton="0" quotePrefix="0" xfId="3">
      <alignment horizontal="center" vertical="center"/>
    </xf>
    <xf numFmtId="164" fontId="8" fillId="10" borderId="1" applyAlignment="1" pivotButton="0" quotePrefix="1" xfId="3">
      <alignment horizontal="center" vertical="center"/>
    </xf>
    <xf numFmtId="164" fontId="8" fillId="7" borderId="1" applyAlignment="1" pivotButton="0" quotePrefix="1" xfId="3">
      <alignment horizontal="center" vertical="center"/>
    </xf>
    <xf numFmtId="164" fontId="8" fillId="11" borderId="1" applyAlignment="1" pivotButton="0" quotePrefix="0" xfId="3">
      <alignment horizontal="center" vertical="center"/>
    </xf>
    <xf numFmtId="164" fontId="34" fillId="25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10" borderId="1" applyAlignment="1" pivotButton="0" quotePrefix="0" xfId="3">
      <alignment horizontal="center" vertical="center" wrapText="1"/>
    </xf>
    <xf numFmtId="164" fontId="8" fillId="11" borderId="1" applyAlignment="1" pivotButton="0" quotePrefix="0" xfId="3">
      <alignment horizontal="center" vertical="center" wrapText="1"/>
    </xf>
    <xf numFmtId="164" fontId="48" fillId="25" borderId="1" applyAlignment="1" pivotButton="0" quotePrefix="1" xfId="3">
      <alignment horizontal="center" vertical="center"/>
    </xf>
    <xf numFmtId="164" fontId="8" fillId="10" borderId="1" applyAlignment="1" pivotButton="0" quotePrefix="0" xfId="3">
      <alignment horizontal="center" vertical="center" wrapText="1"/>
    </xf>
    <xf numFmtId="164" fontId="22" fillId="16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/>
    </xf>
    <xf numFmtId="164" fontId="51" fillId="27" borderId="1" applyAlignment="1" pivotButton="0" quotePrefix="0" xfId="3">
      <alignment horizontal="center" vertical="center"/>
    </xf>
    <xf numFmtId="164" fontId="51" fillId="27" borderId="1" applyAlignment="1" pivotButton="0" quotePrefix="1" xfId="3">
      <alignment horizontal="center" vertical="center"/>
    </xf>
    <xf numFmtId="164" fontId="8" fillId="0" borderId="1" applyAlignment="1" pivotButton="0" quotePrefix="0" xfId="0">
      <alignment horizontal="center" vertical="center"/>
    </xf>
    <xf numFmtId="165" fontId="7" fillId="5" borderId="1" applyAlignment="1" pivotButton="0" quotePrefix="0" xfId="0">
      <alignment horizontal="center" vertical="center"/>
    </xf>
    <xf numFmtId="165" fontId="7" fillId="5" borderId="1" applyAlignment="1" pivotButton="0" quotePrefix="0" xfId="0">
      <alignment horizontal="center" vertical="center" wrapText="1"/>
    </xf>
    <xf numFmtId="164" fontId="22" fillId="7" borderId="1" applyAlignment="1" pivotButton="0" quotePrefix="0" xfId="3">
      <alignment horizontal="center" vertical="center"/>
    </xf>
    <xf numFmtId="164" fontId="22" fillId="0" borderId="1" applyAlignment="1" pivotButton="0" quotePrefix="0" xfId="3">
      <alignment horizontal="center" vertical="center"/>
    </xf>
    <xf numFmtId="164" fontId="8" fillId="7" borderId="1" applyAlignment="1" pivotButton="0" quotePrefix="1" xfId="3">
      <alignment horizontal="right" vertical="center"/>
    </xf>
    <xf numFmtId="164" fontId="31" fillId="14" borderId="1" applyAlignment="1" pivotButton="0" quotePrefix="0" xfId="3">
      <alignment horizontal="center" vertical="center"/>
    </xf>
    <xf numFmtId="164" fontId="8" fillId="10" borderId="1" applyAlignment="1" pivotButton="0" quotePrefix="1" xfId="3">
      <alignment horizontal="right" vertical="center"/>
    </xf>
    <xf numFmtId="164" fontId="7" fillId="14" borderId="1" applyAlignment="1" pivotButton="0" quotePrefix="0" xfId="3">
      <alignment horizontal="center" vertical="center" wrapText="1"/>
    </xf>
    <xf numFmtId="168" fontId="12" fillId="6" borderId="1" applyAlignment="1" applyProtection="1" pivotButton="0" quotePrefix="0" xfId="0">
      <alignment horizontal="center" vertical="center"/>
      <protection locked="0" hidden="0"/>
    </xf>
    <xf numFmtId="164" fontId="8" fillId="7" borderId="1" applyAlignment="1" pivotButton="0" quotePrefix="0" xfId="0">
      <alignment horizontal="center" vertical="center"/>
    </xf>
    <xf numFmtId="164" fontId="8" fillId="10" borderId="1" applyAlignment="1" pivotButton="0" quotePrefix="0" xfId="0">
      <alignment horizontal="right" vertical="center"/>
    </xf>
    <xf numFmtId="165" fontId="0" fillId="3" borderId="0" pivotButton="0" quotePrefix="0" xfId="0"/>
    <xf numFmtId="164" fontId="8" fillId="7" borderId="1" applyAlignment="1" pivotButton="0" quotePrefix="0" xfId="0">
      <alignment horizontal="center" vertical="center" wrapText="1"/>
    </xf>
    <xf numFmtId="164" fontId="7" fillId="10" borderId="1" applyAlignment="1" pivotButton="0" quotePrefix="0" xfId="3">
      <alignment horizontal="center" vertical="center"/>
    </xf>
    <xf numFmtId="164" fontId="6" fillId="17" borderId="1" applyAlignment="1" pivotButton="0" quotePrefix="0" xfId="3">
      <alignment horizontal="center" vertical="center" wrapText="1"/>
    </xf>
    <xf numFmtId="164" fontId="8" fillId="26" borderId="1" applyAlignment="1" pivotButton="0" quotePrefix="0" xfId="3">
      <alignment horizontal="center" vertical="center"/>
    </xf>
    <xf numFmtId="164" fontId="8" fillId="23" borderId="1" applyAlignment="1" pivotButton="0" quotePrefix="0" xfId="3">
      <alignment horizontal="center" vertical="center"/>
    </xf>
    <xf numFmtId="164" fontId="8" fillId="19" borderId="1" applyAlignment="1" pivotButton="0" quotePrefix="0" xfId="3">
      <alignment horizontal="center" vertical="center"/>
    </xf>
    <xf numFmtId="164" fontId="44" fillId="23" borderId="1" applyAlignment="1" pivotButton="0" quotePrefix="1" xfId="3">
      <alignment horizontal="right" vertical="center"/>
    </xf>
    <xf numFmtId="164" fontId="7" fillId="8" borderId="1" applyAlignment="1" pivotButton="0" quotePrefix="0" xfId="3">
      <alignment horizontal="center" vertical="center" wrapText="1"/>
    </xf>
    <xf numFmtId="164" fontId="7" fillId="23" borderId="1" applyAlignment="1" pivotButton="0" quotePrefix="0" xfId="3">
      <alignment horizontal="center" vertical="center" wrapText="1"/>
    </xf>
    <xf numFmtId="164" fontId="7" fillId="19" borderId="1" applyAlignment="1" pivotButton="0" quotePrefix="0" xfId="3">
      <alignment horizontal="center" vertical="center" wrapText="1"/>
    </xf>
    <xf numFmtId="164" fontId="8" fillId="21" borderId="1" applyAlignment="1" pivotButton="0" quotePrefix="0" xfId="3">
      <alignment horizontal="center" vertical="center"/>
    </xf>
    <xf numFmtId="164" fontId="36" fillId="24" borderId="1" applyAlignment="1" pivotButton="0" quotePrefix="0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8" fillId="24" borderId="1" applyAlignment="1" pivotButton="0" quotePrefix="0" xfId="3">
      <alignment horizontal="center" vertical="center" wrapText="1"/>
    </xf>
    <xf numFmtId="164" fontId="8" fillId="21" borderId="1" applyAlignment="1" pivotButton="0" quotePrefix="0" xfId="3">
      <alignment horizontal="center" vertical="center" wrapText="1"/>
    </xf>
    <xf numFmtId="164" fontId="8" fillId="22" borderId="1" applyAlignment="1" pivotButton="0" quotePrefix="0" xfId="3">
      <alignment horizontal="center" vertical="center"/>
    </xf>
    <xf numFmtId="164" fontId="7" fillId="22" borderId="1" applyAlignment="1" pivotButton="0" quotePrefix="0" xfId="3">
      <alignment horizontal="center" vertical="center"/>
    </xf>
    <xf numFmtId="164" fontId="7" fillId="22" borderId="1" applyAlignment="1" pivotButton="0" quotePrefix="0" xfId="3">
      <alignment horizontal="center" vertical="center" wrapText="1"/>
    </xf>
    <xf numFmtId="164" fontId="8" fillId="3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164" fontId="8" fillId="3" borderId="1" applyAlignment="1" pivotButton="0" quotePrefix="0" xfId="0">
      <alignment horizontal="center" vertical="center" wrapText="1"/>
    </xf>
    <xf numFmtId="164" fontId="8" fillId="18" borderId="1" applyAlignment="1" pivotButton="0" quotePrefix="0" xfId="3">
      <alignment horizontal="center" vertical="center" wrapText="1"/>
    </xf>
    <xf numFmtId="165" fontId="8" fillId="3" borderId="0" pivotButton="0" quotePrefix="0" xfId="0"/>
    <xf numFmtId="164" fontId="8" fillId="3" borderId="1" applyAlignment="1" pivotButton="0" quotePrefix="0" xfId="3">
      <alignment horizontal="center" vertical="center"/>
    </xf>
    <xf numFmtId="164" fontId="22" fillId="25" borderId="1" applyAlignment="1" pivotButton="0" quotePrefix="0" xfId="3">
      <alignment horizontal="center" vertical="center"/>
    </xf>
    <xf numFmtId="168" fontId="12" fillId="6" borderId="0" applyAlignment="1" applyProtection="1" pivotButton="0" quotePrefix="0" xfId="0">
      <alignment horizontal="center" vertical="center"/>
      <protection locked="0" hidden="0"/>
    </xf>
    <xf numFmtId="167" fontId="8" fillId="0" borderId="1" applyAlignment="1" pivotButton="0" quotePrefix="0" xfId="2">
      <alignment horizontal="center" vertical="center"/>
    </xf>
    <xf numFmtId="164" fontId="23" fillId="17" borderId="1" applyAlignment="1" pivotButton="0" quotePrefix="0" xfId="3">
      <alignment horizontal="center" vertical="center" wrapText="1"/>
    </xf>
    <xf numFmtId="164" fontId="8" fillId="25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4" fillId="0" borderId="1" applyAlignment="1" pivotButton="0" quotePrefix="0" xfId="3">
      <alignment horizontal="center" vertical="center"/>
    </xf>
    <xf numFmtId="164" fontId="33" fillId="15" borderId="1" applyAlignment="1" pivotButton="0" quotePrefix="0" xfId="3">
      <alignment horizontal="center" vertical="center"/>
    </xf>
    <xf numFmtId="164" fontId="7" fillId="15" borderId="1" applyAlignment="1" pivotButton="0" quotePrefix="0" xfId="3">
      <alignment horizontal="center" vertical="center"/>
    </xf>
    <xf numFmtId="164" fontId="7" fillId="14" borderId="1" applyAlignment="1" pivotButton="0" quotePrefix="0" xfId="3">
      <alignment horizontal="center" vertical="center"/>
    </xf>
    <xf numFmtId="164" fontId="7" fillId="15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8" fillId="14" borderId="1" applyAlignment="1" pivotButton="0" quotePrefix="0" xfId="3">
      <alignment horizontal="center" vertical="center"/>
    </xf>
    <xf numFmtId="164" fontId="31" fillId="14" borderId="1" applyAlignment="1" pivotButton="0" quotePrefix="1" xfId="3">
      <alignment horizontal="right" vertical="center"/>
    </xf>
    <xf numFmtId="164" fontId="8" fillId="0" borderId="1" applyAlignment="1" pivotButton="0" quotePrefix="0" xfId="3">
      <alignment horizontal="right" vertical="center"/>
    </xf>
    <xf numFmtId="164" fontId="40" fillId="25" borderId="1" applyAlignment="1" pivotButton="0" quotePrefix="0" xfId="3">
      <alignment horizontal="center" vertical="center"/>
    </xf>
    <xf numFmtId="164" fontId="48" fillId="28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7" fillId="28" borderId="1" applyAlignment="1" pivotButton="0" quotePrefix="0" xfId="3">
      <alignment horizontal="center" vertical="center"/>
    </xf>
    <xf numFmtId="164" fontId="8" fillId="10" borderId="1" applyAlignment="1" pivotButton="0" quotePrefix="0" xfId="3">
      <alignment horizontal="right" vertical="center"/>
    </xf>
    <xf numFmtId="0" fontId="55" fillId="29" borderId="1" applyAlignment="1" pivotButton="0" quotePrefix="0" xfId="0">
      <alignment horizontal="center" vertical="center"/>
    </xf>
    <xf numFmtId="10" fontId="8" fillId="29" borderId="1" applyAlignment="1" pivotButton="0" quotePrefix="0" xfId="2">
      <alignment horizontal="center" vertical="center"/>
    </xf>
    <xf numFmtId="49" fontId="8" fillId="29" borderId="1" applyAlignment="1" pivotButton="0" quotePrefix="0" xfId="3">
      <alignment horizontal="center" vertical="center"/>
    </xf>
    <xf numFmtId="10" fontId="56" fillId="29" borderId="1" applyAlignment="1" pivotButton="0" quotePrefix="0" xfId="2">
      <alignment horizontal="center" vertical="center"/>
    </xf>
    <xf numFmtId="0" fontId="8" fillId="29" borderId="1" applyAlignment="1" pivotButton="0" quotePrefix="0" xfId="0">
      <alignment horizontal="center" vertical="center" wrapText="1"/>
    </xf>
    <xf numFmtId="49" fontId="55" fillId="29" borderId="1" applyAlignment="1" pivotButton="0" quotePrefix="0" xfId="3">
      <alignment horizontal="center" vertical="center"/>
    </xf>
    <xf numFmtId="164" fontId="8" fillId="29" borderId="1" applyAlignment="1" pivotButton="0" quotePrefix="0" xfId="3">
      <alignment horizontal="center" vertical="center"/>
    </xf>
    <xf numFmtId="0" fontId="8" fillId="29" borderId="1" applyAlignment="1" pivotButton="0" quotePrefix="0" xfId="2">
      <alignment horizontal="center" vertical="center"/>
    </xf>
    <xf numFmtId="164" fontId="7" fillId="29" borderId="1" applyAlignment="1" pivotButton="0" quotePrefix="0" xfId="3">
      <alignment horizontal="center" vertical="center" wrapText="1"/>
    </xf>
    <xf numFmtId="10" fontId="8" fillId="29" borderId="1" applyAlignment="1" pivotButton="0" quotePrefix="0" xfId="2">
      <alignment horizontal="center" vertical="center" wrapText="1"/>
    </xf>
    <xf numFmtId="164" fontId="7" fillId="29" borderId="1" applyAlignment="1" pivotButton="0" quotePrefix="0" xfId="3">
      <alignment horizontal="center" vertical="center"/>
    </xf>
    <xf numFmtId="0" fontId="7" fillId="29" borderId="1" applyAlignment="1" pivotButton="0" quotePrefix="0" xfId="0">
      <alignment horizontal="center" vertical="center" wrapText="1"/>
    </xf>
    <xf numFmtId="164" fontId="48" fillId="29" borderId="1" applyAlignment="1" pivotButton="0" quotePrefix="0" xfId="3">
      <alignment horizontal="center" vertical="center"/>
    </xf>
    <xf numFmtId="10" fontId="48" fillId="29" borderId="1" applyAlignment="1" pivotButton="0" quotePrefix="0" xfId="2">
      <alignment horizontal="center" vertical="center"/>
    </xf>
    <xf numFmtId="49" fontId="7" fillId="29" borderId="1" applyAlignment="1" pivotButton="0" quotePrefix="0" xfId="0">
      <alignment horizontal="center" vertical="center" wrapText="1"/>
    </xf>
    <xf numFmtId="49" fontId="8" fillId="29" borderId="1" applyAlignment="1" pivotButton="0" quotePrefix="0" xfId="0">
      <alignment horizontal="center" vertical="center"/>
    </xf>
    <xf numFmtId="49" fontId="55" fillId="29" borderId="1" applyAlignment="1" pivotButton="0" quotePrefix="0" xfId="0">
      <alignment horizontal="center" vertical="center"/>
    </xf>
    <xf numFmtId="49" fontId="8" fillId="29" borderId="1" applyAlignment="1" pivotButton="0" quotePrefix="0" xfId="2">
      <alignment horizontal="center" vertical="center"/>
    </xf>
    <xf numFmtId="49" fontId="9" fillId="29" borderId="1" applyAlignment="1" pivotButton="0" quotePrefix="0" xfId="3">
      <alignment horizontal="center" vertical="center"/>
    </xf>
  </cellXfs>
  <cellStyles count="12">
    <cellStyle name="표준" xfId="0" builtinId="0"/>
    <cellStyle name="강조색4" xfId="1" builtinId="41"/>
    <cellStyle name="백분율" xfId="2" builtinId="5"/>
    <cellStyle name="쉼표 [0]" xfId="3" builtinId="6"/>
    <cellStyle name="쉼표 [0] 2" xfId="4"/>
    <cellStyle name="쉼표 [0] 2 2" xfId="5"/>
    <cellStyle name="쉼표 [0] 3" xfId="6"/>
    <cellStyle name="쉼표 [0] 3 2" xfId="7"/>
    <cellStyle name="쉼표 [0] 4" xfId="8"/>
    <cellStyle name="쉼표 [0] 4 2" xfId="9"/>
    <cellStyle name="쉼표 [0] 5" xfId="10"/>
    <cellStyle name="표준_Sheet1" xfId="1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omments/comment1.xml><?xml version="1.0" encoding="utf-8"?>
<comments xmlns="http://schemas.openxmlformats.org/spreadsheetml/2006/main">
  <authors>
    <author>S.I. JEONG</author>
    <author>정송인</author>
  </authors>
  <commentList>
    <comment ref="B2" authorId="0" shapeId="0">
      <text>
        <t>㈜김앤드이
기업은행
390-000641-04-021</t>
      </text>
    </comment>
    <comment ref="K34" authorId="1" shapeId="0">
      <text>
        <t>대표님께서 전기경영상태에 실적 메모해주심</t>
      </text>
    </comment>
    <comment ref="K38" authorId="1" shapeId="0">
      <text>
        <t>대표님께서 전기경영상태에 실적 메모해주심</t>
      </text>
    </comment>
    <comment ref="B71" authorId="1" shapeId="0">
      <text>
        <t>소방시설업등록증및등록수첩만 받음</t>
      </text>
    </comment>
    <comment ref="B72" authorId="1" shapeId="0">
      <text>
        <t>소방시설업등록증및등록수첩만 받음</t>
      </text>
    </comment>
    <comment ref="D98" authorId="0" shapeId="0">
      <text>
        <t>㈜시티건설
광주은행
210-127-009594</t>
      </text>
    </comment>
    <comment ref="M98" authorId="1" shapeId="0">
      <text>
        <t>농협 301 0073  5966 91</t>
      </text>
    </comment>
    <comment ref="D101" authorId="0" shapeId="0">
      <text>
        <t>화성&gt;서울</t>
      </text>
    </comment>
    <comment ref="J113" authorId="0" shapeId="0">
      <text>
        <t>전기 : 송종윤,박성균
통신 : 박성균
소방 : 박성균</t>
      </text>
    </comment>
  </commentList>
</comments>
</file>

<file path=xl/comments/comment2.xml><?xml version="1.0" encoding="utf-8"?>
<comments xmlns="http://schemas.openxmlformats.org/spreadsheetml/2006/main">
  <authors>
    <author>정송인</author>
    <author>S.I. JEONG</author>
  </authors>
  <commentList>
    <comment ref="M34" authorId="0" shapeId="0">
      <text>
        <t>은행명 : 국민은행 
계좌 : 008637-04-002011 
예금주 : 신원종합개발(주)</t>
      </text>
    </comment>
    <comment ref="D50" authorId="0" shapeId="0">
      <text>
        <t>국민
431837-01-014826</t>
      </text>
    </comment>
    <comment ref="I50" authorId="1" shapeId="0">
      <text>
        <t>은행명:국민
계좌번호:473-25-0005-312
예금주:선원건설㈜
충남&gt;경기</t>
      </text>
    </comment>
    <comment ref="E156" authorId="1" shapeId="0">
      <text>
        <t>파일명에 기재되어 있었음</t>
      </text>
    </comment>
    <comment ref="D197" authorId="1" shapeId="0">
      <text>
        <t>경북에서 경기로 이전</t>
      </text>
    </comment>
    <comment ref="D213" authorId="1" shapeId="0">
      <text>
        <t>경북에서 경기로 이전</t>
      </text>
    </comment>
    <comment ref="D229" authorId="1" shapeId="0">
      <text>
        <t>경북에서 경기로 이전</t>
      </text>
    </comment>
  </commentList>
</comments>
</file>

<file path=xl/comments/comment3.xml><?xml version="1.0" encoding="utf-8"?>
<comments xmlns="http://schemas.openxmlformats.org/spreadsheetml/2006/main">
  <authors>
    <author>정송인</author>
  </authors>
  <commentList>
    <comment ref="K2" authorId="0" shapeId="0">
      <text>
        <t>은행명:국민
계좌번호:473-25-0005-312
예금주:선원건설㈜
충남&gt;경기</t>
      </text>
    </comment>
  </commentList>
</comments>
</file>

<file path=xl/comments/comment4.xml><?xml version="1.0" encoding="utf-8"?>
<comments xmlns="http://schemas.openxmlformats.org/spreadsheetml/2006/main">
  <authors>
    <author>정송인</author>
  </authors>
  <commentList>
    <comment ref="J2" authorId="0" shapeId="0">
      <text>
        <t>은행명 : 우리은행
계좌 : 1005-200-927906 
예금주 : 코레일테크㈜</t>
      </text>
    </comment>
    <comment ref="J18" authorId="0" shapeId="0">
      <text>
        <t>은행명 : 우리은행
계좌 : 1005-200-927906 
예금주 : 코레일테크㈜</t>
      </text>
    </comment>
  </commentList>
</comments>
</file>

<file path=xl/comments/comment5.xml><?xml version="1.0" encoding="utf-8"?>
<comments xmlns="http://schemas.openxmlformats.org/spreadsheetml/2006/main">
  <authors>
    <author>S.I. JEONG</author>
  </authors>
  <commentList>
    <comment ref="L37" authorId="0" shapeId="0">
      <text>
        <t>경북에서 경기로 이전</t>
      </text>
    </comment>
  </commentList>
</comments>
</file>

<file path=xl/comments/comment6.xml><?xml version="1.0" encoding="utf-8"?>
<comments xmlns="http://schemas.openxmlformats.org/spreadsheetml/2006/main">
  <authors>
    <author>S.I. JEONG</author>
  </authors>
  <commentList>
    <comment ref="C2" authorId="0" shapeId="0">
      <text>
        <t>㈜극동전력
국민은행
571901-04-265573</t>
      </text>
    </comment>
    <comment ref="H2" authorId="0" shapeId="0">
      <text>
        <t>㈜대산이엔씨
기업은행
062-603-0433</t>
      </text>
    </comment>
  </commentList>
</comments>
</file>

<file path=xl/comments/comment7.xml><?xml version="1.0" encoding="utf-8"?>
<comments xmlns="http://schemas.openxmlformats.org/spreadsheetml/2006/main">
  <authors>
    <author>S.I. JEONG</author>
  </authors>
  <commentList>
    <comment ref="B2" authorId="0" shapeId="0">
      <text>
        <t>㈜광진
국민은행
557301-04-339977</t>
      </text>
    </comment>
    <comment ref="H2" authorId="0" shapeId="0">
      <text>
        <t>국민은행
793301-01-257120</t>
      </text>
    </comment>
    <comment ref="I2" authorId="0" shapeId="0">
      <text>
        <t>㈜대연이에프씨
하나은행
724-910024-15104</t>
      </text>
    </comment>
    <comment ref="J2" authorId="0" shapeId="0">
      <text>
        <t>대진이앤씨㈜
광주은행
064-107-002332</t>
      </text>
    </comment>
    <comment ref="E18" authorId="0" shapeId="0">
      <text>
        <t>상호변경:이지건설&gt;라인산업
지역변경:세종&gt;광주</t>
      </text>
    </comment>
    <comment ref="F18" authorId="0" shapeId="0">
      <text>
        <t>㈜선강
농협
355-0041-7465-13</t>
      </text>
    </comment>
    <comment ref="I24" authorId="0" shapeId="0">
      <text>
        <t>경영상태확인서가 아닌
시공능력 산정내역만 
받아서 5년 실적 알 수 없음</t>
      </text>
    </comment>
  </commentList>
</comments>
</file>

<file path=xl/comments/comment8.xml><?xml version="1.0" encoding="utf-8"?>
<comments xmlns="http://schemas.openxmlformats.org/spreadsheetml/2006/main">
  <authors>
    <author>S.I. JEONG</author>
  </authors>
  <commentList>
    <comment ref="B2" authorId="0" shapeId="0">
      <text>
        <t>가야소방기술㈜
경남은행
207-0023-0485-01</t>
      </text>
    </comment>
  </commentList>
</comments>
</file>

<file path=xl/comments/comment9.xml><?xml version="1.0" encoding="utf-8"?>
<comments xmlns="http://schemas.openxmlformats.org/spreadsheetml/2006/main">
  <authors>
    <author>S.I. JEONG</author>
  </authors>
  <commentList>
    <comment ref="L2" authorId="0" shapeId="0">
      <text>
        <t>상호 및 사업자번호 변경
(구) 재현전력(주) 504-81-62021
(현) 재현이앤씨㈜ 552-88-01755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W161"/>
  <sheetViews>
    <sheetView tabSelected="1" zoomScaleNormal="100" workbookViewId="0">
      <pane ySplit="1" topLeftCell="A132" activePane="bottomLeft" state="frozen"/>
      <selection pane="bottomLeft" activeCell="I147" sqref="I147"/>
    </sheetView>
  </sheetViews>
  <sheetFormatPr baseColWidth="8" defaultColWidth="8.77734375" defaultRowHeight="13.5"/>
  <cols>
    <col width="10.77734375" bestFit="1" customWidth="1" style="17" min="1" max="1"/>
    <col width="15.77734375" bestFit="1" customWidth="1" style="526" min="2" max="2"/>
    <col width="18.109375" bestFit="1" customWidth="1" style="526" min="3" max="3"/>
    <col width="15.77734375" bestFit="1" customWidth="1" style="526" min="4" max="4"/>
    <col width="16.5546875" customWidth="1" style="526" min="5" max="5"/>
    <col width="15.77734375" bestFit="1" customWidth="1" style="526" min="6" max="13"/>
    <col width="8.77734375" customWidth="1" style="526" min="14" max="38"/>
    <col width="8.77734375" customWidth="1" style="526" min="39" max="16384"/>
  </cols>
  <sheetData>
    <row r="1" ht="25.5" customHeight="1" s="3">
      <c r="A1" s="522" t="inlineStr">
        <is>
          <t>소 방 ( 서 울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27">
      <c r="A2" s="10" t="inlineStr">
        <is>
          <t>회사명</t>
        </is>
      </c>
      <c r="B2" s="10" t="inlineStr">
        <is>
          <t>㈜김앤드이</t>
        </is>
      </c>
      <c r="C2" s="10" t="inlineStr">
        <is>
          <t>경우전기㈜</t>
        </is>
      </c>
      <c r="D2" s="11" t="inlineStr">
        <is>
          <t>국동전설㈜</t>
        </is>
      </c>
      <c r="E2" s="11" t="inlineStr">
        <is>
          <t>구보공영㈜</t>
        </is>
      </c>
      <c r="F2" s="11" t="inlineStr">
        <is>
          <t>건양전기㈜</t>
        </is>
      </c>
      <c r="G2" s="10" t="inlineStr">
        <is>
          <t>㈜금강주택</t>
        </is>
      </c>
      <c r="H2" s="10" t="inlineStr">
        <is>
          <t>㈜금화피에스시</t>
        </is>
      </c>
      <c r="I2" s="10" t="inlineStr">
        <is>
          <t>금송전기㈜</t>
        </is>
      </c>
      <c r="J2" s="11" t="inlineStr">
        <is>
          <t>㈜남양계전</t>
        </is>
      </c>
      <c r="K2" s="11" t="inlineStr">
        <is>
          <t>㈜남일기업</t>
        </is>
      </c>
      <c r="L2" s="10" t="inlineStr">
        <is>
          <t>노불방재㈜</t>
        </is>
      </c>
      <c r="M2" s="10" t="inlineStr">
        <is>
          <t>㈜두리이에프씨</t>
        </is>
      </c>
    </row>
    <row r="3" customFormat="1" s="19">
      <c r="A3" s="87" t="inlineStr">
        <is>
          <t>대표자</t>
        </is>
      </c>
      <c r="B3" s="210" t="inlineStr">
        <is>
          <t xml:space="preserve">김종성,이준희 </t>
        </is>
      </c>
      <c r="C3" s="271" t="inlineStr">
        <is>
          <t>김한정, 이영기</t>
        </is>
      </c>
      <c r="D3" s="110" t="inlineStr">
        <is>
          <t>이기원</t>
        </is>
      </c>
      <c r="E3" s="191" t="inlineStr">
        <is>
          <t>유대동,이상영</t>
        </is>
      </c>
      <c r="F3" s="320" t="inlineStr">
        <is>
          <t>홍순문</t>
        </is>
      </c>
      <c r="G3" s="5" t="inlineStr">
        <is>
          <t>김충재</t>
        </is>
      </c>
      <c r="H3" s="37" t="inlineStr">
        <is>
          <t>김경태</t>
        </is>
      </c>
      <c r="I3" s="37" t="inlineStr">
        <is>
          <t>신중현</t>
        </is>
      </c>
      <c r="J3" s="210" t="inlineStr">
        <is>
          <t>민강기</t>
        </is>
      </c>
      <c r="K3" s="37" t="inlineStr">
        <is>
          <t>이범석</t>
        </is>
      </c>
      <c r="L3" s="5" t="inlineStr">
        <is>
          <t>오경택</t>
        </is>
      </c>
      <c r="M3" s="37" t="inlineStr">
        <is>
          <t>김남진</t>
        </is>
      </c>
    </row>
    <row r="4" ht="11.25" customFormat="1" customHeight="1" s="20">
      <c r="A4" s="86" t="inlineStr">
        <is>
          <t>사업자번호</t>
        </is>
      </c>
      <c r="B4" s="211" t="inlineStr">
        <is>
          <t>213-81-04843</t>
        </is>
      </c>
      <c r="C4" s="272" t="inlineStr">
        <is>
          <t>207-81-29117</t>
        </is>
      </c>
      <c r="D4" s="110" t="inlineStr">
        <is>
          <t xml:space="preserve">138-81-37631 </t>
        </is>
      </c>
      <c r="E4" s="192" t="inlineStr">
        <is>
          <t>120-81-58450</t>
        </is>
      </c>
      <c r="F4" s="321" t="inlineStr">
        <is>
          <t>209-81-11933</t>
        </is>
      </c>
      <c r="G4" s="5" t="inlineStr">
        <is>
          <t>211-81-81882</t>
        </is>
      </c>
      <c r="H4" s="37" t="inlineStr">
        <is>
          <t>120-81-06796</t>
        </is>
      </c>
      <c r="I4" s="37" t="inlineStr">
        <is>
          <t>214-81-22316</t>
        </is>
      </c>
      <c r="J4" s="215" t="inlineStr">
        <is>
          <t>202-81-36758</t>
        </is>
      </c>
      <c r="K4" s="37" t="inlineStr">
        <is>
          <t>215-81-19769</t>
        </is>
      </c>
      <c r="L4" s="5" t="inlineStr">
        <is>
          <t>113-81-36841</t>
        </is>
      </c>
      <c r="M4" s="37" t="inlineStr">
        <is>
          <t>214-87-68143</t>
        </is>
      </c>
    </row>
    <row r="5" ht="11.25" customFormat="1" customHeight="1" s="20">
      <c r="A5" s="86" t="inlineStr">
        <is>
          <t>지역</t>
        </is>
      </c>
      <c r="B5" s="210" t="inlineStr">
        <is>
          <t>서울시 강남구</t>
        </is>
      </c>
      <c r="C5" s="271" t="inlineStr">
        <is>
          <t>서울시 광진구</t>
        </is>
      </c>
      <c r="D5" s="110" t="inlineStr">
        <is>
          <t>서울시 관악구</t>
        </is>
      </c>
      <c r="E5" s="191" t="inlineStr">
        <is>
          <t>서울시 서초구</t>
        </is>
      </c>
      <c r="F5" s="320" t="inlineStr">
        <is>
          <t>서울시 성북구</t>
        </is>
      </c>
      <c r="G5" s="5" t="inlineStr">
        <is>
          <t>서울시 강남구</t>
        </is>
      </c>
      <c r="H5" s="37" t="inlineStr">
        <is>
          <t>서울시 강남구</t>
        </is>
      </c>
      <c r="I5" s="37" t="inlineStr">
        <is>
          <t>서울 서초구</t>
        </is>
      </c>
      <c r="J5" s="210" t="inlineStr">
        <is>
          <t>서울시 서초구</t>
        </is>
      </c>
      <c r="K5" s="37" t="inlineStr">
        <is>
          <t>서울시 송파구</t>
        </is>
      </c>
      <c r="L5" s="5" t="inlineStr">
        <is>
          <t>서울 금천구</t>
        </is>
      </c>
      <c r="M5" s="37" t="inlineStr">
        <is>
          <t>서울시 서초구</t>
        </is>
      </c>
    </row>
    <row r="6" customFormat="1" s="19">
      <c r="A6" s="87" t="inlineStr">
        <is>
          <t>소방시공능력</t>
        </is>
      </c>
      <c r="B6" s="533" t="n">
        <v>60445400000</v>
      </c>
      <c r="C6" s="534" t="n">
        <v>14855900000</v>
      </c>
      <c r="D6" s="535" t="n">
        <v>923400000</v>
      </c>
      <c r="E6" s="536" t="n">
        <v>50258300000</v>
      </c>
      <c r="F6" s="537" t="n">
        <v>1585800000</v>
      </c>
      <c r="G6" s="538" t="n">
        <v>2202500000</v>
      </c>
      <c r="H6" s="539" t="n">
        <v>213300000</v>
      </c>
      <c r="I6" s="539" t="n">
        <v>2884300000</v>
      </c>
      <c r="J6" s="533" t="n">
        <v>22909600000</v>
      </c>
      <c r="K6" s="539" t="n">
        <v>1874100000</v>
      </c>
      <c r="L6" s="538" t="n">
        <v>13280400000</v>
      </c>
      <c r="M6" s="539" t="n">
        <v>1679600000</v>
      </c>
    </row>
    <row r="7" customFormat="1" s="19">
      <c r="A7" s="87" t="inlineStr">
        <is>
          <t>3년간 실적액</t>
        </is>
      </c>
      <c r="B7" s="533" t="n">
        <v>81501670000</v>
      </c>
      <c r="C7" s="534" t="n">
        <v>9822482000</v>
      </c>
      <c r="D7" s="535" t="n">
        <v>662383000</v>
      </c>
      <c r="E7" s="536" t="n">
        <v>72184850000</v>
      </c>
      <c r="F7" s="537" t="n">
        <v>625001000</v>
      </c>
      <c r="G7" s="538" t="n">
        <v>0</v>
      </c>
      <c r="H7" s="539" t="n">
        <v>0</v>
      </c>
      <c r="I7" s="539">
        <f>294438000+87952000</f>
        <v/>
      </c>
      <c r="J7" s="533" t="n">
        <v>19021917000</v>
      </c>
      <c r="K7" s="539" t="n">
        <v>555109000</v>
      </c>
      <c r="L7" s="538" t="n">
        <v>17289361000</v>
      </c>
      <c r="M7" s="539" t="n">
        <v>2511354000</v>
      </c>
    </row>
    <row r="8" customFormat="1" s="19">
      <c r="A8" s="87" t="inlineStr">
        <is>
          <t>5년간 실적액</t>
        </is>
      </c>
      <c r="B8" s="533" t="n">
        <v>129427822000</v>
      </c>
      <c r="C8" s="534" t="n">
        <v>14559047000</v>
      </c>
      <c r="D8" s="540" t="n">
        <v>894584000</v>
      </c>
      <c r="E8" s="541" t="n">
        <v>109829864000</v>
      </c>
      <c r="F8" s="537" t="n">
        <v>777975000</v>
      </c>
      <c r="G8" s="538" t="n">
        <v>0</v>
      </c>
      <c r="H8" s="539" t="n">
        <v>0</v>
      </c>
      <c r="I8" s="539">
        <f>I7+127889000+72100000</f>
        <v/>
      </c>
      <c r="J8" s="533" t="n">
        <v>27678871000</v>
      </c>
      <c r="K8" s="539" t="n">
        <v>4050969000</v>
      </c>
      <c r="L8" s="538" t="n">
        <v>29635223000</v>
      </c>
      <c r="M8" s="539" t="n">
        <v>4146102000</v>
      </c>
    </row>
    <row r="9" ht="12.75" customFormat="1" customHeight="1" s="542">
      <c r="A9" s="543" t="inlineStr">
        <is>
          <t>부채비율</t>
        </is>
      </c>
      <c r="B9" s="208" t="n">
        <v>0.375</v>
      </c>
      <c r="C9" s="273" t="n">
        <v>0.7371</v>
      </c>
      <c r="D9" s="112" t="n">
        <v>0.4379</v>
      </c>
      <c r="E9" s="199" t="n">
        <v>0.9311</v>
      </c>
      <c r="F9" s="333" t="n">
        <v>0.1298</v>
      </c>
      <c r="G9" s="6" t="n">
        <v>0.295</v>
      </c>
      <c r="H9" s="38" t="n">
        <v>0.2348</v>
      </c>
      <c r="I9" s="38" t="n">
        <v>0.1327</v>
      </c>
      <c r="J9" s="208" t="n">
        <v>0.1804</v>
      </c>
      <c r="K9" s="50" t="n">
        <v>0.6427</v>
      </c>
      <c r="L9" s="76" t="n">
        <v>0.9102</v>
      </c>
      <c r="M9" s="50" t="n">
        <v>15.7422</v>
      </c>
    </row>
    <row r="10" customFormat="1" s="542">
      <c r="A10" s="543" t="inlineStr">
        <is>
          <t>유동비율</t>
        </is>
      </c>
      <c r="B10" s="208" t="n">
        <v>2.2288</v>
      </c>
      <c r="C10" s="273" t="n">
        <v>1.5841</v>
      </c>
      <c r="D10" s="112" t="n">
        <v>3.5755</v>
      </c>
      <c r="E10" s="199" t="n">
        <v>1.8384</v>
      </c>
      <c r="F10" s="333" t="n">
        <v>8.0158</v>
      </c>
      <c r="G10" s="6" t="n">
        <v>3.3024</v>
      </c>
      <c r="H10" s="38" t="n">
        <v>3.4812</v>
      </c>
      <c r="I10" s="38" t="n">
        <v>8.4284</v>
      </c>
      <c r="J10" s="208" t="n">
        <v>2.3073</v>
      </c>
      <c r="K10" s="38" t="n">
        <v>94.7799</v>
      </c>
      <c r="L10" s="76" t="n">
        <v>1.6232</v>
      </c>
      <c r="M10" s="50" t="n">
        <v>1.161</v>
      </c>
    </row>
    <row r="11" ht="21" customFormat="1" customHeight="1" s="542">
      <c r="A11" s="544" t="inlineStr">
        <is>
          <t>영업기간
면허번호</t>
        </is>
      </c>
      <c r="B11" s="225" t="inlineStr">
        <is>
          <t>1985.09.11</t>
        </is>
      </c>
      <c r="C11" s="274" t="inlineStr">
        <is>
          <t>1985.05.31</t>
        </is>
      </c>
      <c r="D11" s="116" t="inlineStr">
        <is>
          <t>2017.09.28</t>
        </is>
      </c>
      <c r="E11" s="200" t="inlineStr">
        <is>
          <t>1981.09.08</t>
        </is>
      </c>
      <c r="F11" s="332" t="inlineStr">
        <is>
          <t>1993.10.06</t>
        </is>
      </c>
      <c r="G11" s="6" t="inlineStr">
        <is>
          <t>2017-02-00023</t>
        </is>
      </c>
      <c r="H11" s="38" t="inlineStr">
        <is>
          <t>제강남 2000-5호</t>
        </is>
      </c>
      <c r="I11" s="38" t="inlineStr">
        <is>
          <t>10년이상%</t>
        </is>
      </c>
      <c r="J11" s="209" t="inlineStr">
        <is>
          <t>1985.01.01</t>
        </is>
      </c>
      <c r="K11" s="38" t="inlineStr">
        <is>
          <t>1985.08.20</t>
        </is>
      </c>
      <c r="L11" s="6" t="inlineStr">
        <is>
          <t>10년이상%</t>
        </is>
      </c>
      <c r="M11" s="118" t="inlineStr">
        <is>
          <t>2005.04.27</t>
        </is>
      </c>
    </row>
    <row r="12" ht="22.5" customFormat="1" customHeight="1" s="19">
      <c r="A12" s="87" t="inlineStr">
        <is>
          <t>신용평가</t>
        </is>
      </c>
      <c r="B12" s="545" t="inlineStr">
        <is>
          <t>A-
(25.04.21~26.04.20)</t>
        </is>
      </c>
      <c r="C12" s="546" t="inlineStr">
        <is>
          <t>A-
(25.06.25~26.06.24)</t>
        </is>
      </c>
      <c r="D12" s="229" t="inlineStr">
        <is>
          <t>B+
(23.05.22~24.05.21)</t>
        </is>
      </c>
      <c r="E12" s="230" t="inlineStr">
        <is>
          <t>A-
(25.06.24~26.06.23)</t>
        </is>
      </c>
      <c r="F12" s="231" t="inlineStr">
        <is>
          <t>BBB-
(25.04.10~26.04.09)</t>
        </is>
      </c>
      <c r="G12" s="547" t="inlineStr">
        <is>
          <t>AO
(22.07.01~23.06.30)</t>
        </is>
      </c>
      <c r="H12" s="548" t="n"/>
      <c r="I12" s="548" t="n"/>
      <c r="J12" s="545" t="inlineStr">
        <is>
          <t>BBB+
(25.04.09~26.04.08)</t>
        </is>
      </c>
      <c r="K12" s="547" t="inlineStr">
        <is>
          <t>B-
(22.04.05~23.04.04)</t>
        </is>
      </c>
      <c r="L12" s="43" t="n"/>
      <c r="M12" s="232" t="inlineStr">
        <is>
          <t>BB0
(22.07.25~23.06.30)</t>
        </is>
      </c>
    </row>
    <row r="13" customFormat="1" s="19">
      <c r="A13" s="87" t="inlineStr">
        <is>
          <t>여성기업</t>
        </is>
      </c>
      <c r="B13" s="549" t="n"/>
      <c r="C13" s="546" t="n"/>
      <c r="D13" s="119" t="n"/>
      <c r="E13" s="201" t="n"/>
      <c r="F13" s="348" t="n"/>
      <c r="G13" s="39" t="n"/>
      <c r="H13" s="548" t="n"/>
      <c r="I13" s="548" t="n"/>
      <c r="J13" s="549" t="n"/>
      <c r="K13" s="548" t="n"/>
      <c r="L13" s="43" t="n"/>
      <c r="M13" s="39" t="n"/>
    </row>
    <row r="14" customFormat="1" s="19">
      <c r="A14" s="87" t="inlineStr">
        <is>
          <t>건설고용지수</t>
        </is>
      </c>
      <c r="B14" s="549" t="n"/>
      <c r="C14" s="546" t="n"/>
      <c r="D14" s="119" t="n"/>
      <c r="E14" s="201" t="n"/>
      <c r="F14" s="348" t="n"/>
      <c r="G14" s="39" t="n"/>
      <c r="H14" s="548" t="n"/>
      <c r="I14" s="548" t="n"/>
      <c r="J14" s="549" t="n"/>
      <c r="K14" s="548" t="n"/>
      <c r="L14" s="43" t="n"/>
      <c r="M14" s="39" t="n"/>
    </row>
    <row r="15" customFormat="1" s="19">
      <c r="A15" s="87" t="inlineStr">
        <is>
          <t>일자리창출실적</t>
        </is>
      </c>
      <c r="B15" s="549" t="n"/>
      <c r="C15" s="546" t="n"/>
      <c r="D15" s="119" t="n"/>
      <c r="E15" s="201" t="n"/>
      <c r="F15" s="348" t="n"/>
      <c r="G15" s="39" t="n"/>
      <c r="H15" s="548" t="n"/>
      <c r="I15" s="548" t="n"/>
      <c r="J15" s="549" t="n"/>
      <c r="K15" s="548" t="n"/>
      <c r="L15" s="43" t="n"/>
      <c r="M15" s="39" t="n"/>
    </row>
    <row r="16" customFormat="1" s="19">
      <c r="A16" s="87" t="inlineStr">
        <is>
          <t>시공품질평가</t>
        </is>
      </c>
      <c r="B16" s="214" t="inlineStr">
        <is>
          <t>없음 (24.05.01)</t>
        </is>
      </c>
      <c r="C16" s="275" t="inlineStr">
        <is>
          <t>없음 (25.05.01)</t>
        </is>
      </c>
      <c r="D16" s="119" t="n"/>
      <c r="E16" s="201" t="n"/>
      <c r="F16" s="348" t="n"/>
      <c r="G16" s="39" t="n"/>
      <c r="H16" s="548" t="n"/>
      <c r="I16" s="548" t="n"/>
      <c r="J16" s="214" t="inlineStr">
        <is>
          <t>없음 (25.05.01)</t>
        </is>
      </c>
      <c r="K16" s="548" t="n"/>
      <c r="L16" s="43" t="n"/>
      <c r="M16" s="39" t="n"/>
    </row>
    <row r="17" ht="33.75" customFormat="1" customHeight="1" s="19">
      <c r="A17" s="87" t="inlineStr">
        <is>
          <t>비 고</t>
        </is>
      </c>
      <c r="B17" s="216" t="inlineStr">
        <is>
          <t>박성균 
신용평가 없이 협정</t>
        </is>
      </c>
      <c r="C17" s="276" t="inlineStr">
        <is>
          <t>김장섭</t>
        </is>
      </c>
      <c r="D17" s="550" t="inlineStr">
        <is>
          <t>윤명숙</t>
        </is>
      </c>
      <c r="E17" s="551" t="inlineStr">
        <is>
          <t>김희준
중소기업확인서
(23.03.31~24.03.31)</t>
        </is>
      </c>
      <c r="F17" s="552" t="inlineStr">
        <is>
          <t>허민선</t>
        </is>
      </c>
      <c r="G17" s="37" t="n"/>
      <c r="H17" s="37" t="n"/>
      <c r="I17" s="37" t="n"/>
      <c r="J17" s="216" t="inlineStr">
        <is>
          <t>박근환</t>
        </is>
      </c>
      <c r="K17" s="48" t="inlineStr">
        <is>
          <t>박수현</t>
        </is>
      </c>
      <c r="L17" s="539" t="n"/>
      <c r="M17" s="37" t="inlineStr">
        <is>
          <t>김장섭</t>
        </is>
      </c>
    </row>
    <row r="18" ht="26.1" customFormat="1" customHeight="1" s="21">
      <c r="A18" s="11" t="inlineStr">
        <is>
          <t>회사명</t>
        </is>
      </c>
      <c r="B18" s="10" t="inlineStr">
        <is>
          <t>삼보건축설비㈜</t>
        </is>
      </c>
      <c r="C18" s="11" t="inlineStr">
        <is>
          <t>도원이엔아이㈜</t>
        </is>
      </c>
      <c r="D18" s="10" t="inlineStr">
        <is>
          <t>대명지이씨㈜</t>
        </is>
      </c>
      <c r="E18" s="10" t="inlineStr">
        <is>
          <t>㈜대용와트스</t>
        </is>
      </c>
      <c r="F18" s="11" t="inlineStr">
        <is>
          <t>대일전기산업㈜</t>
        </is>
      </c>
      <c r="G18" s="10" t="inlineStr">
        <is>
          <t>동아건설산업㈜</t>
        </is>
      </c>
      <c r="H18" s="11" t="inlineStr">
        <is>
          <t>두원이에프씨㈜</t>
        </is>
      </c>
      <c r="I18" s="10" t="inlineStr">
        <is>
          <t>동문건설㈜</t>
        </is>
      </c>
      <c r="J18" s="10" t="inlineStr">
        <is>
          <t>㈜대승이앤씨</t>
        </is>
      </c>
      <c r="K18" s="10" t="inlineStr">
        <is>
          <t>대진공무㈜</t>
        </is>
      </c>
      <c r="L18" s="10" t="inlineStr">
        <is>
          <t>대영이앤디㈜</t>
        </is>
      </c>
      <c r="M18" s="11" t="inlineStr">
        <is>
          <t>㈜미동이엔씨</t>
        </is>
      </c>
    </row>
    <row r="19" customFormat="1" s="19">
      <c r="A19" s="87" t="inlineStr">
        <is>
          <t>대표자</t>
        </is>
      </c>
      <c r="B19" s="37" t="inlineStr">
        <is>
          <t>박관희</t>
        </is>
      </c>
      <c r="C19" s="295" t="inlineStr">
        <is>
          <t>최기동,임우연</t>
        </is>
      </c>
      <c r="D19" s="309" t="inlineStr">
        <is>
          <t>김한욱,서종만</t>
        </is>
      </c>
      <c r="E19" s="366" t="inlineStr">
        <is>
          <t>남상태</t>
        </is>
      </c>
      <c r="F19" s="37" t="inlineStr">
        <is>
          <t>임태원</t>
        </is>
      </c>
      <c r="G19" s="37" t="inlineStr">
        <is>
          <t>류병우</t>
        </is>
      </c>
      <c r="H19" s="37" t="inlineStr">
        <is>
          <t>황운천</t>
        </is>
      </c>
      <c r="I19" s="5" t="inlineStr">
        <is>
          <t>이상주</t>
        </is>
      </c>
      <c r="J19" s="122" t="inlineStr">
        <is>
          <t>한창미</t>
        </is>
      </c>
      <c r="K19" s="37" t="inlineStr">
        <is>
          <t>박종옥</t>
        </is>
      </c>
      <c r="L19" s="37" t="inlineStr">
        <is>
          <t>박준철</t>
        </is>
      </c>
      <c r="M19" s="310" t="inlineStr">
        <is>
          <t>이우희 외 2인</t>
        </is>
      </c>
    </row>
    <row r="20" ht="11.25" customFormat="1" customHeight="1" s="20">
      <c r="A20" s="86" t="inlineStr">
        <is>
          <t>사업자번호</t>
        </is>
      </c>
      <c r="B20" s="37" t="inlineStr">
        <is>
          <t>219-81-05141</t>
        </is>
      </c>
      <c r="C20" s="296" t="inlineStr">
        <is>
          <t>128-81-72024</t>
        </is>
      </c>
      <c r="D20" s="310" t="inlineStr">
        <is>
          <t>124-81-27925</t>
        </is>
      </c>
      <c r="E20" s="372" t="inlineStr">
        <is>
          <t>204-81-24559</t>
        </is>
      </c>
      <c r="F20" s="37" t="inlineStr">
        <is>
          <t>106-81-36902</t>
        </is>
      </c>
      <c r="G20" s="37" t="inlineStr">
        <is>
          <t>110-81-00214</t>
        </is>
      </c>
      <c r="H20" s="37" t="inlineStr">
        <is>
          <t>214-81-04884</t>
        </is>
      </c>
      <c r="I20" s="5" t="inlineStr">
        <is>
          <t>130-81-28180</t>
        </is>
      </c>
      <c r="J20" s="122" t="inlineStr">
        <is>
          <t xml:space="preserve">110-81-79098 </t>
        </is>
      </c>
      <c r="K20" s="37" t="n"/>
      <c r="L20" s="37" t="inlineStr">
        <is>
          <t>101-81-30975</t>
        </is>
      </c>
      <c r="M20" s="310" t="inlineStr">
        <is>
          <t>114-81-37654</t>
        </is>
      </c>
    </row>
    <row r="21" ht="11.25" customFormat="1" customHeight="1" s="20">
      <c r="A21" s="86" t="inlineStr">
        <is>
          <t>지역</t>
        </is>
      </c>
      <c r="B21" s="37" t="inlineStr">
        <is>
          <t>서울시 송파구</t>
        </is>
      </c>
      <c r="C21" s="295" t="inlineStr">
        <is>
          <t>서울시 서초구</t>
        </is>
      </c>
      <c r="D21" s="309" t="inlineStr">
        <is>
          <t>서울시 서초구</t>
        </is>
      </c>
      <c r="E21" s="366" t="inlineStr">
        <is>
          <t>서울시 송파구</t>
        </is>
      </c>
      <c r="F21" s="37" t="inlineStr">
        <is>
          <t>서울시 용산구</t>
        </is>
      </c>
      <c r="G21" s="37" t="inlineStr">
        <is>
          <t>서울시 광진구</t>
        </is>
      </c>
      <c r="H21" s="37" t="inlineStr">
        <is>
          <t>서울시 강남구</t>
        </is>
      </c>
      <c r="I21" s="5" t="inlineStr">
        <is>
          <t>서울시 영등포구</t>
        </is>
      </c>
      <c r="J21" s="122" t="inlineStr">
        <is>
          <t>서울시 마포구</t>
        </is>
      </c>
      <c r="K21" s="37" t="inlineStr">
        <is>
          <t>서울 성동구</t>
        </is>
      </c>
      <c r="L21" s="37" t="inlineStr">
        <is>
          <t>서울 송파구</t>
        </is>
      </c>
      <c r="M21" s="309" t="inlineStr">
        <is>
          <t>서울시 서초구</t>
        </is>
      </c>
      <c r="W21" s="20" t="n">
        <v>30000000</v>
      </c>
    </row>
    <row r="22" ht="11.25" customFormat="1" customHeight="1" s="20">
      <c r="A22" s="87" t="inlineStr">
        <is>
          <t>소방시공능력</t>
        </is>
      </c>
      <c r="B22" s="539" t="n">
        <v>10266400000</v>
      </c>
      <c r="C22" s="553" t="n">
        <v>2359000000</v>
      </c>
      <c r="D22" s="554" t="n">
        <v>6292100000</v>
      </c>
      <c r="E22" s="555" t="n">
        <v>2610100000</v>
      </c>
      <c r="F22" s="539" t="n">
        <v>6625000000</v>
      </c>
      <c r="G22" s="556" t="n">
        <v>8294500000</v>
      </c>
      <c r="H22" s="539" t="n">
        <v>28236500000</v>
      </c>
      <c r="I22" s="538" t="n">
        <v>6560900000</v>
      </c>
      <c r="J22" s="557" t="n">
        <v>1862700000</v>
      </c>
      <c r="K22" s="539" t="n">
        <v>37993600000</v>
      </c>
      <c r="L22" s="539" t="n">
        <v>16514700000</v>
      </c>
      <c r="M22" s="554" t="n">
        <v>16950000000</v>
      </c>
    </row>
    <row r="23" ht="11.25" customFormat="1" customHeight="1" s="20">
      <c r="A23" s="87" t="inlineStr">
        <is>
          <t>3년간 실적액</t>
        </is>
      </c>
      <c r="B23" s="539" t="n">
        <v>12214937000</v>
      </c>
      <c r="C23" s="553" t="n">
        <v>1228059000</v>
      </c>
      <c r="D23" s="554" t="n">
        <v>2101065000</v>
      </c>
      <c r="E23" s="555" t="n">
        <v>2560852000</v>
      </c>
      <c r="F23" s="539" t="n">
        <v>6486507000</v>
      </c>
      <c r="G23" s="539" t="n">
        <v>4567489000</v>
      </c>
      <c r="H23" s="539" t="n">
        <v>23049396000</v>
      </c>
      <c r="I23" s="538" t="n">
        <v>20427451000</v>
      </c>
      <c r="J23" s="557" t="n">
        <v>2298965000</v>
      </c>
      <c r="K23" s="539">
        <f>18747080000+21922769000+19897943000</f>
        <v/>
      </c>
      <c r="L23" s="539">
        <f>6786066000+7473822000+16364168000</f>
        <v/>
      </c>
      <c r="M23" s="554" t="n">
        <v>12744146000</v>
      </c>
    </row>
    <row r="24" customFormat="1" s="22">
      <c r="A24" s="87" t="inlineStr">
        <is>
          <t>5년간 실적액</t>
        </is>
      </c>
      <c r="B24" s="539" t="n">
        <v>18746204000</v>
      </c>
      <c r="C24" s="553" t="n">
        <v>2063973000</v>
      </c>
      <c r="D24" s="554" t="n">
        <v>3553024000</v>
      </c>
      <c r="E24" s="555" t="n">
        <v>4268287000</v>
      </c>
      <c r="F24" s="539" t="n">
        <v>13175012000</v>
      </c>
      <c r="G24" s="539" t="n">
        <v>4683115000</v>
      </c>
      <c r="H24" s="539" t="n">
        <v>35344177000</v>
      </c>
      <c r="I24" s="538" t="n">
        <v>28686765000</v>
      </c>
      <c r="J24" s="557" t="n">
        <v>2527765000</v>
      </c>
      <c r="K24" s="539">
        <f>18747080000+21922769000+19897943000+11903752000+7888691000</f>
        <v/>
      </c>
      <c r="L24" s="539">
        <f>L23+5862763000+5041899000</f>
        <v/>
      </c>
      <c r="M24" s="554" t="n">
        <v>23901902000</v>
      </c>
    </row>
    <row r="25" customFormat="1" s="542">
      <c r="A25" s="543" t="inlineStr">
        <is>
          <t>부채비율</t>
        </is>
      </c>
      <c r="B25" s="38" t="n">
        <v>0.4467</v>
      </c>
      <c r="C25" s="302" t="n">
        <v>0.8179999999999999</v>
      </c>
      <c r="D25" s="306" t="n">
        <v>0.3172</v>
      </c>
      <c r="E25" s="378" t="n">
        <v>0.4417</v>
      </c>
      <c r="F25" s="38" t="n">
        <v>0.1797</v>
      </c>
      <c r="G25" s="50" t="n">
        <v>2.1234</v>
      </c>
      <c r="H25" s="38" t="n">
        <v>0.2927</v>
      </c>
      <c r="I25" s="76" t="n">
        <v>1.5572</v>
      </c>
      <c r="J25" s="114" t="n">
        <v>0.4916</v>
      </c>
      <c r="K25" s="38" t="n">
        <v>0.3016</v>
      </c>
      <c r="L25" s="38" t="n">
        <v>0.4709</v>
      </c>
      <c r="M25" s="311" t="n">
        <v>0.8567</v>
      </c>
    </row>
    <row r="26" customFormat="1" s="542">
      <c r="A26" s="543" t="inlineStr">
        <is>
          <t>유동비율</t>
        </is>
      </c>
      <c r="B26" s="38" t="n">
        <v>2.342</v>
      </c>
      <c r="C26" s="292" t="n">
        <v>3.4751</v>
      </c>
      <c r="D26" s="306" t="n">
        <v>3.5585</v>
      </c>
      <c r="E26" s="378" t="n">
        <v>2.9562</v>
      </c>
      <c r="F26" s="38" t="n">
        <v>18.9355</v>
      </c>
      <c r="G26" s="50" t="n">
        <v>0.7591</v>
      </c>
      <c r="H26" s="38" t="n">
        <v>3.371</v>
      </c>
      <c r="I26" s="6" t="n">
        <v>7.1047</v>
      </c>
      <c r="J26" s="114" t="n">
        <v>2.8312</v>
      </c>
      <c r="K26" s="38" t="n">
        <v>3.3607</v>
      </c>
      <c r="L26" s="38" t="n">
        <v>2.8028</v>
      </c>
      <c r="M26" s="311" t="n">
        <v>1.8079</v>
      </c>
    </row>
    <row r="27" ht="21" customFormat="1" customHeight="1" s="542">
      <c r="A27" s="544" t="inlineStr">
        <is>
          <t>영업기간
면허번호</t>
        </is>
      </c>
      <c r="B27" s="38" t="inlineStr">
        <is>
          <t>1994.07.08</t>
        </is>
      </c>
      <c r="C27" s="299" t="inlineStr">
        <is>
          <t>2005.09.07</t>
        </is>
      </c>
      <c r="D27" s="307" t="inlineStr">
        <is>
          <t>1997.12.30</t>
        </is>
      </c>
      <c r="E27" s="379" t="inlineStr">
        <is>
          <t>1996.02.26</t>
        </is>
      </c>
      <c r="F27" s="47" t="inlineStr">
        <is>
          <t>제용산1997-1호</t>
        </is>
      </c>
      <c r="G27" s="38" t="inlineStr">
        <is>
          <t>`</t>
        </is>
      </c>
      <c r="H27" s="47" t="inlineStr">
        <is>
          <t>제강남85-17호</t>
        </is>
      </c>
      <c r="I27" s="6" t="inlineStr">
        <is>
          <t>2006.03.17</t>
        </is>
      </c>
      <c r="J27" s="123" t="inlineStr">
        <is>
          <t>2019.10.18</t>
        </is>
      </c>
      <c r="K27" s="47" t="inlineStr">
        <is>
          <t>제 광진 1988-3호</t>
        </is>
      </c>
      <c r="L27" s="38" t="inlineStr">
        <is>
          <t>10년이상%</t>
        </is>
      </c>
      <c r="M27" s="307" t="inlineStr">
        <is>
          <t>1985.01.01</t>
        </is>
      </c>
    </row>
    <row r="28" ht="22.5" customFormat="1" customHeight="1" s="19">
      <c r="A28" s="87" t="inlineStr">
        <is>
          <t>신용평가</t>
        </is>
      </c>
      <c r="B28" s="39" t="n"/>
      <c r="C28" s="231" t="inlineStr">
        <is>
          <t>BB0
(25.04.03~26.04.02)</t>
        </is>
      </c>
      <c r="D28" s="545" t="inlineStr">
        <is>
          <t>A+
(25.04.03~26.04.02)</t>
        </is>
      </c>
      <c r="E28" s="545" t="inlineStr">
        <is>
          <t>BB0
(25.05.08~26.05.07)</t>
        </is>
      </c>
      <c r="F28" s="548" t="n"/>
      <c r="G28" s="232" t="inlineStr">
        <is>
          <t>BBBO
(19.08.12~20.06.12)</t>
        </is>
      </c>
      <c r="H28" s="547" t="inlineStr">
        <is>
          <t>A+
(19.05.26~20.05.25)</t>
        </is>
      </c>
      <c r="I28" s="232" t="inlineStr">
        <is>
          <t>A-
(20.06.08~21.06.07)</t>
        </is>
      </c>
      <c r="J28" s="232" t="inlineStr">
        <is>
          <t>BB0
(25.01.13~25.06.30)</t>
        </is>
      </c>
      <c r="K28" s="558" t="n"/>
      <c r="L28" s="558" t="n"/>
      <c r="M28" s="317" t="inlineStr">
        <is>
          <t>A0
(25.05.09~26.05.08)</t>
        </is>
      </c>
    </row>
    <row r="29" customFormat="1" s="19">
      <c r="A29" s="87" t="inlineStr">
        <is>
          <t>여성기업</t>
        </is>
      </c>
      <c r="B29" s="43" t="n"/>
      <c r="C29" s="298" t="n"/>
      <c r="D29" s="559" t="n"/>
      <c r="E29" s="560" t="n"/>
      <c r="F29" s="548" t="n"/>
      <c r="G29" s="39" t="n"/>
      <c r="H29" s="548" t="n"/>
      <c r="I29" s="43" t="n"/>
      <c r="J29" s="56" t="n"/>
      <c r="K29" s="558" t="n"/>
      <c r="L29" s="558" t="n"/>
      <c r="M29" s="559" t="n"/>
    </row>
    <row r="30" customFormat="1" s="19">
      <c r="A30" s="87" t="inlineStr">
        <is>
          <t>건설고용지수</t>
        </is>
      </c>
      <c r="B30" s="43" t="n"/>
      <c r="C30" s="298" t="n"/>
      <c r="D30" s="559" t="n"/>
      <c r="E30" s="560" t="n"/>
      <c r="F30" s="548" t="n"/>
      <c r="G30" s="39" t="inlineStr">
        <is>
          <t>0점처리(조달청기준)</t>
        </is>
      </c>
      <c r="H30" s="548" t="n"/>
      <c r="I30" s="43" t="n"/>
      <c r="J30" s="56" t="n"/>
      <c r="K30" s="558" t="n"/>
      <c r="L30" s="558" t="n"/>
      <c r="M30" s="559" t="n"/>
    </row>
    <row r="31" customFormat="1" s="19">
      <c r="A31" s="87" t="inlineStr">
        <is>
          <t>일자리창출실적</t>
        </is>
      </c>
      <c r="B31" s="43" t="n"/>
      <c r="C31" s="298" t="n"/>
      <c r="D31" s="559" t="n"/>
      <c r="E31" s="560" t="n"/>
      <c r="F31" s="548" t="n"/>
      <c r="G31" s="39" t="n"/>
      <c r="H31" s="548" t="n"/>
      <c r="I31" s="43" t="n"/>
      <c r="J31" s="56" t="n"/>
      <c r="K31" s="558" t="n"/>
      <c r="L31" s="558" t="n"/>
      <c r="M31" s="559" t="n"/>
    </row>
    <row r="32" customFormat="1" s="19">
      <c r="A32" s="87" t="inlineStr">
        <is>
          <t>시공품질평가</t>
        </is>
      </c>
      <c r="B32" s="43" t="n"/>
      <c r="C32" s="298" t="inlineStr">
        <is>
          <t>없음 (25.05.01)</t>
        </is>
      </c>
      <c r="D32" s="315" t="inlineStr">
        <is>
          <t>없음 (25.05.01)</t>
        </is>
      </c>
      <c r="E32" s="377" t="inlineStr">
        <is>
          <t>없음 (25.05.01)</t>
        </is>
      </c>
      <c r="F32" s="548" t="n"/>
      <c r="G32" s="39" t="n"/>
      <c r="H32" s="548" t="n"/>
      <c r="I32" s="43" t="n"/>
      <c r="J32" s="56" t="n"/>
      <c r="K32" s="558" t="n"/>
      <c r="L32" s="558" t="n"/>
      <c r="M32" s="559" t="n"/>
    </row>
    <row r="33" ht="33.75" customFormat="1" customHeight="1" s="19">
      <c r="A33" s="87" t="inlineStr">
        <is>
          <t>비 고</t>
        </is>
      </c>
      <c r="B33" s="48" t="inlineStr">
        <is>
          <t>서권형</t>
        </is>
      </c>
      <c r="C33" s="561" t="inlineStr">
        <is>
          <t>주1,보4(23.02.01)
중소기업확인서
(23.04.01~24.03.31)</t>
        </is>
      </c>
      <c r="D33" s="316" t="inlineStr">
        <is>
          <t>박용규</t>
        </is>
      </c>
      <c r="E33" s="366" t="inlineStr">
        <is>
          <t>윤명숙</t>
        </is>
      </c>
      <c r="F33" s="48" t="inlineStr">
        <is>
          <t>용화 김인용BJ</t>
        </is>
      </c>
      <c r="G33" s="37" t="inlineStr">
        <is>
          <t>구본진,안영식</t>
        </is>
      </c>
      <c r="H33" s="48" t="inlineStr">
        <is>
          <t>[기]특1,고20
[전]특16,고16
(18.07.31)</t>
        </is>
      </c>
      <c r="I33" s="37" t="n"/>
      <c r="J33" s="122" t="inlineStr">
        <is>
          <t>구본진</t>
        </is>
      </c>
      <c r="K33" s="37" t="n"/>
      <c r="L33" s="539" t="n"/>
      <c r="M33" s="316" t="n"/>
    </row>
    <row r="34" ht="26.1" customFormat="1" customHeight="1" s="26">
      <c r="A34" s="11" t="inlineStr">
        <is>
          <t>회사명</t>
        </is>
      </c>
      <c r="B34" s="11" t="inlineStr">
        <is>
          <t>㈜부성전공</t>
        </is>
      </c>
      <c r="C34" s="10" t="inlineStr">
        <is>
          <t>세원전설㈜</t>
        </is>
      </c>
      <c r="D34" s="10" t="inlineStr">
        <is>
          <t>성민전기㈜</t>
        </is>
      </c>
      <c r="E34" s="10" t="inlineStr">
        <is>
          <t>삼언전공㈜</t>
        </is>
      </c>
      <c r="F34" s="10" t="inlineStr">
        <is>
          <t>신신이앤씨㈜</t>
        </is>
      </c>
      <c r="G34" s="11" t="inlineStr">
        <is>
          <t>㈜삼영기업</t>
        </is>
      </c>
      <c r="H34" s="11" t="inlineStr">
        <is>
          <t>승림이앤씨㈜</t>
        </is>
      </c>
      <c r="I34" s="10" t="inlineStr">
        <is>
          <t>㈜세온이엠에스</t>
        </is>
      </c>
      <c r="J34" s="10" t="inlineStr">
        <is>
          <t>㈜삼화동력개발</t>
        </is>
      </c>
      <c r="K34" s="10" t="inlineStr">
        <is>
          <t>㈜서해종합건설</t>
        </is>
      </c>
      <c r="L34" s="10" t="inlineStr">
        <is>
          <t>㈜신세계전기</t>
        </is>
      </c>
      <c r="M34" s="11" t="inlineStr">
        <is>
          <t>서림기전개발㈜</t>
        </is>
      </c>
    </row>
    <row r="35">
      <c r="A35" s="87" t="inlineStr">
        <is>
          <t>대표자</t>
        </is>
      </c>
      <c r="B35" s="110" t="inlineStr">
        <is>
          <t>오채근</t>
        </is>
      </c>
      <c r="C35" s="422" t="inlineStr">
        <is>
          <t>최영래</t>
        </is>
      </c>
      <c r="D35" s="5" t="inlineStr">
        <is>
          <t>김미영</t>
        </is>
      </c>
      <c r="E35" s="5" t="inlineStr">
        <is>
          <t>공석복</t>
        </is>
      </c>
      <c r="F35" s="320" t="inlineStr">
        <is>
          <t>하상청, 하대청</t>
        </is>
      </c>
      <c r="G35" s="37" t="inlineStr">
        <is>
          <t>금동흠</t>
        </is>
      </c>
      <c r="H35" s="357" t="inlineStr">
        <is>
          <t>박기철,서권형</t>
        </is>
      </c>
      <c r="I35" s="5" t="inlineStr">
        <is>
          <t>조상현</t>
        </is>
      </c>
      <c r="J35" s="5" t="inlineStr">
        <is>
          <t>정권봉</t>
        </is>
      </c>
      <c r="K35" s="37" t="inlineStr">
        <is>
          <t>문인식</t>
        </is>
      </c>
      <c r="L35" s="37" t="inlineStr">
        <is>
          <t>구본주</t>
        </is>
      </c>
      <c r="M35" s="539" t="inlineStr">
        <is>
          <t>송석웅</t>
        </is>
      </c>
    </row>
    <row r="36">
      <c r="A36" s="86" t="inlineStr">
        <is>
          <t>사업자번호</t>
        </is>
      </c>
      <c r="B36" s="110" t="inlineStr">
        <is>
          <t>114-81-98030</t>
        </is>
      </c>
      <c r="C36" s="423" t="inlineStr">
        <is>
          <t>105-81-30768</t>
        </is>
      </c>
      <c r="D36" s="5" t="inlineStr">
        <is>
          <t>119-86-32979</t>
        </is>
      </c>
      <c r="E36" s="5" t="inlineStr">
        <is>
          <t>207-81-36393</t>
        </is>
      </c>
      <c r="F36" s="321" t="inlineStr">
        <is>
          <t>215-81-38510</t>
        </is>
      </c>
      <c r="G36" s="37" t="inlineStr">
        <is>
          <t>229-81-19166</t>
        </is>
      </c>
      <c r="H36" s="358" t="inlineStr">
        <is>
          <t>110-81-75433</t>
        </is>
      </c>
      <c r="I36" s="5" t="inlineStr">
        <is>
          <t>108-81-42910</t>
        </is>
      </c>
      <c r="J36" s="5" t="inlineStr">
        <is>
          <t>205-81-32431</t>
        </is>
      </c>
      <c r="K36" s="37" t="inlineStr">
        <is>
          <t>116-81-37932</t>
        </is>
      </c>
      <c r="L36" s="37" t="inlineStr">
        <is>
          <t>215-81-40525</t>
        </is>
      </c>
      <c r="M36" s="43" t="inlineStr">
        <is>
          <t>220-81-14219</t>
        </is>
      </c>
    </row>
    <row r="37">
      <c r="A37" s="86" t="inlineStr">
        <is>
          <t>지역</t>
        </is>
      </c>
      <c r="B37" s="110" t="inlineStr">
        <is>
          <t>서울시 서초구</t>
        </is>
      </c>
      <c r="C37" s="422" t="inlineStr">
        <is>
          <t>서울시 마포구</t>
        </is>
      </c>
      <c r="D37" s="5" t="inlineStr">
        <is>
          <t>서울시 금천구</t>
        </is>
      </c>
      <c r="E37" s="5" t="inlineStr">
        <is>
          <t>서울시 광진구</t>
        </is>
      </c>
      <c r="F37" s="320" t="inlineStr">
        <is>
          <t>서울시 송파구</t>
        </is>
      </c>
      <c r="G37" s="37" t="inlineStr">
        <is>
          <t>서울시 서초구</t>
        </is>
      </c>
      <c r="H37" s="357" t="inlineStr">
        <is>
          <t>서울시 송파구</t>
        </is>
      </c>
      <c r="I37" s="5" t="inlineStr">
        <is>
          <t>서울시 관악구</t>
        </is>
      </c>
      <c r="J37" s="5" t="inlineStr">
        <is>
          <t>서울시 송파구</t>
        </is>
      </c>
      <c r="K37" s="37" t="inlineStr">
        <is>
          <t>서울시 마포구</t>
        </is>
      </c>
      <c r="L37" s="37" t="inlineStr">
        <is>
          <t>서울시 송파구</t>
        </is>
      </c>
      <c r="M37" s="539" t="inlineStr">
        <is>
          <t>서울 성동구</t>
        </is>
      </c>
    </row>
    <row r="38">
      <c r="A38" s="87" t="inlineStr">
        <is>
          <t>소방시공능력</t>
        </is>
      </c>
      <c r="B38" s="562" t="n">
        <v>1991100000</v>
      </c>
      <c r="C38" s="563" t="n">
        <v>11446400000</v>
      </c>
      <c r="D38" s="538" t="n">
        <v>1913000000</v>
      </c>
      <c r="E38" s="538" t="n">
        <v>26261100000</v>
      </c>
      <c r="F38" s="564" t="n">
        <v>13852000000</v>
      </c>
      <c r="G38" s="539" t="n">
        <v>44388800000</v>
      </c>
      <c r="H38" s="565" t="n">
        <v>2903400000</v>
      </c>
      <c r="I38" s="538" t="n">
        <v>3767400000</v>
      </c>
      <c r="J38" s="538" t="n">
        <v>10145500000</v>
      </c>
      <c r="K38" s="539" t="n">
        <v>2809100000</v>
      </c>
      <c r="L38" s="539" t="n">
        <v>8366100000</v>
      </c>
      <c r="M38" s="539" t="n">
        <v>1310200000</v>
      </c>
    </row>
    <row r="39">
      <c r="A39" s="87" t="inlineStr">
        <is>
          <t>3년간 실적액</t>
        </is>
      </c>
      <c r="B39" s="562" t="n">
        <v>1661654000</v>
      </c>
      <c r="C39" s="563" t="n">
        <v>11166077000</v>
      </c>
      <c r="D39" s="538" t="n">
        <v>1323505000</v>
      </c>
      <c r="E39" s="538" t="n">
        <v>25979615000</v>
      </c>
      <c r="F39" s="564" t="n">
        <v>12624084000</v>
      </c>
      <c r="G39" s="539" t="n">
        <v>51005976000</v>
      </c>
      <c r="H39" s="565" t="n">
        <v>1106895000</v>
      </c>
      <c r="I39" s="538" t="n">
        <v>1903764000</v>
      </c>
      <c r="J39" s="538" t="n">
        <v>10519692000</v>
      </c>
      <c r="K39" s="539" t="n"/>
      <c r="L39" s="539" t="n">
        <v>9347589000</v>
      </c>
      <c r="M39" s="539" t="n">
        <v>717402000</v>
      </c>
    </row>
    <row r="40">
      <c r="A40" s="87" t="inlineStr">
        <is>
          <t>5년간 실적액</t>
        </is>
      </c>
      <c r="B40" s="562" t="n">
        <v>2675880000</v>
      </c>
      <c r="C40" s="563" t="n">
        <v>19580124000</v>
      </c>
      <c r="D40" s="538" t="n">
        <v>3377120000</v>
      </c>
      <c r="E40" s="538" t="n">
        <v>38234649000</v>
      </c>
      <c r="F40" s="564" t="n">
        <v>15442996000</v>
      </c>
      <c r="G40" s="539" t="n">
        <v>67027020000</v>
      </c>
      <c r="H40" s="565" t="n">
        <v>2727509000</v>
      </c>
      <c r="I40" s="538" t="n">
        <v>3807993000</v>
      </c>
      <c r="J40" s="538" t="n">
        <v>13091011000</v>
      </c>
      <c r="K40" s="539" t="n"/>
      <c r="L40" s="539" t="n">
        <v>11285531000</v>
      </c>
      <c r="M40" s="539" t="n">
        <v>1211802000</v>
      </c>
    </row>
    <row r="41">
      <c r="A41" s="543" t="inlineStr">
        <is>
          <t>부채비율</t>
        </is>
      </c>
      <c r="B41" s="112" t="n">
        <v>0.1036</v>
      </c>
      <c r="C41" s="425" t="n">
        <v>2.0441</v>
      </c>
      <c r="D41" s="6" t="n">
        <v>0.06610000000000001</v>
      </c>
      <c r="E41" s="76" t="n">
        <v>0.7136</v>
      </c>
      <c r="F41" s="322" t="n">
        <v>0.6358</v>
      </c>
      <c r="G41" s="50" t="n">
        <v>0.7277</v>
      </c>
      <c r="H41" s="351" t="n">
        <v>0.0157</v>
      </c>
      <c r="I41" s="6" t="n">
        <v>0.339</v>
      </c>
      <c r="J41" s="76" t="n">
        <v>1.5885</v>
      </c>
      <c r="K41" s="50" t="n">
        <v>0.9787</v>
      </c>
      <c r="L41" s="50" t="n">
        <v>0.7127</v>
      </c>
      <c r="M41" s="50" t="n">
        <v>0.5799</v>
      </c>
      <c r="N41" s="566" t="n"/>
    </row>
    <row r="42">
      <c r="A42" s="543" t="inlineStr">
        <is>
          <t>유동비율</t>
        </is>
      </c>
      <c r="B42" s="112" t="n">
        <v>14.5788</v>
      </c>
      <c r="C42" s="425" t="n">
        <v>1.1553</v>
      </c>
      <c r="D42" s="6" t="n">
        <v>2.1197</v>
      </c>
      <c r="E42" s="6" t="n">
        <v>2.2083</v>
      </c>
      <c r="F42" s="322" t="n">
        <v>2.0316</v>
      </c>
      <c r="G42" s="50" t="n">
        <v>2.0688</v>
      </c>
      <c r="H42" s="351" t="n">
        <v>46.7221</v>
      </c>
      <c r="I42" s="6" t="n">
        <v>3.5464</v>
      </c>
      <c r="J42" s="76" t="n">
        <v>1.6769</v>
      </c>
      <c r="K42" s="50" t="n">
        <v>1.8443</v>
      </c>
      <c r="L42" s="50" t="n">
        <v>2.1612</v>
      </c>
      <c r="M42" s="38" t="n">
        <v>2.4639</v>
      </c>
      <c r="N42" s="566" t="n"/>
    </row>
    <row r="43" ht="21" customHeight="1" s="3">
      <c r="A43" s="544" t="inlineStr">
        <is>
          <t>영업기간
면허번호</t>
        </is>
      </c>
      <c r="B43" s="117" t="inlineStr">
        <is>
          <t>2016.06.23</t>
        </is>
      </c>
      <c r="C43" s="513" t="inlineStr">
        <is>
          <t>1991.06.10</t>
        </is>
      </c>
      <c r="D43" s="81" t="inlineStr">
        <is>
          <t>2006.07.24</t>
        </is>
      </c>
      <c r="E43" s="6" t="inlineStr">
        <is>
          <t>1998.04.27</t>
        </is>
      </c>
      <c r="F43" s="323" t="inlineStr">
        <is>
          <t>1992.01.01</t>
        </is>
      </c>
      <c r="G43" s="38" t="inlineStr">
        <is>
          <t>1997.10.13</t>
        </is>
      </c>
      <c r="H43" s="359" t="inlineStr">
        <is>
          <t xml:space="preserve"> 2012.05.24</t>
        </is>
      </c>
      <c r="I43" s="6" t="inlineStr">
        <is>
          <t>제관악 97-4호</t>
        </is>
      </c>
      <c r="J43" s="6" t="inlineStr">
        <is>
          <t>2020-02-00378</t>
        </is>
      </c>
      <c r="K43" s="38" t="inlineStr">
        <is>
          <t>제마포2006-10호</t>
        </is>
      </c>
      <c r="L43" s="38" t="inlineStr">
        <is>
          <t>제 송파 1992-1호</t>
        </is>
      </c>
      <c r="M43" s="38" t="inlineStr">
        <is>
          <t>10년이상%</t>
        </is>
      </c>
    </row>
    <row r="44" ht="22.5" customHeight="1" s="3">
      <c r="A44" s="87" t="inlineStr">
        <is>
          <t>신용평가</t>
        </is>
      </c>
      <c r="B44" s="548" t="n"/>
      <c r="C44" s="510" t="inlineStr">
        <is>
          <t>BBB-
(25.04.18~26.04.17)</t>
        </is>
      </c>
      <c r="D44" s="547" t="inlineStr">
        <is>
          <t>BBO
(16.07.01~17.06.30)</t>
        </is>
      </c>
      <c r="E44" s="232" t="inlineStr">
        <is>
          <t>A+
(21.04.24~22.04.23)</t>
        </is>
      </c>
      <c r="F44" s="675" t="inlineStr">
        <is>
          <t>A-
(25.08.12~26.08.11)</t>
        </is>
      </c>
      <c r="G44" s="547" t="inlineStr">
        <is>
          <t>A+
(22.05.31~23.05.30)</t>
        </is>
      </c>
      <c r="H44" s="567" t="inlineStr">
        <is>
          <t>BBB-
(25.04.11~26.04.10)</t>
        </is>
      </c>
      <c r="I44" s="232" t="inlineStr">
        <is>
          <t>BB-
(20.04.01~21.03.31)</t>
        </is>
      </c>
      <c r="J44" s="232" t="inlineStr">
        <is>
          <t>BBB-
(20.04.29~21.04.28)</t>
        </is>
      </c>
      <c r="K44" s="39" t="inlineStr">
        <is>
          <t>A-</t>
        </is>
      </c>
      <c r="L44" s="232" t="inlineStr">
        <is>
          <t>BBB-
(17.04.28~18.04.27)</t>
        </is>
      </c>
      <c r="M44" s="547" t="inlineStr">
        <is>
          <t>BB-
(17.05.22~18.05.21)</t>
        </is>
      </c>
    </row>
    <row r="45">
      <c r="A45" s="87" t="inlineStr">
        <is>
          <t>여성기업</t>
        </is>
      </c>
      <c r="B45" s="548" t="n"/>
      <c r="C45" s="510" t="n"/>
      <c r="D45" s="548" t="n"/>
      <c r="E45" s="39" t="n"/>
      <c r="F45" s="324" t="n"/>
      <c r="G45" s="39" t="n"/>
      <c r="H45" s="567" t="n"/>
      <c r="I45" s="39" t="n"/>
      <c r="J45" s="39" t="n"/>
      <c r="K45" s="39" t="n"/>
      <c r="L45" s="39" t="n"/>
      <c r="M45" s="548" t="n"/>
    </row>
    <row r="46">
      <c r="A46" s="87" t="inlineStr">
        <is>
          <t>건설고용지수</t>
        </is>
      </c>
      <c r="B46" s="548" t="n"/>
      <c r="C46" s="510" t="n"/>
      <c r="D46" s="548" t="n"/>
      <c r="E46" s="39" t="n"/>
      <c r="F46" s="324" t="n"/>
      <c r="G46" s="39" t="n"/>
      <c r="H46" s="567" t="n"/>
      <c r="I46" s="39" t="n"/>
      <c r="J46" s="39" t="n"/>
      <c r="K46" s="39" t="n"/>
      <c r="L46" s="39" t="n"/>
      <c r="M46" s="548" t="n"/>
    </row>
    <row r="47">
      <c r="A47" s="87" t="inlineStr">
        <is>
          <t>일자리창출실적</t>
        </is>
      </c>
      <c r="B47" s="548" t="n"/>
      <c r="C47" s="510" t="n"/>
      <c r="D47" s="548" t="n"/>
      <c r="E47" s="39" t="n"/>
      <c r="F47" s="324" t="n"/>
      <c r="G47" s="39" t="n"/>
      <c r="H47" s="567" t="n"/>
      <c r="I47" s="39" t="n"/>
      <c r="J47" s="39" t="n"/>
      <c r="K47" s="39" t="n"/>
      <c r="L47" s="39" t="n"/>
      <c r="M47" s="548" t="n"/>
    </row>
    <row r="48">
      <c r="A48" s="87" t="inlineStr">
        <is>
          <t>시공품질평가</t>
        </is>
      </c>
      <c r="B48" s="548" t="n"/>
      <c r="C48" s="510" t="n"/>
      <c r="D48" s="548" t="n"/>
      <c r="E48" s="39" t="n"/>
      <c r="F48" s="325" t="inlineStr">
        <is>
          <t>없음 (25.05.01)</t>
        </is>
      </c>
      <c r="G48" s="39" t="n"/>
      <c r="H48" s="567" t="n"/>
      <c r="I48" s="39" t="n"/>
      <c r="J48" s="39" t="n"/>
      <c r="K48" s="39" t="n"/>
      <c r="L48" s="39" t="n"/>
      <c r="M48" s="548" t="n"/>
    </row>
    <row r="49" ht="56.25" customHeight="1" s="3">
      <c r="A49" s="87" t="inlineStr">
        <is>
          <t>비 고</t>
        </is>
      </c>
      <c r="B49" s="121" t="inlineStr">
        <is>
          <t>윤명숙</t>
        </is>
      </c>
      <c r="C49" s="515" t="inlineStr">
        <is>
          <t>신흥식</t>
        </is>
      </c>
      <c r="D49" s="538" t="inlineStr">
        <is>
          <t>강성법</t>
        </is>
      </c>
      <c r="E49" s="5" t="inlineStr">
        <is>
          <t>김장섭</t>
        </is>
      </c>
      <c r="F49" s="326" t="inlineStr">
        <is>
          <t>김장섭</t>
        </is>
      </c>
      <c r="G49" s="37" t="n"/>
      <c r="H49" s="568" t="inlineStr">
        <is>
          <t>서권형
장애인기업
(23.12.01~26.11.30) 
중소기업
(24.04.01~25.03.31)</t>
        </is>
      </c>
      <c r="I49" s="95" t="inlineStr">
        <is>
          <t>이동훈</t>
        </is>
      </c>
      <c r="J49" s="5" t="inlineStr">
        <is>
          <t>김장섭</t>
        </is>
      </c>
      <c r="K49" s="37" t="inlineStr">
        <is>
          <t>윤명숙</t>
        </is>
      </c>
      <c r="L49" s="48" t="inlineStr">
        <is>
          <t>강성법
주1,보8(17.10.25)</t>
        </is>
      </c>
      <c r="M49" s="539" t="n"/>
    </row>
    <row r="50" ht="26.1" customHeight="1" s="3">
      <c r="A50" s="11" t="inlineStr">
        <is>
          <t>회사명</t>
        </is>
      </c>
      <c r="B50" s="11" t="inlineStr">
        <is>
          <t>㈜세방테크</t>
        </is>
      </c>
      <c r="C50" s="10" t="inlineStr">
        <is>
          <t>세안이엔씨㈜</t>
        </is>
      </c>
      <c r="D50" s="10" t="inlineStr">
        <is>
          <t>(주)신화방재</t>
        </is>
      </c>
      <c r="E50" s="10" t="inlineStr">
        <is>
          <t>성원종합설비㈜</t>
        </is>
      </c>
      <c r="F50" s="10" t="inlineStr">
        <is>
          <t>영웅개발㈜</t>
        </is>
      </c>
      <c r="G50" s="10" t="inlineStr">
        <is>
          <t>우현전기㈜</t>
        </is>
      </c>
      <c r="H50" s="10" t="inlineStr">
        <is>
          <t>우선이엔씨㈜</t>
        </is>
      </c>
      <c r="I50" s="69" t="inlineStr">
        <is>
          <t>에스지씨이앤씨㈜</t>
        </is>
      </c>
      <c r="J50" s="10" t="inlineStr">
        <is>
          <t>유명전설㈜</t>
        </is>
      </c>
      <c r="K50" s="10" t="inlineStr">
        <is>
          <t>㈜완일이씨에스</t>
        </is>
      </c>
      <c r="L50" s="10" t="inlineStr">
        <is>
          <t>우광기전㈜</t>
        </is>
      </c>
      <c r="M50" s="10" t="inlineStr">
        <is>
          <t>㈜용상전기통신</t>
        </is>
      </c>
    </row>
    <row r="51">
      <c r="A51" s="87" t="inlineStr">
        <is>
          <t>대표자</t>
        </is>
      </c>
      <c r="B51" s="37" t="inlineStr">
        <is>
          <t>강부인</t>
        </is>
      </c>
      <c r="C51" s="37" t="inlineStr">
        <is>
          <t>이은상</t>
        </is>
      </c>
      <c r="D51" s="37" t="inlineStr">
        <is>
          <t>손기활</t>
        </is>
      </c>
      <c r="E51" s="5" t="inlineStr">
        <is>
          <t>이창수</t>
        </is>
      </c>
      <c r="F51" s="574" t="inlineStr">
        <is>
          <t>고준필</t>
        </is>
      </c>
      <c r="G51" s="37" t="inlineStr">
        <is>
          <t>채광식</t>
        </is>
      </c>
      <c r="H51" s="5" t="inlineStr">
        <is>
          <t>김광수</t>
        </is>
      </c>
      <c r="I51" s="258" t="inlineStr">
        <is>
          <t>이우성,이창모</t>
        </is>
      </c>
      <c r="J51" s="5" t="inlineStr">
        <is>
          <t>이철규</t>
        </is>
      </c>
      <c r="K51" s="37" t="inlineStr">
        <is>
          <t>김경창</t>
        </is>
      </c>
      <c r="L51" s="37" t="inlineStr">
        <is>
          <t>이기진</t>
        </is>
      </c>
      <c r="M51" s="37" t="inlineStr">
        <is>
          <t>권혁기</t>
        </is>
      </c>
    </row>
    <row r="52">
      <c r="A52" s="86" t="inlineStr">
        <is>
          <t>사업자번호</t>
        </is>
      </c>
      <c r="B52" s="51" t="inlineStr">
        <is>
          <t>229-81-12111</t>
        </is>
      </c>
      <c r="C52" s="37" t="inlineStr">
        <is>
          <t>120-81-17027</t>
        </is>
      </c>
      <c r="D52" s="37" t="inlineStr">
        <is>
          <t>107-81-37786</t>
        </is>
      </c>
      <c r="E52" s="5" t="inlineStr">
        <is>
          <t xml:space="preserve">214-87-73118 </t>
        </is>
      </c>
      <c r="F52" s="667" t="inlineStr">
        <is>
          <t>137-81-98727</t>
        </is>
      </c>
      <c r="G52" s="37" t="inlineStr">
        <is>
          <t>205-81-39910</t>
        </is>
      </c>
      <c r="H52" s="5" t="inlineStr">
        <is>
          <t>219-81-28106</t>
        </is>
      </c>
      <c r="I52" s="259" t="inlineStr">
        <is>
          <t>214-81-89369</t>
        </is>
      </c>
      <c r="J52" s="5" t="inlineStr">
        <is>
          <t>105-86-20396</t>
        </is>
      </c>
      <c r="K52" s="37" t="inlineStr">
        <is>
          <t>109-86-03593</t>
        </is>
      </c>
      <c r="L52" s="37" t="inlineStr">
        <is>
          <t>119-81-18405</t>
        </is>
      </c>
      <c r="M52" s="37" t="inlineStr">
        <is>
          <t>113-81-75669</t>
        </is>
      </c>
    </row>
    <row r="53">
      <c r="A53" s="86" t="inlineStr">
        <is>
          <t>지역</t>
        </is>
      </c>
      <c r="B53" s="51" t="inlineStr">
        <is>
          <t>서울</t>
        </is>
      </c>
      <c r="C53" s="37" t="inlineStr">
        <is>
          <t>서울</t>
        </is>
      </c>
      <c r="D53" s="37" t="inlineStr">
        <is>
          <t>서울 금천구</t>
        </is>
      </c>
      <c r="E53" s="5" t="inlineStr">
        <is>
          <t>서울시 서초구</t>
        </is>
      </c>
      <c r="F53" s="574" t="inlineStr">
        <is>
          <t>서울시 강서구</t>
        </is>
      </c>
      <c r="G53" s="37" t="inlineStr">
        <is>
          <t>서울시 영등포구</t>
        </is>
      </c>
      <c r="H53" s="5" t="inlineStr">
        <is>
          <t>서울시 송파구</t>
        </is>
      </c>
      <c r="I53" s="258" t="inlineStr">
        <is>
          <t>서울시 서초구</t>
        </is>
      </c>
      <c r="J53" s="5" t="inlineStr">
        <is>
          <t>서울시 마포구</t>
        </is>
      </c>
      <c r="K53" s="37" t="inlineStr">
        <is>
          <t>서울시 강서구</t>
        </is>
      </c>
      <c r="L53" s="37" t="inlineStr">
        <is>
          <t>서울시 강남구</t>
        </is>
      </c>
      <c r="M53" s="37" t="inlineStr">
        <is>
          <t>서울시 구로구</t>
        </is>
      </c>
    </row>
    <row r="54">
      <c r="A54" s="87" t="inlineStr">
        <is>
          <t>소방시공능력</t>
        </is>
      </c>
      <c r="B54" s="539" t="n">
        <v>58494800000</v>
      </c>
      <c r="C54" s="539" t="n">
        <v>4676600000</v>
      </c>
      <c r="D54" s="539" t="n">
        <v>4447200000</v>
      </c>
      <c r="E54" s="538" t="n">
        <v>3840700000</v>
      </c>
      <c r="F54" s="577" t="n">
        <v>1453900000</v>
      </c>
      <c r="G54" s="539" t="n">
        <v>4198400000</v>
      </c>
      <c r="H54" s="538" t="n">
        <v>6846600000</v>
      </c>
      <c r="I54" s="569" t="n">
        <v>41065700000</v>
      </c>
      <c r="J54" s="538" t="n">
        <v>1207100000</v>
      </c>
      <c r="K54" s="539" t="n">
        <v>4436600000</v>
      </c>
      <c r="L54" s="539" t="n">
        <v>4977300000</v>
      </c>
      <c r="M54" s="539" t="n">
        <v>478700000</v>
      </c>
    </row>
    <row r="55">
      <c r="A55" s="87" t="inlineStr">
        <is>
          <t>3년간 실적액</t>
        </is>
      </c>
      <c r="B55" s="539" t="n">
        <v>100592000000</v>
      </c>
      <c r="C55" s="539" t="n">
        <v>4372825000</v>
      </c>
      <c r="D55" s="539" t="n">
        <v>5935914000</v>
      </c>
      <c r="E55" s="538" t="n">
        <v>5165624000</v>
      </c>
      <c r="F55" s="577" t="n">
        <v>744808000</v>
      </c>
      <c r="G55" s="539" t="n">
        <v>3062052000</v>
      </c>
      <c r="H55" s="538" t="n">
        <v>7032265000</v>
      </c>
      <c r="I55" s="569" t="n">
        <v>50933290000</v>
      </c>
      <c r="J55" s="538" t="n">
        <v>857406000</v>
      </c>
      <c r="K55" s="539" t="n">
        <v>4943096000</v>
      </c>
      <c r="L55" s="539" t="n">
        <v>6718701000</v>
      </c>
      <c r="M55" s="539" t="n">
        <v>501911000</v>
      </c>
    </row>
    <row r="56">
      <c r="A56" s="87" t="inlineStr">
        <is>
          <t>5년간 실적액</t>
        </is>
      </c>
      <c r="B56" s="539" t="n">
        <v>145170000000</v>
      </c>
      <c r="C56" s="539" t="n">
        <v>7090435000</v>
      </c>
      <c r="D56" s="539" t="n">
        <v>9218226000</v>
      </c>
      <c r="E56" s="538" t="n">
        <v>9347399000</v>
      </c>
      <c r="F56" s="577" t="n">
        <v>2275792000</v>
      </c>
      <c r="G56" s="539" t="n">
        <v>3890418000</v>
      </c>
      <c r="H56" s="538" t="n">
        <v>11999268000</v>
      </c>
      <c r="I56" s="569" t="n">
        <v>63305526000</v>
      </c>
      <c r="J56" s="538" t="n">
        <v>990684000</v>
      </c>
      <c r="K56" s="539" t="n">
        <v>5896386000</v>
      </c>
      <c r="L56" s="539" t="n">
        <v>10115557000</v>
      </c>
      <c r="M56" s="539" t="n">
        <v>957876000</v>
      </c>
    </row>
    <row r="57">
      <c r="A57" s="543" t="inlineStr">
        <is>
          <t>부채비율</t>
        </is>
      </c>
      <c r="B57" s="50" t="inlineStr">
        <is>
          <t>신용평가만</t>
        </is>
      </c>
      <c r="C57" s="38" t="n">
        <v>0.4731</v>
      </c>
      <c r="D57" s="38" t="n">
        <v>0.4034</v>
      </c>
      <c r="E57" s="6" t="n">
        <v>0.3818</v>
      </c>
      <c r="F57" s="578" t="n">
        <v>0.0851</v>
      </c>
      <c r="G57" s="38" t="n">
        <v>0.2873</v>
      </c>
      <c r="H57" s="76" t="n">
        <v>0.6877</v>
      </c>
      <c r="I57" s="260" t="n">
        <v>2.1689</v>
      </c>
      <c r="J57" s="6" t="n">
        <v>0.6647</v>
      </c>
      <c r="K57" s="38" t="n">
        <v>0.368</v>
      </c>
      <c r="L57" s="38" t="n">
        <v>0.6625</v>
      </c>
      <c r="M57" s="38" t="n">
        <v>0.0285</v>
      </c>
      <c r="N57" s="566" t="n"/>
    </row>
    <row r="58">
      <c r="A58" s="543" t="inlineStr">
        <is>
          <t>유동비율</t>
        </is>
      </c>
      <c r="B58" s="50" t="inlineStr">
        <is>
          <t>가능</t>
        </is>
      </c>
      <c r="C58" s="38" t="n">
        <v>2.9385</v>
      </c>
      <c r="D58" s="38" t="n">
        <v>2.3324</v>
      </c>
      <c r="E58" s="6" t="n">
        <v>3.8499</v>
      </c>
      <c r="F58" s="578" t="n">
        <v>14.4555</v>
      </c>
      <c r="G58" s="38" t="n">
        <v>5.0943</v>
      </c>
      <c r="H58" s="6" t="n">
        <v>3.416</v>
      </c>
      <c r="I58" s="260" t="n">
        <v>1.137</v>
      </c>
      <c r="J58" s="6" t="n">
        <v>12.8284</v>
      </c>
      <c r="K58" s="38" t="n">
        <v>2.6384</v>
      </c>
      <c r="L58" s="38" t="n">
        <v>2.1105</v>
      </c>
      <c r="M58" s="38" t="n">
        <v>29.5821</v>
      </c>
      <c r="N58" s="566" t="n"/>
    </row>
    <row r="59" ht="21" customHeight="1" s="3">
      <c r="A59" s="544" t="inlineStr">
        <is>
          <t>영업기간
면허번호</t>
        </is>
      </c>
      <c r="B59" s="38" t="inlineStr">
        <is>
          <t>10년이상%</t>
        </is>
      </c>
      <c r="C59" s="38" t="inlineStr">
        <is>
          <t>10년이상</t>
        </is>
      </c>
      <c r="D59" s="38" t="inlineStr">
        <is>
          <t>10년이상%</t>
        </is>
      </c>
      <c r="E59" s="6" t="inlineStr">
        <is>
          <t>제서초2005-25호</t>
        </is>
      </c>
      <c r="F59" s="668" t="inlineStr">
        <is>
          <t>2011.09.28</t>
        </is>
      </c>
      <c r="G59" s="38" t="inlineStr">
        <is>
          <t xml:space="preserve"> 1997.10.25</t>
        </is>
      </c>
      <c r="H59" s="6" t="inlineStr">
        <is>
          <t xml:space="preserve"> 1999.02.11</t>
        </is>
      </c>
      <c r="I59" s="261" t="inlineStr">
        <is>
          <t>2002.10.09</t>
        </is>
      </c>
      <c r="J59" s="80" t="inlineStr">
        <is>
          <t>제마포2001-6호</t>
        </is>
      </c>
      <c r="K59" s="38" t="inlineStr">
        <is>
          <t>제강서 2006-5호</t>
        </is>
      </c>
      <c r="L59" s="38" t="inlineStr">
        <is>
          <t>제강남 2007-11호</t>
        </is>
      </c>
      <c r="M59" s="38" t="inlineStr">
        <is>
          <t>제구로2010-17호</t>
        </is>
      </c>
    </row>
    <row r="60" ht="22.5" customHeight="1" s="3">
      <c r="A60" s="87" t="inlineStr">
        <is>
          <t>신용평가</t>
        </is>
      </c>
      <c r="B60" s="548" t="inlineStr">
        <is>
          <t xml:space="preserve">BBB0
</t>
        </is>
      </c>
      <c r="C60" s="558" t="inlineStr">
        <is>
          <t>A-</t>
        </is>
      </c>
      <c r="D60" s="43" t="n"/>
      <c r="E60" s="39" t="n"/>
      <c r="F60" s="232" t="inlineStr">
        <is>
          <t>BB-
(23.07.24~24.06.30)</t>
        </is>
      </c>
      <c r="G60" s="232" t="inlineStr">
        <is>
          <t>BB-
(22.05.16~23.05.15)</t>
        </is>
      </c>
      <c r="H60" s="232" t="inlineStr">
        <is>
          <t>BBB-
(21.04.15~22.04.14)</t>
        </is>
      </c>
      <c r="I60" s="298" t="inlineStr">
        <is>
          <t>A-
(25.06.20~26.06.19)</t>
        </is>
      </c>
      <c r="J60" s="39" t="n"/>
      <c r="K60" s="232" t="inlineStr">
        <is>
          <t>BBB-
(19.06.21~20.06.20)</t>
        </is>
      </c>
      <c r="L60" s="232" t="inlineStr">
        <is>
          <t>A-
(17.03.21~18.03.20)</t>
        </is>
      </c>
      <c r="M60" s="232" t="inlineStr">
        <is>
          <t>BBB-
(18.06.01~19.05.31)</t>
        </is>
      </c>
    </row>
    <row r="61">
      <c r="A61" s="87" t="inlineStr">
        <is>
          <t>여성기업</t>
        </is>
      </c>
      <c r="B61" s="548" t="n"/>
      <c r="C61" s="558" t="n"/>
      <c r="D61" s="43" t="n"/>
      <c r="E61" s="43" t="n"/>
      <c r="F61" s="669" t="n"/>
      <c r="G61" s="39" t="n"/>
      <c r="H61" s="39" t="n"/>
      <c r="I61" s="262" t="n"/>
      <c r="J61" s="39" t="n"/>
      <c r="K61" s="39" t="n"/>
      <c r="L61" s="39" t="n"/>
      <c r="M61" s="39" t="n"/>
    </row>
    <row r="62">
      <c r="A62" s="87" t="inlineStr">
        <is>
          <t>건설고용지수</t>
        </is>
      </c>
      <c r="B62" s="548" t="n"/>
      <c r="C62" s="558" t="n"/>
      <c r="D62" s="43" t="n"/>
      <c r="E62" s="43" t="n"/>
      <c r="F62" s="669" t="n"/>
      <c r="G62" s="39" t="n"/>
      <c r="H62" s="39" t="n"/>
      <c r="I62" s="262" t="n"/>
      <c r="J62" s="39" t="n"/>
      <c r="K62" s="39" t="n"/>
      <c r="L62" s="39" t="n"/>
      <c r="M62" s="39" t="n"/>
    </row>
    <row r="63">
      <c r="A63" s="87" t="inlineStr">
        <is>
          <t>일자리창출실적</t>
        </is>
      </c>
      <c r="B63" s="548" t="n"/>
      <c r="C63" s="558" t="n"/>
      <c r="D63" s="43" t="n"/>
      <c r="E63" s="43" t="n"/>
      <c r="F63" s="669" t="n"/>
      <c r="G63" s="39" t="n"/>
      <c r="H63" s="39" t="n"/>
      <c r="I63" s="262" t="n"/>
      <c r="J63" s="39" t="n"/>
      <c r="K63" s="39" t="n"/>
      <c r="L63" s="39" t="n"/>
      <c r="M63" s="39" t="n"/>
    </row>
    <row r="64">
      <c r="A64" s="87" t="inlineStr">
        <is>
          <t>시공품질평가</t>
        </is>
      </c>
      <c r="B64" s="548" t="n"/>
      <c r="C64" s="558" t="n"/>
      <c r="D64" s="43" t="n"/>
      <c r="E64" s="43" t="n"/>
      <c r="F64" s="681" t="inlineStr">
        <is>
          <t>없음 (25.05.01)</t>
        </is>
      </c>
      <c r="G64" s="39" t="n"/>
      <c r="H64" s="39" t="n"/>
      <c r="I64" s="263" t="inlineStr">
        <is>
          <t>없음 (25.05.01)</t>
        </is>
      </c>
      <c r="J64" s="39" t="n"/>
      <c r="K64" s="39" t="n"/>
      <c r="L64" s="39" t="n"/>
      <c r="M64" s="39" t="n"/>
    </row>
    <row r="65">
      <c r="A65" s="87" t="inlineStr">
        <is>
          <t>비 고</t>
        </is>
      </c>
      <c r="B65" s="539" t="inlineStr">
        <is>
          <t>신갑철</t>
        </is>
      </c>
      <c r="C65" s="49" t="n"/>
      <c r="D65" s="37" t="n"/>
      <c r="E65" s="5" t="inlineStr">
        <is>
          <t>이동훈</t>
        </is>
      </c>
      <c r="F65" s="574" t="n"/>
      <c r="G65" s="37" t="inlineStr">
        <is>
          <t>김장섭</t>
        </is>
      </c>
      <c r="H65" s="5" t="inlineStr">
        <is>
          <t>김장섭</t>
        </is>
      </c>
      <c r="I65" s="264" t="n"/>
      <c r="J65" s="5" t="inlineStr">
        <is>
          <t>이동훈</t>
        </is>
      </c>
      <c r="K65" s="37" t="inlineStr">
        <is>
          <t>이재웅대리</t>
        </is>
      </c>
      <c r="L65" s="37" t="n"/>
      <c r="M65" s="37" t="inlineStr">
        <is>
          <t>김장섭</t>
        </is>
      </c>
    </row>
    <row r="66" ht="26.1" customHeight="1" s="3">
      <c r="A66" s="11" t="inlineStr">
        <is>
          <t>회사명</t>
        </is>
      </c>
      <c r="B66" s="10" t="inlineStr">
        <is>
          <t>㈜우리피앤에스</t>
        </is>
      </c>
      <c r="C66" s="10" t="inlineStr">
        <is>
          <t>㈜연일전력</t>
        </is>
      </c>
      <c r="D66" s="10" t="inlineStr">
        <is>
          <t>양지전기㈜</t>
        </is>
      </c>
      <c r="E66" s="10" t="inlineStr">
        <is>
          <t>에이스건설㈜</t>
        </is>
      </c>
      <c r="F66" s="10" t="inlineStr">
        <is>
          <t>진일전력㈜</t>
        </is>
      </c>
      <c r="G66" s="10" t="inlineStr">
        <is>
          <t>진솔이앤에스㈜</t>
        </is>
      </c>
      <c r="H66" s="33" t="inlineStr">
        <is>
          <t>존슨콘트롤즈
인터내셔널코리아㈜</t>
        </is>
      </c>
      <c r="I66" s="10" t="inlineStr">
        <is>
          <t>㈜지셀이엔씨</t>
        </is>
      </c>
      <c r="J66" s="10" t="inlineStr">
        <is>
          <t>㈜창성소방</t>
        </is>
      </c>
      <c r="K66" s="10" t="inlineStr">
        <is>
          <t>청광건설㈜</t>
        </is>
      </c>
      <c r="L66" s="69" t="inlineStr">
        <is>
          <t>태성전기통신㈜</t>
        </is>
      </c>
      <c r="M66" s="11" t="inlineStr">
        <is>
          <t>㈜태호텔레콤</t>
        </is>
      </c>
    </row>
    <row r="67">
      <c r="A67" s="87" t="inlineStr">
        <is>
          <t>대표자</t>
        </is>
      </c>
      <c r="B67" s="37" t="inlineStr">
        <is>
          <t>신현석</t>
        </is>
      </c>
      <c r="C67" s="295" t="inlineStr">
        <is>
          <t>최희성</t>
        </is>
      </c>
      <c r="D67" s="110" t="inlineStr">
        <is>
          <t>박승연</t>
        </is>
      </c>
      <c r="E67" s="37" t="inlineStr">
        <is>
          <t>김호영</t>
        </is>
      </c>
      <c r="F67" s="37" t="inlineStr">
        <is>
          <t>안승종</t>
        </is>
      </c>
      <c r="G67" s="37" t="inlineStr">
        <is>
          <t>김정현</t>
        </is>
      </c>
      <c r="H67" s="37" t="inlineStr">
        <is>
          <t>김한준</t>
        </is>
      </c>
      <c r="I67" s="5" t="inlineStr">
        <is>
          <t>박광수</t>
        </is>
      </c>
      <c r="J67" s="5" t="inlineStr">
        <is>
          <t>이창환</t>
        </is>
      </c>
      <c r="K67" s="37" t="inlineStr">
        <is>
          <t>허숭</t>
        </is>
      </c>
      <c r="L67" s="110" t="inlineStr">
        <is>
          <t>이덕우, 박근서</t>
        </is>
      </c>
      <c r="M67" s="37" t="inlineStr">
        <is>
          <t>윤관로</t>
        </is>
      </c>
    </row>
    <row r="68">
      <c r="A68" s="86" t="inlineStr">
        <is>
          <t>사업자번호</t>
        </is>
      </c>
      <c r="B68" s="37" t="inlineStr">
        <is>
          <t>218-81-00686</t>
        </is>
      </c>
      <c r="C68" s="296" t="inlineStr">
        <is>
          <t>212-81-66939</t>
        </is>
      </c>
      <c r="D68" s="110" t="inlineStr">
        <is>
          <t>220-88-69047</t>
        </is>
      </c>
      <c r="E68" s="37" t="inlineStr">
        <is>
          <t>109-81-43173</t>
        </is>
      </c>
      <c r="F68" s="37" t="inlineStr">
        <is>
          <t>206-81-90773</t>
        </is>
      </c>
      <c r="G68" s="37" t="inlineStr">
        <is>
          <t>119-86-58528</t>
        </is>
      </c>
      <c r="H68" s="37" t="inlineStr">
        <is>
          <t xml:space="preserve"> 215-81-48551  </t>
        </is>
      </c>
      <c r="I68" s="7" t="inlineStr">
        <is>
          <t>120-81-71899</t>
        </is>
      </c>
      <c r="J68" s="5" t="inlineStr">
        <is>
          <t xml:space="preserve">124-87-29769  </t>
        </is>
      </c>
      <c r="K68" s="37" t="inlineStr">
        <is>
          <t>214-87-99122</t>
        </is>
      </c>
      <c r="L68" s="110" t="inlineStr">
        <is>
          <t>201-81-47460</t>
        </is>
      </c>
      <c r="M68" s="37" t="inlineStr">
        <is>
          <t>117-81-52085</t>
        </is>
      </c>
    </row>
    <row r="69">
      <c r="A69" s="86" t="inlineStr">
        <is>
          <t>지역</t>
        </is>
      </c>
      <c r="B69" s="37" t="inlineStr">
        <is>
          <t>서울시 성동구</t>
        </is>
      </c>
      <c r="C69" s="295" t="inlineStr">
        <is>
          <t>서울시 송파구</t>
        </is>
      </c>
      <c r="D69" s="110" t="inlineStr">
        <is>
          <t>서울 강남구</t>
        </is>
      </c>
      <c r="E69" s="37" t="inlineStr">
        <is>
          <t>서울</t>
        </is>
      </c>
      <c r="F69" s="37" t="inlineStr">
        <is>
          <t>서울시 광진구</t>
        </is>
      </c>
      <c r="G69" s="37" t="inlineStr">
        <is>
          <t>서울시 금천구</t>
        </is>
      </c>
      <c r="H69" s="37" t="inlineStr">
        <is>
          <t>서울시 중구</t>
        </is>
      </c>
      <c r="I69" s="538" t="inlineStr">
        <is>
          <t>서울</t>
        </is>
      </c>
      <c r="J69" s="5" t="inlineStr">
        <is>
          <t>서울시 마포구</t>
        </is>
      </c>
      <c r="K69" s="37" t="inlineStr">
        <is>
          <t>서울시 강남구</t>
        </is>
      </c>
      <c r="L69" s="110" t="inlineStr">
        <is>
          <t>서울시 성동구</t>
        </is>
      </c>
      <c r="M69" s="37" t="inlineStr">
        <is>
          <t>서울 송파구</t>
        </is>
      </c>
    </row>
    <row r="70">
      <c r="A70" s="87" t="inlineStr">
        <is>
          <t>소방시공능력</t>
        </is>
      </c>
      <c r="B70" s="539" t="n">
        <v>9163700000</v>
      </c>
      <c r="C70" s="570" t="n">
        <v>1208800000</v>
      </c>
      <c r="D70" s="562" t="n">
        <v>1457500000</v>
      </c>
      <c r="E70" s="539" t="n">
        <v>56826600000</v>
      </c>
      <c r="F70" s="539" t="n">
        <v>834800000</v>
      </c>
      <c r="G70" s="539" t="n">
        <v>507000000</v>
      </c>
      <c r="H70" s="539" t="n">
        <v>166468700000</v>
      </c>
      <c r="I70" s="538" t="n">
        <v>326700000</v>
      </c>
      <c r="J70" s="538" t="n">
        <v>725300000</v>
      </c>
      <c r="K70" s="539" t="n">
        <v>1228400000</v>
      </c>
      <c r="L70" s="562" t="n">
        <v>2308600000</v>
      </c>
      <c r="M70" s="539" t="n">
        <v>1630500000</v>
      </c>
    </row>
    <row r="71">
      <c r="A71" s="87" t="inlineStr">
        <is>
          <t>3년간 실적액</t>
        </is>
      </c>
      <c r="B71" s="539" t="n"/>
      <c r="C71" s="570" t="n">
        <v>718870000</v>
      </c>
      <c r="D71" s="562" t="n">
        <v>995306000</v>
      </c>
      <c r="E71" s="539" t="n">
        <v>44354090000</v>
      </c>
      <c r="F71" s="539">
        <f>270771000+419376000+206200000</f>
        <v/>
      </c>
      <c r="G71" s="539" t="n">
        <v>270004000</v>
      </c>
      <c r="H71" s="539" t="n">
        <v>273621637000</v>
      </c>
      <c r="I71" s="538" t="n">
        <v>187006000</v>
      </c>
      <c r="J71" s="538" t="n">
        <v>652089000</v>
      </c>
      <c r="K71" s="539" t="n">
        <v>357542000</v>
      </c>
      <c r="L71" s="562" t="n">
        <v>1870321000</v>
      </c>
      <c r="M71" s="539" t="n">
        <v>868857000</v>
      </c>
    </row>
    <row r="72">
      <c r="A72" s="87" t="inlineStr">
        <is>
          <t>5년간 실적액</t>
        </is>
      </c>
      <c r="B72" s="539" t="n"/>
      <c r="C72" s="570" t="n">
        <v>907101000</v>
      </c>
      <c r="D72" s="562" t="n">
        <v>2022948000</v>
      </c>
      <c r="E72" s="539">
        <f>E71+11308440000+14491400000</f>
        <v/>
      </c>
      <c r="F72" s="539">
        <f>270771000+419376000+206200000+154578000+112215000</f>
        <v/>
      </c>
      <c r="G72" s="539" t="n">
        <v>349896000</v>
      </c>
      <c r="H72" s="539" t="n">
        <v>406949351000</v>
      </c>
      <c r="I72" s="538" t="n">
        <v>187006000</v>
      </c>
      <c r="J72" s="538" t="n">
        <v>1326612000</v>
      </c>
      <c r="K72" s="539" t="n">
        <v>1116090000</v>
      </c>
      <c r="L72" s="562" t="n">
        <v>3619999000</v>
      </c>
      <c r="M72" s="539" t="n">
        <v>868857000</v>
      </c>
    </row>
    <row r="73">
      <c r="A73" s="543" t="inlineStr">
        <is>
          <t>부채비율</t>
        </is>
      </c>
      <c r="B73" s="50" t="n">
        <v>0.7511</v>
      </c>
      <c r="C73" s="292" t="n">
        <v>0.0861</v>
      </c>
      <c r="D73" s="112" t="n">
        <v>0.4502</v>
      </c>
      <c r="E73" s="38" t="n">
        <v>0.7034</v>
      </c>
      <c r="F73" s="38" t="n">
        <v>0.1624</v>
      </c>
      <c r="G73" s="38" t="n">
        <v>0.3279</v>
      </c>
      <c r="H73" s="50" t="n"/>
      <c r="I73" s="6" t="n">
        <v>2.17</v>
      </c>
      <c r="J73" s="6" t="n">
        <v>0.4592</v>
      </c>
      <c r="K73" s="50">
        <f>57384987/38148339</f>
        <v/>
      </c>
      <c r="L73" s="114" t="n">
        <v>0.4317</v>
      </c>
      <c r="M73" s="38" t="n">
        <v>0.272</v>
      </c>
      <c r="N73" s="566" t="n"/>
    </row>
    <row r="74">
      <c r="A74" s="543" t="inlineStr">
        <is>
          <t>유동비율</t>
        </is>
      </c>
      <c r="B74" s="38" t="n">
        <v>2.1004</v>
      </c>
      <c r="C74" s="292" t="n">
        <v>8.5236</v>
      </c>
      <c r="D74" s="112" t="n">
        <v>5.9242</v>
      </c>
      <c r="E74" s="38" t="n">
        <v>2.8834</v>
      </c>
      <c r="F74" s="38" t="n">
        <v>6.0769</v>
      </c>
      <c r="G74" s="38" t="n">
        <v>3.3006</v>
      </c>
      <c r="H74" s="50" t="n"/>
      <c r="I74" s="6" t="n">
        <v>1.1199</v>
      </c>
      <c r="J74" s="6" t="n">
        <v>2.3749</v>
      </c>
      <c r="K74" s="50">
        <f>78261010/47449112</f>
        <v/>
      </c>
      <c r="L74" s="112" t="n">
        <v>11.8628</v>
      </c>
      <c r="M74" s="38" t="n">
        <v>6.7744</v>
      </c>
      <c r="N74" s="566" t="n"/>
    </row>
    <row r="75" ht="21" customHeight="1" s="3">
      <c r="A75" s="544" t="inlineStr">
        <is>
          <t>영업기간
면허번호</t>
        </is>
      </c>
      <c r="B75" s="38" t="inlineStr">
        <is>
          <t>제20174-02-00613호</t>
        </is>
      </c>
      <c r="C75" s="297" t="inlineStr">
        <is>
          <t>2004.02.21</t>
        </is>
      </c>
      <c r="D75" s="112" t="inlineStr">
        <is>
          <t>1997.10.13</t>
        </is>
      </c>
      <c r="E75" s="38" t="inlineStr">
        <is>
          <t>5년이상%</t>
        </is>
      </c>
      <c r="F75" s="38" t="inlineStr">
        <is>
          <t>제광진 2007-15호</t>
        </is>
      </c>
      <c r="G75" s="38" t="inlineStr">
        <is>
          <t>제 구로 2014-7호</t>
        </is>
      </c>
      <c r="H75" s="38" t="inlineStr">
        <is>
          <t xml:space="preserve"> 1985.08.01</t>
        </is>
      </c>
      <c r="I75" s="6" t="inlineStr">
        <is>
          <t>5년이상%</t>
        </is>
      </c>
      <c r="J75" s="6" t="inlineStr">
        <is>
          <t xml:space="preserve"> 2012.04.23</t>
        </is>
      </c>
      <c r="K75" s="38" t="inlineStr">
        <is>
          <t>2005.08.11</t>
        </is>
      </c>
      <c r="L75" s="112" t="inlineStr">
        <is>
          <t xml:space="preserve"> 1988.06.15</t>
        </is>
      </c>
      <c r="M75" s="47" t="inlineStr">
        <is>
          <t>2015-02-00386</t>
        </is>
      </c>
    </row>
    <row r="76" ht="22.5" customHeight="1" s="3">
      <c r="A76" s="87" t="inlineStr">
        <is>
          <t>신용평가</t>
        </is>
      </c>
      <c r="B76" s="232" t="inlineStr">
        <is>
          <t>AA-
(19.06.28~20.06.27)</t>
        </is>
      </c>
      <c r="C76" s="232" t="inlineStr">
        <is>
          <t>BB0
(24.04.22~25.04.21)</t>
        </is>
      </c>
      <c r="D76" s="43" t="n"/>
      <c r="E76" s="232" t="inlineStr">
        <is>
          <t>BBB+
(14.05.09~15.05.08)</t>
        </is>
      </c>
      <c r="F76" s="43" t="n"/>
      <c r="G76" s="232" t="inlineStr">
        <is>
          <t>BB+
(18.04.04~19.04.03)</t>
        </is>
      </c>
      <c r="H76" s="232" t="inlineStr">
        <is>
          <t>BB-
(22.03.30~23.03.29)</t>
        </is>
      </c>
      <c r="I76" s="547" t="inlineStr">
        <is>
          <t>BBB-
(12.06.26~13.06.25)</t>
        </is>
      </c>
      <c r="J76" s="39" t="n"/>
      <c r="K76" s="232" t="inlineStr">
        <is>
          <t>BBB+
(20.03.30~21.03.29)</t>
        </is>
      </c>
      <c r="L76" s="324" t="inlineStr">
        <is>
          <t>BB0
(25.04.11~26.04.10)</t>
        </is>
      </c>
      <c r="M76" s="39" t="n"/>
    </row>
    <row r="77">
      <c r="A77" s="87" t="inlineStr">
        <is>
          <t>여성기업</t>
        </is>
      </c>
      <c r="B77" s="39" t="n"/>
      <c r="C77" s="298" t="n"/>
      <c r="D77" s="39" t="n"/>
      <c r="E77" s="39" t="n"/>
      <c r="F77" s="43" t="n"/>
      <c r="G77" s="39" t="n"/>
      <c r="H77" s="39" t="n"/>
      <c r="I77" s="548" t="n"/>
      <c r="J77" s="43" t="n"/>
      <c r="K77" s="43" t="n"/>
      <c r="L77" s="43" t="n"/>
      <c r="M77" s="39" t="n"/>
    </row>
    <row r="78">
      <c r="A78" s="87" t="inlineStr">
        <is>
          <t>건설고용지수</t>
        </is>
      </c>
      <c r="B78" s="39" t="n"/>
      <c r="C78" s="298" t="n"/>
      <c r="D78" s="39" t="n"/>
      <c r="E78" s="39" t="n"/>
      <c r="F78" s="43" t="n"/>
      <c r="G78" s="39" t="n"/>
      <c r="H78" s="39" t="n"/>
      <c r="I78" s="548" t="n"/>
      <c r="J78" s="43" t="n"/>
      <c r="K78" s="43" t="n"/>
      <c r="L78" s="43" t="n"/>
      <c r="M78" s="39" t="n"/>
    </row>
    <row r="79">
      <c r="A79" s="87" t="inlineStr">
        <is>
          <t>일자리창출실적</t>
        </is>
      </c>
      <c r="B79" s="39" t="n"/>
      <c r="C79" s="298" t="n"/>
      <c r="D79" s="39" t="n"/>
      <c r="E79" s="39" t="n"/>
      <c r="F79" s="43" t="n"/>
      <c r="G79" s="39" t="n"/>
      <c r="H79" s="39" t="n"/>
      <c r="I79" s="548" t="n"/>
      <c r="J79" s="43" t="n"/>
      <c r="K79" s="43" t="n"/>
      <c r="L79" s="43" t="n"/>
      <c r="M79" s="39" t="n"/>
    </row>
    <row r="80">
      <c r="A80" s="87" t="inlineStr">
        <is>
          <t>시공품질평가</t>
        </is>
      </c>
      <c r="B80" s="39" t="n"/>
      <c r="C80" s="298" t="n"/>
      <c r="D80" s="39" t="n"/>
      <c r="E80" s="39" t="n"/>
      <c r="F80" s="43" t="n"/>
      <c r="G80" s="39" t="n"/>
      <c r="H80" s="39" t="n"/>
      <c r="I80" s="548" t="n"/>
      <c r="J80" s="43" t="n"/>
      <c r="K80" s="43" t="n"/>
      <c r="L80" s="126" t="inlineStr">
        <is>
          <t>없음 (24.05.01)</t>
        </is>
      </c>
      <c r="M80" s="39" t="n"/>
    </row>
    <row r="81">
      <c r="A81" s="87" t="inlineStr">
        <is>
          <t>비 고</t>
        </is>
      </c>
      <c r="B81" s="37" t="inlineStr">
        <is>
          <t>윤한봉</t>
        </is>
      </c>
      <c r="C81" s="295" t="inlineStr">
        <is>
          <t>윤명숙</t>
        </is>
      </c>
      <c r="D81" s="110" t="inlineStr">
        <is>
          <t>윤명숙</t>
        </is>
      </c>
      <c r="E81" s="37" t="n"/>
      <c r="F81" s="37" t="inlineStr">
        <is>
          <t>김장섭</t>
        </is>
      </c>
      <c r="G81" s="37" t="n"/>
      <c r="H81" s="37" t="inlineStr">
        <is>
          <t>조동규</t>
        </is>
      </c>
      <c r="I81" s="37" t="n"/>
      <c r="J81" s="5" t="inlineStr">
        <is>
          <t>조세희</t>
        </is>
      </c>
      <c r="K81" s="37" t="n"/>
      <c r="L81" s="110" t="inlineStr">
        <is>
          <t>서보 조정부장, 윤명숙</t>
        </is>
      </c>
      <c r="M81" s="37" t="inlineStr">
        <is>
          <t>송용주, 보선 자회사</t>
        </is>
      </c>
    </row>
    <row r="82" ht="26.1" customHeight="1" s="3">
      <c r="A82" s="11" t="inlineStr">
        <is>
          <t>회사명</t>
        </is>
      </c>
      <c r="B82" s="10" t="inlineStr">
        <is>
          <t>㈜태건씨앤씨</t>
        </is>
      </c>
      <c r="C82" s="11" t="inlineStr">
        <is>
          <t>㈜태경전업</t>
        </is>
      </c>
      <c r="D82" s="45" t="inlineStr">
        <is>
          <t>㈜케이비에스비즈니스</t>
        </is>
      </c>
      <c r="E82" s="10" t="inlineStr">
        <is>
          <t>㈜케이씨씨건설</t>
        </is>
      </c>
      <c r="F82" s="10" t="inlineStr">
        <is>
          <t>㈜파르이앤씨</t>
        </is>
      </c>
      <c r="G82" s="10" t="inlineStr">
        <is>
          <t xml:space="preserve">(주)화인메컨 </t>
        </is>
      </c>
      <c r="H82" s="69" t="inlineStr">
        <is>
          <t>화성엔지니어링㈜</t>
        </is>
      </c>
      <c r="I82" s="69" t="inlineStr">
        <is>
          <t>㈜기현테크원</t>
        </is>
      </c>
      <c r="J82" s="10" t="inlineStr">
        <is>
          <t xml:space="preserve">거성일렉콤(주) </t>
        </is>
      </c>
      <c r="K82" s="10" t="inlineStr">
        <is>
          <t>㈜동광지에스</t>
        </is>
      </c>
      <c r="L82" s="10" t="inlineStr">
        <is>
          <t>덕성이엔씨㈜</t>
        </is>
      </c>
      <c r="M82" s="10" t="inlineStr">
        <is>
          <t>㈜대한종합산전</t>
        </is>
      </c>
    </row>
    <row r="83">
      <c r="A83" s="87" t="inlineStr">
        <is>
          <t>대표자</t>
        </is>
      </c>
      <c r="B83" s="37" t="inlineStr">
        <is>
          <t>김복수</t>
        </is>
      </c>
      <c r="C83" s="37" t="inlineStr">
        <is>
          <t>정태홍</t>
        </is>
      </c>
      <c r="D83" s="571" t="inlineStr">
        <is>
          <t>박유한</t>
        </is>
      </c>
      <c r="E83" s="37" t="inlineStr">
        <is>
          <t>정몽열</t>
        </is>
      </c>
      <c r="F83" s="320" t="inlineStr">
        <is>
          <t>김종훈</t>
        </is>
      </c>
      <c r="G83" s="320" t="inlineStr">
        <is>
          <t>허용주,백문길</t>
        </is>
      </c>
      <c r="H83" s="37" t="inlineStr">
        <is>
          <t>류성목</t>
        </is>
      </c>
      <c r="I83" s="110" t="inlineStr">
        <is>
          <t>강신훈</t>
        </is>
      </c>
      <c r="J83" s="5" t="inlineStr">
        <is>
          <t>박성래</t>
        </is>
      </c>
      <c r="K83" s="110" t="inlineStr">
        <is>
          <t>이영숙</t>
        </is>
      </c>
      <c r="L83" s="37" t="inlineStr">
        <is>
          <t>김준석, 송재운</t>
        </is>
      </c>
      <c r="M83" s="243" t="inlineStr">
        <is>
          <t>이건순, 이섭</t>
        </is>
      </c>
    </row>
    <row r="84">
      <c r="A84" s="86" t="inlineStr">
        <is>
          <t>사업자번호</t>
        </is>
      </c>
      <c r="B84" s="37" t="inlineStr">
        <is>
          <t>201-81-90031</t>
        </is>
      </c>
      <c r="C84" s="37" t="inlineStr">
        <is>
          <t>110-81-54781</t>
        </is>
      </c>
      <c r="D84" s="305" t="inlineStr">
        <is>
          <t>109-81-20807</t>
        </is>
      </c>
      <c r="E84" s="37" t="inlineStr">
        <is>
          <t>214-81-69965</t>
        </is>
      </c>
      <c r="F84" s="321" t="inlineStr">
        <is>
          <t>803-86-00460</t>
        </is>
      </c>
      <c r="G84" s="321" t="inlineStr">
        <is>
          <t>120-81-34104</t>
        </is>
      </c>
      <c r="H84" s="37" t="inlineStr">
        <is>
          <t>135-81-11137</t>
        </is>
      </c>
      <c r="I84" s="110" t="inlineStr">
        <is>
          <t xml:space="preserve">229-81-25713 </t>
        </is>
      </c>
      <c r="J84" s="5" t="inlineStr">
        <is>
          <t>211-86-91240</t>
        </is>
      </c>
      <c r="K84" s="110" t="inlineStr">
        <is>
          <t xml:space="preserve">207-81-53558 </t>
        </is>
      </c>
      <c r="L84" s="37" t="inlineStr">
        <is>
          <t xml:space="preserve">593-87-00783 </t>
        </is>
      </c>
      <c r="M84" s="244" t="inlineStr">
        <is>
          <t>105-81-62163</t>
        </is>
      </c>
    </row>
    <row r="85">
      <c r="A85" s="86" t="inlineStr">
        <is>
          <t>지역</t>
        </is>
      </c>
      <c r="B85" s="37" t="inlineStr">
        <is>
          <t>서울시 광진구</t>
        </is>
      </c>
      <c r="C85" s="37" t="inlineStr">
        <is>
          <t>서울 서대문구</t>
        </is>
      </c>
      <c r="D85" s="571" t="inlineStr">
        <is>
          <t>서울시 강서구</t>
        </is>
      </c>
      <c r="E85" s="37" t="inlineStr">
        <is>
          <t>서울 서초구</t>
        </is>
      </c>
      <c r="F85" s="320" t="inlineStr">
        <is>
          <t>서울시 영등포구</t>
        </is>
      </c>
      <c r="G85" s="320" t="inlineStr">
        <is>
          <t>서울시 송파구</t>
        </is>
      </c>
      <c r="H85" s="37" t="inlineStr">
        <is>
          <t>서울시 서초구</t>
        </is>
      </c>
      <c r="I85" s="110" t="inlineStr">
        <is>
          <t>서울시 송파구</t>
        </is>
      </c>
      <c r="J85" s="5" t="inlineStr">
        <is>
          <t>서울시 서초구</t>
        </is>
      </c>
      <c r="K85" s="110" t="inlineStr">
        <is>
          <t>서울시 광진구</t>
        </is>
      </c>
      <c r="L85" s="37" t="inlineStr">
        <is>
          <t>서울시 관악구</t>
        </is>
      </c>
      <c r="M85" s="243" t="inlineStr">
        <is>
          <t>서울시 강남구</t>
        </is>
      </c>
    </row>
    <row r="86">
      <c r="A86" s="87" t="inlineStr">
        <is>
          <t>소방시공능력</t>
        </is>
      </c>
      <c r="B86" s="539" t="n">
        <v>1917100000</v>
      </c>
      <c r="C86" s="539" t="n">
        <v>490800000</v>
      </c>
      <c r="D86" s="554" t="n">
        <v>5812100000</v>
      </c>
      <c r="E86" s="539" t="n">
        <v>27302600000</v>
      </c>
      <c r="F86" s="564" t="n">
        <v>2695600000</v>
      </c>
      <c r="G86" s="564" t="n">
        <v>16550500000</v>
      </c>
      <c r="H86" s="539" t="n">
        <v>8507800000</v>
      </c>
      <c r="I86" s="562" t="n">
        <v>655700000</v>
      </c>
      <c r="J86" s="538" t="n">
        <v>1552400000</v>
      </c>
      <c r="K86" s="562" t="n">
        <v>1769000000</v>
      </c>
      <c r="L86" s="562" t="n">
        <v>636300000</v>
      </c>
      <c r="M86" s="572" t="n">
        <v>2328400000</v>
      </c>
    </row>
    <row r="87">
      <c r="A87" s="87" t="inlineStr">
        <is>
          <t>3년간 실적액</t>
        </is>
      </c>
      <c r="B87" s="539" t="n">
        <v>587522000</v>
      </c>
      <c r="C87" s="539">
        <f>64439000+239011000+96971000</f>
        <v/>
      </c>
      <c r="D87" s="554" t="n">
        <v>7279300000</v>
      </c>
      <c r="E87" s="539">
        <f>9848266000+5924909000+5355989000</f>
        <v/>
      </c>
      <c r="F87" s="564" t="n">
        <v>296434000</v>
      </c>
      <c r="G87" s="564" t="n">
        <v>25181412000</v>
      </c>
      <c r="H87" s="539" t="n">
        <v>8487222000</v>
      </c>
      <c r="I87" s="562" t="n">
        <v>632529000</v>
      </c>
      <c r="J87" s="538" t="n">
        <v>452842000</v>
      </c>
      <c r="K87" s="562" t="n">
        <v>1017393000</v>
      </c>
      <c r="L87" s="539" t="n">
        <v>400371000</v>
      </c>
      <c r="M87" s="572" t="n">
        <v>1292357000</v>
      </c>
    </row>
    <row r="88">
      <c r="A88" s="87" t="inlineStr">
        <is>
          <t>5년간 실적액</t>
        </is>
      </c>
      <c r="B88" s="539" t="n">
        <v>625989000</v>
      </c>
      <c r="C88" s="539" t="n">
        <v>925021000</v>
      </c>
      <c r="D88" s="554" t="n">
        <v>11566060000</v>
      </c>
      <c r="E88" s="539">
        <f>E87+5865229000+7568431000</f>
        <v/>
      </c>
      <c r="F88" s="564" t="n">
        <v>587588000</v>
      </c>
      <c r="G88" s="564" t="n">
        <v>36613423000</v>
      </c>
      <c r="H88" s="539" t="n">
        <v>12929829000</v>
      </c>
      <c r="I88" s="562" t="n">
        <v>782283000</v>
      </c>
      <c r="J88" s="538" t="n">
        <v>635702000</v>
      </c>
      <c r="K88" s="562" t="n">
        <v>1191328000</v>
      </c>
      <c r="L88" s="539" t="n">
        <v>400371000</v>
      </c>
      <c r="M88" s="572" t="n">
        <v>3966791000</v>
      </c>
    </row>
    <row r="89">
      <c r="A89" s="543" t="inlineStr">
        <is>
          <t>부채비율</t>
        </is>
      </c>
      <c r="B89" s="50" t="n">
        <v>1.3009</v>
      </c>
      <c r="C89" s="38" t="n">
        <v>0.2315</v>
      </c>
      <c r="D89" s="306" t="n">
        <v>0.4257</v>
      </c>
      <c r="E89" s="38" t="n">
        <v>1.9235</v>
      </c>
      <c r="F89" s="322" t="n">
        <v>0.6154999999999999</v>
      </c>
      <c r="G89" s="322" t="n">
        <v>9.6829</v>
      </c>
      <c r="H89" s="38" t="n">
        <v>0.6716</v>
      </c>
      <c r="I89" s="112" t="n">
        <v>0.1374</v>
      </c>
      <c r="J89" s="6" t="n">
        <v>0.2397</v>
      </c>
      <c r="K89" s="113" t="n">
        <v>0.5309</v>
      </c>
      <c r="L89" s="38" t="n">
        <v>0.447</v>
      </c>
      <c r="M89" s="245" t="n">
        <v>1.3329</v>
      </c>
      <c r="N89" s="566" t="n"/>
    </row>
    <row r="90">
      <c r="A90" s="543" t="inlineStr">
        <is>
          <t>유동비율</t>
        </is>
      </c>
      <c r="B90" s="50" t="n">
        <v>1.7649</v>
      </c>
      <c r="C90" s="38" t="n">
        <v>4.0669</v>
      </c>
      <c r="D90" s="306" t="n">
        <v>2.2329</v>
      </c>
      <c r="E90" s="38" t="n">
        <v>1.2248</v>
      </c>
      <c r="F90" s="333" t="n">
        <v>3.146</v>
      </c>
      <c r="G90" s="322" t="n">
        <v>0.8595</v>
      </c>
      <c r="H90" s="38" t="n">
        <v>1.7456</v>
      </c>
      <c r="I90" s="112" t="n">
        <v>5.0361</v>
      </c>
      <c r="J90" s="6" t="n">
        <v>5.2244</v>
      </c>
      <c r="K90" s="112" t="n">
        <v>4.2012</v>
      </c>
      <c r="L90" s="38" t="n">
        <v>2.7035</v>
      </c>
      <c r="M90" s="246" t="n">
        <v>6.1482</v>
      </c>
      <c r="N90" s="566" t="n"/>
    </row>
    <row r="91" ht="21" customHeight="1" s="3">
      <c r="A91" s="544" t="inlineStr">
        <is>
          <t>영업기간
면허번호</t>
        </is>
      </c>
      <c r="B91" s="38" t="inlineStr">
        <is>
          <t>제광진2015-03호</t>
        </is>
      </c>
      <c r="C91" s="38" t="inlineStr">
        <is>
          <t>서대문 2005-5</t>
        </is>
      </c>
      <c r="D91" s="307" t="inlineStr">
        <is>
          <t>2013.09.25</t>
        </is>
      </c>
      <c r="E91" s="38" t="inlineStr">
        <is>
          <t>10년이상%</t>
        </is>
      </c>
      <c r="F91" s="335" t="inlineStr">
        <is>
          <t>2018.05.02</t>
        </is>
      </c>
      <c r="G91" s="323" t="inlineStr">
        <is>
          <t>1992.05.15</t>
        </is>
      </c>
      <c r="H91" s="38" t="inlineStr">
        <is>
          <t>2019-02-00276</t>
        </is>
      </c>
      <c r="I91" s="112" t="inlineStr">
        <is>
          <t>2008.07.11</t>
        </is>
      </c>
      <c r="J91" s="6" t="inlineStr">
        <is>
          <t>제서초 2004-32호</t>
        </is>
      </c>
      <c r="K91" s="112" t="inlineStr">
        <is>
          <t xml:space="preserve"> 2014.05.19</t>
        </is>
      </c>
      <c r="L91" s="66" t="inlineStr">
        <is>
          <t>2001.06.16</t>
        </is>
      </c>
      <c r="M91" s="247" t="inlineStr">
        <is>
          <t>1994.07.08</t>
        </is>
      </c>
    </row>
    <row r="92" ht="22.5" customHeight="1" s="3">
      <c r="A92" s="87" t="inlineStr">
        <is>
          <t>신용평가</t>
        </is>
      </c>
      <c r="B92" s="232" t="inlineStr">
        <is>
          <t>BB+
(18.04.17~19.04.16)</t>
        </is>
      </c>
      <c r="C92" s="39" t="n"/>
      <c r="D92" s="545" t="inlineStr">
        <is>
          <t>A-
(25.06.23~26.06.22)</t>
        </is>
      </c>
      <c r="E92" s="232" t="inlineStr">
        <is>
          <t>A+
(15.05.06~16.05.04)</t>
        </is>
      </c>
      <c r="F92" s="231" t="inlineStr">
        <is>
          <t>BBB-
(25.04.11~26.04.10)</t>
        </is>
      </c>
      <c r="G92" s="231" t="inlineStr">
        <is>
          <t>BB+
(25.05.02~26.05.01)</t>
        </is>
      </c>
      <c r="H92" s="232" t="inlineStr">
        <is>
          <t>BBBO
(20.04.09~21.04.08)</t>
        </is>
      </c>
      <c r="I92" s="39" t="n"/>
      <c r="J92" s="39" t="n"/>
      <c r="K92" s="39" t="n"/>
      <c r="L92" s="39" t="n"/>
      <c r="M92" s="231" t="inlineStr">
        <is>
          <t>BB0
(25.04.16~26.04.15)</t>
        </is>
      </c>
    </row>
    <row r="93">
      <c r="A93" s="87" t="inlineStr">
        <is>
          <t>여성기업</t>
        </is>
      </c>
      <c r="B93" s="39" t="n"/>
      <c r="C93" s="39" t="n"/>
      <c r="D93" s="559" t="n"/>
      <c r="E93" s="39" t="n"/>
      <c r="F93" s="324" t="n"/>
      <c r="G93" s="324" t="n"/>
      <c r="H93" s="43" t="n"/>
      <c r="I93" s="43" t="n"/>
      <c r="J93" s="43" t="n"/>
      <c r="K93" s="43" t="n"/>
      <c r="L93" s="43" t="n"/>
      <c r="M93" s="248" t="n"/>
    </row>
    <row r="94">
      <c r="A94" s="87" t="inlineStr">
        <is>
          <t>건설고용지수</t>
        </is>
      </c>
      <c r="B94" s="39" t="n"/>
      <c r="C94" s="39" t="n"/>
      <c r="D94" s="559" t="n"/>
      <c r="E94" s="39" t="n"/>
      <c r="F94" s="324" t="n"/>
      <c r="G94" s="324" t="n"/>
      <c r="H94" s="43" t="n"/>
      <c r="I94" s="43" t="n"/>
      <c r="J94" s="43" t="n"/>
      <c r="K94" s="43" t="n"/>
      <c r="L94" s="43" t="n"/>
      <c r="M94" s="248" t="n"/>
    </row>
    <row r="95">
      <c r="A95" s="87" t="inlineStr">
        <is>
          <t>일자리창출실적</t>
        </is>
      </c>
      <c r="B95" s="39" t="n"/>
      <c r="C95" s="39" t="n"/>
      <c r="D95" s="559" t="n"/>
      <c r="E95" s="39" t="n"/>
      <c r="F95" s="324" t="n"/>
      <c r="G95" s="324" t="n"/>
      <c r="H95" s="43" t="n"/>
      <c r="I95" s="43" t="n"/>
      <c r="J95" s="43" t="n"/>
      <c r="K95" s="43" t="n"/>
      <c r="L95" s="43" t="n"/>
      <c r="M95" s="248" t="n"/>
    </row>
    <row r="96">
      <c r="A96" s="87" t="inlineStr">
        <is>
          <t>시공품질평가</t>
        </is>
      </c>
      <c r="B96" s="39" t="n"/>
      <c r="C96" s="39" t="n"/>
      <c r="D96" s="308" t="inlineStr">
        <is>
          <t>없음 (25.05.01)</t>
        </is>
      </c>
      <c r="E96" s="39" t="n"/>
      <c r="F96" s="334" t="inlineStr">
        <is>
          <t>없음 (24.05.01)</t>
        </is>
      </c>
      <c r="G96" s="324" t="n"/>
      <c r="H96" s="43" t="n"/>
      <c r="I96" s="43" t="n"/>
      <c r="J96" s="43" t="n"/>
      <c r="K96" s="43" t="n"/>
      <c r="L96" s="43" t="n"/>
      <c r="M96" s="249" t="inlineStr">
        <is>
          <t>없음 (24.05.01)</t>
        </is>
      </c>
    </row>
    <row r="97">
      <c r="A97" s="87" t="inlineStr">
        <is>
          <t>비 고</t>
        </is>
      </c>
      <c r="B97" s="37" t="inlineStr">
        <is>
          <t>안영식</t>
        </is>
      </c>
      <c r="C97" s="37" t="inlineStr">
        <is>
          <t>신대철</t>
        </is>
      </c>
      <c r="D97" s="309" t="inlineStr">
        <is>
          <t>박성균</t>
        </is>
      </c>
      <c r="E97" s="37" t="n"/>
      <c r="F97" s="320" t="inlineStr">
        <is>
          <t>김장섭</t>
        </is>
      </c>
      <c r="G97" s="320" t="inlineStr">
        <is>
          <t>박성균</t>
        </is>
      </c>
      <c r="H97" s="37" t="inlineStr">
        <is>
          <t>박용규</t>
        </is>
      </c>
      <c r="I97" s="110" t="inlineStr">
        <is>
          <t>윤명숙</t>
        </is>
      </c>
      <c r="J97" s="5" t="inlineStr">
        <is>
          <t>이재웅, 구본진-조동규</t>
        </is>
      </c>
      <c r="K97" s="110" t="inlineStr">
        <is>
          <t>김대열</t>
        </is>
      </c>
      <c r="L97" s="37" t="inlineStr">
        <is>
          <t>윤명숙</t>
        </is>
      </c>
      <c r="M97" s="243" t="n"/>
    </row>
    <row r="98" ht="26.1" customHeight="1" s="3">
      <c r="A98" s="11" t="inlineStr">
        <is>
          <t>회사명</t>
        </is>
      </c>
      <c r="B98" s="10" t="inlineStr">
        <is>
          <t>세빈테크㈜</t>
        </is>
      </c>
      <c r="C98" s="10" t="inlineStr">
        <is>
          <t>성일기계㈜</t>
        </is>
      </c>
      <c r="D98" s="29" t="inlineStr">
        <is>
          <t>㈜시티건설</t>
        </is>
      </c>
      <c r="E98" s="10" t="inlineStr">
        <is>
          <t>세종텔레콤㈜</t>
        </is>
      </c>
      <c r="F98" s="10" t="inlineStr">
        <is>
          <t>㈜재윤전기</t>
        </is>
      </c>
      <c r="G98" s="10" t="inlineStr">
        <is>
          <t>㈜세보엠이씨</t>
        </is>
      </c>
      <c r="H98" s="10" t="inlineStr">
        <is>
          <t>은하건설전기</t>
        </is>
      </c>
      <c r="I98" s="10" t="inlineStr">
        <is>
          <t>㈜왕선전설</t>
        </is>
      </c>
      <c r="J98" s="69" t="inlineStr">
        <is>
          <t>㈜에스에이치전기</t>
        </is>
      </c>
      <c r="K98" s="10" t="inlineStr">
        <is>
          <t>시공전설㈜</t>
        </is>
      </c>
      <c r="L98" s="10" t="inlineStr">
        <is>
          <t>율림건설㈜</t>
        </is>
      </c>
      <c r="M98" s="69" t="inlineStr">
        <is>
          <t>㈜도화엔지니어링</t>
        </is>
      </c>
    </row>
    <row r="99">
      <c r="A99" s="87" t="inlineStr">
        <is>
          <t>대표자</t>
        </is>
      </c>
      <c r="B99" s="5" t="inlineStr">
        <is>
          <t>박재영</t>
        </is>
      </c>
      <c r="C99" s="282" t="inlineStr">
        <is>
          <t>오민환, 오석환</t>
        </is>
      </c>
      <c r="D99" s="9" t="inlineStr">
        <is>
          <t>진민호</t>
        </is>
      </c>
      <c r="E99" s="5" t="inlineStr">
        <is>
          <t>유기윤</t>
        </is>
      </c>
      <c r="F99" s="295" t="inlineStr">
        <is>
          <t>정인환</t>
        </is>
      </c>
      <c r="G99" s="574" t="inlineStr">
        <is>
          <t>김우영, 이원하</t>
        </is>
      </c>
      <c r="H99" s="37" t="inlineStr">
        <is>
          <t>전명석</t>
        </is>
      </c>
      <c r="I99" s="357" t="inlineStr">
        <is>
          <t>박수영</t>
        </is>
      </c>
      <c r="J99" s="110" t="inlineStr">
        <is>
          <t>김성태</t>
        </is>
      </c>
      <c r="K99" s="37" t="inlineStr">
        <is>
          <t>황호진</t>
        </is>
      </c>
      <c r="L99" s="5" t="inlineStr">
        <is>
          <t>윤석율</t>
        </is>
      </c>
      <c r="M99" s="243" t="inlineStr">
        <is>
          <t>박승우</t>
        </is>
      </c>
    </row>
    <row r="100">
      <c r="A100" s="86" t="inlineStr">
        <is>
          <t>사업자번호</t>
        </is>
      </c>
      <c r="B100" s="5" t="inlineStr">
        <is>
          <t>108-81-07572</t>
        </is>
      </c>
      <c r="C100" s="283" t="inlineStr">
        <is>
          <t>120-81-46027</t>
        </is>
      </c>
      <c r="D100" s="9" t="inlineStr">
        <is>
          <t>211-88-79240</t>
        </is>
      </c>
      <c r="E100" s="5" t="inlineStr">
        <is>
          <t>123-81-28751</t>
        </is>
      </c>
      <c r="F100" s="296" t="inlineStr">
        <is>
          <t>104-81-53657</t>
        </is>
      </c>
      <c r="G100" s="667" t="inlineStr">
        <is>
          <t>118-81-00241</t>
        </is>
      </c>
      <c r="H100" s="37" t="inlineStr">
        <is>
          <t xml:space="preserve">109-38-91271 </t>
        </is>
      </c>
      <c r="I100" s="358" t="inlineStr">
        <is>
          <t>132-81-05709</t>
        </is>
      </c>
      <c r="J100" s="110" t="inlineStr">
        <is>
          <t>110-81-75767</t>
        </is>
      </c>
      <c r="K100" s="37" t="inlineStr">
        <is>
          <t>215-86-23647</t>
        </is>
      </c>
      <c r="L100" s="5" t="inlineStr">
        <is>
          <t>207-81-09289</t>
        </is>
      </c>
      <c r="M100" s="244" t="inlineStr">
        <is>
          <t>211-81-08009</t>
        </is>
      </c>
    </row>
    <row r="101">
      <c r="A101" s="86" t="inlineStr">
        <is>
          <t>지역</t>
        </is>
      </c>
      <c r="B101" s="5" t="inlineStr">
        <is>
          <t>서울시 성북구</t>
        </is>
      </c>
      <c r="C101" s="282" t="inlineStr">
        <is>
          <t>서울시 마포구</t>
        </is>
      </c>
      <c r="D101" s="9" t="inlineStr">
        <is>
          <t>서울시 강남구</t>
        </is>
      </c>
      <c r="E101" s="5" t="inlineStr">
        <is>
          <t>서울시 강동구</t>
        </is>
      </c>
      <c r="F101" s="295" t="inlineStr">
        <is>
          <t>서울시 강서구</t>
        </is>
      </c>
      <c r="G101" s="574" t="inlineStr">
        <is>
          <t>서울시 서초구</t>
        </is>
      </c>
      <c r="H101" s="37" t="inlineStr">
        <is>
          <t>서울시 강서구</t>
        </is>
      </c>
      <c r="I101" s="357" t="inlineStr">
        <is>
          <t>서울시 관악구</t>
        </is>
      </c>
      <c r="J101" s="110" t="inlineStr">
        <is>
          <t>서울시 은평구</t>
        </is>
      </c>
      <c r="K101" s="37" t="inlineStr">
        <is>
          <t>서울시 금천구</t>
        </is>
      </c>
      <c r="L101" s="5" t="inlineStr">
        <is>
          <t>서울시 광진구</t>
        </is>
      </c>
      <c r="M101" s="243" t="inlineStr">
        <is>
          <t>서울시 강남구</t>
        </is>
      </c>
    </row>
    <row r="102">
      <c r="A102" s="87" t="inlineStr">
        <is>
          <t>소방시공능력</t>
        </is>
      </c>
      <c r="B102" s="538" t="n">
        <v>1892300000</v>
      </c>
      <c r="C102" s="573" t="n">
        <v>29032700000</v>
      </c>
      <c r="D102" s="538" t="n">
        <v>19853800000</v>
      </c>
      <c r="E102" s="538" t="n">
        <v>23534900000</v>
      </c>
      <c r="F102" s="570" t="n">
        <v>963500000</v>
      </c>
      <c r="G102" s="577" t="n">
        <v>216002500000</v>
      </c>
      <c r="H102" s="539" t="n">
        <v>325800000</v>
      </c>
      <c r="I102" s="565" t="n">
        <v>3970700000</v>
      </c>
      <c r="J102" s="562" t="n">
        <v>3399300000</v>
      </c>
      <c r="K102" s="539" t="n">
        <v>3925300000</v>
      </c>
      <c r="L102" s="538" t="n">
        <v>3218900000</v>
      </c>
      <c r="M102" s="572" t="n">
        <v>313600000</v>
      </c>
    </row>
    <row r="103">
      <c r="A103" s="87" t="inlineStr">
        <is>
          <t>3년간 실적액</t>
        </is>
      </c>
      <c r="B103" s="538" t="n">
        <v>502059000</v>
      </c>
      <c r="C103" s="573" t="n">
        <v>37814768000</v>
      </c>
      <c r="D103" s="538" t="n">
        <v>17251465000</v>
      </c>
      <c r="E103" s="538" t="n">
        <v>15506519000</v>
      </c>
      <c r="F103" s="570" t="n">
        <v>150608000</v>
      </c>
      <c r="G103" s="577" t="n">
        <v>310748354000</v>
      </c>
      <c r="H103" s="539" t="n">
        <v>8943000</v>
      </c>
      <c r="I103" s="565" t="n">
        <v>3002999000</v>
      </c>
      <c r="J103" s="562" t="n">
        <v>1962491000</v>
      </c>
      <c r="K103" s="539" t="n">
        <v>3121701000</v>
      </c>
      <c r="L103" s="538" t="n">
        <v>2043373000</v>
      </c>
      <c r="M103" s="572" t="n">
        <v>0</v>
      </c>
    </row>
    <row r="104">
      <c r="A104" s="87" t="inlineStr">
        <is>
          <t>5년간 실적액</t>
        </is>
      </c>
      <c r="B104" s="538" t="n">
        <v>820046000</v>
      </c>
      <c r="C104" s="573" t="n">
        <v>55832837000</v>
      </c>
      <c r="D104" s="538" t="n">
        <v>28297715000</v>
      </c>
      <c r="E104" s="538" t="n">
        <v>18249067000</v>
      </c>
      <c r="F104" s="570" t="n">
        <v>600679000</v>
      </c>
      <c r="G104" s="577" t="n">
        <v>402877885000</v>
      </c>
      <c r="H104" s="539" t="n">
        <v>14322000</v>
      </c>
      <c r="I104" s="565" t="n">
        <v>6761598000</v>
      </c>
      <c r="J104" s="562" t="n">
        <v>4261744000</v>
      </c>
      <c r="K104" s="539" t="n">
        <v>4345676000</v>
      </c>
      <c r="L104" s="538" t="n">
        <v>3706881000</v>
      </c>
      <c r="M104" s="572" t="n">
        <v>28133000</v>
      </c>
    </row>
    <row r="105">
      <c r="A105" s="543" t="inlineStr">
        <is>
          <t>부채비율</t>
        </is>
      </c>
      <c r="B105" s="6" t="n">
        <v>0.0321</v>
      </c>
      <c r="C105" s="284" t="n">
        <v>0.6189</v>
      </c>
      <c r="D105" s="6" t="n">
        <v>0.3725</v>
      </c>
      <c r="E105" s="6" t="n">
        <v>0.3708</v>
      </c>
      <c r="F105" s="292" t="n">
        <v>0.4725</v>
      </c>
      <c r="G105" s="670" t="n">
        <v>0.5799</v>
      </c>
      <c r="H105" s="38" t="n">
        <v>0.0324</v>
      </c>
      <c r="I105" s="351" t="n">
        <v>0.1739</v>
      </c>
      <c r="J105" s="114" t="n">
        <v>0.5188</v>
      </c>
      <c r="K105" s="38" t="n">
        <v>0.4401</v>
      </c>
      <c r="L105" s="6" t="n">
        <v>0.1576</v>
      </c>
      <c r="M105" s="245" t="n">
        <v>1.1562</v>
      </c>
      <c r="N105" s="566" t="n"/>
    </row>
    <row r="106">
      <c r="A106" s="543" t="inlineStr">
        <is>
          <t>유동비율</t>
        </is>
      </c>
      <c r="B106" s="6" t="n">
        <v>27.967</v>
      </c>
      <c r="C106" s="285" t="n">
        <v>2.2036</v>
      </c>
      <c r="D106" s="6" t="n">
        <v>9.039199999999999</v>
      </c>
      <c r="E106" s="6" t="n">
        <v>2.4676</v>
      </c>
      <c r="F106" s="292" t="n">
        <v>7.665299999999999</v>
      </c>
      <c r="G106" s="578" t="n">
        <v>2.3784</v>
      </c>
      <c r="H106" s="38" t="n">
        <v>10.0676</v>
      </c>
      <c r="I106" s="351" t="n">
        <v>9.3629</v>
      </c>
      <c r="J106" s="112" t="n">
        <v>8.956899999999999</v>
      </c>
      <c r="K106" s="38" t="n">
        <v>3.7039</v>
      </c>
      <c r="L106" s="6" t="n">
        <v>5.4018</v>
      </c>
      <c r="M106" s="245" t="n">
        <v>0.9548000000000001</v>
      </c>
      <c r="N106" s="566" t="n"/>
    </row>
    <row r="107" ht="21" customHeight="1" s="3">
      <c r="A107" s="544" t="inlineStr">
        <is>
          <t>영업기간
면허번호</t>
        </is>
      </c>
      <c r="B107" s="81" t="inlineStr">
        <is>
          <t>2021-02-00445</t>
        </is>
      </c>
      <c r="C107" s="286" t="inlineStr">
        <is>
          <t xml:space="preserve"> 1994.07.08</t>
        </is>
      </c>
      <c r="D107" s="32" t="inlineStr">
        <is>
          <t>2015.10.19</t>
        </is>
      </c>
      <c r="E107" s="6" t="inlineStr">
        <is>
          <t>1996.08.23</t>
        </is>
      </c>
      <c r="F107" s="299" t="inlineStr">
        <is>
          <t xml:space="preserve"> 2000.05.22</t>
        </is>
      </c>
      <c r="G107" s="579" t="inlineStr">
        <is>
          <t>1985.08.30</t>
        </is>
      </c>
      <c r="H107" s="38" t="inlineStr">
        <is>
          <t>2008.11.13</t>
        </is>
      </c>
      <c r="I107" s="359" t="inlineStr">
        <is>
          <t>1994.07.08</t>
        </is>
      </c>
      <c r="J107" s="117" t="inlineStr">
        <is>
          <t>2011.11.21</t>
        </is>
      </c>
      <c r="K107" s="47" t="inlineStr">
        <is>
          <t>2002.04.22</t>
        </is>
      </c>
      <c r="L107" s="81" t="inlineStr">
        <is>
          <t>1985.01.01</t>
        </is>
      </c>
      <c r="M107" s="250" t="inlineStr">
        <is>
          <t>2020.05.13</t>
        </is>
      </c>
    </row>
    <row r="108" ht="34.9" customHeight="1" s="3">
      <c r="A108" s="87" t="inlineStr">
        <is>
          <t>신용평가</t>
        </is>
      </c>
      <c r="B108" s="39" t="n"/>
      <c r="C108" s="231" t="inlineStr">
        <is>
          <t>BBB0
(25.04.10~26.04.09)</t>
        </is>
      </c>
      <c r="D108" s="233" t="inlineStr">
        <is>
          <t>AO
(22.06.27~23.06.26)</t>
        </is>
      </c>
      <c r="E108" s="39" t="n"/>
      <c r="F108" s="234" t="inlineStr">
        <is>
          <t>BB0
(24.07.01~25.06.30)</t>
        </is>
      </c>
      <c r="G108" s="232" t="inlineStr">
        <is>
          <t>A-
(24.06.21~25.06.20)</t>
        </is>
      </c>
      <c r="H108" s="39" t="n"/>
      <c r="I108" s="231" t="inlineStr">
        <is>
          <t>BB0
(25.04.29~26.04.28)</t>
        </is>
      </c>
      <c r="J108" s="232" t="inlineStr">
        <is>
          <t>BB0
(23.06.01~24.05.31)</t>
        </is>
      </c>
      <c r="K108" s="39" t="n"/>
      <c r="L108" s="39" t="n"/>
      <c r="M108" s="231" t="inlineStr">
        <is>
          <t>AA0
(25.03.28~26.03.27)</t>
        </is>
      </c>
    </row>
    <row r="109">
      <c r="A109" s="87" t="inlineStr">
        <is>
          <t>여성기업</t>
        </is>
      </c>
      <c r="B109" s="39" t="n"/>
      <c r="C109" s="287" t="n"/>
      <c r="D109" s="55" t="n"/>
      <c r="E109" s="43" t="n"/>
      <c r="F109" s="300" t="n"/>
      <c r="G109" s="669" t="n"/>
      <c r="H109" s="43" t="n"/>
      <c r="I109" s="355" t="n"/>
      <c r="J109" s="39" t="n"/>
      <c r="K109" s="39" t="n"/>
      <c r="L109" s="39" t="n"/>
      <c r="M109" s="251" t="n"/>
    </row>
    <row r="110">
      <c r="A110" s="87" t="inlineStr">
        <is>
          <t>건설고용지수</t>
        </is>
      </c>
      <c r="B110" s="39" t="n"/>
      <c r="C110" s="287" t="n"/>
      <c r="D110" s="55" t="n"/>
      <c r="E110" s="43" t="n"/>
      <c r="F110" s="300" t="n"/>
      <c r="G110" s="669" t="n"/>
      <c r="H110" s="43" t="n"/>
      <c r="I110" s="355" t="n"/>
      <c r="J110" s="39" t="n"/>
      <c r="K110" s="39" t="n"/>
      <c r="L110" s="39" t="n"/>
      <c r="M110" s="251" t="n"/>
    </row>
    <row r="111">
      <c r="A111" s="87" t="inlineStr">
        <is>
          <t>일자리창출실적</t>
        </is>
      </c>
      <c r="B111" s="39" t="n"/>
      <c r="C111" s="287" t="n"/>
      <c r="D111" s="55" t="n"/>
      <c r="E111" s="43" t="n"/>
      <c r="F111" s="300" t="n"/>
      <c r="G111" s="669" t="n"/>
      <c r="H111" s="43" t="n"/>
      <c r="I111" s="355" t="n"/>
      <c r="J111" s="39" t="n"/>
      <c r="K111" s="39" t="n"/>
      <c r="L111" s="39" t="n"/>
      <c r="M111" s="251" t="n"/>
    </row>
    <row r="112">
      <c r="A112" s="87" t="inlineStr">
        <is>
          <t>시공품질평가</t>
        </is>
      </c>
      <c r="B112" s="39" t="n"/>
      <c r="C112" s="287" t="n"/>
      <c r="D112" s="82" t="inlineStr">
        <is>
          <t>없음 (22.05.01)</t>
        </is>
      </c>
      <c r="E112" s="43" t="n"/>
      <c r="F112" s="298" t="inlineStr">
        <is>
          <t>없음 (25.05.01)</t>
        </is>
      </c>
      <c r="G112" s="669" t="n"/>
      <c r="H112" s="43" t="n"/>
      <c r="I112" s="355" t="n"/>
      <c r="J112" s="126" t="inlineStr">
        <is>
          <t>없음 (24.05.01)</t>
        </is>
      </c>
      <c r="K112" s="39" t="n"/>
      <c r="L112" s="39" t="n"/>
      <c r="M112" s="251" t="inlineStr">
        <is>
          <t>없음 (25.05.01)</t>
        </is>
      </c>
    </row>
    <row r="113" ht="33.6" customHeight="1" s="3">
      <c r="A113" s="87" t="inlineStr">
        <is>
          <t>비 고</t>
        </is>
      </c>
      <c r="B113" s="37" t="n"/>
      <c r="C113" s="288" t="inlineStr">
        <is>
          <t>이동훈
중소기업확인서
(23.04.12~24.03.31)</t>
        </is>
      </c>
      <c r="D113" s="129" t="n"/>
      <c r="E113" s="37" t="n"/>
      <c r="F113" s="295" t="inlineStr">
        <is>
          <t>박성균</t>
        </is>
      </c>
      <c r="G113" s="574" t="inlineStr">
        <is>
          <t>조정</t>
        </is>
      </c>
      <c r="H113" s="37" t="inlineStr">
        <is>
          <t>김대열</t>
        </is>
      </c>
      <c r="I113" s="357" t="inlineStr">
        <is>
          <t>이동훈</t>
        </is>
      </c>
      <c r="J113" s="110" t="inlineStr">
        <is>
          <t>송종윤</t>
        </is>
      </c>
      <c r="K113" s="48" t="inlineStr">
        <is>
          <t>구본진
주1, 보6(23.07.31)</t>
        </is>
      </c>
      <c r="L113" s="5" t="inlineStr">
        <is>
          <t>최철종</t>
        </is>
      </c>
      <c r="M113" s="243" t="n"/>
    </row>
    <row r="114" ht="26.1" customHeight="1" s="3">
      <c r="A114" s="11" t="inlineStr">
        <is>
          <t>회사명</t>
        </is>
      </c>
      <c r="B114" s="10" t="inlineStr">
        <is>
          <t>㈜세계아이티씨</t>
        </is>
      </c>
      <c r="C114" s="10" t="inlineStr">
        <is>
          <t>㈜한울종합전기</t>
        </is>
      </c>
      <c r="D114" s="10" t="inlineStr">
        <is>
          <t>원진전력㈜</t>
        </is>
      </c>
      <c r="E114" s="10" t="inlineStr">
        <is>
          <t>㈜드림엔지니어링</t>
        </is>
      </c>
      <c r="F114" s="10" t="inlineStr">
        <is>
          <t>창신전력㈜</t>
        </is>
      </c>
      <c r="G114" s="10" t="inlineStr">
        <is>
          <t>동북전력</t>
        </is>
      </c>
      <c r="H114" s="10" t="inlineStr">
        <is>
          <t>일렉파워㈜</t>
        </is>
      </c>
      <c r="I114" s="10" t="inlineStr">
        <is>
          <t>이화공영㈜</t>
        </is>
      </c>
      <c r="J114" s="69" t="inlineStr">
        <is>
          <t>㈜통광</t>
        </is>
      </c>
      <c r="K114" s="10" t="inlineStr">
        <is>
          <t>㈜경성이에스</t>
        </is>
      </c>
      <c r="L114" s="10" t="inlineStr">
        <is>
          <t>㈜현신</t>
        </is>
      </c>
      <c r="M114" s="10" t="inlineStr">
        <is>
          <t>㈜하나전기</t>
        </is>
      </c>
    </row>
    <row r="115">
      <c r="A115" s="87" t="inlineStr">
        <is>
          <t>대표자</t>
        </is>
      </c>
      <c r="B115" s="5" t="inlineStr">
        <is>
          <t>김황기, 김주봉</t>
        </is>
      </c>
      <c r="C115" s="110" t="inlineStr">
        <is>
          <t>이미나</t>
        </is>
      </c>
      <c r="D115" s="110" t="inlineStr">
        <is>
          <t>이희동</t>
        </is>
      </c>
      <c r="E115" s="5" t="inlineStr">
        <is>
          <t>오진택</t>
        </is>
      </c>
      <c r="F115" s="5" t="inlineStr">
        <is>
          <t>이채현</t>
        </is>
      </c>
      <c r="G115" s="5" t="inlineStr">
        <is>
          <t>이해권</t>
        </is>
      </c>
      <c r="H115" s="295" t="inlineStr">
        <is>
          <t>김성호</t>
        </is>
      </c>
      <c r="I115" s="110" t="inlineStr">
        <is>
          <t>최종찬, 최삼규</t>
        </is>
      </c>
      <c r="J115" s="110" t="inlineStr">
        <is>
          <t>박용준</t>
        </is>
      </c>
      <c r="K115" s="110" t="inlineStr">
        <is>
          <t>김의중</t>
        </is>
      </c>
      <c r="L115" s="37" t="inlineStr">
        <is>
          <t>김갑년</t>
        </is>
      </c>
      <c r="M115" s="309" t="inlineStr">
        <is>
          <t>김선식</t>
        </is>
      </c>
    </row>
    <row r="116">
      <c r="A116" s="86" t="inlineStr">
        <is>
          <t>사업자번호</t>
        </is>
      </c>
      <c r="B116" s="5" t="inlineStr">
        <is>
          <t>605-81-66688</t>
        </is>
      </c>
      <c r="C116" s="110" t="inlineStr">
        <is>
          <t>724-88-00818</t>
        </is>
      </c>
      <c r="D116" s="110" t="inlineStr">
        <is>
          <t>201-86-14794</t>
        </is>
      </c>
      <c r="E116" s="5" t="inlineStr">
        <is>
          <t>108-86-12371</t>
        </is>
      </c>
      <c r="F116" s="5" t="inlineStr">
        <is>
          <t>117-81-75512</t>
        </is>
      </c>
      <c r="G116" s="5" t="inlineStr">
        <is>
          <t>206-81-45977</t>
        </is>
      </c>
      <c r="H116" s="296" t="inlineStr">
        <is>
          <t>212-81-53400</t>
        </is>
      </c>
      <c r="I116" s="110" t="inlineStr">
        <is>
          <t>105-81-11500</t>
        </is>
      </c>
      <c r="J116" s="110" t="inlineStr">
        <is>
          <t>209-81-13590</t>
        </is>
      </c>
      <c r="K116" s="110" t="inlineStr">
        <is>
          <t>210-81-68606</t>
        </is>
      </c>
      <c r="L116" s="37" t="inlineStr">
        <is>
          <t>119-81-40509</t>
        </is>
      </c>
      <c r="M116" s="310" t="inlineStr">
        <is>
          <t>214-81-22183</t>
        </is>
      </c>
    </row>
    <row r="117">
      <c r="A117" s="86" t="inlineStr">
        <is>
          <t>지역</t>
        </is>
      </c>
      <c r="B117" s="5" t="inlineStr">
        <is>
          <t>서울시 영등포구</t>
        </is>
      </c>
      <c r="C117" s="110" t="inlineStr">
        <is>
          <t>서울특별시 금천구</t>
        </is>
      </c>
      <c r="D117" s="110" t="inlineStr">
        <is>
          <t>서울특별시 중구</t>
        </is>
      </c>
      <c r="E117" s="5" t="inlineStr">
        <is>
          <t>서울시 영등포구</t>
        </is>
      </c>
      <c r="F117" s="5" t="inlineStr">
        <is>
          <t>서울특별시 강동구</t>
        </is>
      </c>
      <c r="G117" s="5" t="inlineStr">
        <is>
          <t>서울특별시 서대문구</t>
        </is>
      </c>
      <c r="H117" s="295" t="inlineStr">
        <is>
          <t>서울특별시 강남구</t>
        </is>
      </c>
      <c r="I117" s="110" t="inlineStr">
        <is>
          <t>서울특별시 마포구</t>
        </is>
      </c>
      <c r="J117" s="110" t="inlineStr">
        <is>
          <t>서울특별시 성북구</t>
        </is>
      </c>
      <c r="K117" s="110" t="inlineStr">
        <is>
          <t>서울특별시 도봉구</t>
        </is>
      </c>
      <c r="L117" s="37" t="inlineStr">
        <is>
          <t>서울특별시 성동구</t>
        </is>
      </c>
      <c r="M117" s="309" t="inlineStr">
        <is>
          <t>서울특별시 강남구</t>
        </is>
      </c>
    </row>
    <row r="118">
      <c r="A118" s="87" t="inlineStr">
        <is>
          <t>소방시공능력</t>
        </is>
      </c>
      <c r="B118" s="538" t="n">
        <v>2467100000</v>
      </c>
      <c r="C118" s="562" t="n">
        <v>297400000</v>
      </c>
      <c r="D118" s="562" t="n">
        <v>2471600000</v>
      </c>
      <c r="E118" s="538" t="n">
        <v>732300000</v>
      </c>
      <c r="F118" s="538" t="n">
        <v>932600000</v>
      </c>
      <c r="G118" s="538" t="n">
        <v>473800000</v>
      </c>
      <c r="H118" s="570" t="n">
        <v>4323700000</v>
      </c>
      <c r="I118" s="562" t="n">
        <v>13510100000</v>
      </c>
      <c r="J118" s="562" t="n">
        <v>2850300000</v>
      </c>
      <c r="K118" s="562" t="n">
        <v>820300000</v>
      </c>
      <c r="L118" s="562" t="n">
        <v>313000000</v>
      </c>
      <c r="M118" s="554" t="n">
        <v>18611000000</v>
      </c>
    </row>
    <row r="119">
      <c r="A119" s="87" t="inlineStr">
        <is>
          <t>3년간 실적액</t>
        </is>
      </c>
      <c r="B119" s="538" t="n">
        <v>1345288000</v>
      </c>
      <c r="C119" s="562" t="n">
        <v>0</v>
      </c>
      <c r="D119" s="562" t="n">
        <v>1741482000</v>
      </c>
      <c r="E119" s="538" t="n">
        <v>0</v>
      </c>
      <c r="F119" s="538" t="n">
        <v>669945000</v>
      </c>
      <c r="G119" s="538" t="n">
        <v>178665000</v>
      </c>
      <c r="H119" s="570" t="n">
        <v>3919512000</v>
      </c>
      <c r="I119" s="562" t="n">
        <v>17030975000</v>
      </c>
      <c r="J119" s="562" t="n">
        <v>1877956000</v>
      </c>
      <c r="K119" s="562" t="n">
        <v>590197000</v>
      </c>
      <c r="L119" s="539" t="n">
        <v>34956000</v>
      </c>
      <c r="M119" s="554" t="n">
        <v>18339659000</v>
      </c>
    </row>
    <row r="120">
      <c r="A120" s="87" t="inlineStr">
        <is>
          <t>5년간 실적액</t>
        </is>
      </c>
      <c r="B120" s="538" t="n">
        <v>2324586000</v>
      </c>
      <c r="C120" s="562" t="n">
        <v>0</v>
      </c>
      <c r="D120" s="562" t="n">
        <v>2064038000</v>
      </c>
      <c r="E120" s="538" t="n">
        <v>0</v>
      </c>
      <c r="F120" s="538" t="n">
        <v>775915000</v>
      </c>
      <c r="G120" s="538" t="n">
        <v>295077000</v>
      </c>
      <c r="H120" s="570" t="n">
        <v>5271750000</v>
      </c>
      <c r="I120" s="562" t="n">
        <v>19401435000</v>
      </c>
      <c r="J120" s="562" t="n">
        <v>3088128000</v>
      </c>
      <c r="K120" s="562" t="n">
        <v>700128000</v>
      </c>
      <c r="L120" s="539" t="n">
        <v>95555000</v>
      </c>
      <c r="M120" s="554" t="n">
        <v>25134355000</v>
      </c>
    </row>
    <row r="121">
      <c r="A121" s="543" t="inlineStr">
        <is>
          <t>부채비율</t>
        </is>
      </c>
      <c r="B121" s="6" t="n">
        <v>0.3223</v>
      </c>
      <c r="C121" s="112" t="n">
        <v>0.3717</v>
      </c>
      <c r="D121" s="113" t="n">
        <v>0.9297</v>
      </c>
      <c r="E121" s="76" t="n">
        <v>4.6723</v>
      </c>
      <c r="F121" s="104" t="n">
        <v>0.0915</v>
      </c>
      <c r="G121" s="104" t="n">
        <v>0.1571</v>
      </c>
      <c r="H121" s="302" t="n">
        <v>1.8091</v>
      </c>
      <c r="I121" s="113" t="n">
        <v>1.2608</v>
      </c>
      <c r="J121" s="113" t="n">
        <v>1.5291</v>
      </c>
      <c r="K121" s="114" t="n">
        <v>0.44</v>
      </c>
      <c r="L121" s="114" t="n">
        <v>0.1158</v>
      </c>
      <c r="M121" s="311" t="n">
        <v>0.7863</v>
      </c>
      <c r="N121" s="566" t="n"/>
    </row>
    <row r="122">
      <c r="A122" s="543" t="inlineStr">
        <is>
          <t>유동비율</t>
        </is>
      </c>
      <c r="B122" s="6" t="n">
        <v>13.2232</v>
      </c>
      <c r="C122" s="112" t="n">
        <v>2.4043</v>
      </c>
      <c r="D122" s="112" t="n">
        <v>5.6169</v>
      </c>
      <c r="E122" s="6" t="n">
        <v>2.7545</v>
      </c>
      <c r="F122" s="6" t="n">
        <v>26.274</v>
      </c>
      <c r="G122" s="6" t="n">
        <v>8.9885</v>
      </c>
      <c r="H122" s="292" t="n">
        <v>2.5698</v>
      </c>
      <c r="I122" s="113" t="n">
        <v>1.494</v>
      </c>
      <c r="J122" s="113" t="n">
        <v>1.6594</v>
      </c>
      <c r="K122" s="112" t="n">
        <v>2.432</v>
      </c>
      <c r="L122" s="112" t="n">
        <v>9.222899999999999</v>
      </c>
      <c r="M122" s="306" t="n">
        <v>9.1233</v>
      </c>
      <c r="N122" s="566" t="n"/>
    </row>
    <row r="123" ht="21" customHeight="1" s="3">
      <c r="A123" s="544" t="inlineStr">
        <is>
          <t>영업기간
면허번호</t>
        </is>
      </c>
      <c r="B123" s="80" t="inlineStr">
        <is>
          <t>2011.06.23</t>
        </is>
      </c>
      <c r="C123" s="112" t="inlineStr">
        <is>
          <t>2021.07.21</t>
        </is>
      </c>
      <c r="D123" s="112" t="inlineStr">
        <is>
          <t>2010.03.18</t>
        </is>
      </c>
      <c r="E123" s="6" t="inlineStr">
        <is>
          <t>2023.02.13</t>
        </is>
      </c>
      <c r="F123" s="6" t="inlineStr">
        <is>
          <t>1997.05.29</t>
        </is>
      </c>
      <c r="G123" s="6" t="inlineStr">
        <is>
          <t>2007.05.11</t>
        </is>
      </c>
      <c r="H123" s="299" t="inlineStr">
        <is>
          <t>2003.11.10</t>
        </is>
      </c>
      <c r="I123" s="112" t="inlineStr">
        <is>
          <t>1986.03.02</t>
        </is>
      </c>
      <c r="J123" s="112" t="inlineStr">
        <is>
          <t>1986.08.09</t>
        </is>
      </c>
      <c r="K123" s="112" t="inlineStr">
        <is>
          <t>2012.04.12</t>
        </is>
      </c>
      <c r="L123" s="38" t="inlineStr">
        <is>
          <t>2000.07.14</t>
        </is>
      </c>
      <c r="M123" s="312" t="inlineStr">
        <is>
          <t>2003.10.13</t>
        </is>
      </c>
    </row>
    <row r="124" ht="34.9" customHeight="1" s="3">
      <c r="A124" s="87" t="inlineStr">
        <is>
          <t>신용평가</t>
        </is>
      </c>
      <c r="B124" s="39" t="n"/>
      <c r="C124" s="39" t="n"/>
      <c r="D124" s="232" t="inlineStr">
        <is>
          <t>BB0
(24.06.21~25.06.20)</t>
        </is>
      </c>
      <c r="E124" s="232" t="inlineStr">
        <is>
          <t>BB+
(23.04.25~24.04.24)</t>
        </is>
      </c>
      <c r="F124" s="39" t="n"/>
      <c r="G124" s="39" t="n"/>
      <c r="H124" s="235" t="inlineStr">
        <is>
          <t>BBO
(25.06.26~26.02.25)</t>
        </is>
      </c>
      <c r="I124" s="232" t="inlineStr">
        <is>
          <t>BBB+
(24.04.12~25.04.11)</t>
        </is>
      </c>
      <c r="J124" s="236" t="inlineStr">
        <is>
          <t>A0
(24.04.26~25.04.25)</t>
        </is>
      </c>
      <c r="K124" s="39" t="n"/>
      <c r="L124" s="232" t="inlineStr">
        <is>
          <t>BB+
(24.12.04~25.06.30)</t>
        </is>
      </c>
      <c r="M124" s="231" t="inlineStr">
        <is>
          <t>BBB-
(25.04.15~26.04.14)</t>
        </is>
      </c>
    </row>
    <row r="125">
      <c r="A125" s="87" t="inlineStr">
        <is>
          <t>여성기업</t>
        </is>
      </c>
      <c r="B125" s="39" t="n"/>
      <c r="C125" s="43" t="n"/>
      <c r="D125" s="43" t="n"/>
      <c r="E125" s="43" t="n"/>
      <c r="F125" s="43" t="n"/>
      <c r="G125" s="43" t="n"/>
      <c r="H125" s="303" t="n"/>
      <c r="I125" s="43" t="n"/>
      <c r="J125" s="43" t="n"/>
      <c r="K125" s="43" t="n"/>
      <c r="L125" s="43" t="n"/>
      <c r="M125" s="313" t="n"/>
    </row>
    <row r="126">
      <c r="A126" s="87" t="inlineStr">
        <is>
          <t>건설고용지수</t>
        </is>
      </c>
      <c r="B126" s="39" t="n"/>
      <c r="C126" s="43" t="n"/>
      <c r="D126" s="43" t="n"/>
      <c r="E126" s="43" t="n"/>
      <c r="F126" s="43" t="n"/>
      <c r="G126" s="43" t="n"/>
      <c r="H126" s="300" t="n"/>
      <c r="I126" s="43" t="n"/>
      <c r="J126" s="43" t="n"/>
      <c r="K126" s="43" t="n"/>
      <c r="L126" s="43" t="n"/>
      <c r="M126" s="313" t="n"/>
    </row>
    <row r="127">
      <c r="A127" s="87" t="inlineStr">
        <is>
          <t>일자리창출실적</t>
        </is>
      </c>
      <c r="B127" s="39" t="n"/>
      <c r="C127" s="43" t="n"/>
      <c r="D127" s="43" t="n"/>
      <c r="E127" s="43" t="n"/>
      <c r="F127" s="43" t="n"/>
      <c r="G127" s="43" t="n"/>
      <c r="H127" s="300" t="n"/>
      <c r="I127" s="43" t="n"/>
      <c r="J127" s="43" t="n"/>
      <c r="K127" s="43" t="n"/>
      <c r="L127" s="43" t="n"/>
      <c r="M127" s="313" t="n"/>
    </row>
    <row r="128">
      <c r="A128" s="87" t="inlineStr">
        <is>
          <t>시공품질평가</t>
        </is>
      </c>
      <c r="B128" s="39" t="n"/>
      <c r="C128" s="43" t="n"/>
      <c r="D128" s="43" t="n"/>
      <c r="E128" s="43" t="n"/>
      <c r="F128" s="43" t="n"/>
      <c r="G128" s="43" t="n"/>
      <c r="H128" s="304" t="inlineStr">
        <is>
          <t>없음 (25.05.01)</t>
        </is>
      </c>
      <c r="I128" s="120" t="inlineStr">
        <is>
          <t>없음 (24.05.01)</t>
        </is>
      </c>
      <c r="J128" s="43" t="n"/>
      <c r="K128" s="43" t="n"/>
      <c r="L128" s="43" t="n"/>
      <c r="M128" s="308" t="inlineStr">
        <is>
          <t>없음 (25.05.01)</t>
        </is>
      </c>
    </row>
    <row r="129">
      <c r="A129" s="87" t="inlineStr">
        <is>
          <t>비 고</t>
        </is>
      </c>
      <c r="B129" s="5" t="inlineStr">
        <is>
          <t>박현식</t>
        </is>
      </c>
      <c r="C129" s="121" t="inlineStr">
        <is>
          <t>윤명숙</t>
        </is>
      </c>
      <c r="D129" s="110" t="inlineStr">
        <is>
          <t>정해룡(송원이앤씨)</t>
        </is>
      </c>
      <c r="E129" s="5" t="inlineStr">
        <is>
          <t>정해룡</t>
        </is>
      </c>
      <c r="F129" s="37" t="n"/>
      <c r="G129" s="37" t="n"/>
      <c r="H129" s="295" t="n"/>
      <c r="I129" s="110" t="inlineStr">
        <is>
          <t>김성훈</t>
        </is>
      </c>
      <c r="J129" s="110" t="inlineStr">
        <is>
          <t>구본진</t>
        </is>
      </c>
      <c r="K129" s="110" t="inlineStr">
        <is>
          <t>김희준</t>
        </is>
      </c>
      <c r="L129" s="37" t="inlineStr">
        <is>
          <t>김대열</t>
        </is>
      </c>
      <c r="M129" s="309" t="inlineStr">
        <is>
          <t>김기성</t>
        </is>
      </c>
    </row>
    <row r="130" ht="26.1" customHeight="1" s="3">
      <c r="A130" s="11" t="inlineStr">
        <is>
          <t>회사명</t>
        </is>
      </c>
      <c r="B130" s="10" t="inlineStr">
        <is>
          <t>상지이앤씨㈜</t>
        </is>
      </c>
      <c r="C130" s="10" t="n"/>
      <c r="D130" s="69" t="inlineStr">
        <is>
          <t>㈜오에스엘이엔지</t>
        </is>
      </c>
      <c r="E130" s="10" t="inlineStr">
        <is>
          <t>우민전기㈜</t>
        </is>
      </c>
      <c r="F130" s="10" t="inlineStr">
        <is>
          <t>오리엔트㈜</t>
        </is>
      </c>
      <c r="G130" s="107" t="inlineStr">
        <is>
          <t xml:space="preserve">(주)케이이에스전기공사 </t>
        </is>
      </c>
      <c r="H130" s="10" t="inlineStr">
        <is>
          <t xml:space="preserve"> 오성방재공영㈜</t>
        </is>
      </c>
      <c r="I130" s="10" t="inlineStr">
        <is>
          <t>㈜메가시스템</t>
        </is>
      </c>
      <c r="J130" s="69" t="inlineStr">
        <is>
          <t>㈜케이엠이엔아이</t>
        </is>
      </c>
      <c r="K130" s="10" t="inlineStr">
        <is>
          <t>(주)태건전설</t>
        </is>
      </c>
      <c r="L130" s="108" t="inlineStr">
        <is>
          <t>옵티멀에너지서비스㈜</t>
        </is>
      </c>
      <c r="M130" s="10" t="inlineStr">
        <is>
          <t>신원전설㈜</t>
        </is>
      </c>
    </row>
    <row r="131">
      <c r="A131" s="87" t="inlineStr">
        <is>
          <t>대표자</t>
        </is>
      </c>
      <c r="B131" s="37" t="inlineStr">
        <is>
          <t>노현상</t>
        </is>
      </c>
      <c r="C131" s="271" t="n"/>
      <c r="D131" s="37" t="inlineStr">
        <is>
          <t>한수진</t>
        </is>
      </c>
      <c r="E131" s="110" t="inlineStr">
        <is>
          <t>이학표</t>
        </is>
      </c>
      <c r="F131" s="110" t="inlineStr">
        <is>
          <t>이경호,박우현</t>
        </is>
      </c>
      <c r="G131" s="320" t="inlineStr">
        <is>
          <t>강성진</t>
        </is>
      </c>
      <c r="H131" s="295" t="inlineStr">
        <is>
          <t xml:space="preserve"> 이충희</t>
        </is>
      </c>
      <c r="I131" s="110" t="inlineStr">
        <is>
          <t>김대석</t>
        </is>
      </c>
      <c r="J131" s="110" t="inlineStr">
        <is>
          <t>김문경</t>
        </is>
      </c>
      <c r="K131" s="366" t="inlineStr">
        <is>
          <t>나태균</t>
        </is>
      </c>
      <c r="L131" s="110" t="inlineStr">
        <is>
          <t>이형주</t>
        </is>
      </c>
      <c r="M131" s="110" t="inlineStr">
        <is>
          <t>심한섭,신인호</t>
        </is>
      </c>
    </row>
    <row r="132">
      <c r="A132" s="86" t="inlineStr">
        <is>
          <t>사업자번호</t>
        </is>
      </c>
      <c r="B132" s="37" t="inlineStr">
        <is>
          <t>215-86-12780</t>
        </is>
      </c>
      <c r="C132" s="272" t="n"/>
      <c r="D132" s="37" t="inlineStr">
        <is>
          <t>215-87-13582</t>
        </is>
      </c>
      <c r="E132" s="110" t="inlineStr">
        <is>
          <t>214-81-88924</t>
        </is>
      </c>
      <c r="F132" s="110" t="inlineStr">
        <is>
          <t>111-81-24994</t>
        </is>
      </c>
      <c r="G132" s="321" t="inlineStr">
        <is>
          <t>214-87-05513</t>
        </is>
      </c>
      <c r="H132" s="296" t="inlineStr">
        <is>
          <t>204-81-27162</t>
        </is>
      </c>
      <c r="I132" s="110" t="inlineStr">
        <is>
          <t>101-86-62695</t>
        </is>
      </c>
      <c r="J132" s="110" t="inlineStr">
        <is>
          <t>257-86-01652</t>
        </is>
      </c>
      <c r="K132" s="372" t="inlineStr">
        <is>
          <t>109-86-10551</t>
        </is>
      </c>
      <c r="L132" s="110" t="inlineStr">
        <is>
          <t>129-81-63120</t>
        </is>
      </c>
      <c r="M132" s="110" t="inlineStr">
        <is>
          <t>111-81-01759</t>
        </is>
      </c>
    </row>
    <row r="133">
      <c r="A133" s="86" t="inlineStr">
        <is>
          <t>지역</t>
        </is>
      </c>
      <c r="B133" s="37" t="inlineStr">
        <is>
          <t>서울시 성동구</t>
        </is>
      </c>
      <c r="C133" s="271" t="n"/>
      <c r="D133" s="37" t="inlineStr">
        <is>
          <t>서울시 송파구</t>
        </is>
      </c>
      <c r="E133" s="110" t="inlineStr">
        <is>
          <t>서울특별시 서초구</t>
        </is>
      </c>
      <c r="F133" s="110" t="inlineStr">
        <is>
          <t>서울특별시 금천구</t>
        </is>
      </c>
      <c r="G133" s="320" t="inlineStr">
        <is>
          <t>서울특별시 서초구</t>
        </is>
      </c>
      <c r="H133" s="295" t="inlineStr">
        <is>
          <t>서울특별시 성북구</t>
        </is>
      </c>
      <c r="I133" s="110" t="inlineStr">
        <is>
          <t>서울특별시 서초구</t>
        </is>
      </c>
      <c r="J133" s="110" t="inlineStr">
        <is>
          <t>서울특별시 강서구</t>
        </is>
      </c>
      <c r="K133" s="366" t="inlineStr">
        <is>
          <t>서울특별시 강서구</t>
        </is>
      </c>
      <c r="L133" s="110" t="inlineStr">
        <is>
          <t>서울특별시 영등포구</t>
        </is>
      </c>
      <c r="M133" s="110" t="inlineStr">
        <is>
          <t>서울특별시 은평구</t>
        </is>
      </c>
    </row>
    <row r="134">
      <c r="A134" s="87" t="inlineStr">
        <is>
          <t>소방시공능력</t>
        </is>
      </c>
      <c r="B134" s="539" t="n">
        <v>5451200000</v>
      </c>
      <c r="C134" s="534" t="n"/>
      <c r="D134" s="539" t="n">
        <v>25788400000</v>
      </c>
      <c r="E134" s="562" t="n">
        <v>14080300000</v>
      </c>
      <c r="F134" s="562" t="n">
        <v>1624800000</v>
      </c>
      <c r="G134" s="564" t="n">
        <v>5228000000</v>
      </c>
      <c r="H134" s="570" t="n">
        <v>3489300000</v>
      </c>
      <c r="I134" s="562" t="n">
        <v>464800000</v>
      </c>
      <c r="J134" s="562" t="n">
        <v>694900000</v>
      </c>
      <c r="K134" s="555" t="n">
        <v>755100000</v>
      </c>
      <c r="L134" s="562" t="n">
        <v>1702500000</v>
      </c>
      <c r="M134" s="562" t="n">
        <v>926700000</v>
      </c>
    </row>
    <row r="135">
      <c r="A135" s="87" t="inlineStr">
        <is>
          <t>3년간 실적액</t>
        </is>
      </c>
      <c r="B135" s="539" t="n">
        <v>4073844000</v>
      </c>
      <c r="C135" s="534" t="n"/>
      <c r="D135" s="539" t="n">
        <v>36646264000</v>
      </c>
      <c r="E135" s="562" t="n">
        <v>9710640000</v>
      </c>
      <c r="F135" s="562" t="n">
        <v>1391793000</v>
      </c>
      <c r="G135" s="564" t="n">
        <v>6356386000</v>
      </c>
      <c r="H135" s="570" t="n">
        <v>1424733000</v>
      </c>
      <c r="I135" s="562" t="n">
        <v>0</v>
      </c>
      <c r="J135" s="562" t="n">
        <v>0</v>
      </c>
      <c r="K135" s="555" t="n">
        <v>146003000</v>
      </c>
      <c r="L135" s="562" t="n">
        <v>876198000</v>
      </c>
      <c r="M135" s="562" t="n">
        <v>283810000</v>
      </c>
    </row>
    <row r="136">
      <c r="A136" s="87" t="inlineStr">
        <is>
          <t>5년간 실적액</t>
        </is>
      </c>
      <c r="B136" s="539" t="n">
        <v>4508844000</v>
      </c>
      <c r="C136" s="534" t="n"/>
      <c r="D136" s="539" t="n">
        <v>49623030000</v>
      </c>
      <c r="E136" s="562" t="n">
        <v>14536168000</v>
      </c>
      <c r="F136" s="562" t="n">
        <v>1884793000</v>
      </c>
      <c r="G136" s="564" t="n">
        <v>8533047000</v>
      </c>
      <c r="H136" s="570" t="n">
        <v>2643643000</v>
      </c>
      <c r="I136" s="562" t="n">
        <v>0</v>
      </c>
      <c r="J136" s="562" t="n">
        <v>0</v>
      </c>
      <c r="K136" s="555" t="n">
        <v>171391000</v>
      </c>
      <c r="L136" s="562" t="n">
        <v>1107880000</v>
      </c>
      <c r="M136" s="562" t="n">
        <v>579992000</v>
      </c>
    </row>
    <row r="137">
      <c r="A137" s="543" t="inlineStr">
        <is>
          <t>부채비율</t>
        </is>
      </c>
      <c r="B137" s="38" t="n">
        <v>0.3735</v>
      </c>
      <c r="C137" s="278" t="n"/>
      <c r="D137" s="50" t="n">
        <v>0.8371</v>
      </c>
      <c r="E137" s="113" t="n">
        <v>0.5406</v>
      </c>
      <c r="F137" s="113" t="n">
        <v>1.0579</v>
      </c>
      <c r="G137" s="333" t="n">
        <v>0.0935</v>
      </c>
      <c r="H137" s="292" t="n">
        <v>0.1</v>
      </c>
      <c r="I137" s="113" t="n">
        <v>0.6189</v>
      </c>
      <c r="J137" s="113" t="n">
        <v>0.5375</v>
      </c>
      <c r="K137" s="378" t="n">
        <v>0.2511</v>
      </c>
      <c r="L137" s="114" t="n">
        <v>0.3657</v>
      </c>
      <c r="M137" s="114" t="n">
        <v>0.008399999999999999</v>
      </c>
    </row>
    <row r="138">
      <c r="A138" s="543" t="inlineStr">
        <is>
          <t>유동비율</t>
        </is>
      </c>
      <c r="B138" s="50" t="n">
        <v>1.9103</v>
      </c>
      <c r="C138" s="278" t="n"/>
      <c r="D138" s="38" t="n">
        <v>2.7187</v>
      </c>
      <c r="E138" s="112" t="n">
        <v>3.1447</v>
      </c>
      <c r="F138" s="113" t="n">
        <v>1.7246</v>
      </c>
      <c r="G138" s="333" t="n">
        <v>4.8067</v>
      </c>
      <c r="H138" s="292" t="n">
        <v>4.7436</v>
      </c>
      <c r="I138" s="114" t="n">
        <v>2.8128</v>
      </c>
      <c r="J138" s="114" t="n">
        <v>2.4811</v>
      </c>
      <c r="K138" s="378" t="n">
        <v>2.8165</v>
      </c>
      <c r="L138" s="112" t="n">
        <v>3.2049</v>
      </c>
      <c r="M138" s="112" t="n">
        <v>42.8878</v>
      </c>
    </row>
    <row r="139" ht="21" customHeight="1" s="3">
      <c r="A139" s="544" t="inlineStr">
        <is>
          <t>영업기간
면허번호</t>
        </is>
      </c>
      <c r="B139" s="118" t="inlineStr">
        <is>
          <t>2013.09.10</t>
        </is>
      </c>
      <c r="C139" s="274" t="n"/>
      <c r="D139" s="38" t="inlineStr">
        <is>
          <t>2006.11.15</t>
        </is>
      </c>
      <c r="E139" s="112" t="inlineStr">
        <is>
          <t>1985.09.11</t>
        </is>
      </c>
      <c r="F139" s="112" t="inlineStr">
        <is>
          <t>2003.07.08</t>
        </is>
      </c>
      <c r="G139" s="332" t="inlineStr">
        <is>
          <t>2007.05.08</t>
        </is>
      </c>
      <c r="H139" s="299" t="inlineStr">
        <is>
          <t>1988.07.01</t>
        </is>
      </c>
      <c r="I139" s="112" t="inlineStr">
        <is>
          <t>2021.03.12</t>
        </is>
      </c>
      <c r="J139" s="112" t="inlineStr">
        <is>
          <t>2021.06.03</t>
        </is>
      </c>
      <c r="K139" s="376" t="inlineStr">
        <is>
          <t>2010.06.28</t>
        </is>
      </c>
      <c r="L139" s="112" t="inlineStr">
        <is>
          <t>2014.07.11</t>
        </is>
      </c>
      <c r="M139" s="112" t="inlineStr">
        <is>
          <t>1985.08.01</t>
        </is>
      </c>
    </row>
    <row r="140" ht="22.5" customHeight="1" s="3">
      <c r="A140" s="87" t="inlineStr">
        <is>
          <t>신용평가</t>
        </is>
      </c>
      <c r="B140" s="232" t="inlineStr">
        <is>
          <t>BBB+
(23.05.02~24.05.01)</t>
        </is>
      </c>
      <c r="C140" s="39" t="n"/>
      <c r="D140" s="232" t="inlineStr">
        <is>
          <t>B0
(24.04.11~25.04.10)</t>
        </is>
      </c>
      <c r="E140" s="39" t="n"/>
      <c r="F140" s="547" t="inlineStr">
        <is>
          <t>BBB-
(24.05.21~25.05.20)</t>
        </is>
      </c>
      <c r="G140" s="545" t="inlineStr">
        <is>
          <t>BBB-
(25.04.07~26.04.06)</t>
        </is>
      </c>
      <c r="H140" s="232" t="inlineStr">
        <is>
          <t>B+
(24.06.28~25.06.27)</t>
        </is>
      </c>
      <c r="I140" s="232" t="inlineStr">
        <is>
          <t>BB0
(23.07.24~24.06.30)</t>
        </is>
      </c>
      <c r="J140" s="39" t="n"/>
      <c r="K140" s="39" t="n"/>
      <c r="L140" s="547" t="inlineStr">
        <is>
          <t>AA-
(24.05.23~25.05.22)</t>
        </is>
      </c>
      <c r="M140" s="39" t="n"/>
    </row>
    <row r="141">
      <c r="A141" s="87" t="inlineStr">
        <is>
          <t>여성기업</t>
        </is>
      </c>
      <c r="B141" s="39" t="n"/>
      <c r="C141" s="279" t="n"/>
      <c r="D141" s="43" t="n"/>
      <c r="E141" s="43" t="n"/>
      <c r="F141" s="43" t="n"/>
      <c r="G141" s="327" t="n"/>
      <c r="H141" s="300" t="n"/>
      <c r="I141" s="43" t="n"/>
      <c r="J141" s="43" t="n"/>
      <c r="K141" s="380" t="n"/>
      <c r="L141" s="43" t="n"/>
      <c r="M141" s="43" t="n"/>
    </row>
    <row r="142">
      <c r="A142" s="87" t="inlineStr">
        <is>
          <t>건설고용지수</t>
        </is>
      </c>
      <c r="B142" s="39" t="n"/>
      <c r="C142" s="279" t="n"/>
      <c r="D142" s="43" t="n"/>
      <c r="E142" s="43" t="n"/>
      <c r="F142" s="43" t="n"/>
      <c r="G142" s="327" t="n"/>
      <c r="H142" s="300" t="n"/>
      <c r="I142" s="43" t="n"/>
      <c r="J142" s="43" t="n"/>
      <c r="K142" s="380" t="n"/>
      <c r="L142" s="43" t="n"/>
      <c r="M142" s="43" t="n"/>
    </row>
    <row r="143">
      <c r="A143" s="87" t="inlineStr">
        <is>
          <t>일자리창출실적</t>
        </is>
      </c>
      <c r="B143" s="39" t="n"/>
      <c r="C143" s="279" t="n"/>
      <c r="D143" s="43" t="n"/>
      <c r="E143" s="43" t="n"/>
      <c r="F143" s="43" t="n"/>
      <c r="G143" s="327" t="n"/>
      <c r="H143" s="300" t="n"/>
      <c r="I143" s="43" t="n"/>
      <c r="J143" s="43" t="n"/>
      <c r="K143" s="380" t="n"/>
      <c r="L143" s="43" t="n"/>
      <c r="M143" s="43" t="n"/>
    </row>
    <row r="144">
      <c r="A144" s="87" t="inlineStr">
        <is>
          <t>시공품질평가</t>
        </is>
      </c>
      <c r="B144" s="39" t="n"/>
      <c r="C144" s="279" t="n"/>
      <c r="D144" s="43" t="n"/>
      <c r="E144" s="43" t="n"/>
      <c r="F144" s="43" t="n"/>
      <c r="G144" s="334" t="inlineStr">
        <is>
          <t>없음(25.05.01)</t>
        </is>
      </c>
      <c r="H144" s="301" t="n"/>
      <c r="I144" s="43" t="n"/>
      <c r="J144" s="43" t="n"/>
      <c r="K144" s="380" t="n"/>
      <c r="L144" s="43" t="n"/>
      <c r="M144" s="43" t="n"/>
    </row>
    <row r="145" ht="22.5" customHeight="1" s="3">
      <c r="A145" s="87" t="inlineStr">
        <is>
          <t>비 고</t>
        </is>
      </c>
      <c r="B145" s="37" t="inlineStr">
        <is>
          <t>김성길</t>
        </is>
      </c>
      <c r="C145" s="276" t="n"/>
      <c r="D145" s="37" t="n"/>
      <c r="E145" s="110" t="inlineStr">
        <is>
          <t>홍정구</t>
        </is>
      </c>
      <c r="F145" s="110" t="inlineStr">
        <is>
          <t>신종석</t>
        </is>
      </c>
      <c r="G145" s="320" t="inlineStr">
        <is>
          <t>김장섭</t>
        </is>
      </c>
      <c r="H145" s="294" t="inlineStr">
        <is>
          <t>박성균
24년 경영 만점업체</t>
        </is>
      </c>
      <c r="I145" s="110" t="inlineStr">
        <is>
          <t>김희</t>
        </is>
      </c>
      <c r="J145" s="110" t="inlineStr">
        <is>
          <t>송종윤</t>
        </is>
      </c>
      <c r="K145" s="366" t="inlineStr">
        <is>
          <t>윤명숙</t>
        </is>
      </c>
      <c r="L145" s="110" t="inlineStr">
        <is>
          <t>구본진</t>
        </is>
      </c>
      <c r="M145" s="37" t="n"/>
    </row>
    <row r="146" ht="26.1" customHeight="1" s="3">
      <c r="A146" s="11" t="inlineStr">
        <is>
          <t>회사명</t>
        </is>
      </c>
      <c r="B146" s="69" t="inlineStr">
        <is>
          <t>원앤원산업개발㈜</t>
        </is>
      </c>
      <c r="C146" s="10" t="inlineStr">
        <is>
          <t>㈜정안디엔씨</t>
        </is>
      </c>
      <c r="D146" s="10" t="inlineStr">
        <is>
          <t>썬비트에너지</t>
        </is>
      </c>
      <c r="E146" s="10" t="inlineStr">
        <is>
          <t>㈜대한전력</t>
        </is>
      </c>
      <c r="F146" s="10" t="inlineStr">
        <is>
          <t>㈜경천일렉콤</t>
        </is>
      </c>
      <c r="G146" s="10" t="inlineStr">
        <is>
          <t>(주)서경에스지씨</t>
        </is>
      </c>
      <c r="H146" s="10" t="inlineStr">
        <is>
          <t>㈜성민전기통신</t>
        </is>
      </c>
      <c r="I146" s="132" t="n"/>
      <c r="J146" s="133" t="n"/>
      <c r="K146" s="132" t="n"/>
      <c r="L146" s="134" t="n"/>
      <c r="M146" s="132" t="n"/>
    </row>
    <row r="147">
      <c r="A147" s="87" t="inlineStr">
        <is>
          <t>대표자</t>
        </is>
      </c>
      <c r="B147" s="110" t="inlineStr">
        <is>
          <t>배애순</t>
        </is>
      </c>
      <c r="C147" s="422" t="inlineStr">
        <is>
          <t>이학용 외 1인</t>
        </is>
      </c>
      <c r="D147" s="516" t="inlineStr">
        <is>
          <t>박성숙</t>
        </is>
      </c>
      <c r="E147" s="574" t="inlineStr">
        <is>
          <t>김미경</t>
        </is>
      </c>
      <c r="F147" s="574" t="inlineStr">
        <is>
          <t>유건준</t>
        </is>
      </c>
      <c r="G147" s="574" t="inlineStr">
        <is>
          <t>송용주</t>
        </is>
      </c>
      <c r="H147" s="574" t="inlineStr">
        <is>
          <t>홍종애</t>
        </is>
      </c>
      <c r="I147" s="37" t="n"/>
      <c r="J147" s="37" t="n"/>
      <c r="K147" s="37" t="n"/>
      <c r="L147" s="37" t="n"/>
      <c r="M147" s="37" t="n"/>
    </row>
    <row r="148">
      <c r="A148" s="86" t="inlineStr">
        <is>
          <t>사업자번호</t>
        </is>
      </c>
      <c r="B148" s="110" t="inlineStr">
        <is>
          <t>205-81-40829</t>
        </is>
      </c>
      <c r="C148" s="423" t="inlineStr">
        <is>
          <t>129-81-70451</t>
        </is>
      </c>
      <c r="D148" s="516" t="inlineStr">
        <is>
          <t>106-81-27039</t>
        </is>
      </c>
      <c r="E148" s="667" t="inlineStr">
        <is>
          <t>210-81-73069</t>
        </is>
      </c>
      <c r="F148" s="667" t="inlineStr">
        <is>
          <t>231-81-06475</t>
        </is>
      </c>
      <c r="G148" s="667" t="inlineStr">
        <is>
          <t>820-87-00953</t>
        </is>
      </c>
      <c r="H148" s="575" t="inlineStr">
        <is>
          <t>213-88-00230</t>
        </is>
      </c>
      <c r="I148" s="37" t="n"/>
      <c r="J148" s="37" t="n"/>
      <c r="K148" s="37" t="n"/>
      <c r="L148" s="37" t="n"/>
      <c r="M148" s="37" t="n"/>
    </row>
    <row r="149">
      <c r="A149" s="86" t="inlineStr">
        <is>
          <t>지역</t>
        </is>
      </c>
      <c r="B149" s="110" t="inlineStr">
        <is>
          <t>서울특별시 동대문구</t>
        </is>
      </c>
      <c r="C149" s="422" t="inlineStr">
        <is>
          <t>서울특별시 송파구</t>
        </is>
      </c>
      <c r="D149" s="516" t="inlineStr">
        <is>
          <t>서울특별시 용산구</t>
        </is>
      </c>
      <c r="E149" s="574" t="inlineStr">
        <is>
          <t>서울특별시 도봉구</t>
        </is>
      </c>
      <c r="F149" s="574" t="inlineStr">
        <is>
          <t>서울특별시 도봉구</t>
        </is>
      </c>
      <c r="G149" s="574" t="inlineStr">
        <is>
          <t>경기도 양주시</t>
        </is>
      </c>
      <c r="H149" s="574" t="inlineStr">
        <is>
          <t>서울특별시 강북구</t>
        </is>
      </c>
      <c r="I149" s="37" t="n"/>
      <c r="J149" s="37" t="n"/>
      <c r="K149" s="37" t="n"/>
      <c r="L149" s="37" t="n"/>
      <c r="M149" s="37" t="n"/>
    </row>
    <row r="150">
      <c r="A150" s="87" t="inlineStr">
        <is>
          <t>소방시공능력</t>
        </is>
      </c>
      <c r="B150" s="562" t="n">
        <v>1231600000</v>
      </c>
      <c r="C150" s="563" t="n">
        <v>8137900000</v>
      </c>
      <c r="D150" s="539" t="n"/>
      <c r="E150" s="575" t="n">
        <v>2031110000</v>
      </c>
      <c r="F150" s="577" t="n">
        <v>894500000</v>
      </c>
      <c r="G150" s="577" t="n">
        <v>963600000</v>
      </c>
      <c r="H150" s="577" t="n">
        <v>3248000000</v>
      </c>
      <c r="I150" s="539" t="n"/>
      <c r="J150" s="539" t="n"/>
      <c r="K150" s="539" t="n"/>
      <c r="L150" s="539" t="n"/>
      <c r="M150" s="539" t="n"/>
    </row>
    <row r="151">
      <c r="A151" s="87" t="inlineStr">
        <is>
          <t>3년간 실적액</t>
        </is>
      </c>
      <c r="B151" s="562" t="n">
        <v>826937000</v>
      </c>
      <c r="C151" s="563" t="n">
        <v>8809551000</v>
      </c>
      <c r="D151" s="539" t="n"/>
      <c r="E151" s="577" t="n">
        <v>1256079000</v>
      </c>
      <c r="F151" s="577" t="n">
        <v>438283000</v>
      </c>
      <c r="G151" s="577" t="n">
        <v>139915000</v>
      </c>
      <c r="H151" s="577" t="n">
        <v>4419248000</v>
      </c>
      <c r="I151" s="539" t="n"/>
      <c r="J151" s="539" t="n"/>
      <c r="K151" s="539" t="n"/>
      <c r="L151" s="539" t="n"/>
      <c r="M151" s="539" t="n"/>
    </row>
    <row r="152">
      <c r="A152" s="87" t="inlineStr">
        <is>
          <t>5년간 실적액</t>
        </is>
      </c>
      <c r="B152" s="562" t="n">
        <v>1442873000</v>
      </c>
      <c r="C152" s="563" t="n">
        <v>13528667000</v>
      </c>
      <c r="D152" s="539" t="n"/>
      <c r="E152" s="577" t="n">
        <v>2799039000</v>
      </c>
      <c r="F152" s="577" t="n">
        <v>588476000</v>
      </c>
      <c r="G152" s="577" t="n">
        <v>222481000</v>
      </c>
      <c r="H152" s="577" t="n">
        <v>6349272000</v>
      </c>
      <c r="I152" s="539" t="n"/>
      <c r="J152" s="539" t="n"/>
      <c r="K152" s="539" t="n"/>
      <c r="L152" s="539" t="n"/>
      <c r="M152" s="539" t="n"/>
    </row>
    <row r="153">
      <c r="A153" s="543" t="inlineStr">
        <is>
          <t>부채비율</t>
        </is>
      </c>
      <c r="B153" s="112" t="n">
        <v>0.4315</v>
      </c>
      <c r="C153" s="425" t="n">
        <v>1.2129</v>
      </c>
      <c r="D153" s="50" t="n"/>
      <c r="E153" s="578" t="n">
        <v>0.3896</v>
      </c>
      <c r="F153" s="578" t="n">
        <v>0.4218</v>
      </c>
      <c r="G153" s="670" t="n">
        <v>0.977</v>
      </c>
      <c r="H153" s="578" t="n">
        <v>0.1429</v>
      </c>
      <c r="I153" s="50" t="n"/>
      <c r="J153" s="50" t="n"/>
      <c r="K153" s="131" t="n"/>
      <c r="L153" s="131" t="n"/>
      <c r="M153" s="131" t="n"/>
    </row>
    <row r="154">
      <c r="A154" s="543" t="inlineStr">
        <is>
          <t>유동비율</t>
        </is>
      </c>
      <c r="B154" s="114" t="n">
        <v>37.4503</v>
      </c>
      <c r="C154" s="425" t="n">
        <v>0.6437999999999999</v>
      </c>
      <c r="D154" s="38" t="n"/>
      <c r="E154" s="578" t="n">
        <v>11.8732</v>
      </c>
      <c r="F154" s="578" t="n">
        <v>4.5187</v>
      </c>
      <c r="G154" s="578" t="n">
        <v>2.7714</v>
      </c>
      <c r="H154" s="578" t="n">
        <v>9.8224</v>
      </c>
      <c r="I154" s="131" t="n"/>
      <c r="J154" s="131" t="n"/>
      <c r="K154" s="38" t="n"/>
      <c r="L154" s="38" t="n"/>
      <c r="M154" s="38" t="n"/>
    </row>
    <row r="155" ht="21" customHeight="1" s="3">
      <c r="A155" s="544" t="inlineStr">
        <is>
          <t>영업기간
면허번호</t>
        </is>
      </c>
      <c r="B155" s="115" t="inlineStr">
        <is>
          <t>2007.12.10</t>
        </is>
      </c>
      <c r="C155" s="426" t="inlineStr">
        <is>
          <t>1994.07.08</t>
        </is>
      </c>
      <c r="D155" s="38" t="n"/>
      <c r="E155" s="668" t="n"/>
      <c r="F155" s="579" t="n"/>
      <c r="G155" s="668" t="n"/>
      <c r="H155" s="579" t="n"/>
      <c r="I155" s="38" t="n"/>
      <c r="J155" s="38" t="n"/>
      <c r="K155" s="38" t="n"/>
      <c r="L155" s="38" t="n"/>
      <c r="M155" s="38" t="n"/>
    </row>
    <row r="156" ht="22.5" customHeight="1" s="3">
      <c r="A156" s="87" t="inlineStr">
        <is>
          <t>신용평가</t>
        </is>
      </c>
      <c r="B156" s="39" t="n"/>
      <c r="C156" s="510" t="inlineStr">
        <is>
          <t>BB+
(25.04.14~26.04.13)</t>
        </is>
      </c>
      <c r="D156" s="39" t="n"/>
      <c r="E156" s="39" t="n"/>
      <c r="F156" s="548" t="n"/>
      <c r="G156" s="580" t="inlineStr">
        <is>
          <t>BB0
(25.05.30~26.05.29)</t>
        </is>
      </c>
      <c r="H156" s="548" t="n"/>
      <c r="I156" s="39" t="n"/>
      <c r="J156" s="39" t="n"/>
      <c r="K156" s="39" t="n"/>
      <c r="L156" s="548" t="n"/>
      <c r="M156" s="39" t="n"/>
    </row>
    <row r="157">
      <c r="A157" s="87" t="inlineStr">
        <is>
          <t>여성기업</t>
        </is>
      </c>
      <c r="B157" s="39" t="n"/>
      <c r="C157" s="427" t="n"/>
      <c r="D157" s="43" t="n"/>
      <c r="E157" s="669" t="n"/>
      <c r="F157" s="580" t="n"/>
      <c r="G157" s="580" t="n"/>
      <c r="H157" s="580" t="n"/>
      <c r="I157" s="43" t="n"/>
      <c r="J157" s="43" t="n"/>
      <c r="K157" s="43" t="n"/>
      <c r="L157" s="43" t="n"/>
      <c r="M157" s="43" t="n"/>
    </row>
    <row r="158">
      <c r="A158" s="87" t="inlineStr">
        <is>
          <t>건설고용지수</t>
        </is>
      </c>
      <c r="B158" s="39" t="n"/>
      <c r="C158" s="427" t="n"/>
      <c r="D158" s="43" t="n"/>
      <c r="E158" s="669" t="n"/>
      <c r="F158" s="580" t="n"/>
      <c r="G158" s="580" t="n"/>
      <c r="H158" s="580" t="n"/>
      <c r="I158" s="43" t="n"/>
      <c r="J158" s="43" t="n"/>
      <c r="K158" s="43" t="n"/>
      <c r="L158" s="43" t="n"/>
      <c r="M158" s="43" t="n"/>
    </row>
    <row r="159">
      <c r="A159" s="87" t="inlineStr">
        <is>
          <t>일자리창출실적</t>
        </is>
      </c>
      <c r="B159" s="39" t="n"/>
      <c r="C159" s="427" t="n"/>
      <c r="D159" s="43" t="n"/>
      <c r="E159" s="669" t="n"/>
      <c r="F159" s="580" t="n"/>
      <c r="G159" s="580" t="n"/>
      <c r="H159" s="580" t="n"/>
      <c r="I159" s="43" t="n"/>
      <c r="J159" s="43" t="n"/>
      <c r="K159" s="43" t="n"/>
      <c r="L159" s="43" t="n"/>
      <c r="M159" s="43" t="n"/>
    </row>
    <row r="160">
      <c r="A160" s="87" t="inlineStr">
        <is>
          <t>시공품질평가</t>
        </is>
      </c>
      <c r="B160" s="39" t="n"/>
      <c r="C160" s="427" t="n"/>
      <c r="D160" s="43" t="n"/>
      <c r="E160" s="669" t="n"/>
      <c r="F160" s="580" t="n"/>
      <c r="G160" s="580" t="n"/>
      <c r="H160" s="580" t="n"/>
      <c r="I160" s="43" t="n"/>
      <c r="J160" s="43" t="n"/>
      <c r="K160" s="43" t="n"/>
      <c r="L160" s="43" t="n"/>
      <c r="M160" s="43" t="n"/>
    </row>
    <row r="161">
      <c r="A161" s="87" t="inlineStr">
        <is>
          <t>비 고</t>
        </is>
      </c>
      <c r="B161" s="110" t="inlineStr">
        <is>
          <t>윤명숙</t>
        </is>
      </c>
      <c r="C161" s="422" t="inlineStr">
        <is>
          <t>임정빈</t>
        </is>
      </c>
      <c r="D161" s="37" t="n"/>
      <c r="E161" s="574" t="inlineStr">
        <is>
          <t>정석</t>
        </is>
      </c>
      <c r="F161" s="574" t="inlineStr">
        <is>
          <t>정석</t>
        </is>
      </c>
      <c r="G161" s="671" t="inlineStr">
        <is>
          <t>정석</t>
        </is>
      </c>
      <c r="H161" s="574" t="inlineStr">
        <is>
          <t>정석</t>
        </is>
      </c>
      <c r="I161" s="37" t="n"/>
      <c r="J161" s="37" t="n"/>
      <c r="K161" s="37" t="n"/>
      <c r="L161" s="37" t="n"/>
      <c r="M161" s="37" t="n"/>
    </row>
  </sheetData>
  <mergeCells count="1">
    <mergeCell ref="A1:M1"/>
  </mergeCells>
  <printOptions horizontalCentered="1"/>
  <pageMargins left="0.03937007874015748" right="0.03937007874015748" top="0.3149606299212598" bottom="0.2362204724409449" header="0" footer="0"/>
  <pageSetup orientation="landscape" paperSize="9" scale="55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N100"/>
  <sheetViews>
    <sheetView zoomScale="115" zoomScaleNormal="11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646" t="inlineStr">
        <is>
          <t>소 방 ( 경 북 )</t>
        </is>
      </c>
      <c r="B1" s="531" t="n"/>
      <c r="C1" s="531" t="n"/>
      <c r="D1" s="531" t="n"/>
      <c r="E1" s="531" t="n"/>
      <c r="F1" s="531" t="n"/>
      <c r="G1" s="531" t="n"/>
      <c r="H1" s="531" t="n"/>
      <c r="I1" s="531" t="n"/>
      <c r="J1" s="531" t="n"/>
      <c r="K1" s="531" t="n"/>
      <c r="L1" s="531" t="n"/>
      <c r="M1" s="531" t="n"/>
    </row>
    <row r="2" ht="26.1" customFormat="1" customHeight="1" s="12">
      <c r="A2" s="10" t="inlineStr">
        <is>
          <t>회사명</t>
        </is>
      </c>
      <c r="B2" s="10" t="inlineStr">
        <is>
          <t>㈜건아전기</t>
        </is>
      </c>
      <c r="C2" s="10" t="inlineStr">
        <is>
          <t>경일전력㈜</t>
        </is>
      </c>
      <c r="D2" s="10" t="inlineStr">
        <is>
          <t>㈜대명건설</t>
        </is>
      </c>
      <c r="E2" s="10" t="inlineStr">
        <is>
          <t>㈜삼영전업사</t>
        </is>
      </c>
      <c r="F2" s="10" t="inlineStr">
        <is>
          <t>㈜서보</t>
        </is>
      </c>
      <c r="G2" s="10" t="inlineStr">
        <is>
          <t>㈜삼원종합전기</t>
        </is>
      </c>
      <c r="H2" s="10" t="inlineStr">
        <is>
          <t>세방건설㈜</t>
        </is>
      </c>
      <c r="I2" s="11" t="inlineStr">
        <is>
          <t>㈜포스코플랜텍</t>
        </is>
      </c>
      <c r="J2" s="10" t="inlineStr">
        <is>
          <t>한국개발㈜</t>
        </is>
      </c>
      <c r="K2" s="11" t="inlineStr">
        <is>
          <t>㈜광명에너지</t>
        </is>
      </c>
      <c r="L2" s="11" t="inlineStr">
        <is>
          <t>구평전력㈜</t>
        </is>
      </c>
      <c r="M2" s="11" t="inlineStr">
        <is>
          <t>㈜디엔알</t>
        </is>
      </c>
    </row>
    <row r="3" customFormat="1" s="13">
      <c r="A3" s="86" t="inlineStr">
        <is>
          <t>대표자</t>
        </is>
      </c>
      <c r="B3" s="562" t="inlineStr">
        <is>
          <t>정보라</t>
        </is>
      </c>
      <c r="C3" s="539" t="inlineStr">
        <is>
          <t>박한선</t>
        </is>
      </c>
      <c r="D3" s="5" t="inlineStr">
        <is>
          <t>최낙문</t>
        </is>
      </c>
      <c r="E3" s="5" t="inlineStr">
        <is>
          <t>권준찬</t>
        </is>
      </c>
      <c r="F3" s="243" t="inlineStr">
        <is>
          <t>이덕록</t>
        </is>
      </c>
      <c r="G3" s="110" t="inlineStr">
        <is>
          <t>최은정</t>
        </is>
      </c>
      <c r="H3" s="538" t="inlineStr">
        <is>
          <t>장해진, 장태진</t>
        </is>
      </c>
      <c r="I3" s="538" t="inlineStr">
        <is>
          <t>조창환</t>
        </is>
      </c>
      <c r="J3" s="5" t="inlineStr">
        <is>
          <t>이종성</t>
        </is>
      </c>
      <c r="K3" s="5" t="inlineStr">
        <is>
          <t>권석순</t>
        </is>
      </c>
      <c r="L3" s="562" t="inlineStr">
        <is>
          <t>노시열</t>
        </is>
      </c>
      <c r="M3" s="5" t="inlineStr">
        <is>
          <t>이경문</t>
        </is>
      </c>
    </row>
    <row r="4" ht="11.25" customFormat="1" customHeight="1" s="14">
      <c r="A4" s="86" t="inlineStr">
        <is>
          <t>사업자번호</t>
        </is>
      </c>
      <c r="B4" s="127" t="inlineStr">
        <is>
          <t>512-81-07994</t>
        </is>
      </c>
      <c r="C4" s="43" t="inlineStr">
        <is>
          <t>506-81-34574</t>
        </is>
      </c>
      <c r="D4" s="5" t="inlineStr">
        <is>
          <t>220-81-04050</t>
        </is>
      </c>
      <c r="E4" s="5" t="inlineStr">
        <is>
          <t>508-81-01201</t>
        </is>
      </c>
      <c r="F4" s="244" t="inlineStr">
        <is>
          <t>510-81-01219</t>
        </is>
      </c>
      <c r="G4" s="110" t="inlineStr">
        <is>
          <t xml:space="preserve">129-81-47265 </t>
        </is>
      </c>
      <c r="H4" s="7" t="inlineStr">
        <is>
          <t>503-81-27531</t>
        </is>
      </c>
      <c r="I4" s="7" t="inlineStr">
        <is>
          <t>506-81-10077</t>
        </is>
      </c>
      <c r="J4" s="5" t="inlineStr">
        <is>
          <t>515-81-00777</t>
        </is>
      </c>
      <c r="K4" s="5" t="inlineStr">
        <is>
          <t>613-81-43269</t>
        </is>
      </c>
      <c r="L4" s="127" t="inlineStr">
        <is>
          <t>513-81-28589</t>
        </is>
      </c>
      <c r="M4" s="5" t="inlineStr">
        <is>
          <t>513-81-37259</t>
        </is>
      </c>
    </row>
    <row r="5" ht="12.6" customFormat="1" customHeight="1" s="14">
      <c r="A5" s="86" t="inlineStr">
        <is>
          <t>지역</t>
        </is>
      </c>
      <c r="B5" s="562" t="inlineStr">
        <is>
          <t>경북 상주시</t>
        </is>
      </c>
      <c r="C5" s="539" t="inlineStr">
        <is>
          <t>경북 포항시</t>
        </is>
      </c>
      <c r="D5" s="5" t="inlineStr">
        <is>
          <t>경북 경주</t>
        </is>
      </c>
      <c r="E5" s="5" t="inlineStr">
        <is>
          <t>경북 안동시</t>
        </is>
      </c>
      <c r="F5" s="243" t="inlineStr">
        <is>
          <t>경북 성주군</t>
        </is>
      </c>
      <c r="G5" s="110" t="inlineStr">
        <is>
          <t>경북 포항시</t>
        </is>
      </c>
      <c r="H5" s="538" t="inlineStr">
        <is>
          <t>경북 안동시</t>
        </is>
      </c>
      <c r="I5" s="538" t="inlineStr">
        <is>
          <t>경북 포항</t>
        </is>
      </c>
      <c r="J5" s="5" t="inlineStr">
        <is>
          <t>경북 경산시</t>
        </is>
      </c>
      <c r="K5" s="5" t="inlineStr">
        <is>
          <t>경북 성주군</t>
        </is>
      </c>
      <c r="L5" s="562" t="inlineStr">
        <is>
          <t>경북 구미시</t>
        </is>
      </c>
      <c r="M5" s="5" t="inlineStr">
        <is>
          <t>경북 안동시</t>
        </is>
      </c>
    </row>
    <row r="6" customFormat="1" s="13">
      <c r="A6" s="86" t="inlineStr">
        <is>
          <t>소방시공능력</t>
        </is>
      </c>
      <c r="B6" s="562" t="n">
        <v>2746100000</v>
      </c>
      <c r="C6" s="539" t="n">
        <v>329800000</v>
      </c>
      <c r="D6" s="538" t="n">
        <v>25784400000</v>
      </c>
      <c r="E6" s="538" t="n">
        <v>1870100000</v>
      </c>
      <c r="F6" s="572" t="n">
        <v>6934600000</v>
      </c>
      <c r="G6" s="562" t="n">
        <v>1031000000</v>
      </c>
      <c r="H6" s="538" t="n">
        <v>432900000</v>
      </c>
      <c r="I6" s="538" t="n">
        <v>3760200000</v>
      </c>
      <c r="J6" s="538" t="n">
        <v>745900000</v>
      </c>
      <c r="K6" s="562" t="n">
        <v>332300000</v>
      </c>
      <c r="L6" s="562" t="n">
        <v>726700000</v>
      </c>
      <c r="M6" s="538" t="n">
        <v>3411500000</v>
      </c>
    </row>
    <row r="7" customFormat="1" s="13">
      <c r="A7" s="86" t="inlineStr">
        <is>
          <t>3년간 실적액</t>
        </is>
      </c>
      <c r="B7" s="562" t="n">
        <v>866105000</v>
      </c>
      <c r="C7" s="539" t="n">
        <v>32706000</v>
      </c>
      <c r="D7" s="538" t="n">
        <v>14114679000</v>
      </c>
      <c r="E7" s="538" t="n">
        <v>1713659000</v>
      </c>
      <c r="F7" s="572" t="n">
        <v>7663853000</v>
      </c>
      <c r="G7" s="562" t="n">
        <v>187899000</v>
      </c>
      <c r="H7" s="538" t="n">
        <v>237982000</v>
      </c>
      <c r="I7" s="538" t="n">
        <v>1448736000</v>
      </c>
      <c r="J7" s="538" t="n">
        <v>58711000</v>
      </c>
      <c r="K7" s="618" t="n">
        <v>100100000</v>
      </c>
      <c r="L7" s="562" t="n">
        <v>378817000</v>
      </c>
      <c r="M7" s="538" t="n">
        <v>2652309000</v>
      </c>
    </row>
    <row r="8" customFormat="1" s="13">
      <c r="A8" s="86" t="inlineStr">
        <is>
          <t>5년간 실적액</t>
        </is>
      </c>
      <c r="B8" s="562" t="n">
        <v>1695341000</v>
      </c>
      <c r="C8" s="539" t="n">
        <v>467069000</v>
      </c>
      <c r="D8" s="538" t="n">
        <v>17967014000</v>
      </c>
      <c r="E8" s="538" t="n">
        <v>4756766000</v>
      </c>
      <c r="F8" s="572" t="n">
        <v>9848398000</v>
      </c>
      <c r="G8" s="562" t="n">
        <v>626953000</v>
      </c>
      <c r="H8" s="538" t="n">
        <v>1900220000</v>
      </c>
      <c r="I8" s="538" t="n">
        <v>1634335000</v>
      </c>
      <c r="J8" s="538" t="n">
        <v>232488000</v>
      </c>
      <c r="K8" s="621" t="n">
        <v>589699000</v>
      </c>
      <c r="L8" s="562" t="n">
        <v>715759000</v>
      </c>
      <c r="M8" s="538" t="n">
        <v>3295267000</v>
      </c>
    </row>
    <row r="9" customFormat="1" s="620">
      <c r="A9" s="609" t="inlineStr">
        <is>
          <t>부채비율</t>
        </is>
      </c>
      <c r="B9" s="112" t="n">
        <v>0.1166</v>
      </c>
      <c r="C9" s="38" t="n">
        <v>0.0784</v>
      </c>
      <c r="D9" s="6" t="n">
        <v>0.5653</v>
      </c>
      <c r="E9" s="6" t="n">
        <v>0.06279999999999999</v>
      </c>
      <c r="F9" s="246" t="n">
        <v>0.2108</v>
      </c>
      <c r="G9" s="112" t="n">
        <v>0.1644</v>
      </c>
      <c r="H9" s="6" t="n">
        <v>0.0481</v>
      </c>
      <c r="I9" s="6" t="n">
        <v>0.4089</v>
      </c>
      <c r="J9" s="6" t="n">
        <v>0.4513</v>
      </c>
      <c r="K9" s="76" t="n">
        <v>0.6036</v>
      </c>
      <c r="L9" s="112" t="n">
        <v>0.2356</v>
      </c>
      <c r="M9" s="6" t="n">
        <v>0.2781</v>
      </c>
      <c r="N9" s="566" t="n"/>
    </row>
    <row r="10" customFormat="1" s="620">
      <c r="A10" s="609" t="inlineStr">
        <is>
          <t>유동비율</t>
        </is>
      </c>
      <c r="B10" s="112" t="n">
        <v>23.01823</v>
      </c>
      <c r="C10" s="38" t="n">
        <v>8.921900000000001</v>
      </c>
      <c r="D10" s="6" t="n">
        <v>3.0111</v>
      </c>
      <c r="E10" s="6" t="n">
        <v>15.2356</v>
      </c>
      <c r="F10" s="246" t="n">
        <v>5.4616</v>
      </c>
      <c r="G10" s="112" t="n">
        <v>6.8144</v>
      </c>
      <c r="H10" s="6" t="n">
        <v>18.9896</v>
      </c>
      <c r="I10" s="6" t="n">
        <v>2.0255</v>
      </c>
      <c r="J10" s="76" t="n">
        <v>2.1487</v>
      </c>
      <c r="K10" s="6" t="n">
        <v>7.0681</v>
      </c>
      <c r="L10" s="112" t="n">
        <v>5.2835</v>
      </c>
      <c r="M10" s="6" t="n">
        <v>29.4209</v>
      </c>
      <c r="N10" s="566" t="n"/>
    </row>
    <row r="11" ht="34.9" customFormat="1" customHeight="1" s="620">
      <c r="A11" s="610" t="inlineStr">
        <is>
          <t>영업기간
면허번호</t>
        </is>
      </c>
      <c r="B11" s="112" t="inlineStr">
        <is>
          <t>2006.06.09</t>
        </is>
      </c>
      <c r="C11" s="6" t="inlineStr">
        <is>
          <t>2017-02-00493</t>
        </is>
      </c>
      <c r="D11" s="6" t="inlineStr">
        <is>
          <t>5년이상%</t>
        </is>
      </c>
      <c r="E11" s="6" t="inlineStr">
        <is>
          <t>1998.09.24</t>
        </is>
      </c>
      <c r="F11" s="247" t="inlineStr">
        <is>
          <t>1995.11.21</t>
        </is>
      </c>
      <c r="G11" s="116" t="inlineStr">
        <is>
          <t>1997.11.21</t>
        </is>
      </c>
      <c r="H11" s="81" t="inlineStr">
        <is>
          <t>1997.10.28</t>
        </is>
      </c>
      <c r="I11" s="6" t="inlineStr">
        <is>
          <t>10년이상</t>
        </is>
      </c>
      <c r="J11" s="6" t="inlineStr">
        <is>
          <t>1985.01.01</t>
        </is>
      </c>
      <c r="K11" s="6" t="inlineStr">
        <is>
          <t>2011.02.24</t>
        </is>
      </c>
      <c r="L11" s="112" t="inlineStr">
        <is>
          <t>2011.05.17</t>
        </is>
      </c>
      <c r="M11" s="6" t="inlineStr">
        <is>
          <t>2006.01.10</t>
        </is>
      </c>
    </row>
    <row r="12" ht="22.5" customFormat="1" customHeight="1" s="13">
      <c r="A12" s="86" t="inlineStr">
        <is>
          <t>신용평가</t>
        </is>
      </c>
      <c r="B12" s="234" t="inlineStr">
        <is>
          <t>BB0
(24.05.08~25.05.07)</t>
        </is>
      </c>
      <c r="C12" s="234" t="inlineStr">
        <is>
          <t>BBB-
(24.05.16~25.05.15)</t>
        </is>
      </c>
      <c r="D12" s="547" t="inlineStr">
        <is>
          <t>A0
(13.04.17~14.04.16)</t>
        </is>
      </c>
      <c r="E12" s="234" t="inlineStr">
        <is>
          <t>BBBO
(18.05.10~19.05.09)</t>
        </is>
      </c>
      <c r="F12" s="237" t="inlineStr">
        <is>
          <t>BBB+
(25.05.09~26.05.08)</t>
        </is>
      </c>
      <c r="G12" s="67" t="n"/>
      <c r="H12" s="547" t="inlineStr">
        <is>
          <t>BB+
(22.04.29~23.04.28)</t>
        </is>
      </c>
      <c r="I12" s="558" t="n"/>
      <c r="J12" s="52" t="n"/>
      <c r="K12" s="343" t="inlineStr">
        <is>
          <t>BBB-
(25.06.27~26.06.26)</t>
        </is>
      </c>
      <c r="L12" s="237" t="inlineStr">
        <is>
          <t>BB+
(25.04.27~26.04.26)</t>
        </is>
      </c>
      <c r="M12" s="558" t="n"/>
    </row>
    <row r="13" customFormat="1" s="13">
      <c r="A13" s="86" t="inlineStr">
        <is>
          <t>여성기업</t>
        </is>
      </c>
      <c r="B13" s="548" t="n"/>
      <c r="C13" s="548" t="n"/>
      <c r="D13" s="548" t="n"/>
      <c r="E13" s="67" t="n"/>
      <c r="F13" s="252" t="n"/>
      <c r="G13" s="67" t="n"/>
      <c r="H13" s="67" t="n"/>
      <c r="I13" s="558" t="n"/>
      <c r="J13" s="52" t="n"/>
      <c r="K13" s="558" t="n"/>
      <c r="L13" s="558" t="n"/>
      <c r="M13" s="558" t="n"/>
    </row>
    <row r="14" customFormat="1" s="13">
      <c r="A14" s="86" t="inlineStr">
        <is>
          <t>건설고용지수</t>
        </is>
      </c>
      <c r="B14" s="548" t="n"/>
      <c r="C14" s="548" t="n"/>
      <c r="D14" s="548" t="n"/>
      <c r="E14" s="67" t="n"/>
      <c r="F14" s="252" t="n"/>
      <c r="G14" s="67" t="n"/>
      <c r="H14" s="67" t="n"/>
      <c r="I14" s="558" t="n"/>
      <c r="J14" s="52" t="n"/>
      <c r="K14" s="558" t="n"/>
      <c r="L14" s="558" t="n"/>
      <c r="M14" s="558" t="n"/>
    </row>
    <row r="15" customFormat="1" s="13">
      <c r="A15" s="87" t="inlineStr">
        <is>
          <t>일자리창출실적</t>
        </is>
      </c>
      <c r="B15" s="548" t="n"/>
      <c r="C15" s="548" t="n"/>
      <c r="D15" s="548" t="n"/>
      <c r="E15" s="67" t="n"/>
      <c r="F15" s="252" t="n"/>
      <c r="G15" s="67" t="n"/>
      <c r="H15" s="67" t="n"/>
      <c r="I15" s="558" t="n"/>
      <c r="J15" s="52" t="n"/>
      <c r="K15" s="558" t="n"/>
      <c r="L15" s="558" t="n"/>
      <c r="M15" s="558" t="n"/>
    </row>
    <row r="16" customFormat="1" s="13">
      <c r="A16" s="87" t="inlineStr">
        <is>
          <t>시공품질평가</t>
        </is>
      </c>
      <c r="B16" s="120" t="inlineStr">
        <is>
          <t>없음(24.05.01)</t>
        </is>
      </c>
      <c r="C16" s="120" t="inlineStr">
        <is>
          <t>없음(24.05.01)</t>
        </is>
      </c>
      <c r="D16" s="548" t="n"/>
      <c r="E16" s="67" t="n"/>
      <c r="F16" s="249" t="inlineStr">
        <is>
          <t>없음(24.05.01)</t>
        </is>
      </c>
      <c r="G16" s="67" t="n"/>
      <c r="H16" s="67" t="n"/>
      <c r="I16" s="558" t="n"/>
      <c r="J16" s="52" t="n"/>
      <c r="K16" s="140" t="inlineStr">
        <is>
          <t>없음 (24.05.01)</t>
        </is>
      </c>
      <c r="L16" s="140" t="inlineStr">
        <is>
          <t>없음 (24.05.01)</t>
        </is>
      </c>
      <c r="M16" s="558" t="n"/>
    </row>
    <row r="17" ht="22.5" customFormat="1" customHeight="1" s="13">
      <c r="A17" s="86" t="inlineStr">
        <is>
          <t>비  고</t>
        </is>
      </c>
      <c r="B17" s="110" t="inlineStr">
        <is>
          <t>이재웅</t>
        </is>
      </c>
      <c r="C17" s="48" t="inlineStr">
        <is>
          <t>이동훈
철도안전 전문인력 보유</t>
        </is>
      </c>
      <c r="D17" s="37" t="n"/>
      <c r="E17" s="5" t="inlineStr">
        <is>
          <t>김진일</t>
        </is>
      </c>
      <c r="F17" s="243" t="inlineStr">
        <is>
          <t>조정</t>
        </is>
      </c>
      <c r="G17" s="110" t="inlineStr">
        <is>
          <t>김대열</t>
        </is>
      </c>
      <c r="H17" s="95" t="inlineStr">
        <is>
          <t>구현모</t>
        </is>
      </c>
      <c r="I17" s="37" t="n"/>
      <c r="J17" s="5" t="inlineStr">
        <is>
          <t>조정</t>
        </is>
      </c>
      <c r="K17" s="538" t="inlineStr">
        <is>
          <t>조정</t>
        </is>
      </c>
      <c r="L17" s="121" t="inlineStr">
        <is>
          <t>김희준</t>
        </is>
      </c>
      <c r="M17" s="37" t="n"/>
    </row>
    <row r="18" ht="26.1" customFormat="1" customHeight="1" s="12">
      <c r="A18" s="10" t="inlineStr">
        <is>
          <t>회사명</t>
        </is>
      </c>
      <c r="B18" s="10" t="inlineStr">
        <is>
          <t>㈜대산전기</t>
        </is>
      </c>
      <c r="C18" s="33" t="inlineStr">
        <is>
          <t>넘버원소방이엔지㈜</t>
        </is>
      </c>
      <c r="D18" s="10" t="inlineStr">
        <is>
          <t>대조전설㈜</t>
        </is>
      </c>
      <c r="E18" s="10" t="inlineStr">
        <is>
          <t>서호전설㈜</t>
        </is>
      </c>
      <c r="F18" s="10" t="inlineStr">
        <is>
          <t>㈜유성건설</t>
        </is>
      </c>
      <c r="G18" s="10" t="inlineStr">
        <is>
          <t>㈜코러싱</t>
        </is>
      </c>
      <c r="H18" s="10" t="inlineStr">
        <is>
          <t>㈜한양전설</t>
        </is>
      </c>
      <c r="I18" s="10" t="inlineStr">
        <is>
          <t>광명전기</t>
        </is>
      </c>
      <c r="J18" s="10" t="inlineStr">
        <is>
          <t>㈜다웅네트웍스</t>
        </is>
      </c>
      <c r="K18" s="10" t="inlineStr">
        <is>
          <t>㈜세안</t>
        </is>
      </c>
      <c r="L18" s="10" t="inlineStr">
        <is>
          <t>㈜성안소방</t>
        </is>
      </c>
      <c r="M18" s="10" t="inlineStr">
        <is>
          <t>모든소방㈜</t>
        </is>
      </c>
    </row>
    <row r="19" customFormat="1" s="13">
      <c r="A19" s="86" t="inlineStr">
        <is>
          <t>대표자</t>
        </is>
      </c>
      <c r="B19" s="538" t="inlineStr">
        <is>
          <t>이종칠</t>
        </is>
      </c>
      <c r="C19" s="538" t="inlineStr">
        <is>
          <t>김성영</t>
        </is>
      </c>
      <c r="D19" s="5" t="inlineStr">
        <is>
          <t>장철호</t>
        </is>
      </c>
      <c r="E19" s="110" t="inlineStr">
        <is>
          <t>정지률</t>
        </is>
      </c>
      <c r="F19" s="538" t="inlineStr">
        <is>
          <t>김준태, 신현근</t>
        </is>
      </c>
      <c r="G19" s="562" t="inlineStr">
        <is>
          <t>박정희, 박동식</t>
        </is>
      </c>
      <c r="H19" s="538" t="inlineStr">
        <is>
          <t>김형대</t>
        </is>
      </c>
      <c r="I19" s="538" t="inlineStr">
        <is>
          <t>이정희</t>
        </is>
      </c>
      <c r="J19" s="5" t="inlineStr">
        <is>
          <t>이태용</t>
        </is>
      </c>
      <c r="K19" s="5" t="inlineStr">
        <is>
          <t>김영산</t>
        </is>
      </c>
      <c r="L19" s="110" t="inlineStr">
        <is>
          <t>정용호</t>
        </is>
      </c>
      <c r="M19" s="539" t="inlineStr">
        <is>
          <t>김해영</t>
        </is>
      </c>
    </row>
    <row r="20" ht="11.25" customFormat="1" customHeight="1" s="14">
      <c r="A20" s="86" t="inlineStr">
        <is>
          <t>사업자번호</t>
        </is>
      </c>
      <c r="B20" s="7" t="inlineStr">
        <is>
          <t>510-81-25375</t>
        </is>
      </c>
      <c r="C20" s="7" t="inlineStr">
        <is>
          <t>116-81-95567</t>
        </is>
      </c>
      <c r="D20" s="5" t="inlineStr">
        <is>
          <t>105-81-69109</t>
        </is>
      </c>
      <c r="E20" s="110" t="inlineStr">
        <is>
          <t>505-81-39692</t>
        </is>
      </c>
      <c r="F20" s="7" t="inlineStr">
        <is>
          <t>505-81-06323</t>
        </is>
      </c>
      <c r="G20" s="156" t="inlineStr">
        <is>
          <t>515-81-48470</t>
        </is>
      </c>
      <c r="H20" s="7" t="inlineStr">
        <is>
          <t>122-86-08946</t>
        </is>
      </c>
      <c r="I20" s="7" t="inlineStr">
        <is>
          <t>514-22-06830</t>
        </is>
      </c>
      <c r="J20" s="5" t="inlineStr">
        <is>
          <t>506-81-70283</t>
        </is>
      </c>
      <c r="K20" s="5" t="inlineStr">
        <is>
          <t>511-81-17387</t>
        </is>
      </c>
      <c r="L20" s="110" t="inlineStr">
        <is>
          <t>513-81-79773</t>
        </is>
      </c>
      <c r="M20" s="43" t="inlineStr">
        <is>
          <t>618-87-00215</t>
        </is>
      </c>
    </row>
    <row r="21" ht="12.6" customFormat="1" customHeight="1" s="14">
      <c r="A21" s="86" t="inlineStr">
        <is>
          <t>지역</t>
        </is>
      </c>
      <c r="B21" s="538" t="inlineStr">
        <is>
          <t>경북 청송군</t>
        </is>
      </c>
      <c r="C21" s="538" t="inlineStr">
        <is>
          <t>경북 영천시</t>
        </is>
      </c>
      <c r="D21" s="5" t="inlineStr">
        <is>
          <t>서울시 마포구</t>
        </is>
      </c>
      <c r="E21" s="110" t="inlineStr">
        <is>
          <t>경북 영천시</t>
        </is>
      </c>
      <c r="F21" s="538" t="inlineStr">
        <is>
          <t>경북 경산시</t>
        </is>
      </c>
      <c r="G21" s="562" t="inlineStr">
        <is>
          <t>경북 구미시</t>
        </is>
      </c>
      <c r="H21" s="538" t="inlineStr">
        <is>
          <t>경북 의성군</t>
        </is>
      </c>
      <c r="I21" s="538" t="inlineStr">
        <is>
          <t>경북 울진군</t>
        </is>
      </c>
      <c r="J21" s="5" t="inlineStr">
        <is>
          <t>경북 울진군</t>
        </is>
      </c>
      <c r="K21" s="5" t="inlineStr">
        <is>
          <t>경북 김천시</t>
        </is>
      </c>
      <c r="L21" s="110" t="inlineStr">
        <is>
          <t>경북 구미시</t>
        </is>
      </c>
      <c r="M21" s="539" t="inlineStr">
        <is>
          <t>경북 포항시</t>
        </is>
      </c>
    </row>
    <row r="22" customFormat="1" s="13">
      <c r="A22" s="86" t="inlineStr">
        <is>
          <t>소방시공능력</t>
        </is>
      </c>
      <c r="B22" s="538" t="n">
        <v>1666900000</v>
      </c>
      <c r="C22" s="538" t="n">
        <v>662000000</v>
      </c>
      <c r="D22" s="538" t="n">
        <v>3121100000</v>
      </c>
      <c r="E22" s="562" t="n">
        <v>1417300000</v>
      </c>
      <c r="F22" s="538" t="n">
        <v>860900000</v>
      </c>
      <c r="G22" s="562" t="n">
        <v>869900000</v>
      </c>
      <c r="H22" s="538" t="n">
        <v>2064400000</v>
      </c>
      <c r="I22" s="538" t="n">
        <v>494900000</v>
      </c>
      <c r="J22" s="562" t="n">
        <v>1134300000</v>
      </c>
      <c r="K22" s="538" t="n">
        <v>389900000</v>
      </c>
      <c r="L22" s="562" t="n">
        <v>971900000</v>
      </c>
      <c r="M22" s="539" t="n">
        <v>1210400000</v>
      </c>
    </row>
    <row r="23" customFormat="1" s="13">
      <c r="A23" s="86" t="inlineStr">
        <is>
          <t>3년간 실적액</t>
        </is>
      </c>
      <c r="B23" s="538" t="n">
        <v>1603039000</v>
      </c>
      <c r="C23" s="538" t="n">
        <v>109564000</v>
      </c>
      <c r="D23" s="538" t="n">
        <v>3170405000</v>
      </c>
      <c r="E23" s="562" t="n">
        <v>1292876000</v>
      </c>
      <c r="F23" s="538" t="n">
        <v>305460000</v>
      </c>
      <c r="G23" s="562" t="n">
        <v>303116000</v>
      </c>
      <c r="H23" s="538" t="n">
        <v>2017087000</v>
      </c>
      <c r="I23" s="538" t="n">
        <v>165705000</v>
      </c>
      <c r="J23" s="538" t="n">
        <v>1340404000</v>
      </c>
      <c r="K23" s="618" t="n">
        <v>310569000</v>
      </c>
      <c r="L23" s="562" t="n">
        <v>523384000</v>
      </c>
      <c r="M23" s="539" t="n">
        <v>1054966000</v>
      </c>
    </row>
    <row r="24" customFormat="1" s="13">
      <c r="A24" s="86" t="inlineStr">
        <is>
          <t>5년간 실적액</t>
        </is>
      </c>
      <c r="B24" s="538" t="n">
        <v>2160870000</v>
      </c>
      <c r="C24" s="538" t="n">
        <v>109564000</v>
      </c>
      <c r="D24" s="538" t="n">
        <v>5238173000</v>
      </c>
      <c r="E24" s="562" t="n">
        <v>1902035000</v>
      </c>
      <c r="F24" s="538" t="n">
        <v>305460000</v>
      </c>
      <c r="G24" s="562" t="n">
        <v>433202000</v>
      </c>
      <c r="H24" s="538" t="n">
        <v>3264742000</v>
      </c>
      <c r="I24" s="538" t="n">
        <v>165705000</v>
      </c>
      <c r="J24" s="538" t="n">
        <v>1967027000</v>
      </c>
      <c r="K24" s="621" t="n">
        <v>630155000</v>
      </c>
      <c r="L24" s="562" t="n">
        <v>855339000</v>
      </c>
      <c r="M24" s="539" t="n">
        <v>1944742000</v>
      </c>
    </row>
    <row r="25" customFormat="1" s="620">
      <c r="A25" s="609" t="inlineStr">
        <is>
          <t>부채비율</t>
        </is>
      </c>
      <c r="B25" s="6" t="n">
        <v>0.4919</v>
      </c>
      <c r="C25" s="6" t="n">
        <v>0.4065</v>
      </c>
      <c r="D25" s="76" t="n">
        <v>0.7301</v>
      </c>
      <c r="E25" s="113" t="n">
        <v>0.5957</v>
      </c>
      <c r="F25" s="76" t="n">
        <v>1.2296</v>
      </c>
      <c r="G25" s="112" t="n">
        <v>0.15</v>
      </c>
      <c r="H25" s="6" t="n">
        <v>0.26</v>
      </c>
      <c r="I25" s="6" t="n">
        <v>0.2346</v>
      </c>
      <c r="J25" s="6" t="n">
        <v>0.3466</v>
      </c>
      <c r="K25" s="6" t="n">
        <v>0.3786</v>
      </c>
      <c r="L25" s="113" t="n">
        <v>0.5661</v>
      </c>
      <c r="M25" s="50" t="n">
        <v>0.8441</v>
      </c>
      <c r="N25" s="566" t="n"/>
    </row>
    <row r="26" customFormat="1" s="620">
      <c r="A26" s="609" t="inlineStr">
        <is>
          <t>유동비율</t>
        </is>
      </c>
      <c r="B26" s="6" t="n">
        <v>15.7395</v>
      </c>
      <c r="C26" s="6" t="n">
        <v>6.2286</v>
      </c>
      <c r="D26" s="6" t="n">
        <v>76.62179999999999</v>
      </c>
      <c r="E26" s="112" t="n">
        <v>4.0505</v>
      </c>
      <c r="F26" s="76" t="n">
        <v>1.6232</v>
      </c>
      <c r="G26" s="112" t="n">
        <v>9.768800000000001</v>
      </c>
      <c r="H26" s="6" t="n">
        <v>4.5522</v>
      </c>
      <c r="I26" s="6" t="n">
        <v>6.1189</v>
      </c>
      <c r="J26" s="6" t="n">
        <v>4.4193</v>
      </c>
      <c r="K26" s="6" t="n">
        <v>6.1745</v>
      </c>
      <c r="L26" s="113" t="n">
        <v>1.9794</v>
      </c>
      <c r="M26" s="38" t="n">
        <v>3.1072</v>
      </c>
      <c r="N26" s="566" t="n"/>
    </row>
    <row r="27" ht="34.9" customFormat="1" customHeight="1" s="620">
      <c r="A27" s="610" t="inlineStr">
        <is>
          <t>영업기간
면허번호</t>
        </is>
      </c>
      <c r="B27" s="98" t="inlineStr">
        <is>
          <t>2012.08.17</t>
        </is>
      </c>
      <c r="C27" s="98" t="inlineStr">
        <is>
          <t>2019.08.14</t>
        </is>
      </c>
      <c r="D27" s="98" t="inlineStr">
        <is>
          <t>1998.01.20</t>
        </is>
      </c>
      <c r="E27" s="116" t="inlineStr">
        <is>
          <t>2004.04.07</t>
        </is>
      </c>
      <c r="F27" s="6" t="inlineStr">
        <is>
          <t>2019-02-00196</t>
        </is>
      </c>
      <c r="G27" s="116" t="inlineStr">
        <is>
          <t>2018.08.20</t>
        </is>
      </c>
      <c r="H27" s="100" t="inlineStr">
        <is>
          <t>2007.05.17</t>
        </is>
      </c>
      <c r="I27" s="98" t="inlineStr">
        <is>
          <t>2018.08.10</t>
        </is>
      </c>
      <c r="J27" s="98" t="inlineStr">
        <is>
          <t>2012.05.31</t>
        </is>
      </c>
      <c r="K27" s="98" t="inlineStr">
        <is>
          <t>2007.03.16</t>
        </is>
      </c>
      <c r="L27" s="112" t="inlineStr">
        <is>
          <t>2013.12.04</t>
        </is>
      </c>
      <c r="M27" s="47" t="inlineStr">
        <is>
          <t>2016.01.15</t>
        </is>
      </c>
    </row>
    <row r="28" ht="22.5" customFormat="1" customHeight="1" s="13">
      <c r="A28" s="86" t="inlineStr">
        <is>
          <t>신용평가</t>
        </is>
      </c>
      <c r="B28" s="548" t="n"/>
      <c r="C28" s="548" t="n"/>
      <c r="D28" s="232" t="inlineStr">
        <is>
          <t>BB+
(21.04.07~22.04.06)</t>
        </is>
      </c>
      <c r="E28" s="232" t="inlineStr">
        <is>
          <t>BB0
(24.04.19~25.04.18)</t>
        </is>
      </c>
      <c r="F28" s="234" t="inlineStr">
        <is>
          <t>BBB0
(21.06.04~22.06.03)</t>
        </is>
      </c>
      <c r="G28" s="234" t="inlineStr">
        <is>
          <t>BB-
(21.04.26~22.04.25)</t>
        </is>
      </c>
      <c r="H28" s="548" t="n"/>
      <c r="I28" s="558" t="n"/>
      <c r="J28" s="52" t="n"/>
      <c r="K28" s="558" t="n"/>
      <c r="L28" s="558" t="n"/>
      <c r="M28" s="548" t="n"/>
    </row>
    <row r="29" customFormat="1" s="13">
      <c r="A29" s="86" t="inlineStr">
        <is>
          <t>여성기업</t>
        </is>
      </c>
      <c r="B29" s="548" t="n"/>
      <c r="C29" s="548" t="n"/>
      <c r="D29" s="43" t="n"/>
      <c r="E29" s="67" t="n"/>
      <c r="F29" s="67" t="n"/>
      <c r="G29" s="67" t="n"/>
      <c r="H29" s="558" t="n"/>
      <c r="I29" s="558" t="n"/>
      <c r="J29" s="52" t="n"/>
      <c r="K29" s="558" t="n"/>
      <c r="L29" s="558" t="n"/>
      <c r="M29" s="67" t="n"/>
    </row>
    <row r="30" customFormat="1" s="13">
      <c r="A30" s="86" t="inlineStr">
        <is>
          <t>건설고용지수</t>
        </is>
      </c>
      <c r="B30" s="548" t="n"/>
      <c r="C30" s="548" t="n"/>
      <c r="D30" s="43" t="n"/>
      <c r="E30" s="67" t="n"/>
      <c r="F30" s="67" t="n"/>
      <c r="G30" s="67" t="n"/>
      <c r="H30" s="558" t="n"/>
      <c r="I30" s="558" t="n"/>
      <c r="J30" s="52" t="n"/>
      <c r="K30" s="558" t="n"/>
      <c r="L30" s="558" t="n"/>
      <c r="M30" s="67" t="n"/>
    </row>
    <row r="31" customFormat="1" s="13">
      <c r="A31" s="87" t="inlineStr">
        <is>
          <t>일자리창출실적</t>
        </is>
      </c>
      <c r="B31" s="548" t="n"/>
      <c r="C31" s="548" t="n"/>
      <c r="D31" s="43" t="n"/>
      <c r="E31" s="67" t="n"/>
      <c r="F31" s="67" t="n"/>
      <c r="G31" s="67" t="n"/>
      <c r="H31" s="558" t="n"/>
      <c r="I31" s="558" t="n"/>
      <c r="J31" s="52" t="n"/>
      <c r="K31" s="558" t="n"/>
      <c r="L31" s="558" t="n"/>
      <c r="M31" s="67" t="n"/>
    </row>
    <row r="32" customFormat="1" s="13">
      <c r="A32" s="87" t="inlineStr">
        <is>
          <t>시공품질평가</t>
        </is>
      </c>
      <c r="B32" s="548" t="n"/>
      <c r="C32" s="548" t="n"/>
      <c r="D32" s="43" t="n"/>
      <c r="E32" s="67" t="n"/>
      <c r="F32" s="67" t="n"/>
      <c r="G32" s="67" t="n"/>
      <c r="H32" s="558" t="n"/>
      <c r="I32" s="558" t="n"/>
      <c r="J32" s="52" t="n"/>
      <c r="K32" s="558" t="n"/>
      <c r="L32" s="558" t="n"/>
      <c r="M32" s="67" t="n"/>
    </row>
    <row r="33" customFormat="1" s="13">
      <c r="A33" s="86" t="inlineStr">
        <is>
          <t>비  고</t>
        </is>
      </c>
      <c r="B33" s="37" t="n"/>
      <c r="C33" s="95" t="inlineStr">
        <is>
          <t>조정</t>
        </is>
      </c>
      <c r="D33" s="5" t="inlineStr">
        <is>
          <t>구본진</t>
        </is>
      </c>
      <c r="E33" s="110" t="inlineStr">
        <is>
          <t>김대열</t>
        </is>
      </c>
      <c r="F33" s="95" t="inlineStr">
        <is>
          <t>조동규</t>
        </is>
      </c>
      <c r="G33" s="48" t="n"/>
      <c r="H33" s="589" t="inlineStr">
        <is>
          <t>윤명숙</t>
        </is>
      </c>
      <c r="I33" s="5" t="inlineStr">
        <is>
          <t>윤명숙</t>
        </is>
      </c>
      <c r="J33" s="5" t="inlineStr">
        <is>
          <t>윤명숙</t>
        </is>
      </c>
      <c r="K33" s="538" t="inlineStr">
        <is>
          <t>조동규</t>
        </is>
      </c>
      <c r="L33" s="110" t="inlineStr">
        <is>
          <t>윤명숙</t>
        </is>
      </c>
      <c r="M33" s="48" t="inlineStr">
        <is>
          <t>김희준</t>
        </is>
      </c>
    </row>
    <row r="34" ht="26.1" customFormat="1" customHeight="1" s="12">
      <c r="A34" s="10" t="inlineStr">
        <is>
          <t>회사명</t>
        </is>
      </c>
      <c r="B34" s="10" t="inlineStr">
        <is>
          <t>동신건설㈜</t>
        </is>
      </c>
      <c r="C34" s="10" t="inlineStr">
        <is>
          <t>영진종합건설㈜</t>
        </is>
      </c>
      <c r="D34" s="10" t="inlineStr">
        <is>
          <t>부강전설㈜</t>
        </is>
      </c>
      <c r="E34" s="69" t="inlineStr">
        <is>
          <t>㈜정민이엔지</t>
        </is>
      </c>
      <c r="F34" s="10" t="inlineStr">
        <is>
          <t>㈜씨엠지테크</t>
        </is>
      </c>
      <c r="G34" s="132" t="n"/>
      <c r="H34" s="132" t="n"/>
      <c r="I34" s="132" t="n"/>
      <c r="J34" s="132" t="n"/>
      <c r="K34" s="132" t="n"/>
      <c r="L34" s="146" t="n"/>
      <c r="M34" s="132" t="n"/>
    </row>
    <row r="35" customFormat="1" s="13">
      <c r="A35" s="86" t="inlineStr">
        <is>
          <t>대표자</t>
        </is>
      </c>
      <c r="B35" s="538" t="inlineStr">
        <is>
          <t>김동한, 김근한</t>
        </is>
      </c>
      <c r="C35" s="562" t="inlineStr">
        <is>
          <t>하태준</t>
        </is>
      </c>
      <c r="D35" s="562" t="inlineStr">
        <is>
          <t>박영근/ 박정용</t>
        </is>
      </c>
      <c r="E35" s="110" t="inlineStr">
        <is>
          <t>이정민</t>
        </is>
      </c>
      <c r="F35" s="110" t="inlineStr">
        <is>
          <t>최문국</t>
        </is>
      </c>
      <c r="G35" s="539" t="n"/>
      <c r="H35" s="539" t="n"/>
      <c r="I35" s="539" t="n"/>
      <c r="J35" s="37" t="n"/>
      <c r="K35" s="37" t="n"/>
      <c r="L35" s="53" t="n"/>
      <c r="M35" s="37" t="n"/>
    </row>
    <row r="36" ht="11.25" customFormat="1" customHeight="1" s="14">
      <c r="A36" s="86" t="inlineStr">
        <is>
          <t>사업자번호</t>
        </is>
      </c>
      <c r="B36" s="5" t="inlineStr">
        <is>
          <t>508-81-02200</t>
        </is>
      </c>
      <c r="C36" s="127" t="inlineStr">
        <is>
          <t>504-81-18296</t>
        </is>
      </c>
      <c r="D36" s="127" t="inlineStr">
        <is>
          <t>502-81-14862</t>
        </is>
      </c>
      <c r="E36" s="110" t="inlineStr">
        <is>
          <t>144-87-01504</t>
        </is>
      </c>
      <c r="F36" s="110" t="inlineStr">
        <is>
          <t xml:space="preserve">134-86-87639 </t>
        </is>
      </c>
      <c r="G36" s="130" t="n"/>
      <c r="H36" s="43" t="n"/>
      <c r="I36" s="43" t="n"/>
      <c r="J36" s="37" t="n"/>
      <c r="K36" s="37" t="n"/>
      <c r="L36" s="53" t="n"/>
      <c r="M36" s="37" t="n"/>
    </row>
    <row r="37" ht="12.6" customFormat="1" customHeight="1" s="14">
      <c r="A37" s="86" t="inlineStr">
        <is>
          <t>지역</t>
        </is>
      </c>
      <c r="B37" s="538" t="inlineStr">
        <is>
          <t>경북 안동시</t>
        </is>
      </c>
      <c r="C37" s="562" t="inlineStr">
        <is>
          <t>경북 칠곡군</t>
        </is>
      </c>
      <c r="D37" s="562" t="inlineStr">
        <is>
          <t>경북 칠곡군</t>
        </is>
      </c>
      <c r="E37" s="110" t="inlineStr">
        <is>
          <t>경북 경산시</t>
        </is>
      </c>
      <c r="F37" s="110" t="inlineStr">
        <is>
          <t>경북 포항시</t>
        </is>
      </c>
      <c r="G37" s="539" t="n"/>
      <c r="H37" s="539" t="n"/>
      <c r="I37" s="539" t="n"/>
      <c r="J37" s="37" t="n"/>
      <c r="K37" s="37" t="n"/>
      <c r="L37" s="53" t="n"/>
      <c r="M37" s="37" t="n"/>
    </row>
    <row r="38" customFormat="1" s="13">
      <c r="A38" s="86" t="inlineStr">
        <is>
          <t>소방시공능력</t>
        </is>
      </c>
      <c r="B38" s="538" t="n">
        <v>2284700000</v>
      </c>
      <c r="C38" s="562" t="n">
        <v>4860000000</v>
      </c>
      <c r="D38" s="562" t="n">
        <v>6305600000</v>
      </c>
      <c r="E38" s="562" t="n">
        <v>2703300000</v>
      </c>
      <c r="F38" s="562" t="n">
        <v>2668200000</v>
      </c>
      <c r="G38" s="539" t="n"/>
      <c r="H38" s="539" t="n"/>
      <c r="I38" s="539" t="n"/>
      <c r="J38" s="539" t="n"/>
      <c r="K38" s="539" t="n"/>
      <c r="L38" s="539" t="n"/>
      <c r="M38" s="539" t="n"/>
    </row>
    <row r="39" customFormat="1" s="13">
      <c r="A39" s="86" t="inlineStr">
        <is>
          <t>3년간 실적액</t>
        </is>
      </c>
      <c r="B39" s="538" t="n">
        <v>2003992000</v>
      </c>
      <c r="C39" s="562" t="n">
        <v>4536758000</v>
      </c>
      <c r="D39" s="562" t="n">
        <v>4604180000</v>
      </c>
      <c r="E39" s="562" t="n">
        <v>1602433000</v>
      </c>
      <c r="F39" s="562" t="n">
        <v>2375972000</v>
      </c>
      <c r="G39" s="539" t="n"/>
      <c r="H39" s="539" t="n"/>
      <c r="I39" s="539" t="n"/>
      <c r="J39" s="539" t="n"/>
      <c r="K39" s="608" t="n"/>
      <c r="L39" s="539" t="n"/>
      <c r="M39" s="539" t="n"/>
    </row>
    <row r="40" customFormat="1" s="13">
      <c r="A40" s="86" t="inlineStr">
        <is>
          <t>5년간 실적액</t>
        </is>
      </c>
      <c r="B40" s="538" t="n">
        <v>2065012000</v>
      </c>
      <c r="C40" s="562" t="n">
        <v>5766877000</v>
      </c>
      <c r="D40" s="562" t="n">
        <v>5351449000</v>
      </c>
      <c r="E40" s="562" t="n">
        <v>1840033000</v>
      </c>
      <c r="F40" s="562" t="n">
        <v>2818331000</v>
      </c>
      <c r="G40" s="539" t="n"/>
      <c r="H40" s="539" t="n"/>
      <c r="I40" s="539" t="n"/>
      <c r="J40" s="539" t="n"/>
      <c r="K40" s="640" t="n"/>
      <c r="L40" s="539" t="n"/>
      <c r="M40" s="539" t="n"/>
    </row>
    <row r="41" customFormat="1" s="620">
      <c r="A41" s="609" t="inlineStr">
        <is>
          <t>부채비율</t>
        </is>
      </c>
      <c r="B41" s="6" t="n">
        <v>0.2903</v>
      </c>
      <c r="C41" s="113" t="n">
        <v>0.7076</v>
      </c>
      <c r="D41" s="114" t="n">
        <v>0.449</v>
      </c>
      <c r="E41" s="114" t="n">
        <v>0.4352</v>
      </c>
      <c r="F41" s="114" t="n">
        <v>0.4772</v>
      </c>
      <c r="G41" s="647" t="n"/>
      <c r="H41" s="38" t="n"/>
      <c r="I41" s="38" t="n"/>
      <c r="J41" s="38" t="n"/>
      <c r="K41" s="38" t="n"/>
      <c r="L41" s="50" t="n"/>
      <c r="M41" s="38" t="n"/>
      <c r="N41" s="566" t="n"/>
    </row>
    <row r="42" customFormat="1" s="620">
      <c r="A42" s="609" t="inlineStr">
        <is>
          <t>유동비율</t>
        </is>
      </c>
      <c r="B42" s="6" t="n">
        <v>5.2922</v>
      </c>
      <c r="C42" s="113" t="n">
        <v>2.0559</v>
      </c>
      <c r="D42" s="112" t="n">
        <v>2.7844</v>
      </c>
      <c r="E42" s="112" t="n">
        <v>4.5561</v>
      </c>
      <c r="F42" s="112" t="n">
        <v>5.6814</v>
      </c>
      <c r="G42" s="647" t="n"/>
      <c r="H42" s="38" t="n"/>
      <c r="I42" s="38" t="n"/>
      <c r="J42" s="38" t="n"/>
      <c r="K42" s="38" t="n"/>
      <c r="L42" s="50" t="n"/>
      <c r="M42" s="38" t="n"/>
      <c r="N42" s="566" t="n"/>
    </row>
    <row r="43" ht="34.9" customFormat="1" customHeight="1" s="620">
      <c r="A43" s="610" t="inlineStr">
        <is>
          <t>영업기간
면허번호</t>
        </is>
      </c>
      <c r="B43" s="98" t="inlineStr">
        <is>
          <t>1985.07.01</t>
        </is>
      </c>
      <c r="C43" s="117" t="inlineStr">
        <is>
          <t>2017.01.19</t>
        </is>
      </c>
      <c r="D43" s="117" t="inlineStr">
        <is>
          <t>1993.12.01</t>
        </is>
      </c>
      <c r="E43" s="116" t="inlineStr">
        <is>
          <t>2020.06.24</t>
        </is>
      </c>
      <c r="F43" s="117" t="inlineStr">
        <is>
          <t>2015.04.20</t>
        </is>
      </c>
      <c r="G43" s="66" t="n"/>
      <c r="H43" s="157" t="n"/>
      <c r="I43" s="66" t="n"/>
      <c r="J43" s="66" t="n"/>
      <c r="K43" s="66" t="n"/>
      <c r="L43" s="44" t="n"/>
      <c r="M43" s="38" t="n"/>
    </row>
    <row r="44" ht="22.5" customFormat="1" customHeight="1" s="13">
      <c r="A44" s="86" t="inlineStr">
        <is>
          <t>신용평가</t>
        </is>
      </c>
      <c r="B44" s="548" t="n"/>
      <c r="C44" s="234" t="inlineStr">
        <is>
          <t>A0
(24.06.26~25.06.25)</t>
        </is>
      </c>
      <c r="D44" s="234" t="inlineStr">
        <is>
          <t>BB-
(24.05.06~25.05.05)</t>
        </is>
      </c>
      <c r="E44" s="234" t="inlineStr">
        <is>
          <t>BB0
(24.05.07~25.05.06)</t>
        </is>
      </c>
      <c r="F44" s="234" t="inlineStr">
        <is>
          <t>BB0
(24.04.05~25.04.04)</t>
        </is>
      </c>
      <c r="G44" s="67" t="n"/>
      <c r="H44" s="548" t="n"/>
      <c r="I44" s="558" t="n"/>
      <c r="J44" s="52" t="n"/>
      <c r="K44" s="558" t="n"/>
      <c r="L44" s="39" t="n"/>
      <c r="M44" s="558" t="n"/>
    </row>
    <row r="45" customFormat="1" s="13">
      <c r="A45" s="86" t="inlineStr">
        <is>
          <t>여성기업</t>
        </is>
      </c>
      <c r="B45" s="548" t="n"/>
      <c r="C45" s="67" t="n"/>
      <c r="D45" s="67" t="n"/>
      <c r="E45" s="67" t="n"/>
      <c r="F45" s="52" t="n"/>
      <c r="G45" s="67" t="n"/>
      <c r="H45" s="558" t="n"/>
      <c r="I45" s="558" t="n"/>
      <c r="J45" s="52" t="n"/>
      <c r="K45" s="558" t="n"/>
      <c r="L45" s="39" t="n"/>
      <c r="M45" s="558" t="n"/>
    </row>
    <row r="46" customFormat="1" s="13">
      <c r="A46" s="86" t="inlineStr">
        <is>
          <t>건설고용지수</t>
        </is>
      </c>
      <c r="B46" s="548" t="n"/>
      <c r="C46" s="67" t="n"/>
      <c r="D46" s="67" t="n"/>
      <c r="E46" s="67" t="n"/>
      <c r="F46" s="52" t="n"/>
      <c r="G46" s="67" t="n"/>
      <c r="H46" s="558" t="n"/>
      <c r="I46" s="558" t="n"/>
      <c r="J46" s="52" t="n"/>
      <c r="K46" s="558" t="n"/>
      <c r="L46" s="39" t="n"/>
      <c r="M46" s="558" t="n"/>
    </row>
    <row r="47" customFormat="1" s="13">
      <c r="A47" s="87" t="inlineStr">
        <is>
          <t>일자리창출실적</t>
        </is>
      </c>
      <c r="B47" s="548" t="n"/>
      <c r="C47" s="67" t="n"/>
      <c r="D47" s="67" t="n"/>
      <c r="E47" s="67" t="n"/>
      <c r="F47" s="52" t="n"/>
      <c r="G47" s="67" t="n"/>
      <c r="H47" s="558" t="n"/>
      <c r="I47" s="558" t="n"/>
      <c r="J47" s="52" t="n"/>
      <c r="K47" s="558" t="n"/>
      <c r="L47" s="39" t="n"/>
      <c r="M47" s="558" t="n"/>
    </row>
    <row r="48" customFormat="1" s="13">
      <c r="A48" s="87" t="inlineStr">
        <is>
          <t>시공품질평가</t>
        </is>
      </c>
      <c r="B48" s="548" t="n"/>
      <c r="C48" s="67" t="n"/>
      <c r="D48" s="67" t="n"/>
      <c r="E48" s="67" t="n"/>
      <c r="F48" s="52" t="n"/>
      <c r="G48" s="67" t="n"/>
      <c r="H48" s="558" t="n"/>
      <c r="I48" s="558" t="n"/>
      <c r="J48" s="52" t="n"/>
      <c r="K48" s="558" t="n"/>
      <c r="L48" s="39" t="n"/>
      <c r="M48" s="558" t="n"/>
    </row>
    <row r="49" customFormat="1" s="13">
      <c r="A49" s="86" t="inlineStr">
        <is>
          <t>비  고</t>
        </is>
      </c>
      <c r="B49" s="48" t="n"/>
      <c r="C49" s="121" t="inlineStr">
        <is>
          <t>조정</t>
        </is>
      </c>
      <c r="D49" s="121" t="inlineStr">
        <is>
          <t>이재웅</t>
        </is>
      </c>
      <c r="E49" s="110" t="inlineStr">
        <is>
          <t>구본진</t>
        </is>
      </c>
      <c r="F49" s="562" t="inlineStr">
        <is>
          <t>조세희</t>
        </is>
      </c>
      <c r="G49" s="48" t="n"/>
      <c r="H49" s="556" t="n"/>
      <c r="I49" s="37" t="n"/>
      <c r="J49" s="37" t="n"/>
      <c r="K49" s="539" t="n"/>
      <c r="L49" s="62" t="n"/>
      <c r="M49" s="37" t="n"/>
    </row>
    <row r="100">
      <c r="L100" s="78" t="inlineStr">
        <is>
          <t>418-81-07810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N81"/>
  <sheetViews>
    <sheetView zoomScaleNormal="100" workbookViewId="0">
      <pane ySplit="1" topLeftCell="A11" activePane="bottomLeft" state="frozen"/>
      <selection pane="bottomLeft" activeCell="K27" sqref="K27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전 남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㈜거산소방공사</t>
        </is>
      </c>
      <c r="C2" s="11" t="inlineStr">
        <is>
          <t>㈜극동전력</t>
        </is>
      </c>
      <c r="D2" s="11" t="inlineStr">
        <is>
          <t>㈜강화이엔씨</t>
        </is>
      </c>
      <c r="E2" s="11" t="inlineStr">
        <is>
          <t>㈜남일이엔씨</t>
        </is>
      </c>
      <c r="F2" s="11" t="inlineStr">
        <is>
          <t>남도건설㈜</t>
        </is>
      </c>
      <c r="G2" s="11" t="inlineStr">
        <is>
          <t>남해종합개발</t>
        </is>
      </c>
      <c r="H2" s="11" t="inlineStr">
        <is>
          <t>㈜대산이엔씨</t>
        </is>
      </c>
      <c r="I2" s="11" t="inlineStr">
        <is>
          <t>㈜대선이엔지</t>
        </is>
      </c>
      <c r="J2" s="11" t="inlineStr">
        <is>
          <t>대호전기㈜</t>
        </is>
      </c>
      <c r="K2" s="11" t="inlineStr">
        <is>
          <t>㈜동도전력</t>
        </is>
      </c>
      <c r="L2" s="11" t="inlineStr">
        <is>
          <t>동광전업㈜</t>
        </is>
      </c>
      <c r="M2" s="11" t="inlineStr">
        <is>
          <t>㈜라인건설</t>
        </is>
      </c>
    </row>
    <row r="3" customFormat="1" s="13">
      <c r="A3" s="86" t="inlineStr">
        <is>
          <t>대표자</t>
        </is>
      </c>
      <c r="B3" s="538" t="inlineStr">
        <is>
          <t>최 훈</t>
        </is>
      </c>
      <c r="C3" s="562" t="inlineStr">
        <is>
          <t>박인지</t>
        </is>
      </c>
      <c r="D3" s="539" t="inlineStr">
        <is>
          <t>김철수</t>
        </is>
      </c>
      <c r="E3" s="539" t="inlineStr">
        <is>
          <t>조용섭</t>
        </is>
      </c>
      <c r="F3" s="562" t="inlineStr">
        <is>
          <t>이 훈</t>
        </is>
      </c>
      <c r="G3" s="538" t="inlineStr">
        <is>
          <t>김응서, 유영걸</t>
        </is>
      </c>
      <c r="H3" s="538" t="inlineStr">
        <is>
          <t>남준우</t>
        </is>
      </c>
      <c r="I3" s="562" t="inlineStr">
        <is>
          <t>박채곤</t>
        </is>
      </c>
      <c r="J3" s="538" t="inlineStr">
        <is>
          <t>최윤채,이기상</t>
        </is>
      </c>
      <c r="K3" s="539" t="inlineStr">
        <is>
          <t>김동주</t>
        </is>
      </c>
      <c r="L3" s="538" t="inlineStr">
        <is>
          <t>김연우</t>
        </is>
      </c>
      <c r="M3" s="538" t="inlineStr">
        <is>
          <t>강영식</t>
        </is>
      </c>
    </row>
    <row r="4" customFormat="1" s="24">
      <c r="A4" s="86" t="inlineStr">
        <is>
          <t>사업자번호</t>
        </is>
      </c>
      <c r="B4" s="7" t="inlineStr">
        <is>
          <t xml:space="preserve">416-81-34325 </t>
        </is>
      </c>
      <c r="C4" s="127" t="inlineStr">
        <is>
          <t>411-81-64028</t>
        </is>
      </c>
      <c r="D4" s="43" t="inlineStr">
        <is>
          <t>409-81-26453</t>
        </is>
      </c>
      <c r="E4" s="43" t="inlineStr">
        <is>
          <t>686-88-00632</t>
        </is>
      </c>
      <c r="F4" s="127" t="inlineStr">
        <is>
          <t xml:space="preserve">408-81-00300 </t>
        </is>
      </c>
      <c r="G4" s="7" t="inlineStr">
        <is>
          <t>756-87-01137</t>
        </is>
      </c>
      <c r="H4" s="7" t="inlineStr">
        <is>
          <t>505-81-26071</t>
        </is>
      </c>
      <c r="I4" s="127" t="inlineStr">
        <is>
          <t xml:space="preserve">351-86-01084 </t>
        </is>
      </c>
      <c r="J4" s="7" t="inlineStr">
        <is>
          <t>409-81-18123</t>
        </is>
      </c>
      <c r="K4" s="43" t="inlineStr">
        <is>
          <t>413-81-00603</t>
        </is>
      </c>
      <c r="L4" s="7" t="inlineStr">
        <is>
          <t>414-81-00061</t>
        </is>
      </c>
      <c r="M4" s="7" t="inlineStr">
        <is>
          <t>616-81-03970</t>
        </is>
      </c>
    </row>
    <row r="5" customFormat="1" s="13">
      <c r="A5" s="86" t="inlineStr">
        <is>
          <t>지역</t>
        </is>
      </c>
      <c r="B5" s="538" t="inlineStr">
        <is>
          <t>전남 광양시</t>
        </is>
      </c>
      <c r="C5" s="562" t="inlineStr">
        <is>
          <t>전남 무안군</t>
        </is>
      </c>
      <c r="D5" s="539" t="inlineStr">
        <is>
          <t>전남 해남군</t>
        </is>
      </c>
      <c r="E5" s="539" t="inlineStr">
        <is>
          <t>전남 여수시</t>
        </is>
      </c>
      <c r="F5" s="562" t="inlineStr">
        <is>
          <t>전남 화순군</t>
        </is>
      </c>
      <c r="G5" s="538" t="inlineStr">
        <is>
          <t>전남 화순군</t>
        </is>
      </c>
      <c r="H5" s="538" t="inlineStr">
        <is>
          <t>전남 함평군</t>
        </is>
      </c>
      <c r="I5" s="562" t="inlineStr">
        <is>
          <t>전남 장흥군</t>
        </is>
      </c>
      <c r="J5" s="538" t="inlineStr">
        <is>
          <t>전남 영광군</t>
        </is>
      </c>
      <c r="K5" s="539" t="inlineStr">
        <is>
          <t>전남 보성</t>
        </is>
      </c>
      <c r="L5" s="538" t="inlineStr">
        <is>
          <t>전남 강진</t>
        </is>
      </c>
      <c r="M5" s="538" t="inlineStr">
        <is>
          <t>전남 담양군</t>
        </is>
      </c>
    </row>
    <row r="6" customFormat="1" s="24">
      <c r="A6" s="86" t="inlineStr">
        <is>
          <t>소방시공능력</t>
        </is>
      </c>
      <c r="B6" s="538" t="n">
        <v>8787200000</v>
      </c>
      <c r="C6" s="562" t="n">
        <v>952000000</v>
      </c>
      <c r="D6" s="539" t="n">
        <v>1524100000</v>
      </c>
      <c r="E6" s="539" t="n">
        <v>1692100000</v>
      </c>
      <c r="F6" s="562" t="n">
        <v>2180800000</v>
      </c>
      <c r="G6" s="538" t="n">
        <v>1457300000</v>
      </c>
      <c r="H6" s="538" t="n">
        <v>1974300000</v>
      </c>
      <c r="I6" s="562" t="n">
        <v>5032400000</v>
      </c>
      <c r="J6" s="538" t="n">
        <v>9969700000</v>
      </c>
      <c r="K6" s="539" t="n">
        <v>391100000</v>
      </c>
      <c r="L6" s="538" t="n">
        <v>19933238000</v>
      </c>
      <c r="M6" s="538" t="n">
        <v>3043800000</v>
      </c>
    </row>
    <row r="7" customFormat="1" s="13">
      <c r="A7" s="86" t="inlineStr">
        <is>
          <t>3년간 실적액</t>
        </is>
      </c>
      <c r="B7" s="538" t="n">
        <v>11669393000</v>
      </c>
      <c r="C7" s="562" t="n">
        <v>739993000</v>
      </c>
      <c r="D7" s="539" t="n">
        <v>295006000</v>
      </c>
      <c r="E7" s="539" t="n">
        <v>1328750000</v>
      </c>
      <c r="F7" s="562" t="n">
        <v>900619000</v>
      </c>
      <c r="G7" s="538" t="n">
        <v>198783000</v>
      </c>
      <c r="H7" s="538" t="n">
        <v>2161043000</v>
      </c>
      <c r="I7" s="562" t="n">
        <v>4542000000</v>
      </c>
      <c r="J7" s="538" t="n">
        <v>8885324000</v>
      </c>
      <c r="K7" s="539" t="n">
        <v>344300000</v>
      </c>
      <c r="L7" s="538" t="n">
        <v>26048886000</v>
      </c>
      <c r="M7" s="538" t="n">
        <v>2865381000</v>
      </c>
    </row>
    <row r="8" customFormat="1" s="13">
      <c r="A8" s="86" t="inlineStr">
        <is>
          <t>5년간 실적액</t>
        </is>
      </c>
      <c r="B8" s="538" t="n">
        <v>15254681000</v>
      </c>
      <c r="C8" s="562" t="n">
        <v>1863663000</v>
      </c>
      <c r="D8" s="539" t="n">
        <v>532669000</v>
      </c>
      <c r="E8" s="539" t="n">
        <v>1619501000</v>
      </c>
      <c r="F8" s="562" t="n">
        <v>1186928000</v>
      </c>
      <c r="G8" s="538" t="n">
        <v>227509000</v>
      </c>
      <c r="H8" s="538" t="n">
        <v>2829461000</v>
      </c>
      <c r="I8" s="562" t="n">
        <v>4735000000</v>
      </c>
      <c r="J8" s="538" t="n">
        <v>16270265000</v>
      </c>
      <c r="K8" s="539" t="n">
        <v>622429000</v>
      </c>
      <c r="L8" s="538" t="n">
        <v>30882831000</v>
      </c>
      <c r="M8" s="538" t="n">
        <v>13245083000</v>
      </c>
    </row>
    <row r="9" customFormat="1" s="620">
      <c r="A9" s="609" t="inlineStr">
        <is>
          <t>부채비율</t>
        </is>
      </c>
      <c r="B9" s="6" t="n">
        <v>0.4794</v>
      </c>
      <c r="C9" s="112" t="n">
        <v>0.093</v>
      </c>
      <c r="D9" s="50" t="n">
        <v>0.5683</v>
      </c>
      <c r="E9" s="38" t="n">
        <v>0.2592</v>
      </c>
      <c r="F9" s="112" t="n">
        <v>0.1376</v>
      </c>
      <c r="G9" s="76" t="n">
        <v>0.955</v>
      </c>
      <c r="H9" s="76" t="n">
        <v>0.7661</v>
      </c>
      <c r="I9" s="112" t="n">
        <v>0.27</v>
      </c>
      <c r="J9" s="38" t="n"/>
      <c r="K9" s="38" t="n"/>
      <c r="L9" s="6" t="n">
        <v>0.2597</v>
      </c>
      <c r="M9" s="6" t="n">
        <v>0.4502</v>
      </c>
      <c r="N9" s="566" t="n"/>
    </row>
    <row r="10" customFormat="1" s="620">
      <c r="A10" s="609" t="inlineStr">
        <is>
          <t>유동비율</t>
        </is>
      </c>
      <c r="B10" s="6" t="n">
        <v>3.7176</v>
      </c>
      <c r="C10" s="112" t="n">
        <v>75.74339999999999</v>
      </c>
      <c r="D10" s="38" t="n">
        <v>13.2394</v>
      </c>
      <c r="E10" s="38" t="n">
        <v>14.5949</v>
      </c>
      <c r="F10" s="112" t="n">
        <v>10.3011</v>
      </c>
      <c r="G10" s="76" t="n">
        <v>1.9026</v>
      </c>
      <c r="H10" s="6" t="n">
        <v>12.7964</v>
      </c>
      <c r="I10" s="112" t="n">
        <v>4.6062</v>
      </c>
      <c r="J10" s="38" t="n"/>
      <c r="K10" s="38" t="n"/>
      <c r="L10" s="6" t="n">
        <v>7.5658</v>
      </c>
      <c r="M10" s="6" t="n">
        <v>2.6149</v>
      </c>
      <c r="N10" s="566" t="n"/>
    </row>
    <row r="11" ht="22.5" customFormat="1" customHeight="1" s="620">
      <c r="A11" s="610" t="inlineStr">
        <is>
          <t>영업기간
면허번호</t>
        </is>
      </c>
      <c r="B11" s="6" t="inlineStr">
        <is>
          <t>2001.12.13</t>
        </is>
      </c>
      <c r="C11" s="117" t="inlineStr">
        <is>
          <t>2004.05.06</t>
        </is>
      </c>
      <c r="D11" s="38" t="inlineStr">
        <is>
          <t>2005.05.06</t>
        </is>
      </c>
      <c r="E11" s="47" t="inlineStr">
        <is>
          <t>2017.04.28</t>
        </is>
      </c>
      <c r="F11" s="117" t="inlineStr">
        <is>
          <t xml:space="preserve"> 1999.01.28</t>
        </is>
      </c>
      <c r="G11" s="6" t="inlineStr">
        <is>
          <t>1995.08.29</t>
        </is>
      </c>
      <c r="H11" s="81" t="inlineStr">
        <is>
          <t>2008.06.17</t>
        </is>
      </c>
      <c r="I11" s="117" t="inlineStr">
        <is>
          <t>2020.06.15</t>
        </is>
      </c>
      <c r="J11" s="47" t="n"/>
      <c r="K11" s="38" t="inlineStr">
        <is>
          <t>10년이상%</t>
        </is>
      </c>
      <c r="L11" s="6" t="inlineStr">
        <is>
          <t>10년이상%</t>
        </is>
      </c>
      <c r="M11" s="6" t="inlineStr">
        <is>
          <t>2008.11.26</t>
        </is>
      </c>
    </row>
    <row r="12" ht="22.5" customFormat="1" customHeight="1" s="13">
      <c r="A12" s="86" t="inlineStr">
        <is>
          <t>신용평가</t>
        </is>
      </c>
      <c r="B12" s="548" t="n"/>
      <c r="C12" s="648" t="inlineStr">
        <is>
          <t>BB0
(25.06.25~26.06.24)</t>
        </is>
      </c>
      <c r="D12" s="547" t="inlineStr">
        <is>
          <t>BB0
(24.06.28~25.06.27)</t>
        </is>
      </c>
      <c r="E12" s="548" t="n"/>
      <c r="F12" s="548" t="n"/>
      <c r="G12" s="547" t="inlineStr">
        <is>
          <t>A-
(19.06.28~20.06.27)</t>
        </is>
      </c>
      <c r="H12" s="547" t="inlineStr">
        <is>
          <t xml:space="preserve">BBB-
(24.04.30~25.04.29) </t>
        </is>
      </c>
      <c r="I12" s="548" t="n"/>
      <c r="J12" s="590" t="inlineStr">
        <is>
          <t>A+</t>
        </is>
      </c>
      <c r="K12" s="548" t="inlineStr">
        <is>
          <t xml:space="preserve">BBB0
</t>
        </is>
      </c>
      <c r="L12" s="558" t="n"/>
      <c r="M12" s="547" t="inlineStr">
        <is>
          <t>AAO
(20.06.26~21.06.25)</t>
        </is>
      </c>
    </row>
    <row r="13" customFormat="1" s="13">
      <c r="A13" s="86" t="inlineStr">
        <is>
          <t>여성기업</t>
        </is>
      </c>
      <c r="B13" s="548" t="n"/>
      <c r="C13" s="548" t="n"/>
      <c r="D13" s="548" t="n"/>
      <c r="E13" s="548" t="n"/>
      <c r="F13" s="548" t="n"/>
      <c r="G13" s="548" t="n"/>
      <c r="H13" s="548" t="n"/>
      <c r="I13" s="548" t="n"/>
      <c r="J13" s="548" t="n"/>
      <c r="K13" s="548" t="n"/>
      <c r="L13" s="558" t="n"/>
      <c r="M13" s="548" t="n"/>
    </row>
    <row r="14" customFormat="1" s="13">
      <c r="A14" s="86" t="inlineStr">
        <is>
          <t>건설고용지수</t>
        </is>
      </c>
      <c r="B14" s="548" t="n"/>
      <c r="C14" s="548" t="n"/>
      <c r="D14" s="548" t="n"/>
      <c r="E14" s="548" t="n"/>
      <c r="F14" s="548" t="n"/>
      <c r="G14" s="548" t="n"/>
      <c r="H14" s="548" t="n"/>
      <c r="I14" s="548" t="n"/>
      <c r="J14" s="548" t="n"/>
      <c r="K14" s="548" t="n"/>
      <c r="L14" s="558" t="n"/>
      <c r="M14" s="548" t="n"/>
    </row>
    <row r="15" customFormat="1" s="13">
      <c r="A15" s="87" t="inlineStr">
        <is>
          <t>일자리창출실적</t>
        </is>
      </c>
      <c r="B15" s="548" t="n"/>
      <c r="C15" s="548" t="n"/>
      <c r="D15" s="548" t="n"/>
      <c r="E15" s="548" t="n"/>
      <c r="F15" s="548" t="n"/>
      <c r="G15" s="548" t="n"/>
      <c r="H15" s="548" t="n"/>
      <c r="I15" s="548" t="n"/>
      <c r="J15" s="548" t="n"/>
      <c r="K15" s="548" t="n"/>
      <c r="L15" s="558" t="n"/>
      <c r="M15" s="548" t="n"/>
    </row>
    <row r="16" customFormat="1" s="13">
      <c r="A16" s="87" t="inlineStr">
        <is>
          <t>시공품질평가</t>
        </is>
      </c>
      <c r="B16" s="548" t="n"/>
      <c r="C16" s="120" t="inlineStr">
        <is>
          <t>없음 (25.05.01)</t>
        </is>
      </c>
      <c r="D16" s="548" t="n"/>
      <c r="E16" s="548" t="n"/>
      <c r="F16" s="548" t="n"/>
      <c r="G16" s="548" t="n"/>
      <c r="H16" s="82" t="inlineStr">
        <is>
          <t>없음 (24.05.01)</t>
        </is>
      </c>
      <c r="I16" s="548" t="n"/>
      <c r="J16" s="548" t="n"/>
      <c r="K16" s="548" t="n"/>
      <c r="L16" s="558" t="n"/>
      <c r="M16" s="548" t="n"/>
    </row>
    <row r="17" ht="33.75" customFormat="1" customHeight="1" s="13">
      <c r="A17" s="86" t="inlineStr">
        <is>
          <t>비  고</t>
        </is>
      </c>
      <c r="B17" s="538" t="inlineStr">
        <is>
          <t>김희준</t>
        </is>
      </c>
      <c r="C17" s="556" t="inlineStr">
        <is>
          <t>부국 자회사
중소기업확인서
(24.04.01~24.03.31)</t>
        </is>
      </c>
      <c r="D17" s="539" t="inlineStr">
        <is>
          <t>김대열</t>
        </is>
      </c>
      <c r="E17" s="539" t="inlineStr">
        <is>
          <t>김대열</t>
        </is>
      </c>
      <c r="F17" s="562" t="inlineStr">
        <is>
          <t>김대열</t>
        </is>
      </c>
      <c r="G17" s="538" t="inlineStr">
        <is>
          <t>주1,보3(20.04.08)</t>
        </is>
      </c>
      <c r="H17" s="589" t="inlineStr">
        <is>
          <t>김희준</t>
        </is>
      </c>
      <c r="I17" s="562" t="inlineStr">
        <is>
          <t>송용주</t>
        </is>
      </c>
      <c r="J17" s="538" t="inlineStr">
        <is>
          <t>김희준</t>
        </is>
      </c>
      <c r="K17" s="539" t="inlineStr">
        <is>
          <t>신갑철부장</t>
        </is>
      </c>
      <c r="L17" s="539" t="n"/>
      <c r="M17" s="539" t="n"/>
    </row>
    <row r="18" ht="26.1" customHeight="1" s="3">
      <c r="A18" s="11" t="inlineStr">
        <is>
          <t>회사명</t>
        </is>
      </c>
      <c r="B18" s="11" t="inlineStr">
        <is>
          <t>㈜백두기연</t>
        </is>
      </c>
      <c r="C18" s="11" t="inlineStr">
        <is>
          <t>㈜보선</t>
        </is>
      </c>
      <c r="D18" s="11" t="inlineStr">
        <is>
          <t>㈜신한전기</t>
        </is>
      </c>
      <c r="E18" s="11" t="inlineStr">
        <is>
          <t>㈜원진이엔씨</t>
        </is>
      </c>
      <c r="F18" s="11" t="inlineStr">
        <is>
          <t>㈜아진전력</t>
        </is>
      </c>
      <c r="G18" s="40" t="inlineStr">
        <is>
          <t>㈜에스제이이엔지</t>
        </is>
      </c>
      <c r="H18" s="11" t="inlineStr">
        <is>
          <t>㈜용산전력</t>
        </is>
      </c>
      <c r="I18" s="11" t="inlineStr">
        <is>
          <t>㈜진도전력</t>
        </is>
      </c>
      <c r="J18" s="11" t="n"/>
      <c r="K18" s="11" t="inlineStr">
        <is>
          <t>(자)자유이엔씨</t>
        </is>
      </c>
      <c r="L18" s="11" t="inlineStr">
        <is>
          <t>중흥건설㈜</t>
        </is>
      </c>
      <c r="M18" s="11" t="inlineStr">
        <is>
          <t>중흥토건㈜</t>
        </is>
      </c>
    </row>
    <row r="19">
      <c r="A19" s="86" t="inlineStr">
        <is>
          <t>대표자</t>
        </is>
      </c>
      <c r="B19" s="562" t="inlineStr">
        <is>
          <t>양정승</t>
        </is>
      </c>
      <c r="C19" s="538" t="inlineStr">
        <is>
          <t>송진용</t>
        </is>
      </c>
      <c r="D19" s="539" t="inlineStr">
        <is>
          <t>신현출</t>
        </is>
      </c>
      <c r="E19" s="539" t="inlineStr">
        <is>
          <t>김수진</t>
        </is>
      </c>
      <c r="F19" s="538" t="inlineStr">
        <is>
          <t>배철휴</t>
        </is>
      </c>
      <c r="G19" s="539" t="inlineStr">
        <is>
          <t>설영임</t>
        </is>
      </c>
      <c r="H19" s="539" t="inlineStr">
        <is>
          <t>송경종</t>
        </is>
      </c>
      <c r="I19" s="539" t="inlineStr">
        <is>
          <t>우경아</t>
        </is>
      </c>
      <c r="J19" s="538" t="n"/>
      <c r="K19" s="539" t="inlineStr">
        <is>
          <t>김재필</t>
        </is>
      </c>
      <c r="L19" s="539" t="inlineStr">
        <is>
          <t>백승권</t>
        </is>
      </c>
      <c r="M19" s="539" t="inlineStr">
        <is>
          <t>장세면</t>
        </is>
      </c>
    </row>
    <row r="20">
      <c r="A20" s="86" t="inlineStr">
        <is>
          <t>사업자번호</t>
        </is>
      </c>
      <c r="B20" s="127" t="inlineStr">
        <is>
          <t>411-81-34354</t>
        </is>
      </c>
      <c r="C20" s="7" t="inlineStr">
        <is>
          <t>408-81-45457</t>
        </is>
      </c>
      <c r="D20" s="43" t="inlineStr">
        <is>
          <t>409-81-49835</t>
        </is>
      </c>
      <c r="E20" s="43" t="inlineStr">
        <is>
          <t xml:space="preserve">416-81-47534  </t>
        </is>
      </c>
      <c r="F20" s="7" t="inlineStr">
        <is>
          <t>417-81-19462</t>
        </is>
      </c>
      <c r="G20" s="43" t="inlineStr">
        <is>
          <t>401-81-30201</t>
        </is>
      </c>
      <c r="H20" s="43" t="inlineStr">
        <is>
          <t>409-81-32649</t>
        </is>
      </c>
      <c r="I20" s="43" t="inlineStr">
        <is>
          <t xml:space="preserve">408-81-78981 </t>
        </is>
      </c>
      <c r="J20" s="7" t="n"/>
      <c r="K20" s="43" t="inlineStr">
        <is>
          <t>409-81-09207</t>
        </is>
      </c>
      <c r="L20" s="43" t="inlineStr">
        <is>
          <t>409-81-08436</t>
        </is>
      </c>
      <c r="M20" s="43" t="inlineStr">
        <is>
          <t>416-81-13368</t>
        </is>
      </c>
    </row>
    <row r="21">
      <c r="A21" s="86" t="inlineStr">
        <is>
          <t>지역</t>
        </is>
      </c>
      <c r="B21" s="562" t="inlineStr">
        <is>
          <t>전남 목포시</t>
        </is>
      </c>
      <c r="C21" s="538" t="inlineStr">
        <is>
          <t>전남 무안군</t>
        </is>
      </c>
      <c r="D21" s="539" t="inlineStr">
        <is>
          <t>전남 담양</t>
        </is>
      </c>
      <c r="E21" s="539" t="inlineStr">
        <is>
          <t>전남 보성군</t>
        </is>
      </c>
      <c r="F21" s="538" t="inlineStr">
        <is>
          <t>전남 여수시</t>
        </is>
      </c>
      <c r="G21" s="539" t="inlineStr">
        <is>
          <t>전남 담양</t>
        </is>
      </c>
      <c r="H21" s="539" t="inlineStr">
        <is>
          <t>전남 화순</t>
        </is>
      </c>
      <c r="I21" s="539" t="inlineStr">
        <is>
          <t>전남 강진군</t>
        </is>
      </c>
      <c r="J21" s="538" t="n"/>
      <c r="K21" s="539" t="inlineStr">
        <is>
          <t>전남 담양군</t>
        </is>
      </c>
      <c r="L21" s="539" t="inlineStr">
        <is>
          <t>전남 나주</t>
        </is>
      </c>
      <c r="M21" s="539" t="inlineStr">
        <is>
          <t>전남 나주</t>
        </is>
      </c>
    </row>
    <row r="22">
      <c r="A22" s="86" t="inlineStr">
        <is>
          <t>소방시공능력</t>
        </is>
      </c>
      <c r="B22" s="562" t="n">
        <v>4587100000</v>
      </c>
      <c r="C22" s="538" t="n">
        <v>1665200000</v>
      </c>
      <c r="D22" s="539" t="n">
        <v>785800000</v>
      </c>
      <c r="E22" s="539" t="n">
        <v>709900000</v>
      </c>
      <c r="F22" s="538" t="n">
        <v>751300000</v>
      </c>
      <c r="G22" s="539" t="n">
        <v>835100000</v>
      </c>
      <c r="H22" s="539" t="n">
        <v>841900000</v>
      </c>
      <c r="I22" s="539" t="n">
        <v>2990800000</v>
      </c>
      <c r="J22" s="538" t="n"/>
      <c r="K22" s="539" t="n">
        <v>1732700000</v>
      </c>
      <c r="L22" s="539" t="n">
        <v>45205500000</v>
      </c>
      <c r="M22" s="539" t="n">
        <v>20100300000</v>
      </c>
    </row>
    <row r="23">
      <c r="A23" s="86" t="inlineStr">
        <is>
          <t>3년간 실적액</t>
        </is>
      </c>
      <c r="B23" s="562" t="n">
        <v>3447000000</v>
      </c>
      <c r="C23" s="538" t="n">
        <v>1189134000</v>
      </c>
      <c r="D23" s="539" t="n">
        <v>678890000</v>
      </c>
      <c r="E23" s="539" t="n">
        <v>796183000</v>
      </c>
      <c r="F23" s="538" t="n">
        <v>687500000</v>
      </c>
      <c r="G23" s="539" t="n">
        <v>685929000</v>
      </c>
      <c r="H23" s="539" t="n">
        <v>1236712000</v>
      </c>
      <c r="I23" s="539" t="n">
        <v>1116272000</v>
      </c>
      <c r="J23" s="538" t="n"/>
      <c r="K23" s="539" t="n">
        <v>1217520000</v>
      </c>
      <c r="L23" s="539">
        <f>18299258000+26607730000+18603583000</f>
        <v/>
      </c>
      <c r="M23" s="539">
        <f>9023040000+14225000000</f>
        <v/>
      </c>
    </row>
    <row r="24">
      <c r="A24" s="86" t="inlineStr">
        <is>
          <t>5년간 실적액</t>
        </is>
      </c>
      <c r="B24" s="562" t="n">
        <v>4490000000</v>
      </c>
      <c r="C24" s="538" t="n">
        <v>4639025000</v>
      </c>
      <c r="D24" s="539" t="n">
        <v>1411954000</v>
      </c>
      <c r="E24" s="539" t="n">
        <v>982590000</v>
      </c>
      <c r="F24" s="538" t="n">
        <v>733549000</v>
      </c>
      <c r="G24" s="539" t="n">
        <v>697129000</v>
      </c>
      <c r="H24" s="539" t="n">
        <v>1985690000</v>
      </c>
      <c r="I24" s="539" t="n">
        <v>2183803000</v>
      </c>
      <c r="J24" s="538" t="n"/>
      <c r="K24" s="539" t="n">
        <v>3331471000</v>
      </c>
      <c r="L24" s="539">
        <f>18299258000+26607730000+18603583000+14779972000+4023672000</f>
        <v/>
      </c>
      <c r="M24" s="539">
        <f>23248040000</f>
        <v/>
      </c>
    </row>
    <row r="25">
      <c r="A25" s="609" t="inlineStr">
        <is>
          <t>부채비율</t>
        </is>
      </c>
      <c r="B25" s="112" t="n">
        <v>0.1806</v>
      </c>
      <c r="C25" s="6" t="n">
        <v>0.4372</v>
      </c>
      <c r="D25" s="38" t="n"/>
      <c r="E25" s="38" t="n">
        <v>0.3045</v>
      </c>
      <c r="F25" s="6" t="n">
        <v>0.1602</v>
      </c>
      <c r="G25" s="38" t="n"/>
      <c r="H25" s="38" t="inlineStr">
        <is>
          <t>경영빠짐</t>
        </is>
      </c>
      <c r="I25" s="131" t="n">
        <v>0.1575</v>
      </c>
      <c r="J25" s="6" t="n"/>
      <c r="K25" s="38" t="n">
        <v>0.1256</v>
      </c>
      <c r="L25" s="38" t="n">
        <v>0.3863</v>
      </c>
      <c r="M25" s="50" t="n">
        <v>2.9139</v>
      </c>
      <c r="N25" s="566" t="n"/>
    </row>
    <row r="26">
      <c r="A26" s="609" t="inlineStr">
        <is>
          <t>유동비율</t>
        </is>
      </c>
      <c r="B26" s="112" t="n">
        <v>7.2015</v>
      </c>
      <c r="C26" s="6" t="n">
        <v>3.406</v>
      </c>
      <c r="D26" s="38" t="n"/>
      <c r="E26" s="38" t="n">
        <v>7.2377</v>
      </c>
      <c r="F26" s="6" t="n">
        <v>13.5275</v>
      </c>
      <c r="G26" s="38" t="n"/>
      <c r="H26" s="38" t="n"/>
      <c r="I26" s="38" t="n">
        <v>24.2141</v>
      </c>
      <c r="J26" s="6" t="n"/>
      <c r="K26" s="38" t="n">
        <v>6.7761</v>
      </c>
      <c r="L26" s="38" t="n">
        <v>2.9953</v>
      </c>
      <c r="M26" s="50" t="n">
        <v>1.1415</v>
      </c>
      <c r="N26" s="566" t="n"/>
    </row>
    <row r="27" ht="22.5" customHeight="1" s="3">
      <c r="A27" s="610" t="inlineStr">
        <is>
          <t>영업기간
면허번호</t>
        </is>
      </c>
      <c r="B27" s="117" t="inlineStr">
        <is>
          <t>2003.04.10</t>
        </is>
      </c>
      <c r="C27" s="6" t="inlineStr">
        <is>
          <t>제2006-가-25호</t>
        </is>
      </c>
      <c r="D27" s="38" t="inlineStr">
        <is>
          <t>10년이상%</t>
        </is>
      </c>
      <c r="E27" s="38" t="inlineStr">
        <is>
          <t>2010.04.05</t>
        </is>
      </c>
      <c r="F27" s="6" t="inlineStr">
        <is>
          <t>제2014-나-4호</t>
        </is>
      </c>
      <c r="G27" s="38" t="n"/>
      <c r="H27" s="38" t="n"/>
      <c r="I27" s="47" t="inlineStr">
        <is>
          <t>2012.03.14</t>
        </is>
      </c>
      <c r="J27" s="6" t="n"/>
      <c r="K27" s="38" t="inlineStr">
        <is>
          <t>제98-13호</t>
        </is>
      </c>
      <c r="L27" s="38" t="inlineStr">
        <is>
          <t>제2012-라-7호</t>
        </is>
      </c>
      <c r="M27" s="38" t="inlineStr">
        <is>
          <t>제2013-라-8호</t>
        </is>
      </c>
    </row>
    <row r="28" ht="22.5" customHeight="1" s="3">
      <c r="A28" s="86" t="inlineStr">
        <is>
          <t>신용평가</t>
        </is>
      </c>
      <c r="B28" s="547" t="inlineStr">
        <is>
          <t xml:space="preserve"> BB+
(24.06.02~25.06.01) </t>
        </is>
      </c>
      <c r="C28" s="547" t="inlineStr">
        <is>
          <t>BBB-
(21.05.25~22.05.24)</t>
        </is>
      </c>
      <c r="D28" s="548" t="inlineStr">
        <is>
          <t>BBO</t>
        </is>
      </c>
      <c r="E28" s="558" t="n"/>
      <c r="F28" s="556" t="n"/>
      <c r="G28" s="539" t="inlineStr">
        <is>
          <t>BB+</t>
        </is>
      </c>
      <c r="H28" s="539" t="inlineStr">
        <is>
          <t>BB+</t>
        </is>
      </c>
      <c r="I28" s="548" t="n"/>
      <c r="J28" s="548" t="n"/>
      <c r="K28" s="547" t="inlineStr">
        <is>
          <t>BBBO
(19.06.28~20.06.27)</t>
        </is>
      </c>
      <c r="L28" s="547" t="inlineStr">
        <is>
          <t>AA-
(16.06.27~17.06.26)</t>
        </is>
      </c>
      <c r="M28" s="547" t="inlineStr">
        <is>
          <t>A+
(16.04.19~17.04.18)</t>
        </is>
      </c>
    </row>
    <row r="29">
      <c r="A29" s="86" t="inlineStr">
        <is>
          <t>여성기업</t>
        </is>
      </c>
      <c r="B29" s="548" t="n"/>
      <c r="C29" s="548" t="n"/>
      <c r="D29" s="548" t="n"/>
      <c r="E29" s="558" t="n"/>
      <c r="F29" s="556" t="n"/>
      <c r="G29" s="539" t="n"/>
      <c r="H29" s="539" t="n"/>
      <c r="I29" s="548" t="n"/>
      <c r="J29" s="548" t="n"/>
      <c r="K29" s="548" t="n"/>
      <c r="L29" s="548" t="n"/>
      <c r="M29" s="548" t="n"/>
    </row>
    <row r="30">
      <c r="A30" s="86" t="inlineStr">
        <is>
          <t>건설고용지수</t>
        </is>
      </c>
      <c r="B30" s="548" t="n"/>
      <c r="C30" s="548" t="n"/>
      <c r="D30" s="548" t="n"/>
      <c r="E30" s="558" t="n"/>
      <c r="F30" s="556" t="n"/>
      <c r="G30" s="539" t="n"/>
      <c r="H30" s="539" t="n"/>
      <c r="I30" s="548" t="n"/>
      <c r="J30" s="548" t="n"/>
      <c r="K30" s="548" t="n"/>
      <c r="L30" s="548" t="n"/>
      <c r="M30" s="548" t="n"/>
    </row>
    <row r="31">
      <c r="A31" s="87" t="inlineStr">
        <is>
          <t>일자리창출실적</t>
        </is>
      </c>
      <c r="B31" s="548" t="n"/>
      <c r="C31" s="548" t="n"/>
      <c r="D31" s="548" t="n"/>
      <c r="E31" s="558" t="n"/>
      <c r="F31" s="556" t="n"/>
      <c r="G31" s="539" t="n"/>
      <c r="H31" s="539" t="n"/>
      <c r="I31" s="548" t="n"/>
      <c r="J31" s="548" t="n"/>
      <c r="K31" s="548" t="n"/>
      <c r="L31" s="548" t="n"/>
      <c r="M31" s="548" t="n"/>
    </row>
    <row r="32">
      <c r="A32" s="87" t="inlineStr">
        <is>
          <t>시공품질평가</t>
        </is>
      </c>
      <c r="B32" s="120" t="inlineStr">
        <is>
          <t>없음 (24.05.01)</t>
        </is>
      </c>
      <c r="C32" s="548" t="n"/>
      <c r="D32" s="548" t="n"/>
      <c r="E32" s="558" t="n"/>
      <c r="F32" s="556" t="n"/>
      <c r="G32" s="539" t="n"/>
      <c r="H32" s="539" t="n"/>
      <c r="I32" s="548" t="n"/>
      <c r="J32" s="548" t="n"/>
      <c r="K32" s="548" t="n"/>
      <c r="L32" s="548" t="n"/>
      <c r="M32" s="548" t="n"/>
    </row>
    <row r="33">
      <c r="A33" s="86" t="inlineStr">
        <is>
          <t>비  고</t>
        </is>
      </c>
      <c r="B33" s="603" t="inlineStr">
        <is>
          <t>송용주</t>
        </is>
      </c>
      <c r="C33" s="539" t="n"/>
      <c r="D33" s="539" t="inlineStr">
        <is>
          <t>신갑철</t>
        </is>
      </c>
      <c r="E33" s="539" t="inlineStr">
        <is>
          <t>김대열</t>
        </is>
      </c>
      <c r="F33" s="538" t="inlineStr">
        <is>
          <t>조동규</t>
        </is>
      </c>
      <c r="G33" s="539" t="inlineStr">
        <is>
          <t>주영중</t>
        </is>
      </c>
      <c r="H33" s="539" t="inlineStr">
        <is>
          <t>주영중</t>
        </is>
      </c>
      <c r="I33" s="539" t="inlineStr">
        <is>
          <t>윤명숙</t>
        </is>
      </c>
      <c r="J33" s="538" t="n"/>
      <c r="K33" s="48" t="n"/>
      <c r="L33" s="539" t="n"/>
      <c r="M33" s="539" t="n"/>
    </row>
    <row r="34" ht="26.1" customHeight="1" s="3">
      <c r="A34" s="11" t="inlineStr">
        <is>
          <t>회사명</t>
        </is>
      </c>
      <c r="B34" s="11" t="inlineStr">
        <is>
          <t>탑솔라㈜</t>
        </is>
      </c>
      <c r="C34" s="11" t="inlineStr">
        <is>
          <t>해동건설㈜</t>
        </is>
      </c>
      <c r="D34" s="11" t="inlineStr">
        <is>
          <t>㈜성동전기소방</t>
        </is>
      </c>
      <c r="E34" s="11" t="inlineStr">
        <is>
          <t>우원이앤지㈜</t>
        </is>
      </c>
      <c r="F34" s="11" t="inlineStr">
        <is>
          <t>㈜유동</t>
        </is>
      </c>
      <c r="G34" s="11" t="inlineStr">
        <is>
          <t>송촌전기통신㈜</t>
        </is>
      </c>
      <c r="H34" s="11" t="inlineStr">
        <is>
          <t>신화종합건설㈜</t>
        </is>
      </c>
      <c r="I34" s="11" t="inlineStr">
        <is>
          <t>㈜진도전력</t>
        </is>
      </c>
      <c r="J34" s="11" t="inlineStr">
        <is>
          <t>㈜부경전력</t>
        </is>
      </c>
      <c r="K34" s="11" t="inlineStr">
        <is>
          <t>㈜대일소방</t>
        </is>
      </c>
      <c r="L34" s="11" t="inlineStr">
        <is>
          <t>㈜나라</t>
        </is>
      </c>
      <c r="M34" s="11" t="inlineStr">
        <is>
          <t>㈜대한산업공사</t>
        </is>
      </c>
    </row>
    <row r="35">
      <c r="A35" s="86" t="inlineStr">
        <is>
          <t>대표자</t>
        </is>
      </c>
      <c r="B35" s="538" t="inlineStr">
        <is>
          <t>오형석</t>
        </is>
      </c>
      <c r="C35" s="564" t="inlineStr">
        <is>
          <t>박찬, 윤경자</t>
        </is>
      </c>
      <c r="D35" s="538" t="inlineStr">
        <is>
          <t>황선숙</t>
        </is>
      </c>
      <c r="E35" s="562" t="inlineStr">
        <is>
          <t>위봉환</t>
        </is>
      </c>
      <c r="F35" s="562" t="inlineStr">
        <is>
          <t>고성동</t>
        </is>
      </c>
      <c r="G35" s="538" t="inlineStr">
        <is>
          <t>위수진</t>
        </is>
      </c>
      <c r="H35" s="538" t="inlineStr">
        <is>
          <t>최홍, 최준오</t>
        </is>
      </c>
      <c r="I35" s="538" t="inlineStr">
        <is>
          <t>우경아</t>
        </is>
      </c>
      <c r="J35" s="538" t="inlineStr">
        <is>
          <t>박은경</t>
        </is>
      </c>
      <c r="K35" s="562" t="inlineStr">
        <is>
          <t>이웅기</t>
        </is>
      </c>
      <c r="L35" s="539" t="inlineStr">
        <is>
          <t>강유미</t>
        </is>
      </c>
      <c r="M35" s="539" t="inlineStr">
        <is>
          <t>오용호</t>
        </is>
      </c>
    </row>
    <row r="36">
      <c r="A36" s="86" t="inlineStr">
        <is>
          <t>사업자번호</t>
        </is>
      </c>
      <c r="B36" s="7" t="inlineStr">
        <is>
          <t xml:space="preserve">408-81-54131 </t>
        </is>
      </c>
      <c r="C36" s="328" t="inlineStr">
        <is>
          <t>417-81-03015</t>
        </is>
      </c>
      <c r="D36" s="7" t="inlineStr">
        <is>
          <t>415-81-18899</t>
        </is>
      </c>
      <c r="E36" s="127" t="inlineStr">
        <is>
          <t>408-81-71047</t>
        </is>
      </c>
      <c r="F36" s="127" t="inlineStr">
        <is>
          <t>215-87-57237</t>
        </is>
      </c>
      <c r="G36" s="7" t="inlineStr">
        <is>
          <t>412-81-24790</t>
        </is>
      </c>
      <c r="H36" s="7" t="inlineStr">
        <is>
          <t>408-81-21528</t>
        </is>
      </c>
      <c r="I36" s="7" t="inlineStr">
        <is>
          <t>408-81-78981</t>
        </is>
      </c>
      <c r="J36" s="7" t="inlineStr">
        <is>
          <t>416-81-73406</t>
        </is>
      </c>
      <c r="K36" s="127" t="inlineStr">
        <is>
          <t>416-81-55408</t>
        </is>
      </c>
      <c r="L36" s="43" t="inlineStr">
        <is>
          <t>411-81-48732</t>
        </is>
      </c>
      <c r="M36" s="43" t="inlineStr">
        <is>
          <t>416-81-81134</t>
        </is>
      </c>
    </row>
    <row r="37">
      <c r="A37" s="86" t="inlineStr">
        <is>
          <t>지역</t>
        </is>
      </c>
      <c r="B37" s="538" t="inlineStr">
        <is>
          <t>전남 나주시</t>
        </is>
      </c>
      <c r="C37" s="649" t="inlineStr">
        <is>
          <t>전남 여수시</t>
        </is>
      </c>
      <c r="D37" s="538" t="inlineStr">
        <is>
          <t>전남 해남군</t>
        </is>
      </c>
      <c r="E37" s="562" t="inlineStr">
        <is>
          <t>전남 나주시</t>
        </is>
      </c>
      <c r="F37" s="562" t="inlineStr">
        <is>
          <t>전남 강진군</t>
        </is>
      </c>
      <c r="G37" s="538" t="inlineStr">
        <is>
          <t>전남 장흥군</t>
        </is>
      </c>
      <c r="H37" s="538" t="inlineStr">
        <is>
          <t>전남 화순군</t>
        </is>
      </c>
      <c r="I37" s="538" t="inlineStr">
        <is>
          <t>전남 강진군</t>
        </is>
      </c>
      <c r="J37" s="538" t="inlineStr">
        <is>
          <t>전남 고흥군</t>
        </is>
      </c>
      <c r="K37" s="562" t="inlineStr">
        <is>
          <t>전남 광양시</t>
        </is>
      </c>
      <c r="L37" s="539" t="inlineStr">
        <is>
          <t>전남 신안군</t>
        </is>
      </c>
      <c r="M37" s="539" t="inlineStr">
        <is>
          <t>전남 광양시</t>
        </is>
      </c>
    </row>
    <row r="38">
      <c r="A38" s="86" t="inlineStr">
        <is>
          <t>소방시공능력</t>
        </is>
      </c>
      <c r="B38" s="538" t="n">
        <v>5597000000</v>
      </c>
      <c r="C38" s="564" t="n">
        <v>920400000</v>
      </c>
      <c r="D38" s="538" t="n">
        <v>1512000000</v>
      </c>
      <c r="E38" s="562" t="n">
        <v>2638200000</v>
      </c>
      <c r="F38" s="562" t="n">
        <v>1316200000</v>
      </c>
      <c r="G38" s="538" t="n">
        <v>1966100000</v>
      </c>
      <c r="H38" s="538" t="n">
        <v>3523400000</v>
      </c>
      <c r="I38" s="538" t="n">
        <v>1300300000</v>
      </c>
      <c r="J38" s="538" t="n">
        <v>959100000</v>
      </c>
      <c r="K38" s="562" t="n">
        <v>6803300000</v>
      </c>
      <c r="L38" s="539" t="n">
        <v>1850400000</v>
      </c>
      <c r="M38" s="539" t="n">
        <v>2394400000</v>
      </c>
    </row>
    <row r="39">
      <c r="A39" s="86" t="inlineStr">
        <is>
          <t>3년간 실적액</t>
        </is>
      </c>
      <c r="B39" s="538" t="n">
        <v>6743440000</v>
      </c>
      <c r="C39" s="564" t="n">
        <v>877158000</v>
      </c>
      <c r="D39" s="538" t="n">
        <v>1483823000</v>
      </c>
      <c r="E39" s="562" t="n">
        <v>1850000000</v>
      </c>
      <c r="F39" s="562" t="n">
        <v>978000000</v>
      </c>
      <c r="G39" s="538" t="n">
        <v>732295000</v>
      </c>
      <c r="H39" s="538" t="n">
        <v>1817205000</v>
      </c>
      <c r="I39" s="538" t="n">
        <v>808457000</v>
      </c>
      <c r="J39" s="538" t="n">
        <v>969490000</v>
      </c>
      <c r="K39" s="562" t="n">
        <v>6788000000</v>
      </c>
      <c r="L39" s="539" t="n">
        <v>1066594000</v>
      </c>
      <c r="M39" s="539" t="n">
        <v>3405141000</v>
      </c>
    </row>
    <row r="40">
      <c r="A40" s="86" t="inlineStr">
        <is>
          <t>5년간 실적액</t>
        </is>
      </c>
      <c r="B40" s="538" t="n">
        <v>6743440000</v>
      </c>
      <c r="C40" s="564" t="n">
        <v>1368609000</v>
      </c>
      <c r="D40" s="538" t="n">
        <v>2178659000</v>
      </c>
      <c r="E40" s="562" t="n">
        <v>3203000000</v>
      </c>
      <c r="F40" s="562" t="n">
        <v>1814000000</v>
      </c>
      <c r="G40" s="538" t="n">
        <v>1240406000</v>
      </c>
      <c r="H40" s="538" t="n">
        <v>1926638000</v>
      </c>
      <c r="I40" s="538" t="n">
        <v>1356446000</v>
      </c>
      <c r="J40" s="538" t="n">
        <v>1447181000</v>
      </c>
      <c r="K40" s="562" t="n">
        <v>9865000000</v>
      </c>
      <c r="L40" s="539" t="n">
        <v>1325229000</v>
      </c>
      <c r="M40" s="539" t="n">
        <v>6422024000</v>
      </c>
    </row>
    <row r="41">
      <c r="A41" s="609" t="inlineStr">
        <is>
          <t>부채비율</t>
        </is>
      </c>
      <c r="B41" s="76" t="n">
        <v>1.4072</v>
      </c>
      <c r="C41" s="322" t="n">
        <v>1.2349</v>
      </c>
      <c r="D41" s="6" t="n">
        <v>0.2615</v>
      </c>
      <c r="E41" s="112" t="n">
        <v>0.4088</v>
      </c>
      <c r="F41" s="112" t="n">
        <v>0.126</v>
      </c>
      <c r="G41" s="6" t="n">
        <v>0.4357</v>
      </c>
      <c r="H41" s="6" t="n">
        <v>0.3372</v>
      </c>
      <c r="I41" s="6" t="n">
        <v>0.3442</v>
      </c>
      <c r="J41" s="6" t="n">
        <v>0.3319</v>
      </c>
      <c r="K41" s="112" t="n">
        <v>0.1229</v>
      </c>
      <c r="L41" s="38" t="n">
        <v>0.3214</v>
      </c>
      <c r="M41" s="38" t="n">
        <v>0.4365</v>
      </c>
      <c r="N41" s="566" t="n"/>
    </row>
    <row r="42">
      <c r="A42" s="609" t="inlineStr">
        <is>
          <t>유동비율</t>
        </is>
      </c>
      <c r="B42" s="76" t="n">
        <v>1.1948</v>
      </c>
      <c r="C42" s="322" t="n">
        <v>1.2105</v>
      </c>
      <c r="D42" s="6" t="n">
        <v>4.9436</v>
      </c>
      <c r="E42" s="112" t="n">
        <v>3.3975</v>
      </c>
      <c r="F42" s="112" t="n">
        <v>17.6258</v>
      </c>
      <c r="G42" s="6" t="n">
        <v>5.6145</v>
      </c>
      <c r="H42" s="6" t="n">
        <v>10.6126</v>
      </c>
      <c r="I42" s="6" t="n">
        <v>6.8816</v>
      </c>
      <c r="J42" s="6" t="n">
        <v>4.8706</v>
      </c>
      <c r="K42" s="112" t="n">
        <v>6.0636</v>
      </c>
      <c r="L42" s="38" t="n">
        <v>6.6192</v>
      </c>
      <c r="M42" s="38" t="n">
        <v>39.6213</v>
      </c>
      <c r="N42" s="566" t="n"/>
    </row>
    <row r="43" ht="22.5" customHeight="1" s="3">
      <c r="A43" s="610" t="inlineStr">
        <is>
          <t>영업기간
면허번호</t>
        </is>
      </c>
      <c r="B43" s="81" t="inlineStr">
        <is>
          <t>2016-02-00525</t>
        </is>
      </c>
      <c r="C43" s="332" t="inlineStr">
        <is>
          <t>2010.08.05</t>
        </is>
      </c>
      <c r="D43" s="6" t="inlineStr">
        <is>
          <t>2005.03.02</t>
        </is>
      </c>
      <c r="E43" s="112" t="inlineStr">
        <is>
          <t>2006.10.30</t>
        </is>
      </c>
      <c r="F43" s="112" t="inlineStr">
        <is>
          <t>2005.03.10</t>
        </is>
      </c>
      <c r="G43" s="6" t="inlineStr">
        <is>
          <t>2012.06.25</t>
        </is>
      </c>
      <c r="H43" s="6" t="inlineStr">
        <is>
          <t>2000.07.06</t>
        </is>
      </c>
      <c r="I43" s="6" t="inlineStr">
        <is>
          <t>2012.03.14</t>
        </is>
      </c>
      <c r="J43" s="6" t="inlineStr">
        <is>
          <t>2013.10.11</t>
        </is>
      </c>
      <c r="K43" s="112" t="inlineStr">
        <is>
          <t>2007.03.05</t>
        </is>
      </c>
      <c r="L43" s="38" t="inlineStr">
        <is>
          <t>2000.02.29</t>
        </is>
      </c>
      <c r="M43" s="38" t="inlineStr">
        <is>
          <t>2009.02.16</t>
        </is>
      </c>
    </row>
    <row r="44" ht="22.5" customHeight="1" s="3">
      <c r="A44" s="86" t="inlineStr">
        <is>
          <t>신용평가</t>
        </is>
      </c>
      <c r="B44" s="547" t="inlineStr">
        <is>
          <t>A+
(21.04.28~22.04.27)</t>
        </is>
      </c>
      <c r="C44" s="545" t="inlineStr">
        <is>
          <t>A0
(25.04.11~26.04.10)</t>
        </is>
      </c>
      <c r="D44" s="547" t="inlineStr">
        <is>
          <t>BB-
(23.06.21~24.06.20)</t>
        </is>
      </c>
      <c r="E44" s="547" t="inlineStr">
        <is>
          <t xml:space="preserve"> B+
(24.06.21~25.06.20) </t>
        </is>
      </c>
      <c r="F44" s="547" t="inlineStr">
        <is>
          <t xml:space="preserve"> B+
(24.04.26~25.04.25) </t>
        </is>
      </c>
      <c r="G44" s="547" t="inlineStr">
        <is>
          <t xml:space="preserve"> BB-
(22.07.01~23.06.30) </t>
        </is>
      </c>
      <c r="H44" s="547" t="inlineStr">
        <is>
          <t>A0
(22.03.30~23.03.29)</t>
        </is>
      </c>
      <c r="I44" s="548" t="n"/>
      <c r="J44" s="548" t="n"/>
      <c r="K44" s="547" t="inlineStr">
        <is>
          <t>BB+
(23.06.15~24.06.14)</t>
        </is>
      </c>
      <c r="L44" s="548" t="n"/>
      <c r="M44" s="548" t="n"/>
    </row>
    <row r="45">
      <c r="A45" s="86" t="inlineStr">
        <is>
          <t>여성기업</t>
        </is>
      </c>
      <c r="B45" s="548" t="n"/>
      <c r="C45" s="593" t="n"/>
      <c r="D45" s="548" t="n"/>
      <c r="E45" s="548" t="n"/>
      <c r="F45" s="548" t="n"/>
      <c r="G45" s="548" t="n"/>
      <c r="H45" s="548" t="n"/>
      <c r="I45" s="548" t="n"/>
      <c r="J45" s="548" t="n"/>
      <c r="K45" s="548" t="n"/>
      <c r="L45" s="548" t="n"/>
      <c r="M45" s="548" t="n"/>
    </row>
    <row r="46">
      <c r="A46" s="86" t="inlineStr">
        <is>
          <t>건설고용지수</t>
        </is>
      </c>
      <c r="B46" s="548" t="n"/>
      <c r="C46" s="593" t="n"/>
      <c r="D46" s="548" t="n"/>
      <c r="E46" s="548" t="n"/>
      <c r="F46" s="548" t="n"/>
      <c r="G46" s="548" t="n"/>
      <c r="H46" s="548" t="n"/>
      <c r="I46" s="548" t="n"/>
      <c r="J46" s="548" t="n"/>
      <c r="K46" s="548" t="n"/>
      <c r="L46" s="548" t="n"/>
      <c r="M46" s="548" t="n"/>
    </row>
    <row r="47">
      <c r="A47" s="87" t="inlineStr">
        <is>
          <t>일자리창출실적</t>
        </is>
      </c>
      <c r="B47" s="548" t="n"/>
      <c r="C47" s="593" t="n"/>
      <c r="D47" s="548" t="n"/>
      <c r="E47" s="548" t="n"/>
      <c r="F47" s="548" t="n"/>
      <c r="G47" s="548" t="n"/>
      <c r="H47" s="548" t="n"/>
      <c r="I47" s="548" t="n"/>
      <c r="J47" s="548" t="n"/>
      <c r="K47" s="548" t="n"/>
      <c r="L47" s="548" t="n"/>
      <c r="M47" s="548" t="n"/>
    </row>
    <row r="48">
      <c r="A48" s="87" t="inlineStr">
        <is>
          <t>시공품질평가</t>
        </is>
      </c>
      <c r="B48" s="548" t="n"/>
      <c r="C48" s="325" t="inlineStr">
        <is>
          <t>없음(24.05.01)</t>
        </is>
      </c>
      <c r="D48" s="548" t="n"/>
      <c r="E48" s="548" t="n"/>
      <c r="F48" s="548" t="n"/>
      <c r="G48" s="548" t="n"/>
      <c r="H48" s="548" t="n"/>
      <c r="I48" s="548" t="n"/>
      <c r="J48" s="548" t="n"/>
      <c r="K48" s="548" t="n"/>
      <c r="L48" s="548" t="n"/>
      <c r="M48" s="548" t="n"/>
    </row>
    <row r="49" ht="22.5" customHeight="1" s="3">
      <c r="A49" s="86" t="inlineStr">
        <is>
          <t>비  고</t>
        </is>
      </c>
      <c r="B49" s="538" t="inlineStr">
        <is>
          <t>김희준</t>
        </is>
      </c>
      <c r="C49" s="320" t="n"/>
      <c r="D49" s="538" t="inlineStr">
        <is>
          <t>송용주</t>
        </is>
      </c>
      <c r="E49" s="603" t="inlineStr">
        <is>
          <t>송용주
주1,보3(22.07.28)</t>
        </is>
      </c>
      <c r="F49" s="562" t="inlineStr">
        <is>
          <t>송용주</t>
        </is>
      </c>
      <c r="G49" s="538" t="inlineStr">
        <is>
          <t>김대열</t>
        </is>
      </c>
      <c r="H49" s="589" t="inlineStr">
        <is>
          <t>김대열</t>
        </is>
      </c>
      <c r="I49" s="539" t="n"/>
      <c r="J49" s="539" t="n"/>
      <c r="K49" s="562" t="inlineStr">
        <is>
          <t>송영주</t>
        </is>
      </c>
      <c r="L49" s="539" t="inlineStr">
        <is>
          <t>송용주</t>
        </is>
      </c>
      <c r="M49" s="539" t="inlineStr">
        <is>
          <t>송용주</t>
        </is>
      </c>
    </row>
    <row r="50" ht="26.1" customHeight="1" s="3">
      <c r="A50" s="11" t="inlineStr">
        <is>
          <t>회사명</t>
        </is>
      </c>
      <c r="B50" s="11" t="inlineStr">
        <is>
          <t>㈜한국소방</t>
        </is>
      </c>
      <c r="C50" s="11" t="inlineStr">
        <is>
          <t>㈜유일테크</t>
        </is>
      </c>
      <c r="D50" s="11" t="inlineStr">
        <is>
          <t>㈜동부이엔씨</t>
        </is>
      </c>
      <c r="E50" s="11" t="inlineStr">
        <is>
          <t>㈜미금전력</t>
        </is>
      </c>
      <c r="F50" s="11" t="inlineStr">
        <is>
          <t>미래전력개발㈜</t>
        </is>
      </c>
      <c r="G50" s="11" t="inlineStr">
        <is>
          <t>(유)해남전력소방</t>
        </is>
      </c>
      <c r="H50" s="11" t="inlineStr">
        <is>
          <t>㈜우리전력</t>
        </is>
      </c>
      <c r="I50" s="11" t="inlineStr">
        <is>
          <t>㈜아름전력</t>
        </is>
      </c>
      <c r="J50" s="11" t="inlineStr">
        <is>
          <t>㈜영재산업개발</t>
        </is>
      </c>
      <c r="K50" s="11" t="inlineStr">
        <is>
          <t>㈜에이아이이엔지</t>
        </is>
      </c>
      <c r="L50" s="40" t="inlineStr">
        <is>
          <t>㈜호반엔지니어링</t>
        </is>
      </c>
      <c r="M50" s="106" t="inlineStr">
        <is>
          <t>(주)포스코지와이알테크</t>
        </is>
      </c>
    </row>
    <row r="51">
      <c r="A51" s="86" t="inlineStr">
        <is>
          <t>대표자</t>
        </is>
      </c>
      <c r="B51" s="539" t="inlineStr">
        <is>
          <t>고미주</t>
        </is>
      </c>
      <c r="C51" s="539" t="inlineStr">
        <is>
          <t>박창현</t>
        </is>
      </c>
      <c r="D51" s="539" t="inlineStr">
        <is>
          <t>양총모</t>
        </is>
      </c>
      <c r="E51" s="539" t="inlineStr">
        <is>
          <t>한경숙</t>
        </is>
      </c>
      <c r="F51" s="539" t="inlineStr">
        <is>
          <t>강대선</t>
        </is>
      </c>
      <c r="G51" s="539" t="inlineStr">
        <is>
          <t>임윤성</t>
        </is>
      </c>
      <c r="H51" s="539" t="inlineStr">
        <is>
          <t>김영자</t>
        </is>
      </c>
      <c r="I51" s="539" t="inlineStr">
        <is>
          <t>박민희</t>
        </is>
      </c>
      <c r="J51" s="562" t="inlineStr">
        <is>
          <t>조영귀</t>
        </is>
      </c>
      <c r="K51" s="562" t="inlineStr">
        <is>
          <t>강서현</t>
        </is>
      </c>
      <c r="L51" s="562" t="inlineStr">
        <is>
          <t>조이환</t>
        </is>
      </c>
      <c r="M51" s="562" t="inlineStr">
        <is>
          <t>이찬기</t>
        </is>
      </c>
    </row>
    <row r="52">
      <c r="A52" s="86" t="inlineStr">
        <is>
          <t>사업자번호</t>
        </is>
      </c>
      <c r="B52" s="43" t="inlineStr">
        <is>
          <t>411-81-66671</t>
        </is>
      </c>
      <c r="C52" s="43" t="inlineStr">
        <is>
          <t>411-81-84835</t>
        </is>
      </c>
      <c r="D52" s="43" t="inlineStr">
        <is>
          <t>416-81-22227</t>
        </is>
      </c>
      <c r="E52" s="43" t="inlineStr">
        <is>
          <t>410-81-30675</t>
        </is>
      </c>
      <c r="F52" s="43" t="inlineStr">
        <is>
          <t>412-81-26314</t>
        </is>
      </c>
      <c r="G52" s="43" t="inlineStr">
        <is>
          <t>415-81-20186</t>
        </is>
      </c>
      <c r="H52" s="43" t="inlineStr">
        <is>
          <t>411-81-36390</t>
        </is>
      </c>
      <c r="I52" s="43" t="inlineStr">
        <is>
          <t>411-81-23497</t>
        </is>
      </c>
      <c r="J52" s="127" t="inlineStr">
        <is>
          <t>854-81-02670</t>
        </is>
      </c>
      <c r="K52" s="127" t="inlineStr">
        <is>
          <t>272-88-02751</t>
        </is>
      </c>
      <c r="L52" s="127" t="inlineStr">
        <is>
          <t>756-88-00829</t>
        </is>
      </c>
      <c r="M52" s="127" t="inlineStr">
        <is>
          <t>147-87-03044</t>
        </is>
      </c>
    </row>
    <row r="53">
      <c r="A53" s="86" t="inlineStr">
        <is>
          <t>지역</t>
        </is>
      </c>
      <c r="B53" s="539" t="inlineStr">
        <is>
          <t>전남 목포시</t>
        </is>
      </c>
      <c r="C53" s="539" t="inlineStr">
        <is>
          <t>전남 목포시</t>
        </is>
      </c>
      <c r="D53" s="539" t="inlineStr">
        <is>
          <t>전남 광양시</t>
        </is>
      </c>
      <c r="E53" s="539" t="inlineStr">
        <is>
          <t>전남 영광군</t>
        </is>
      </c>
      <c r="F53" s="539" t="inlineStr">
        <is>
          <t>전남 영암군</t>
        </is>
      </c>
      <c r="G53" s="539" t="inlineStr">
        <is>
          <t>전남 해남군</t>
        </is>
      </c>
      <c r="H53" s="539" t="inlineStr">
        <is>
          <t>전남 목포시</t>
        </is>
      </c>
      <c r="I53" s="539" t="inlineStr">
        <is>
          <t>전남 무안군</t>
        </is>
      </c>
      <c r="J53" s="562" t="inlineStr">
        <is>
          <t>전남 나주시</t>
        </is>
      </c>
      <c r="K53" s="562" t="inlineStr">
        <is>
          <t>전남 신안군</t>
        </is>
      </c>
      <c r="L53" s="562" t="inlineStr">
        <is>
          <t>전남 목포시</t>
        </is>
      </c>
      <c r="M53" s="562" t="inlineStr">
        <is>
          <t>전남 광양시</t>
        </is>
      </c>
    </row>
    <row r="54">
      <c r="A54" s="86" t="inlineStr">
        <is>
          <t>소방시공능력</t>
        </is>
      </c>
      <c r="B54" s="539" t="n">
        <v>1478400000</v>
      </c>
      <c r="C54" s="539" t="n">
        <v>3441900000</v>
      </c>
      <c r="D54" s="539" t="n">
        <v>2442300000</v>
      </c>
      <c r="E54" s="539" t="n">
        <v>697600000</v>
      </c>
      <c r="F54" s="539" t="n">
        <v>3127300000</v>
      </c>
      <c r="G54" s="539" t="n">
        <v>1647917000</v>
      </c>
      <c r="H54" s="539" t="n">
        <v>315200000</v>
      </c>
      <c r="I54" s="539" t="n">
        <v>3629400000</v>
      </c>
      <c r="J54" s="562" t="n">
        <v>494900000</v>
      </c>
      <c r="K54" s="562" t="n">
        <v>611400000</v>
      </c>
      <c r="L54" s="562" t="n">
        <v>659700000</v>
      </c>
      <c r="M54" s="562" t="n">
        <v>3303700000</v>
      </c>
    </row>
    <row r="55">
      <c r="A55" s="86" t="inlineStr">
        <is>
          <t>3년간 실적액</t>
        </is>
      </c>
      <c r="B55" s="539" t="n">
        <v>1325515000</v>
      </c>
      <c r="C55" s="539" t="n">
        <v>2944480000</v>
      </c>
      <c r="D55" s="539" t="n">
        <v>3294187000</v>
      </c>
      <c r="E55" s="539" t="n">
        <v>264254000</v>
      </c>
      <c r="F55" s="539" t="n">
        <v>610108000</v>
      </c>
      <c r="G55" s="539" t="n">
        <v>632867000</v>
      </c>
      <c r="H55" s="539" t="n">
        <v>184713000</v>
      </c>
      <c r="I55" s="539" t="n">
        <v>353509000</v>
      </c>
      <c r="J55" s="562" t="n">
        <v>40380000</v>
      </c>
      <c r="K55" s="562" t="n">
        <v>0</v>
      </c>
      <c r="L55" s="562" t="n">
        <v>547000000</v>
      </c>
      <c r="M55" s="562" t="n">
        <v>0</v>
      </c>
    </row>
    <row r="56">
      <c r="A56" s="86" t="inlineStr">
        <is>
          <t>5년간 실적액</t>
        </is>
      </c>
      <c r="B56" s="539" t="n">
        <v>2231040000</v>
      </c>
      <c r="C56" s="539" t="n">
        <v>4451938000</v>
      </c>
      <c r="D56" s="539" t="n">
        <v>3796998000</v>
      </c>
      <c r="E56" s="539" t="n">
        <v>492666000</v>
      </c>
      <c r="F56" s="539" t="n">
        <v>1146067000</v>
      </c>
      <c r="G56" s="539" t="n">
        <v>1245711000</v>
      </c>
      <c r="H56" s="539" t="n">
        <v>583873000</v>
      </c>
      <c r="I56" s="539" t="n">
        <v>5418592000</v>
      </c>
      <c r="J56" s="562" t="n">
        <v>40380000</v>
      </c>
      <c r="K56" s="562" t="n">
        <v>0</v>
      </c>
      <c r="L56" s="562" t="n">
        <v>547000000</v>
      </c>
      <c r="M56" s="562" t="n">
        <v>0</v>
      </c>
    </row>
    <row r="57">
      <c r="A57" s="609" t="inlineStr">
        <is>
          <t>부채비율</t>
        </is>
      </c>
      <c r="B57" s="131" t="n">
        <v>0.09320000000000001</v>
      </c>
      <c r="C57" s="131" t="n">
        <v>0.0859</v>
      </c>
      <c r="D57" s="38" t="n">
        <v>0.4548</v>
      </c>
      <c r="E57" s="38" t="n">
        <v>0.1646</v>
      </c>
      <c r="F57" s="38" t="n">
        <v>0.0968</v>
      </c>
      <c r="G57" s="38" t="n">
        <v>0.134</v>
      </c>
      <c r="H57" s="38" t="n">
        <v>0.1558</v>
      </c>
      <c r="I57" s="38" t="n">
        <v>0.0505</v>
      </c>
      <c r="J57" s="112" t="n">
        <v>0.0572</v>
      </c>
      <c r="K57" s="112" t="n">
        <v>0.0113</v>
      </c>
      <c r="L57" s="113" t="n">
        <v>1.4058</v>
      </c>
      <c r="M57" s="113" t="n">
        <v>1.3802</v>
      </c>
    </row>
    <row r="58">
      <c r="A58" s="609" t="inlineStr">
        <is>
          <t>유동비율</t>
        </is>
      </c>
      <c r="B58" s="131" t="n">
        <v>9.212899999999999</v>
      </c>
      <c r="C58" s="131" t="n">
        <v>10.6215</v>
      </c>
      <c r="D58" s="38" t="n">
        <v>19.8382</v>
      </c>
      <c r="E58" s="38" t="n">
        <v>8.225199999999999</v>
      </c>
      <c r="F58" s="38" t="n">
        <v>109.3023</v>
      </c>
      <c r="G58" s="38" t="n">
        <v>98.3601</v>
      </c>
      <c r="H58" s="38" t="n">
        <v>3.0112</v>
      </c>
      <c r="I58" s="38" t="n">
        <v>37.7136</v>
      </c>
      <c r="J58" s="112" t="n">
        <v>12.111</v>
      </c>
      <c r="K58" s="112" t="n">
        <v>89.4657</v>
      </c>
      <c r="L58" s="112" t="n">
        <v>169.7533</v>
      </c>
      <c r="M58" s="113" t="n">
        <v>1.1882</v>
      </c>
    </row>
    <row r="59" ht="22.5" customHeight="1" s="3">
      <c r="A59" s="610" t="inlineStr">
        <is>
          <t>영업기간
면허번호</t>
        </is>
      </c>
      <c r="B59" s="47" t="inlineStr">
        <is>
          <t>2011.03.24</t>
        </is>
      </c>
      <c r="C59" s="38" t="inlineStr">
        <is>
          <t>2014.07.30</t>
        </is>
      </c>
      <c r="D59" s="38" t="inlineStr">
        <is>
          <t>2016.05.16</t>
        </is>
      </c>
      <c r="E59" s="38" t="inlineStr">
        <is>
          <t>2010.04.14</t>
        </is>
      </c>
      <c r="F59" s="38" t="inlineStr">
        <is>
          <t>2004.10.29</t>
        </is>
      </c>
      <c r="G59" s="38" t="inlineStr">
        <is>
          <t>1991.09.10</t>
        </is>
      </c>
      <c r="H59" s="38" t="inlineStr">
        <is>
          <t>2002.02.08</t>
        </is>
      </c>
      <c r="I59" s="38" t="inlineStr">
        <is>
          <t>2012.07.23</t>
        </is>
      </c>
      <c r="J59" s="112" t="inlineStr">
        <is>
          <t>2023.08.29</t>
        </is>
      </c>
      <c r="K59" s="112" t="inlineStr">
        <is>
          <t>2024.01.10</t>
        </is>
      </c>
      <c r="L59" s="112" t="inlineStr">
        <is>
          <t>2021.09.06</t>
        </is>
      </c>
      <c r="M59" s="112" t="inlineStr">
        <is>
          <t>2024.03.27</t>
        </is>
      </c>
    </row>
    <row r="60" ht="22.5" customHeight="1" s="3">
      <c r="A60" s="86" t="inlineStr">
        <is>
          <t>신용평가</t>
        </is>
      </c>
      <c r="B60" s="548" t="n"/>
      <c r="C60" s="548" t="n"/>
      <c r="D60" s="548" t="n"/>
      <c r="E60" s="548" t="n"/>
      <c r="F60" s="548" t="n"/>
      <c r="G60" s="548" t="n"/>
      <c r="H60" s="548" t="n"/>
      <c r="I60" s="547" t="inlineStr">
        <is>
          <t>B0
(23.07.05~24.06.30)</t>
        </is>
      </c>
      <c r="J60" s="548" t="n"/>
      <c r="K60" s="548" t="n"/>
      <c r="L60" s="234" t="inlineStr">
        <is>
          <t>BB0
(24.06.28~25.06.27)</t>
        </is>
      </c>
      <c r="M60" s="234" t="inlineStr">
        <is>
          <t>BB+
(24.08.21~25.06.30)</t>
        </is>
      </c>
    </row>
    <row r="61">
      <c r="A61" s="86" t="inlineStr">
        <is>
          <t>여성기업</t>
        </is>
      </c>
      <c r="B61" s="548" t="n"/>
      <c r="C61" s="548" t="n"/>
      <c r="D61" s="548" t="n"/>
      <c r="E61" s="548" t="n"/>
      <c r="F61" s="548" t="n"/>
      <c r="G61" s="548" t="n"/>
      <c r="H61" s="548" t="n"/>
      <c r="I61" s="548" t="n"/>
      <c r="J61" s="548" t="n"/>
      <c r="K61" s="548" t="n"/>
      <c r="L61" s="548" t="n"/>
      <c r="M61" s="548" t="n"/>
    </row>
    <row r="62">
      <c r="A62" s="86" t="inlineStr">
        <is>
          <t>건설고용지수</t>
        </is>
      </c>
      <c r="B62" s="548" t="n"/>
      <c r="C62" s="548" t="n"/>
      <c r="D62" s="548" t="n"/>
      <c r="E62" s="548" t="n"/>
      <c r="F62" s="548" t="n"/>
      <c r="G62" s="548" t="n"/>
      <c r="H62" s="548" t="n"/>
      <c r="I62" s="548" t="n"/>
      <c r="J62" s="548" t="n"/>
      <c r="K62" s="548" t="n"/>
      <c r="L62" s="548" t="n"/>
      <c r="M62" s="548" t="n"/>
    </row>
    <row r="63">
      <c r="A63" s="87" t="inlineStr">
        <is>
          <t>일자리창출실적</t>
        </is>
      </c>
      <c r="B63" s="548" t="n"/>
      <c r="C63" s="548" t="n"/>
      <c r="D63" s="548" t="n"/>
      <c r="E63" s="548" t="n"/>
      <c r="F63" s="548" t="n"/>
      <c r="G63" s="548" t="n"/>
      <c r="H63" s="548" t="n"/>
      <c r="I63" s="548" t="n"/>
      <c r="J63" s="548" t="n"/>
      <c r="K63" s="548" t="n"/>
      <c r="L63" s="548" t="n"/>
      <c r="M63" s="548" t="n"/>
    </row>
    <row r="64">
      <c r="A64" s="87" t="inlineStr">
        <is>
          <t>시공품질평가</t>
        </is>
      </c>
      <c r="B64" s="548" t="n"/>
      <c r="C64" s="548" t="n"/>
      <c r="D64" s="548" t="n"/>
      <c r="E64" s="548" t="n"/>
      <c r="F64" s="548" t="n"/>
      <c r="G64" s="548" t="n"/>
      <c r="H64" s="548" t="n"/>
      <c r="I64" s="548" t="n"/>
      <c r="J64" s="548" t="n"/>
      <c r="K64" s="548" t="n"/>
      <c r="L64" s="548" t="n"/>
      <c r="M64" s="548" t="n"/>
    </row>
    <row r="65">
      <c r="A65" s="86" t="inlineStr">
        <is>
          <t>비  고</t>
        </is>
      </c>
      <c r="B65" s="556" t="inlineStr">
        <is>
          <t>송용주</t>
        </is>
      </c>
      <c r="C65" s="37" t="inlineStr">
        <is>
          <t>송용주</t>
        </is>
      </c>
      <c r="D65" s="539" t="inlineStr">
        <is>
          <t>송용주</t>
        </is>
      </c>
      <c r="E65" s="556" t="inlineStr">
        <is>
          <t>송용주</t>
        </is>
      </c>
      <c r="F65" s="539" t="inlineStr">
        <is>
          <t>송용주</t>
        </is>
      </c>
      <c r="G65" s="539" t="inlineStr">
        <is>
          <t>서권형</t>
        </is>
      </c>
      <c r="H65" s="556" t="inlineStr">
        <is>
          <t>서권형</t>
        </is>
      </c>
      <c r="I65" s="539" t="inlineStr">
        <is>
          <t>서권형</t>
        </is>
      </c>
      <c r="J65" s="562" t="inlineStr">
        <is>
          <t>송용주</t>
        </is>
      </c>
      <c r="K65" s="562" t="inlineStr">
        <is>
          <t>송용주</t>
        </is>
      </c>
      <c r="L65" s="562" t="inlineStr">
        <is>
          <t>송용주</t>
        </is>
      </c>
      <c r="M65" s="562" t="inlineStr">
        <is>
          <t>송용주</t>
        </is>
      </c>
    </row>
    <row r="66" ht="26.1" customFormat="1" customHeight="1" s="526">
      <c r="A66" s="11" t="inlineStr">
        <is>
          <t>회사명</t>
        </is>
      </c>
      <c r="B66" s="33" t="inlineStr">
        <is>
          <t>덕흥건설㈜</t>
        </is>
      </c>
    </row>
    <row r="67" customFormat="1" s="526">
      <c r="A67" s="86" t="inlineStr">
        <is>
          <t>대표자</t>
        </is>
      </c>
      <c r="B67" s="110" t="inlineStr">
        <is>
          <t>조충환, 조시영</t>
        </is>
      </c>
    </row>
    <row r="68" customFormat="1" s="526">
      <c r="A68" s="86" t="inlineStr">
        <is>
          <t>사업자번호</t>
        </is>
      </c>
      <c r="B68" s="110" t="inlineStr">
        <is>
          <t>412-81-09289</t>
        </is>
      </c>
    </row>
    <row r="69" customFormat="1" s="526">
      <c r="A69" s="86" t="inlineStr">
        <is>
          <t>지역</t>
        </is>
      </c>
      <c r="B69" s="562" t="inlineStr">
        <is>
          <t>전남 함평군</t>
        </is>
      </c>
    </row>
    <row r="70" customFormat="1" s="526">
      <c r="A70" s="86" t="inlineStr">
        <is>
          <t>소방시공능력</t>
        </is>
      </c>
      <c r="B70" s="562" t="n">
        <v>708900000</v>
      </c>
    </row>
    <row r="71" customFormat="1" s="526">
      <c r="A71" s="86" t="inlineStr">
        <is>
          <t>3년간 실적액</t>
        </is>
      </c>
      <c r="B71" s="562" t="n">
        <v>171861000</v>
      </c>
    </row>
    <row r="72" customFormat="1" s="526">
      <c r="A72" s="86" t="inlineStr">
        <is>
          <t>5년간 실적액</t>
        </is>
      </c>
      <c r="B72" s="562" t="n">
        <v>171861000</v>
      </c>
    </row>
    <row r="73" customFormat="1" s="526">
      <c r="A73" s="609" t="inlineStr">
        <is>
          <t>부채비율</t>
        </is>
      </c>
      <c r="B73" s="114" t="n">
        <v>0.4448</v>
      </c>
    </row>
    <row r="74" customFormat="1" s="526">
      <c r="A74" s="609" t="inlineStr">
        <is>
          <t>유동비율</t>
        </is>
      </c>
      <c r="B74" s="114" t="n">
        <v>3.0599</v>
      </c>
    </row>
    <row r="75" ht="22.5" customFormat="1" customHeight="1" s="526">
      <c r="A75" s="610" t="inlineStr">
        <is>
          <t>영업기간
면허번호</t>
        </is>
      </c>
      <c r="B75" s="117" t="inlineStr">
        <is>
          <t>2021.11.17</t>
        </is>
      </c>
    </row>
    <row r="76" ht="22.5" customFormat="1" customHeight="1" s="526">
      <c r="A76" s="86" t="inlineStr">
        <is>
          <t>신용평가</t>
        </is>
      </c>
      <c r="B76" s="237" t="inlineStr">
        <is>
          <t>A0
(25.04.25~26.04.24)</t>
        </is>
      </c>
    </row>
    <row r="77" customFormat="1" s="526">
      <c r="A77" s="86" t="inlineStr">
        <is>
          <t>여성기업</t>
        </is>
      </c>
      <c r="B77" s="558" t="n"/>
    </row>
    <row r="78" customFormat="1" s="526">
      <c r="A78" s="86" t="inlineStr">
        <is>
          <t>건설고용지수</t>
        </is>
      </c>
      <c r="B78" s="558" t="n"/>
    </row>
    <row r="79" customFormat="1" s="526">
      <c r="A79" s="87" t="inlineStr">
        <is>
          <t>일자리창출실적</t>
        </is>
      </c>
      <c r="B79" s="558" t="n"/>
    </row>
    <row r="80" customFormat="1" s="526">
      <c r="A80" s="87" t="inlineStr">
        <is>
          <t>시공품질평가</t>
        </is>
      </c>
      <c r="B80" s="558" t="n"/>
    </row>
    <row r="81" customFormat="1" s="526">
      <c r="A81" s="86" t="inlineStr">
        <is>
          <t>비  고</t>
        </is>
      </c>
      <c r="B81" s="603" t="inlineStr">
        <is>
          <t>유형민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 codeName="Sheet12">
    <outlinePr summaryBelow="1" summaryRight="1"/>
    <pageSetUpPr fitToPage="1"/>
  </sheetPr>
  <dimension ref="A1:N17"/>
  <sheetViews>
    <sheetView zoomScaleNormal="100" workbookViewId="0">
      <pane ySplit="1" topLeftCell="A2" activePane="bottomLeft" state="frozen"/>
      <selection pane="bottomLeft" activeCell="F25" sqref="F25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전 북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㈜신화방재</t>
        </is>
      </c>
      <c r="C2" s="11" t="inlineStr">
        <is>
          <t>상명이엔씨㈜</t>
        </is>
      </c>
      <c r="D2" s="11" t="inlineStr">
        <is>
          <t>진성산업개발㈜</t>
        </is>
      </c>
      <c r="E2" s="11" t="inlineStr">
        <is>
          <t>㈜탑엔지니어링</t>
        </is>
      </c>
      <c r="F2" s="11" t="inlineStr">
        <is>
          <t>(유)현대소방</t>
        </is>
      </c>
      <c r="G2" s="11" t="inlineStr">
        <is>
          <t>㈜대선산업개발</t>
        </is>
      </c>
      <c r="H2" s="11" t="inlineStr">
        <is>
          <t>㈜기선전력</t>
        </is>
      </c>
      <c r="I2" s="11" t="inlineStr">
        <is>
          <t>(유)삼부소방</t>
        </is>
      </c>
      <c r="J2" s="40" t="inlineStr">
        <is>
          <t>(유)천일엔지니어링</t>
        </is>
      </c>
      <c r="K2" s="11" t="inlineStr">
        <is>
          <t>㈜용선</t>
        </is>
      </c>
      <c r="L2" s="11" t="inlineStr">
        <is>
          <t>㈜레이테크</t>
        </is>
      </c>
      <c r="M2" s="11" t="inlineStr">
        <is>
          <t>㈜효신전기</t>
        </is>
      </c>
    </row>
    <row r="3" customFormat="1" s="13">
      <c r="A3" s="86" t="inlineStr">
        <is>
          <t>대표자</t>
        </is>
      </c>
      <c r="B3" s="562" t="inlineStr">
        <is>
          <t>김기흥</t>
        </is>
      </c>
      <c r="C3" s="538" t="inlineStr">
        <is>
          <t>이율재</t>
        </is>
      </c>
      <c r="D3" s="538" t="inlineStr">
        <is>
          <t>손경석</t>
        </is>
      </c>
      <c r="E3" s="538" t="inlineStr">
        <is>
          <t>김영수,유길용</t>
        </is>
      </c>
      <c r="F3" s="539" t="inlineStr">
        <is>
          <t>권진수</t>
        </is>
      </c>
      <c r="G3" s="562" t="inlineStr">
        <is>
          <t>염귀화</t>
        </is>
      </c>
      <c r="H3" s="538" t="inlineStr">
        <is>
          <t>이경화</t>
        </is>
      </c>
      <c r="I3" s="562" t="inlineStr">
        <is>
          <t>전승식</t>
        </is>
      </c>
      <c r="J3" s="539" t="inlineStr">
        <is>
          <t>천은정</t>
        </is>
      </c>
      <c r="K3" s="539" t="inlineStr">
        <is>
          <t>탁병용</t>
        </is>
      </c>
      <c r="L3" s="562" t="inlineStr">
        <is>
          <t>김대욱</t>
        </is>
      </c>
      <c r="M3" s="562" t="inlineStr">
        <is>
          <t>김현정</t>
        </is>
      </c>
    </row>
    <row r="4" customFormat="1" s="24">
      <c r="A4" s="86" t="inlineStr">
        <is>
          <t>사업자번호</t>
        </is>
      </c>
      <c r="B4" s="127" t="inlineStr">
        <is>
          <t>560-86-01320</t>
        </is>
      </c>
      <c r="C4" s="7" t="inlineStr">
        <is>
          <t>410-81-17482</t>
        </is>
      </c>
      <c r="D4" s="7" t="inlineStr">
        <is>
          <t xml:space="preserve">336-88-00509 </t>
        </is>
      </c>
      <c r="E4" s="7" t="inlineStr">
        <is>
          <t>402-81-33967</t>
        </is>
      </c>
      <c r="F4" s="43" t="inlineStr">
        <is>
          <t>404-81-08085</t>
        </is>
      </c>
      <c r="G4" s="127" t="inlineStr">
        <is>
          <t>743-88-01797</t>
        </is>
      </c>
      <c r="H4" s="7" t="inlineStr">
        <is>
          <t>526-86-00151</t>
        </is>
      </c>
      <c r="I4" s="127" t="inlineStr">
        <is>
          <t>418-81-35524</t>
        </is>
      </c>
      <c r="J4" s="43" t="inlineStr">
        <is>
          <t>598-86-1024</t>
        </is>
      </c>
      <c r="K4" s="43" t="inlineStr">
        <is>
          <t>402-81-97622</t>
        </is>
      </c>
      <c r="L4" s="127" t="inlineStr">
        <is>
          <t>402-81-68355</t>
        </is>
      </c>
      <c r="M4" s="127" t="inlineStr">
        <is>
          <t>596-86-01654</t>
        </is>
      </c>
    </row>
    <row r="5" customFormat="1" s="13">
      <c r="A5" s="86" t="inlineStr">
        <is>
          <t>지역</t>
        </is>
      </c>
      <c r="B5" s="562" t="inlineStr">
        <is>
          <t>전북 전주시</t>
        </is>
      </c>
      <c r="C5" s="538" t="inlineStr">
        <is>
          <t>전북 완주군</t>
        </is>
      </c>
      <c r="D5" s="538" t="inlineStr">
        <is>
          <t>전북 익산시</t>
        </is>
      </c>
      <c r="E5" s="538" t="inlineStr">
        <is>
          <t>전북 전주</t>
        </is>
      </c>
      <c r="F5" s="539" t="inlineStr">
        <is>
          <t>전북</t>
        </is>
      </c>
      <c r="G5" s="562" t="inlineStr">
        <is>
          <t>전북 남원시</t>
        </is>
      </c>
      <c r="H5" s="538" t="inlineStr">
        <is>
          <t>전북 익산시</t>
        </is>
      </c>
      <c r="I5" s="562" t="inlineStr">
        <is>
          <t>전북 전주시</t>
        </is>
      </c>
      <c r="J5" s="539" t="inlineStr">
        <is>
          <t>전북 전주시</t>
        </is>
      </c>
      <c r="K5" s="539" t="inlineStr">
        <is>
          <t>전북 전주시</t>
        </is>
      </c>
      <c r="L5" s="562" t="inlineStr">
        <is>
          <t>전북 군산시</t>
        </is>
      </c>
      <c r="M5" s="562" t="inlineStr">
        <is>
          <t>전북 순창군</t>
        </is>
      </c>
    </row>
    <row r="6" customFormat="1" s="24">
      <c r="A6" s="86" t="inlineStr">
        <is>
          <t>소방시공능력</t>
        </is>
      </c>
      <c r="B6" s="562" t="n">
        <v>909200000</v>
      </c>
      <c r="C6" s="538" t="n">
        <v>2534700000</v>
      </c>
      <c r="D6" s="538" t="n">
        <v>25029400000</v>
      </c>
      <c r="E6" s="538" t="n">
        <v>646200</v>
      </c>
      <c r="F6" s="539" t="n">
        <v>1463200000</v>
      </c>
      <c r="G6" s="562" t="n">
        <v>3856200000</v>
      </c>
      <c r="H6" s="562" t="n">
        <v>465600000</v>
      </c>
      <c r="I6" s="562" t="n">
        <v>1375400000</v>
      </c>
      <c r="J6" s="539" t="n">
        <v>918800000</v>
      </c>
      <c r="K6" s="539" t="n">
        <v>601100000</v>
      </c>
      <c r="L6" s="562" t="n">
        <v>672200000</v>
      </c>
      <c r="M6" s="562" t="n">
        <v>724900000</v>
      </c>
    </row>
    <row r="7" customFormat="1" s="13">
      <c r="A7" s="86" t="inlineStr">
        <is>
          <t>3년간 실적액</t>
        </is>
      </c>
      <c r="B7" s="562" t="n">
        <v>655219000</v>
      </c>
      <c r="C7" s="538" t="n">
        <v>663923000</v>
      </c>
      <c r="D7" s="538" t="n">
        <v>40891871000</v>
      </c>
      <c r="E7" s="538" t="n">
        <v>741120000</v>
      </c>
      <c r="F7" s="539" t="n">
        <v>1404936000</v>
      </c>
      <c r="G7" s="562" t="n">
        <v>4376000000</v>
      </c>
      <c r="H7" s="538" t="n">
        <v>142836000</v>
      </c>
      <c r="I7" s="562" t="n">
        <v>1167701000</v>
      </c>
      <c r="J7" s="539" t="n">
        <v>413901000</v>
      </c>
      <c r="K7" s="539" t="n">
        <v>738357000</v>
      </c>
      <c r="L7" s="562" t="n">
        <v>282826000</v>
      </c>
      <c r="M7" s="158" t="n"/>
    </row>
    <row r="8" customFormat="1" s="13">
      <c r="A8" s="86" t="inlineStr">
        <is>
          <t>5년간 실적액</t>
        </is>
      </c>
      <c r="B8" s="562" t="n">
        <v>765670000</v>
      </c>
      <c r="C8" s="538" t="n">
        <v>1027021000</v>
      </c>
      <c r="D8" s="538" t="n">
        <v>41166271000</v>
      </c>
      <c r="E8" s="538" t="n">
        <v>1602233000</v>
      </c>
      <c r="F8" s="539" t="n">
        <v>2268054000</v>
      </c>
      <c r="G8" s="562" t="n">
        <v>4448000000</v>
      </c>
      <c r="H8" s="538" t="n">
        <v>142836000</v>
      </c>
      <c r="I8" s="562" t="n">
        <v>1543909000</v>
      </c>
      <c r="J8" s="539" t="n">
        <v>413901000</v>
      </c>
      <c r="K8" s="539" t="n">
        <v>1198704000</v>
      </c>
      <c r="L8" s="562" t="n">
        <v>302065000</v>
      </c>
      <c r="M8" s="158" t="n"/>
    </row>
    <row r="9" customFormat="1" s="620">
      <c r="A9" s="609" t="inlineStr">
        <is>
          <t>부채비율</t>
        </is>
      </c>
      <c r="B9" s="114" t="n">
        <v>0.218</v>
      </c>
      <c r="C9" s="38" t="n"/>
      <c r="D9" s="76" t="n">
        <v>0.5256999999999999</v>
      </c>
      <c r="E9" s="6" t="n">
        <v>0.0206</v>
      </c>
      <c r="F9" s="38" t="n"/>
      <c r="G9" s="112" t="n">
        <v>0.2235</v>
      </c>
      <c r="H9" s="6" t="n">
        <v>0.1371</v>
      </c>
      <c r="I9" s="112" t="n">
        <v>0.007</v>
      </c>
      <c r="J9" s="38" t="n">
        <v>0.2445</v>
      </c>
      <c r="K9" s="38" t="n">
        <v>0.3816</v>
      </c>
      <c r="L9" s="112" t="n">
        <v>0.5064</v>
      </c>
      <c r="M9" s="112" t="n">
        <v>0.1665</v>
      </c>
      <c r="N9" s="566" t="n"/>
    </row>
    <row r="10" customFormat="1" s="620">
      <c r="A10" s="609" t="inlineStr">
        <is>
          <t>유동비율</t>
        </is>
      </c>
      <c r="B10" s="112" t="n">
        <v>6.1108</v>
      </c>
      <c r="C10" s="38" t="n"/>
      <c r="D10" s="6" t="n">
        <v>2.2173</v>
      </c>
      <c r="E10" s="6" t="n">
        <v>42.4693</v>
      </c>
      <c r="F10" s="38" t="n"/>
      <c r="G10" s="112" t="n">
        <v>3.7807</v>
      </c>
      <c r="H10" s="6" t="n">
        <v>7.1883</v>
      </c>
      <c r="I10" s="112" t="n">
        <v>110.9555</v>
      </c>
      <c r="J10" s="38" t="n">
        <v>7.3326</v>
      </c>
      <c r="K10" s="38" t="n">
        <v>3.0306</v>
      </c>
      <c r="L10" s="112" t="n">
        <v>4.5243</v>
      </c>
      <c r="M10" s="112" t="n">
        <v>21.2138</v>
      </c>
      <c r="N10" s="566" t="n"/>
    </row>
    <row r="11" ht="22.5" customFormat="1" customHeight="1" s="620">
      <c r="A11" s="610" t="inlineStr">
        <is>
          <t>영업기간
면허번호</t>
        </is>
      </c>
      <c r="B11" s="112" t="inlineStr">
        <is>
          <t>2019.07.19</t>
        </is>
      </c>
      <c r="C11" s="38" t="n"/>
      <c r="D11" s="6" t="inlineStr">
        <is>
          <t>2016-02-00513</t>
        </is>
      </c>
      <c r="E11" s="6" t="inlineStr">
        <is>
          <t>10년이상%</t>
        </is>
      </c>
      <c r="F11" s="38" t="n"/>
      <c r="G11" s="112" t="inlineStr">
        <is>
          <t>2020.12.04</t>
        </is>
      </c>
      <c r="H11" s="80" t="inlineStr">
        <is>
          <t>2017.06.07</t>
        </is>
      </c>
      <c r="I11" s="112" t="inlineStr">
        <is>
          <t>2011.05.12</t>
        </is>
      </c>
      <c r="J11" s="38" t="inlineStr">
        <is>
          <t>2021.08.09</t>
        </is>
      </c>
      <c r="K11" s="118" t="n">
        <v>42254</v>
      </c>
      <c r="L11" s="112" t="inlineStr">
        <is>
          <t>2009.08.24</t>
        </is>
      </c>
      <c r="M11" s="112" t="inlineStr">
        <is>
          <t>2015-02-00264</t>
        </is>
      </c>
    </row>
    <row r="12" ht="34.35" customFormat="1" customHeight="1" s="13">
      <c r="A12" s="86" t="inlineStr">
        <is>
          <t>신용평가</t>
        </is>
      </c>
      <c r="B12" s="558" t="n"/>
      <c r="C12" s="650" t="inlineStr">
        <is>
          <t>BBB-</t>
        </is>
      </c>
      <c r="D12" s="651" t="inlineStr">
        <is>
          <t>BBO
(20.10.06~21.06.30)</t>
        </is>
      </c>
      <c r="E12" s="652" t="n"/>
      <c r="F12" s="652" t="n"/>
      <c r="G12" s="651" t="inlineStr">
        <is>
          <t>BB-
(21.08.03~22.06.30)</t>
        </is>
      </c>
      <c r="H12" s="558" t="n"/>
      <c r="I12" s="558" t="n"/>
      <c r="J12" s="558" t="n"/>
      <c r="K12" s="558" t="n"/>
      <c r="L12" s="547" t="inlineStr">
        <is>
          <t>BBB0
(24.07.03~25.06.30)</t>
        </is>
      </c>
      <c r="M12" s="558" t="n"/>
    </row>
    <row r="13" customFormat="1" s="13">
      <c r="A13" s="86" t="inlineStr">
        <is>
          <t>여성기업</t>
        </is>
      </c>
      <c r="B13" s="558" t="n"/>
      <c r="C13" s="558" t="n"/>
      <c r="D13" s="558" t="n"/>
      <c r="E13" s="558" t="n"/>
      <c r="F13" s="558" t="n"/>
      <c r="G13" s="558" t="n"/>
      <c r="H13" s="558" t="n"/>
      <c r="I13" s="558" t="n"/>
      <c r="J13" s="558" t="n"/>
      <c r="K13" s="558" t="n"/>
      <c r="L13" s="558" t="n"/>
      <c r="M13" s="558" t="n"/>
    </row>
    <row r="14" customFormat="1" s="13">
      <c r="A14" s="86" t="inlineStr">
        <is>
          <t>건설고용지수</t>
        </is>
      </c>
      <c r="B14" s="558" t="n"/>
      <c r="C14" s="558" t="n"/>
      <c r="D14" s="558" t="n"/>
      <c r="E14" s="558" t="n"/>
      <c r="F14" s="558" t="n"/>
      <c r="G14" s="558" t="n"/>
      <c r="H14" s="558" t="n"/>
      <c r="I14" s="558" t="n"/>
      <c r="J14" s="558" t="n"/>
      <c r="K14" s="558" t="n"/>
      <c r="L14" s="558" t="n"/>
      <c r="M14" s="558" t="n"/>
    </row>
    <row r="15" customFormat="1" s="13">
      <c r="A15" s="87" t="inlineStr">
        <is>
          <t>일자리창출실적</t>
        </is>
      </c>
      <c r="B15" s="558" t="n"/>
      <c r="C15" s="558" t="n"/>
      <c r="D15" s="558" t="n"/>
      <c r="E15" s="558" t="n"/>
      <c r="F15" s="558" t="n"/>
      <c r="G15" s="558" t="n"/>
      <c r="H15" s="558" t="n"/>
      <c r="I15" s="558" t="n"/>
      <c r="J15" s="558" t="n"/>
      <c r="K15" s="558" t="n"/>
      <c r="L15" s="558" t="n"/>
      <c r="M15" s="558" t="n"/>
    </row>
    <row r="16" customFormat="1" s="13">
      <c r="A16" s="87" t="inlineStr">
        <is>
          <t>시공품질평가</t>
        </is>
      </c>
      <c r="B16" s="558" t="n"/>
      <c r="C16" s="558" t="n"/>
      <c r="D16" s="558" t="n"/>
      <c r="E16" s="558" t="n"/>
      <c r="F16" s="558" t="n"/>
      <c r="G16" s="558" t="n"/>
      <c r="H16" s="558" t="n"/>
      <c r="I16" s="558" t="n"/>
      <c r="J16" s="558" t="n"/>
      <c r="K16" s="558" t="n"/>
      <c r="L16" s="558" t="n"/>
      <c r="M16" s="558" t="n"/>
    </row>
    <row r="17" customFormat="1" s="13">
      <c r="A17" s="86" t="inlineStr">
        <is>
          <t>비  고</t>
        </is>
      </c>
      <c r="B17" s="562" t="inlineStr">
        <is>
          <t>박종대</t>
        </is>
      </c>
      <c r="C17" s="538" t="inlineStr">
        <is>
          <t>김희준</t>
        </is>
      </c>
      <c r="D17" s="538" t="inlineStr">
        <is>
          <t>신대철</t>
        </is>
      </c>
      <c r="E17" s="538" t="inlineStr">
        <is>
          <t>신우철</t>
        </is>
      </c>
      <c r="F17" s="539" t="inlineStr">
        <is>
          <t>주영중</t>
        </is>
      </c>
      <c r="G17" s="562" t="inlineStr">
        <is>
          <t>송용주</t>
        </is>
      </c>
      <c r="H17" s="538" t="inlineStr">
        <is>
          <t>여인백</t>
        </is>
      </c>
      <c r="I17" s="562" t="inlineStr">
        <is>
          <t>유형민</t>
        </is>
      </c>
      <c r="J17" s="37" t="n"/>
      <c r="K17" s="653" t="inlineStr">
        <is>
          <t>경영상태자료상-용선전력</t>
        </is>
      </c>
      <c r="L17" s="562" t="inlineStr">
        <is>
          <t>김대열</t>
        </is>
      </c>
      <c r="M17" s="562" t="inlineStr">
        <is>
          <t>윤명숙</t>
        </is>
      </c>
    </row>
  </sheetData>
  <mergeCells count="1">
    <mergeCell ref="A1:M1"/>
  </mergeCells>
  <pageMargins left="0.1968503937007874" right="0.1968503937007874" top="0.1968503937007874" bottom="0.1968503937007874" header="0.3149606299212598" footer="0.3149606299212598"/>
  <pageSetup orientation="landscape" paperSize="9" scale="62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N65"/>
  <sheetViews>
    <sheetView zoomScaleNormal="100" workbookViewId="0">
      <pane ySplit="1" topLeftCell="A38" activePane="bottomLeft" state="frozen"/>
      <selection pane="bottomLeft" activeCell="I69" sqref="I69"/>
    </sheetView>
  </sheetViews>
  <sheetFormatPr baseColWidth="8" defaultColWidth="8.77734375" defaultRowHeight="13.5"/>
  <cols>
    <col width="10" bestFit="1" customWidth="1" style="3" min="1" max="1"/>
    <col width="15.77734375" customWidth="1" style="3" min="2" max="3"/>
    <col width="18.21875" bestFit="1" customWidth="1" style="3" min="4" max="5"/>
    <col width="15.77734375" customWidth="1" style="3" min="6" max="13"/>
    <col width="8.77734375" customWidth="1" style="3" min="14" max="38"/>
    <col width="8.77734375" customWidth="1" style="3" min="39" max="16384"/>
  </cols>
  <sheetData>
    <row r="1" ht="25.5" customHeight="1" s="3">
      <c r="A1" s="617" t="inlineStr">
        <is>
          <t>소 방 ( 광 주 )</t>
        </is>
      </c>
      <c r="B1" s="528" t="n"/>
      <c r="C1" s="528" t="n"/>
      <c r="D1" s="528" t="n"/>
      <c r="E1" s="528" t="n"/>
      <c r="F1" s="528" t="n"/>
      <c r="G1" s="528" t="n"/>
      <c r="H1" s="528" t="n"/>
      <c r="I1" s="528" t="n"/>
      <c r="J1" s="528" t="n"/>
      <c r="K1" s="528" t="n"/>
      <c r="L1" s="528" t="n"/>
      <c r="M1" s="529" t="n"/>
    </row>
    <row r="2" ht="27" customFormat="1" customHeight="1" s="12">
      <c r="A2" s="10" t="inlineStr">
        <is>
          <t>회사명</t>
        </is>
      </c>
      <c r="B2" s="75" t="inlineStr">
        <is>
          <t>㈜광진</t>
        </is>
      </c>
      <c r="C2" s="10" t="inlineStr">
        <is>
          <t>㈜건국소방공사</t>
        </is>
      </c>
      <c r="D2" s="69" t="inlineStr">
        <is>
          <t>국도건설㈜</t>
        </is>
      </c>
      <c r="E2" s="11" t="inlineStr">
        <is>
          <t>㈜금호소방</t>
        </is>
      </c>
      <c r="F2" s="10" t="inlineStr">
        <is>
          <t>경승건설㈜</t>
        </is>
      </c>
      <c r="G2" s="10" t="inlineStr">
        <is>
          <t>남광건설㈜</t>
        </is>
      </c>
      <c r="H2" s="75" t="inlineStr">
        <is>
          <t>대흥설비㈜</t>
        </is>
      </c>
      <c r="I2" s="10" t="inlineStr">
        <is>
          <t>㈜대연이에프씨</t>
        </is>
      </c>
      <c r="J2" s="75" t="inlineStr">
        <is>
          <t>대진이앤씨㈜</t>
        </is>
      </c>
      <c r="K2" s="69" t="inlineStr">
        <is>
          <t>(합)대선소방
설비산업</t>
        </is>
      </c>
      <c r="L2" s="69" t="inlineStr">
        <is>
          <t>디에스종합건설㈜</t>
        </is>
      </c>
      <c r="M2" s="69" t="inlineStr">
        <is>
          <t>㈜부국전력통신공사</t>
        </is>
      </c>
    </row>
    <row r="3" customFormat="1" s="13">
      <c r="A3" s="86" t="inlineStr">
        <is>
          <t>대표자</t>
        </is>
      </c>
      <c r="B3" s="5" t="inlineStr">
        <is>
          <t>김영숙</t>
        </is>
      </c>
      <c r="C3" s="5" t="inlineStr">
        <is>
          <t>김형성</t>
        </is>
      </c>
      <c r="D3" s="5" t="inlineStr">
        <is>
          <t>이근철</t>
        </is>
      </c>
      <c r="E3" s="539" t="inlineStr">
        <is>
          <t>이재훈</t>
        </is>
      </c>
      <c r="F3" s="37" t="inlineStr">
        <is>
          <t>전대규</t>
        </is>
      </c>
      <c r="G3" s="5" t="inlineStr">
        <is>
          <t>장구식</t>
        </is>
      </c>
      <c r="H3" s="5" t="inlineStr">
        <is>
          <t>이기조</t>
        </is>
      </c>
      <c r="I3" s="202" t="inlineStr">
        <is>
          <t>송용주</t>
        </is>
      </c>
      <c r="J3" s="110" t="inlineStr">
        <is>
          <t>정두호</t>
        </is>
      </c>
      <c r="K3" s="110" t="inlineStr">
        <is>
          <t>박대환</t>
        </is>
      </c>
      <c r="L3" s="5" t="inlineStr">
        <is>
          <t>임홍남, 김재원</t>
        </is>
      </c>
      <c r="M3" s="191" t="inlineStr">
        <is>
          <t>김기수</t>
        </is>
      </c>
    </row>
    <row r="4" ht="11.25" customFormat="1" customHeight="1" s="14">
      <c r="A4" s="86" t="inlineStr">
        <is>
          <t>사업자번호</t>
        </is>
      </c>
      <c r="B4" s="5" t="inlineStr">
        <is>
          <t>409-86-46283</t>
        </is>
      </c>
      <c r="C4" s="5" t="inlineStr">
        <is>
          <t xml:space="preserve">409-81-40436 </t>
        </is>
      </c>
      <c r="D4" s="5" t="inlineStr">
        <is>
          <t xml:space="preserve">105-87-03870 </t>
        </is>
      </c>
      <c r="E4" s="43" t="inlineStr">
        <is>
          <t>409-81-46255</t>
        </is>
      </c>
      <c r="F4" s="37" t="inlineStr">
        <is>
          <t>409-81-85277</t>
        </is>
      </c>
      <c r="G4" s="5" t="inlineStr">
        <is>
          <t>408-81-00391</t>
        </is>
      </c>
      <c r="H4" s="5" t="inlineStr">
        <is>
          <t xml:space="preserve">410-81-85511 </t>
        </is>
      </c>
      <c r="I4" s="203" t="inlineStr">
        <is>
          <t>411-81-71529</t>
        </is>
      </c>
      <c r="J4" s="110" t="inlineStr">
        <is>
          <t xml:space="preserve">409-81-50778 </t>
        </is>
      </c>
      <c r="K4" s="110" t="inlineStr">
        <is>
          <t xml:space="preserve">409-81-13318 </t>
        </is>
      </c>
      <c r="L4" s="5" t="inlineStr">
        <is>
          <t xml:space="preserve">408-81-97974 </t>
        </is>
      </c>
      <c r="M4" s="192" t="inlineStr">
        <is>
          <t>410-81-11682</t>
        </is>
      </c>
    </row>
    <row r="5" ht="11.25" customFormat="1" customHeight="1" s="14">
      <c r="A5" s="86" t="inlineStr">
        <is>
          <t>지역</t>
        </is>
      </c>
      <c r="B5" s="5" t="inlineStr">
        <is>
          <t>광주광역시 북구</t>
        </is>
      </c>
      <c r="C5" s="5" t="inlineStr">
        <is>
          <t>광주광역시 서구</t>
        </is>
      </c>
      <c r="D5" s="5" t="inlineStr">
        <is>
          <t>광주광역시 북구</t>
        </is>
      </c>
      <c r="E5" s="539" t="inlineStr">
        <is>
          <t>광주 북구</t>
        </is>
      </c>
      <c r="F5" s="37" t="inlineStr">
        <is>
          <t>광주 북구</t>
        </is>
      </c>
      <c r="G5" s="5" t="inlineStr">
        <is>
          <t>광주광역시 동구</t>
        </is>
      </c>
      <c r="H5" s="5" t="inlineStr">
        <is>
          <t>광주광역시 광산구</t>
        </is>
      </c>
      <c r="I5" s="202" t="inlineStr">
        <is>
          <t>광주광역시 서구</t>
        </is>
      </c>
      <c r="J5" s="110" t="inlineStr">
        <is>
          <t>광주광역시 북구</t>
        </is>
      </c>
      <c r="K5" s="110" t="inlineStr">
        <is>
          <t>광주광역시 서구</t>
        </is>
      </c>
      <c r="L5" s="5" t="inlineStr">
        <is>
          <t>광주광역시 북구</t>
        </is>
      </c>
      <c r="M5" s="191" t="inlineStr">
        <is>
          <t>광주광역시 서구</t>
        </is>
      </c>
    </row>
    <row r="6" customFormat="1" s="13">
      <c r="A6" s="86" t="inlineStr">
        <is>
          <t>소방시공능력</t>
        </is>
      </c>
      <c r="B6" s="538" t="n">
        <v>2372500000</v>
      </c>
      <c r="C6" s="538" t="n">
        <v>13507700000</v>
      </c>
      <c r="D6" s="538" t="n">
        <v>4766000000</v>
      </c>
      <c r="E6" s="539" t="n">
        <v>5626000000</v>
      </c>
      <c r="F6" s="539" t="n">
        <v>279100000</v>
      </c>
      <c r="G6" s="538" t="n">
        <v>1639200000</v>
      </c>
      <c r="H6" s="538" t="n">
        <v>8554600000</v>
      </c>
      <c r="I6" s="654" t="n">
        <v>1657900000</v>
      </c>
      <c r="J6" s="562" t="n">
        <v>1448000000</v>
      </c>
      <c r="K6" s="562" t="n">
        <v>41632500000</v>
      </c>
      <c r="L6" s="538" t="n">
        <v>3457800000</v>
      </c>
      <c r="M6" s="614" t="n">
        <v>2699200000</v>
      </c>
    </row>
    <row r="7" customFormat="1" s="13">
      <c r="A7" s="86" t="inlineStr">
        <is>
          <t>3년간 실적액</t>
        </is>
      </c>
      <c r="B7" s="538" t="n">
        <v>3161800000</v>
      </c>
      <c r="C7" s="538" t="n">
        <v>16321004000</v>
      </c>
      <c r="D7" s="538" t="n">
        <v>6293580000</v>
      </c>
      <c r="E7" s="539" t="n">
        <v>7555931000</v>
      </c>
      <c r="F7" s="539" t="n">
        <v>37989000</v>
      </c>
      <c r="G7" s="538" t="n">
        <v>357272000</v>
      </c>
      <c r="H7" s="538" t="n">
        <v>10428590000</v>
      </c>
      <c r="I7" s="654" t="n">
        <v>1636994000</v>
      </c>
      <c r="J7" s="562" t="n">
        <v>1029944000</v>
      </c>
      <c r="K7" s="562" t="n">
        <v>60026000000</v>
      </c>
      <c r="L7" s="539" t="n"/>
      <c r="M7" s="614" t="n">
        <v>1447638000</v>
      </c>
    </row>
    <row r="8" customFormat="1" s="13">
      <c r="A8" s="86" t="inlineStr">
        <is>
          <t>5년간 실적액</t>
        </is>
      </c>
      <c r="B8" s="538" t="n">
        <v>3951524000</v>
      </c>
      <c r="C8" s="538" t="n">
        <v>28776898000</v>
      </c>
      <c r="D8" s="538" t="n">
        <v>8465951000</v>
      </c>
      <c r="E8" s="539" t="n">
        <v>9683899000</v>
      </c>
      <c r="F8" s="539" t="n">
        <v>56989000</v>
      </c>
      <c r="G8" s="538" t="n">
        <v>357272000</v>
      </c>
      <c r="H8" s="538" t="n">
        <v>12359960000</v>
      </c>
      <c r="I8" s="654" t="n">
        <v>2110602000</v>
      </c>
      <c r="J8" s="562" t="n">
        <v>1537551000</v>
      </c>
      <c r="K8" s="562" t="n">
        <v>80731000000</v>
      </c>
      <c r="L8" s="539" t="n"/>
      <c r="M8" s="614" t="n">
        <v>4580728000</v>
      </c>
    </row>
    <row r="9" customFormat="1" s="620">
      <c r="A9" s="609" t="inlineStr">
        <is>
          <t>부채비율</t>
        </is>
      </c>
      <c r="B9" s="6" t="n">
        <v>0.4646</v>
      </c>
      <c r="C9" s="76" t="n">
        <v>0.5123</v>
      </c>
      <c r="D9" s="6" t="n">
        <v>0.0523</v>
      </c>
      <c r="E9" s="38" t="n">
        <v>0.1885</v>
      </c>
      <c r="F9" s="38" t="n"/>
      <c r="G9" s="76" t="n">
        <v>1.544</v>
      </c>
      <c r="H9" s="6" t="n">
        <v>0.257</v>
      </c>
      <c r="I9" s="204" t="n">
        <v>0.3077</v>
      </c>
      <c r="J9" s="114" t="n">
        <v>0.3514</v>
      </c>
      <c r="K9" s="114" t="n">
        <v>0.4957</v>
      </c>
      <c r="L9" s="50" t="n"/>
      <c r="M9" s="193" t="n">
        <v>0.1584</v>
      </c>
      <c r="N9" s="566" t="n"/>
    </row>
    <row r="10" customFormat="1" s="620">
      <c r="A10" s="609" t="inlineStr">
        <is>
          <t>유동비율</t>
        </is>
      </c>
      <c r="B10" s="6" t="n">
        <v>2.3732</v>
      </c>
      <c r="C10" s="6" t="n">
        <v>2.8321</v>
      </c>
      <c r="D10" s="6" t="n">
        <v>5628.2829</v>
      </c>
      <c r="E10" s="38" t="n">
        <v>5.2336</v>
      </c>
      <c r="F10" s="38" t="n"/>
      <c r="G10" s="76" t="n">
        <v>1.2315</v>
      </c>
      <c r="H10" s="6" t="n">
        <v>4.301</v>
      </c>
      <c r="I10" s="204" t="n">
        <v>7.4589</v>
      </c>
      <c r="J10" s="112" t="n">
        <v>3.4998</v>
      </c>
      <c r="K10" s="114" t="n">
        <v>4.268</v>
      </c>
      <c r="L10" s="38" t="n"/>
      <c r="M10" s="193" t="n">
        <v>9.845599999999999</v>
      </c>
      <c r="N10" s="566" t="n"/>
    </row>
    <row r="11" ht="22.5" customFormat="1" customHeight="1" s="620">
      <c r="A11" s="610" t="inlineStr">
        <is>
          <t>영업기간
면허번호</t>
        </is>
      </c>
      <c r="B11" s="98" t="inlineStr">
        <is>
          <t>2014.07.14</t>
        </is>
      </c>
      <c r="C11" s="98" t="inlineStr">
        <is>
          <t>1997.12.13</t>
        </is>
      </c>
      <c r="D11" s="98" t="inlineStr">
        <is>
          <t>2015-02-00315</t>
        </is>
      </c>
      <c r="E11" s="38" t="inlineStr">
        <is>
          <t>10년이상%</t>
        </is>
      </c>
      <c r="F11" s="38" t="n"/>
      <c r="G11" s="98" t="inlineStr">
        <is>
          <t>제동부95-가-10호</t>
        </is>
      </c>
      <c r="H11" s="98" t="inlineStr">
        <is>
          <t>제2007-다-10호</t>
        </is>
      </c>
      <c r="I11" s="205" t="inlineStr">
        <is>
          <t>2005.07.14</t>
        </is>
      </c>
      <c r="J11" s="117" t="inlineStr">
        <is>
          <t xml:space="preserve"> 2008.03.20</t>
        </is>
      </c>
      <c r="K11" s="116" t="inlineStr">
        <is>
          <t>1995.08.18</t>
        </is>
      </c>
      <c r="L11" s="98" t="inlineStr">
        <is>
          <t>2020.06.10</t>
        </is>
      </c>
      <c r="M11" s="194" t="inlineStr">
        <is>
          <t>1995.08.25</t>
        </is>
      </c>
    </row>
    <row r="12" ht="22.5" customFormat="1" customHeight="1" s="13">
      <c r="A12" s="86" t="inlineStr">
        <is>
          <t>신용평가</t>
        </is>
      </c>
      <c r="B12" s="547" t="inlineStr">
        <is>
          <t>B+
(21.09.08~22.06.30)</t>
        </is>
      </c>
      <c r="C12" s="547" t="inlineStr">
        <is>
          <t>BBO
(22.06.10~23.06.09)</t>
        </is>
      </c>
      <c r="D12" s="548" t="n"/>
      <c r="E12" s="558" t="n"/>
      <c r="F12" s="548" t="n"/>
      <c r="G12" s="547" t="inlineStr">
        <is>
          <t>BBB+
(22.04.29~23.04.28)</t>
        </is>
      </c>
      <c r="H12" s="548" t="n"/>
      <c r="I12" s="545" t="inlineStr">
        <is>
          <t>BB0
(25.05.08~26.05.07)</t>
        </is>
      </c>
      <c r="J12" s="547" t="inlineStr">
        <is>
          <t>BB0
(24.05.03~25.05.02)</t>
        </is>
      </c>
      <c r="K12" s="547" t="inlineStr">
        <is>
          <t>BBB-
(25.04.26~25.04.25)</t>
        </is>
      </c>
      <c r="L12" s="547" t="inlineStr">
        <is>
          <t>A0
(22.06.22~23.06.21)</t>
        </is>
      </c>
      <c r="M12" s="547" t="inlineStr">
        <is>
          <t>BB+
(24.06.20~25.06.19)</t>
        </is>
      </c>
    </row>
    <row r="13" customFormat="1" s="13">
      <c r="A13" s="86" t="inlineStr">
        <is>
          <t>여성기업</t>
        </is>
      </c>
      <c r="B13" s="558" t="n"/>
      <c r="C13" s="558" t="n"/>
      <c r="D13" s="558" t="n"/>
      <c r="E13" s="558" t="n"/>
      <c r="F13" s="548" t="n"/>
      <c r="G13" s="558" t="n"/>
      <c r="H13" s="558" t="n"/>
      <c r="I13" s="655" t="n"/>
      <c r="J13" s="558" t="n"/>
      <c r="K13" s="558" t="n"/>
      <c r="L13" s="558" t="n"/>
      <c r="M13" s="656" t="n"/>
    </row>
    <row r="14" customFormat="1" s="13">
      <c r="A14" s="86" t="inlineStr">
        <is>
          <t>건설고용지수</t>
        </is>
      </c>
      <c r="B14" s="558" t="n"/>
      <c r="C14" s="558" t="n"/>
      <c r="D14" s="558" t="n"/>
      <c r="E14" s="558" t="n"/>
      <c r="F14" s="548" t="n"/>
      <c r="G14" s="558" t="n"/>
      <c r="H14" s="558" t="n"/>
      <c r="I14" s="655" t="n"/>
      <c r="J14" s="558" t="n"/>
      <c r="K14" s="558" t="n"/>
      <c r="L14" s="558" t="n"/>
      <c r="M14" s="656" t="n"/>
    </row>
    <row r="15" customFormat="1" s="13">
      <c r="A15" s="87" t="inlineStr">
        <is>
          <t>일자리창출실적</t>
        </is>
      </c>
      <c r="B15" s="558" t="n"/>
      <c r="C15" s="558" t="n"/>
      <c r="D15" s="558" t="n"/>
      <c r="E15" s="558" t="n"/>
      <c r="F15" s="548" t="n"/>
      <c r="G15" s="558" t="n"/>
      <c r="H15" s="558" t="n"/>
      <c r="I15" s="657" t="n"/>
      <c r="J15" s="558" t="n"/>
      <c r="K15" s="558" t="n"/>
      <c r="L15" s="558" t="n"/>
      <c r="M15" s="656" t="n"/>
    </row>
    <row r="16" customFormat="1" s="13">
      <c r="A16" s="87" t="inlineStr">
        <is>
          <t>시공품질평가</t>
        </is>
      </c>
      <c r="B16" s="658" t="inlineStr">
        <is>
          <t>없음 (21.05.01)</t>
        </is>
      </c>
      <c r="C16" s="558" t="n"/>
      <c r="D16" s="558" t="n"/>
      <c r="E16" s="558" t="n"/>
      <c r="F16" s="548" t="n"/>
      <c r="G16" s="558" t="n"/>
      <c r="H16" s="558" t="n"/>
      <c r="I16" s="655" t="inlineStr">
        <is>
          <t>없음 (24.05.01)</t>
        </is>
      </c>
      <c r="J16" s="558" t="n"/>
      <c r="K16" s="558" t="n"/>
      <c r="L16" s="558" t="n"/>
      <c r="M16" s="656" t="inlineStr">
        <is>
          <t>없음 (24.05.01)</t>
        </is>
      </c>
    </row>
    <row r="17" ht="22.5" customFormat="1" customHeight="1" s="13">
      <c r="A17" s="86" t="inlineStr">
        <is>
          <t>비  고</t>
        </is>
      </c>
      <c r="B17" s="5" t="inlineStr">
        <is>
          <t>송용주</t>
        </is>
      </c>
      <c r="C17" s="95" t="inlineStr">
        <is>
          <t>송용주
주1,보4(22.08.04)</t>
        </is>
      </c>
      <c r="D17" s="5" t="inlineStr">
        <is>
          <t>윤한봉</t>
        </is>
      </c>
      <c r="E17" s="37" t="n"/>
      <c r="F17" s="539" t="inlineStr">
        <is>
          <t>주영중</t>
        </is>
      </c>
      <c r="G17" s="5" t="inlineStr">
        <is>
          <t>이동훈</t>
        </is>
      </c>
      <c r="H17" s="5" t="inlineStr">
        <is>
          <t>김희준</t>
        </is>
      </c>
      <c r="I17" s="206" t="inlineStr">
        <is>
          <t>송용주</t>
        </is>
      </c>
      <c r="J17" s="110" t="inlineStr">
        <is>
          <t>송용주</t>
        </is>
      </c>
      <c r="K17" s="110" t="inlineStr">
        <is>
          <t>송용주</t>
        </is>
      </c>
      <c r="L17" s="37" t="n"/>
      <c r="M17" s="191" t="inlineStr">
        <is>
          <t>김희준</t>
        </is>
      </c>
    </row>
    <row r="18" ht="26.1" customHeight="1" s="3">
      <c r="A18" s="10" t="inlineStr">
        <is>
          <t>회사명</t>
        </is>
      </c>
      <c r="B18" s="69" t="inlineStr">
        <is>
          <t xml:space="preserve">삼성이앤씨(주) </t>
        </is>
      </c>
      <c r="C18" s="11" t="inlineStr">
        <is>
          <t>㈜신아이엔지</t>
        </is>
      </c>
      <c r="D18" s="69" t="inlineStr">
        <is>
          <t>㈜이화이앤씨</t>
        </is>
      </c>
      <c r="E18" s="74" t="inlineStr">
        <is>
          <t>㈜라인산업</t>
        </is>
      </c>
      <c r="F18" s="75" t="inlineStr">
        <is>
          <t>㈜선강</t>
        </is>
      </c>
      <c r="G18" s="69" t="inlineStr">
        <is>
          <t>상경종합건설㈜</t>
        </is>
      </c>
      <c r="H18" s="69" t="inlineStr">
        <is>
          <t>㈜영재에프에스</t>
        </is>
      </c>
      <c r="I18" s="69" t="inlineStr">
        <is>
          <t>(유)우전</t>
        </is>
      </c>
      <c r="J18" s="11" t="inlineStr">
        <is>
          <t>㈜지에스파워</t>
        </is>
      </c>
      <c r="K18" s="11" t="inlineStr">
        <is>
          <t>㈜청우개발</t>
        </is>
      </c>
      <c r="L18" s="40" t="inlineStr">
        <is>
          <t>태림엔지니어링㈜</t>
        </is>
      </c>
      <c r="M18" s="69" t="inlineStr">
        <is>
          <t>㈜하나이엔지전력</t>
        </is>
      </c>
    </row>
    <row r="19">
      <c r="A19" s="86" t="inlineStr">
        <is>
          <t>대표자</t>
        </is>
      </c>
      <c r="B19" s="5" t="inlineStr">
        <is>
          <t>장세남</t>
        </is>
      </c>
      <c r="C19" s="539" t="inlineStr">
        <is>
          <t>조해선</t>
        </is>
      </c>
      <c r="D19" s="574" t="inlineStr">
        <is>
          <t>김민욱</t>
        </is>
      </c>
      <c r="E19" s="5" t="inlineStr">
        <is>
          <t>권혁용</t>
        </is>
      </c>
      <c r="F19" s="110" t="inlineStr">
        <is>
          <t>강선</t>
        </is>
      </c>
      <c r="G19" s="5" t="inlineStr">
        <is>
          <t>백범인</t>
        </is>
      </c>
      <c r="H19" s="110" t="inlineStr">
        <is>
          <t>조영귀, 마혜영</t>
        </is>
      </c>
      <c r="I19" s="110" t="inlineStr">
        <is>
          <t>정남기</t>
        </is>
      </c>
      <c r="J19" s="539" t="inlineStr">
        <is>
          <t>조승준</t>
        </is>
      </c>
      <c r="K19" s="37" t="inlineStr">
        <is>
          <t>곽원찬</t>
        </is>
      </c>
      <c r="L19" s="562" t="inlineStr">
        <is>
          <t>정철</t>
        </is>
      </c>
      <c r="M19" s="5" t="inlineStr">
        <is>
          <t>정인태</t>
        </is>
      </c>
    </row>
    <row r="20">
      <c r="A20" s="86" t="inlineStr">
        <is>
          <t>사업자번호</t>
        </is>
      </c>
      <c r="B20" s="5" t="inlineStr">
        <is>
          <t xml:space="preserve">409-86-10145 </t>
        </is>
      </c>
      <c r="C20" s="43" t="inlineStr">
        <is>
          <t>410-81-72296</t>
        </is>
      </c>
      <c r="D20" s="667" t="inlineStr">
        <is>
          <t>222-88-00457</t>
        </is>
      </c>
      <c r="E20" s="5" t="inlineStr">
        <is>
          <t xml:space="preserve">411-81-36110 </t>
        </is>
      </c>
      <c r="F20" s="110" t="inlineStr">
        <is>
          <t>783-81-00351</t>
        </is>
      </c>
      <c r="G20" s="5" t="inlineStr">
        <is>
          <t>410-81-27205</t>
        </is>
      </c>
      <c r="H20" s="110" t="inlineStr">
        <is>
          <t>409-81-82815</t>
        </is>
      </c>
      <c r="I20" s="110" t="inlineStr">
        <is>
          <t>410-81-19063</t>
        </is>
      </c>
      <c r="J20" s="43" t="inlineStr">
        <is>
          <t>409-86-10562</t>
        </is>
      </c>
      <c r="K20" s="37" t="inlineStr">
        <is>
          <t>409-81-25416</t>
        </is>
      </c>
      <c r="L20" s="127" t="inlineStr">
        <is>
          <t xml:space="preserve">409-81-68962 </t>
        </is>
      </c>
      <c r="M20" s="5" t="inlineStr">
        <is>
          <t>411-81-78731</t>
        </is>
      </c>
    </row>
    <row r="21">
      <c r="A21" s="86" t="inlineStr">
        <is>
          <t>지역</t>
        </is>
      </c>
      <c r="B21" s="5" t="inlineStr">
        <is>
          <t>광주광역시 광산구</t>
        </is>
      </c>
      <c r="C21" s="539" t="inlineStr">
        <is>
          <t>광주시 서구</t>
        </is>
      </c>
      <c r="D21" s="574" t="inlineStr">
        <is>
          <t>광주광역시 서구</t>
        </is>
      </c>
      <c r="E21" s="5" t="inlineStr">
        <is>
          <t>광주광역시 북구</t>
        </is>
      </c>
      <c r="F21" s="110" t="inlineStr">
        <is>
          <t>광주광역시 광산구</t>
        </is>
      </c>
      <c r="G21" s="5" t="inlineStr">
        <is>
          <t>광주광역시 서구</t>
        </is>
      </c>
      <c r="H21" s="110" t="inlineStr">
        <is>
          <t>광주광역시 광산구</t>
        </is>
      </c>
      <c r="I21" s="110" t="inlineStr">
        <is>
          <t>광주광역시 광산구</t>
        </is>
      </c>
      <c r="J21" s="539" t="inlineStr">
        <is>
          <t>광주 북구</t>
        </is>
      </c>
      <c r="K21" s="37" t="inlineStr">
        <is>
          <t>광주 북구</t>
        </is>
      </c>
      <c r="L21" s="562" t="inlineStr">
        <is>
          <t>광주광역시 북구</t>
        </is>
      </c>
      <c r="M21" s="5" t="inlineStr">
        <is>
          <t>광주광역시 서구</t>
        </is>
      </c>
    </row>
    <row r="22">
      <c r="A22" s="86" t="inlineStr">
        <is>
          <t>소방시공능력</t>
        </is>
      </c>
      <c r="B22" s="538" t="n">
        <v>1073100000</v>
      </c>
      <c r="C22" s="539" t="n">
        <v>9555500000</v>
      </c>
      <c r="D22" s="577" t="n">
        <v>4045500000</v>
      </c>
      <c r="E22" s="538" t="n">
        <v>11403700000</v>
      </c>
      <c r="F22" s="562" t="n">
        <v>892900000</v>
      </c>
      <c r="G22" s="538" t="n">
        <v>1555900000</v>
      </c>
      <c r="H22" s="562" t="n">
        <v>4431200000</v>
      </c>
      <c r="I22" s="562" t="n">
        <v>1018400000</v>
      </c>
      <c r="J22" s="539" t="n">
        <v>581900000</v>
      </c>
      <c r="K22" s="539" t="n">
        <v>626400000</v>
      </c>
      <c r="L22" s="562" t="n">
        <v>31726500000</v>
      </c>
      <c r="M22" s="538" t="n">
        <v>593800000</v>
      </c>
    </row>
    <row r="23">
      <c r="A23" s="86" t="inlineStr">
        <is>
          <t>3년간 실적액</t>
        </is>
      </c>
      <c r="B23" s="538" t="n">
        <v>1047766000</v>
      </c>
      <c r="C23" s="539" t="n">
        <v>13347545000</v>
      </c>
      <c r="D23" s="577" t="n">
        <v>3812596000</v>
      </c>
      <c r="E23" s="538" t="n">
        <v>2562109000</v>
      </c>
      <c r="F23" s="562" t="n">
        <v>599000000</v>
      </c>
      <c r="G23" s="538" t="n">
        <v>594319000</v>
      </c>
      <c r="H23" s="562" t="n">
        <v>4278000000</v>
      </c>
      <c r="I23" s="562" t="n">
        <v>373740000</v>
      </c>
      <c r="J23" s="539" t="n">
        <v>262707000</v>
      </c>
      <c r="K23" s="539" t="n">
        <v>628716000</v>
      </c>
      <c r="L23" s="562" t="n">
        <v>45830879000</v>
      </c>
      <c r="M23" s="538" t="n">
        <v>245868000</v>
      </c>
    </row>
    <row r="24">
      <c r="A24" s="86" t="inlineStr">
        <is>
          <t>5년간 실적액</t>
        </is>
      </c>
      <c r="B24" s="538" t="n">
        <v>1571733000</v>
      </c>
      <c r="C24" s="539" t="n">
        <v>19693569000</v>
      </c>
      <c r="D24" s="577" t="n">
        <v>5050211000</v>
      </c>
      <c r="E24" s="538" t="n">
        <v>4614552000</v>
      </c>
      <c r="F24" s="562" t="n">
        <v>649000000</v>
      </c>
      <c r="G24" s="538" t="n">
        <v>2014943000</v>
      </c>
      <c r="H24" s="562" t="n">
        <v>6809000000</v>
      </c>
      <c r="I24" s="562" t="n">
        <v>665800000</v>
      </c>
      <c r="J24" s="539" t="n">
        <v>262807000</v>
      </c>
      <c r="K24" s="539" t="n">
        <v>2104829000</v>
      </c>
      <c r="L24" s="562" t="n">
        <v>62707370000</v>
      </c>
      <c r="M24" s="538" t="n">
        <v>245868000</v>
      </c>
    </row>
    <row r="25">
      <c r="A25" s="609" t="inlineStr">
        <is>
          <t>부채비율</t>
        </is>
      </c>
      <c r="B25" s="6" t="n">
        <v>0.142</v>
      </c>
      <c r="C25" s="38" t="n">
        <v>0.6196</v>
      </c>
      <c r="D25" s="578" t="n">
        <v>0.4206</v>
      </c>
      <c r="E25" s="6" t="n">
        <v>0.141</v>
      </c>
      <c r="F25" s="112" t="n">
        <v>0.2023</v>
      </c>
      <c r="G25" s="6" t="n">
        <v>0.2472</v>
      </c>
      <c r="H25" s="112" t="n">
        <v>0.4378</v>
      </c>
      <c r="I25" s="112" t="n">
        <v>0.0433</v>
      </c>
      <c r="J25" s="38" t="n"/>
      <c r="K25" s="38" t="n"/>
      <c r="L25" s="112" t="n">
        <v>0.4705</v>
      </c>
      <c r="M25" s="6" t="n">
        <v>0.1761</v>
      </c>
      <c r="N25" s="566" t="n"/>
    </row>
    <row r="26">
      <c r="A26" s="609" t="inlineStr">
        <is>
          <t>유동비율</t>
        </is>
      </c>
      <c r="B26" s="6" t="n">
        <v>6.4985</v>
      </c>
      <c r="C26" s="38" t="n">
        <v>9.178100000000001</v>
      </c>
      <c r="D26" s="578" t="n">
        <v>4.6057</v>
      </c>
      <c r="E26" s="6" t="n">
        <v>4.3095</v>
      </c>
      <c r="F26" s="112" t="n">
        <v>8.121700000000001</v>
      </c>
      <c r="G26" s="6" t="n">
        <v>3.5606</v>
      </c>
      <c r="H26" s="112" t="n">
        <v>26.1116</v>
      </c>
      <c r="I26" s="112" t="n">
        <v>19.9151</v>
      </c>
      <c r="J26" s="38" t="n"/>
      <c r="K26" s="38" t="n"/>
      <c r="L26" s="112" t="n">
        <v>14.5934</v>
      </c>
      <c r="M26" s="6" t="n">
        <v>9.3024</v>
      </c>
      <c r="N26" s="566" t="n"/>
    </row>
    <row r="27" ht="22.5" customHeight="1" s="3">
      <c r="A27" s="610" t="inlineStr">
        <is>
          <t>영업기간
면허번호</t>
        </is>
      </c>
      <c r="B27" s="98" t="inlineStr">
        <is>
          <t>제2014-다-7호</t>
        </is>
      </c>
      <c r="C27" s="47" t="inlineStr">
        <is>
          <t>2002.07.04</t>
        </is>
      </c>
      <c r="D27" s="676" t="inlineStr">
        <is>
          <t>2016-02-00666</t>
        </is>
      </c>
      <c r="E27" s="81" t="inlineStr">
        <is>
          <t>제2015-1-5호</t>
        </is>
      </c>
      <c r="F27" s="116" t="inlineStr">
        <is>
          <t xml:space="preserve"> 2018.02.23</t>
        </is>
      </c>
      <c r="G27" s="98" t="inlineStr">
        <is>
          <t>2000.09.02</t>
        </is>
      </c>
      <c r="H27" s="116" t="inlineStr">
        <is>
          <t>2004.10.18</t>
        </is>
      </c>
      <c r="I27" s="116" t="inlineStr">
        <is>
          <t>1998.02.14</t>
        </is>
      </c>
      <c r="J27" s="38" t="n"/>
      <c r="K27" s="38" t="n"/>
      <c r="L27" s="112" t="inlineStr">
        <is>
          <t>2002.06.21</t>
        </is>
      </c>
      <c r="M27" s="98" t="inlineStr">
        <is>
          <t>2017-02-00538</t>
        </is>
      </c>
    </row>
    <row r="28" ht="22.5" customHeight="1" s="3">
      <c r="A28" s="86" t="inlineStr">
        <is>
          <t>신용평가</t>
        </is>
      </c>
      <c r="B28" s="548" t="n"/>
      <c r="C28" s="547" t="inlineStr">
        <is>
          <t>BBBO
(18.07.10~19.06.30)</t>
        </is>
      </c>
      <c r="D28" s="675" t="inlineStr">
        <is>
          <t>BB0
(25.06.24~26.06.23)</t>
        </is>
      </c>
      <c r="E28" s="547" t="inlineStr">
        <is>
          <t>A+
(20.06.26~21.06.25)</t>
        </is>
      </c>
      <c r="F28" s="547" t="inlineStr">
        <is>
          <t>BB0
(24.06.26~25.06.25)</t>
        </is>
      </c>
      <c r="G28" s="548" t="n"/>
      <c r="H28" s="547" t="inlineStr">
        <is>
          <t>BB0
(24.04.18~25.04.17)</t>
        </is>
      </c>
      <c r="I28" s="545" t="inlineStr">
        <is>
          <t>BB+
(25.05.09~26.05.08)</t>
        </is>
      </c>
      <c r="J28" s="558" t="inlineStr">
        <is>
          <t>BB0</t>
        </is>
      </c>
      <c r="K28" s="558" t="inlineStr">
        <is>
          <t>BB0</t>
        </is>
      </c>
      <c r="L28" s="547" t="inlineStr">
        <is>
          <t>BB+
(24.06.19~25.06.18)</t>
        </is>
      </c>
      <c r="M28" s="548" t="n"/>
    </row>
    <row r="29">
      <c r="A29" s="86" t="inlineStr">
        <is>
          <t>여성기업</t>
        </is>
      </c>
      <c r="B29" s="558" t="n"/>
      <c r="C29" s="548" t="n"/>
      <c r="D29" s="677" t="n"/>
      <c r="E29" s="548" t="n"/>
      <c r="F29" s="558" t="n"/>
      <c r="G29" s="558" t="n"/>
      <c r="H29" s="558" t="n"/>
      <c r="I29" s="558" t="n"/>
      <c r="J29" s="558" t="n"/>
      <c r="K29" s="558" t="n"/>
      <c r="L29" s="548" t="n"/>
      <c r="M29" s="558" t="n"/>
    </row>
    <row r="30">
      <c r="A30" s="86" t="inlineStr">
        <is>
          <t>건설고용지수</t>
        </is>
      </c>
      <c r="B30" s="558" t="n"/>
      <c r="C30" s="548" t="n"/>
      <c r="D30" s="677" t="n"/>
      <c r="E30" s="548" t="n"/>
      <c r="F30" s="558" t="n"/>
      <c r="G30" s="558" t="n"/>
      <c r="H30" s="558" t="n"/>
      <c r="I30" s="558" t="n"/>
      <c r="J30" s="558" t="n"/>
      <c r="K30" s="558" t="n"/>
      <c r="L30" s="548" t="n"/>
      <c r="M30" s="558" t="n"/>
    </row>
    <row r="31">
      <c r="A31" s="87" t="inlineStr">
        <is>
          <t>일자리창출실적</t>
        </is>
      </c>
      <c r="B31" s="558" t="n"/>
      <c r="C31" s="548" t="n"/>
      <c r="D31" s="677" t="n"/>
      <c r="E31" s="548" t="n"/>
      <c r="F31" s="558" t="n"/>
      <c r="G31" s="558" t="n"/>
      <c r="H31" s="558" t="n"/>
      <c r="I31" s="558" t="n"/>
      <c r="J31" s="558" t="n"/>
      <c r="K31" s="558" t="n"/>
      <c r="L31" s="600" t="inlineStr">
        <is>
          <t>0.5점보유</t>
        </is>
      </c>
      <c r="M31" s="558" t="n"/>
    </row>
    <row r="32">
      <c r="A32" s="87" t="inlineStr">
        <is>
          <t>시공품질평가</t>
        </is>
      </c>
      <c r="B32" s="558" t="n"/>
      <c r="C32" s="548" t="n"/>
      <c r="D32" s="677" t="n"/>
      <c r="E32" s="548" t="n"/>
      <c r="F32" s="658" t="inlineStr">
        <is>
          <t>없음 (21.05.01)</t>
        </is>
      </c>
      <c r="G32" s="558" t="n"/>
      <c r="H32" s="558" t="n"/>
      <c r="I32" s="600" t="inlineStr">
        <is>
          <t>없음 (25.05.01)</t>
        </is>
      </c>
      <c r="J32" s="558" t="n"/>
      <c r="K32" s="558" t="n"/>
      <c r="L32" s="622" t="inlineStr">
        <is>
          <t>없음 (24.05.01)</t>
        </is>
      </c>
      <c r="M32" s="558" t="n"/>
    </row>
    <row r="33" ht="33.75" customHeight="1" s="3">
      <c r="A33" s="86" t="inlineStr">
        <is>
          <t>비  고</t>
        </is>
      </c>
      <c r="B33" s="5" t="inlineStr">
        <is>
          <t>윤명숙</t>
        </is>
      </c>
      <c r="C33" s="539" t="n"/>
      <c r="D33" s="574" t="n"/>
      <c r="E33" s="589" t="inlineStr">
        <is>
          <t>라인건설 자회사</t>
        </is>
      </c>
      <c r="F33" s="110" t="inlineStr">
        <is>
          <t>송용주</t>
        </is>
      </c>
      <c r="G33" s="5" t="inlineStr">
        <is>
          <t>김대열</t>
        </is>
      </c>
      <c r="H33" s="121" t="inlineStr">
        <is>
          <t>송용주
주2,보6(22.08.02)</t>
        </is>
      </c>
      <c r="I33" s="121" t="inlineStr">
        <is>
          <t>박용규
중소기업확인서
(24.04.01~25.03.31)</t>
        </is>
      </c>
      <c r="J33" s="37" t="inlineStr">
        <is>
          <t>주영중</t>
        </is>
      </c>
      <c r="K33" s="37" t="inlineStr">
        <is>
          <t>주영중</t>
        </is>
      </c>
      <c r="L33" s="562" t="inlineStr">
        <is>
          <t>송용주</t>
        </is>
      </c>
      <c r="M33" s="5" t="inlineStr">
        <is>
          <t>윤명숙</t>
        </is>
      </c>
    </row>
    <row r="34" ht="26.1" customHeight="1" s="3">
      <c r="A34" s="10" t="inlineStr">
        <is>
          <t>회사명</t>
        </is>
      </c>
      <c r="B34" s="11" t="inlineStr">
        <is>
          <t>㈜하나전력</t>
        </is>
      </c>
      <c r="C34" s="40" t="inlineStr">
        <is>
          <t>㈜덕천엔지니어링</t>
        </is>
      </c>
      <c r="D34" s="40" t="inlineStr">
        <is>
          <t>㈜가나통신전력공사</t>
        </is>
      </c>
      <c r="E34" s="11" t="inlineStr">
        <is>
          <t>㈜삼성소방전기</t>
        </is>
      </c>
      <c r="F34" s="11" t="inlineStr">
        <is>
          <t>㈜상현이앤지</t>
        </is>
      </c>
      <c r="G34" s="11" t="inlineStr">
        <is>
          <t>㈜대동계전</t>
        </is>
      </c>
      <c r="H34" s="11" t="inlineStr">
        <is>
          <t>명진방재산업㈜</t>
        </is>
      </c>
      <c r="I34" s="11" t="inlineStr">
        <is>
          <t>㈜원이엔텍</t>
        </is>
      </c>
      <c r="J34" s="11" t="inlineStr">
        <is>
          <t>㈜피치이앤씨</t>
        </is>
      </c>
      <c r="K34" s="103" t="inlineStr">
        <is>
          <t>(자)현대소방시설공사</t>
        </is>
      </c>
      <c r="L34" s="11" t="inlineStr">
        <is>
          <t>㈜승진일렉콤</t>
        </is>
      </c>
      <c r="M34" s="11" t="inlineStr">
        <is>
          <t>㈜에스에이테크</t>
        </is>
      </c>
    </row>
    <row r="35">
      <c r="A35" s="86" t="inlineStr">
        <is>
          <t>대표자</t>
        </is>
      </c>
      <c r="B35" s="5" t="inlineStr">
        <is>
          <t>정현태</t>
        </is>
      </c>
      <c r="C35" s="538" t="inlineStr">
        <is>
          <t>이상문</t>
        </is>
      </c>
      <c r="D35" s="538" t="inlineStr">
        <is>
          <t>민명기</t>
        </is>
      </c>
      <c r="E35" s="538" t="inlineStr">
        <is>
          <t>김태정</t>
        </is>
      </c>
      <c r="F35" s="538" t="inlineStr">
        <is>
          <t>배기태</t>
        </is>
      </c>
      <c r="G35" s="538" t="inlineStr">
        <is>
          <t>류성선</t>
        </is>
      </c>
      <c r="H35" s="538" t="inlineStr">
        <is>
          <t>노정숙</t>
        </is>
      </c>
      <c r="I35" s="538" t="inlineStr">
        <is>
          <t>김원영</t>
        </is>
      </c>
      <c r="J35" s="538" t="inlineStr">
        <is>
          <t>임정호</t>
        </is>
      </c>
      <c r="K35" s="562" t="inlineStr">
        <is>
          <t>정병철</t>
        </is>
      </c>
      <c r="L35" s="538" t="inlineStr">
        <is>
          <t>이승영</t>
        </is>
      </c>
      <c r="M35" s="539" t="inlineStr">
        <is>
          <t>강선애</t>
        </is>
      </c>
    </row>
    <row r="36">
      <c r="A36" s="86" t="inlineStr">
        <is>
          <t>사업자번호</t>
        </is>
      </c>
      <c r="B36" s="5" t="inlineStr">
        <is>
          <t>410-81-74367</t>
        </is>
      </c>
      <c r="C36" s="7" t="inlineStr">
        <is>
          <t>518-86-01635</t>
        </is>
      </c>
      <c r="D36" s="7" t="inlineStr">
        <is>
          <t>408-81-39649</t>
        </is>
      </c>
      <c r="E36" s="7" t="inlineStr">
        <is>
          <t>408-81-81924</t>
        </is>
      </c>
      <c r="F36" s="7" t="inlineStr">
        <is>
          <t>408-86-03262</t>
        </is>
      </c>
      <c r="G36" s="7" t="inlineStr">
        <is>
          <t>410-81-52908</t>
        </is>
      </c>
      <c r="H36" s="7" t="inlineStr">
        <is>
          <t>410-81-46202</t>
        </is>
      </c>
      <c r="I36" s="7" t="inlineStr">
        <is>
          <t>831-87-00628</t>
        </is>
      </c>
      <c r="J36" s="7" t="inlineStr">
        <is>
          <t>232-87-01723</t>
        </is>
      </c>
      <c r="K36" s="127" t="inlineStr">
        <is>
          <t>409-81-13768</t>
        </is>
      </c>
      <c r="L36" s="7" t="inlineStr">
        <is>
          <t>410-81-20857</t>
        </is>
      </c>
      <c r="M36" s="43" t="inlineStr">
        <is>
          <t>479-81-03070</t>
        </is>
      </c>
    </row>
    <row r="37">
      <c r="A37" s="86" t="inlineStr">
        <is>
          <t>지역</t>
        </is>
      </c>
      <c r="B37" s="5" t="inlineStr">
        <is>
          <t>광주광역시 서구</t>
        </is>
      </c>
      <c r="C37" s="538" t="inlineStr">
        <is>
          <t>광주광역시 북구</t>
        </is>
      </c>
      <c r="D37" s="538" t="inlineStr">
        <is>
          <t>광주광역시 광산구</t>
        </is>
      </c>
      <c r="E37" s="538" t="inlineStr">
        <is>
          <t>광주광역시 서구</t>
        </is>
      </c>
      <c r="F37" s="538" t="inlineStr">
        <is>
          <t>광주광역시 남구</t>
        </is>
      </c>
      <c r="G37" s="538" t="inlineStr">
        <is>
          <t>광주광역시 광산구</t>
        </is>
      </c>
      <c r="H37" s="538" t="inlineStr">
        <is>
          <t>광주광역시 서구</t>
        </is>
      </c>
      <c r="I37" s="538" t="inlineStr">
        <is>
          <t>광주광역시 동구</t>
        </is>
      </c>
      <c r="J37" s="538" t="inlineStr">
        <is>
          <t>광주광역시 광산구</t>
        </is>
      </c>
      <c r="K37" s="562" t="inlineStr">
        <is>
          <t>광주광역시 북구</t>
        </is>
      </c>
      <c r="L37" s="538" t="inlineStr">
        <is>
          <t>광주광역시 남구</t>
        </is>
      </c>
      <c r="M37" s="539" t="inlineStr">
        <is>
          <t>광주광역시 광산구</t>
        </is>
      </c>
    </row>
    <row r="38">
      <c r="A38" s="86" t="inlineStr">
        <is>
          <t>소방시공능력</t>
        </is>
      </c>
      <c r="B38" s="538" t="n">
        <v>685500000</v>
      </c>
      <c r="C38" s="538" t="n">
        <v>1075600000</v>
      </c>
      <c r="D38" s="538" t="n">
        <v>4254800000</v>
      </c>
      <c r="E38" s="538" t="n">
        <v>1417600000</v>
      </c>
      <c r="F38" s="538" t="n">
        <v>2284800000</v>
      </c>
      <c r="G38" s="538" t="n">
        <v>753000000</v>
      </c>
      <c r="H38" s="538" t="n">
        <v>11268500000</v>
      </c>
      <c r="I38" s="538" t="n">
        <v>1496300000</v>
      </c>
      <c r="J38" s="538" t="n">
        <v>746000000</v>
      </c>
      <c r="K38" s="562" t="n">
        <v>34884600000</v>
      </c>
      <c r="L38" s="538" t="n">
        <v>844200000</v>
      </c>
      <c r="M38" s="539" t="n">
        <v>494600000</v>
      </c>
    </row>
    <row r="39">
      <c r="A39" s="86" t="inlineStr">
        <is>
          <t>3년간 실적액</t>
        </is>
      </c>
      <c r="B39" s="538" t="n">
        <v>838317000</v>
      </c>
      <c r="C39" s="538" t="n">
        <v>467011000</v>
      </c>
      <c r="D39" s="538" t="n">
        <v>2002210000</v>
      </c>
      <c r="E39" s="538" t="n">
        <v>1364784000</v>
      </c>
      <c r="F39" s="538" t="n">
        <v>3069867000</v>
      </c>
      <c r="G39" s="538" t="n">
        <v>417324000</v>
      </c>
      <c r="H39" s="538" t="n">
        <v>12511176000</v>
      </c>
      <c r="I39" s="538" t="n">
        <v>477649000</v>
      </c>
      <c r="J39" s="538" t="n">
        <v>0</v>
      </c>
      <c r="K39" s="562" t="n">
        <v>62294118000</v>
      </c>
      <c r="L39" s="538" t="n">
        <v>35973000</v>
      </c>
      <c r="M39" s="539" t="n">
        <v>0</v>
      </c>
    </row>
    <row r="40">
      <c r="A40" s="86" t="inlineStr">
        <is>
          <t>5년간 실적액</t>
        </is>
      </c>
      <c r="B40" s="538" t="n">
        <v>930002000</v>
      </c>
      <c r="C40" s="538" t="n">
        <v>467011000</v>
      </c>
      <c r="D40" s="538" t="n">
        <v>2566528000</v>
      </c>
      <c r="E40" s="538" t="n">
        <v>2509984000</v>
      </c>
      <c r="F40" s="538" t="n">
        <v>4176173000</v>
      </c>
      <c r="G40" s="538" t="n">
        <v>579815000</v>
      </c>
      <c r="H40" s="538" t="n">
        <v>19760574000</v>
      </c>
      <c r="I40" s="538" t="n">
        <v>769110000</v>
      </c>
      <c r="J40" s="538" t="n">
        <v>0</v>
      </c>
      <c r="K40" s="562" t="n">
        <v>81671865000</v>
      </c>
      <c r="L40" s="538" t="n">
        <v>498908000</v>
      </c>
      <c r="M40" s="539" t="n">
        <v>0</v>
      </c>
    </row>
    <row r="41">
      <c r="A41" s="609" t="inlineStr">
        <is>
          <t>부채비율</t>
        </is>
      </c>
      <c r="B41" s="6" t="n">
        <v>0.2937</v>
      </c>
      <c r="C41" s="6" t="n">
        <v>0.0245</v>
      </c>
      <c r="D41" s="6" t="n">
        <v>0.0568</v>
      </c>
      <c r="E41" s="6" t="n">
        <v>0.2415</v>
      </c>
      <c r="F41" s="6" t="n">
        <v>0.2951</v>
      </c>
      <c r="G41" s="6" t="n">
        <v>0.3188</v>
      </c>
      <c r="H41" s="6" t="n">
        <v>0.3491</v>
      </c>
      <c r="I41" s="6" t="n">
        <v>0.0888</v>
      </c>
      <c r="J41" s="6" t="n">
        <v>0.0878</v>
      </c>
      <c r="K41" s="113" t="n">
        <v>0.9743000000000001</v>
      </c>
      <c r="L41" s="6" t="n">
        <v>0.1886</v>
      </c>
      <c r="M41" s="38" t="n">
        <v>0.1905</v>
      </c>
      <c r="N41" s="566" t="n"/>
    </row>
    <row r="42">
      <c r="A42" s="609" t="inlineStr">
        <is>
          <t>유동비율</t>
        </is>
      </c>
      <c r="B42" s="6" t="n">
        <v>4.4585</v>
      </c>
      <c r="C42" s="6" t="n">
        <v>35.9952</v>
      </c>
      <c r="D42" s="6" t="n">
        <v>69.8687</v>
      </c>
      <c r="E42" s="6" t="n">
        <v>4.4172</v>
      </c>
      <c r="F42" s="6" t="n">
        <v>3.3391</v>
      </c>
      <c r="G42" s="6" t="n">
        <v>8.819800000000001</v>
      </c>
      <c r="H42" s="6" t="n">
        <v>17.0157</v>
      </c>
      <c r="I42" s="6" t="n">
        <v>8.1469</v>
      </c>
      <c r="J42" s="6" t="n">
        <v>9.968299999999999</v>
      </c>
      <c r="K42" s="113" t="n">
        <v>1.6059</v>
      </c>
      <c r="L42" s="6" t="n">
        <v>9.1534</v>
      </c>
      <c r="M42" s="38" t="n">
        <v>5.25</v>
      </c>
      <c r="N42" s="566" t="n"/>
    </row>
    <row r="43" ht="22.5" customHeight="1" s="3">
      <c r="A43" s="610" t="inlineStr">
        <is>
          <t>영업기간
면허번호</t>
        </is>
      </c>
      <c r="B43" s="6" t="inlineStr">
        <is>
          <t>2017-02-00576</t>
        </is>
      </c>
      <c r="C43" s="81" t="inlineStr">
        <is>
          <t>2020.05.19</t>
        </is>
      </c>
      <c r="D43" s="81" t="inlineStr">
        <is>
          <t>제광산2001-다-1호</t>
        </is>
      </c>
      <c r="E43" s="81" t="inlineStr">
        <is>
          <t>광주서부2014-06호</t>
        </is>
      </c>
      <c r="F43" s="81" t="inlineStr">
        <is>
          <t>제2013-마-3호</t>
        </is>
      </c>
      <c r="G43" s="81" t="inlineStr">
        <is>
          <t>2010.08.11</t>
        </is>
      </c>
      <c r="H43" s="81" t="inlineStr">
        <is>
          <t>제2011-나-13호</t>
        </is>
      </c>
      <c r="I43" s="81" t="inlineStr">
        <is>
          <t>2017.09.26</t>
        </is>
      </c>
      <c r="J43" s="81" t="inlineStr">
        <is>
          <t>2021-02-00390</t>
        </is>
      </c>
      <c r="K43" s="117" t="inlineStr">
        <is>
          <t xml:space="preserve"> 1991.08.13</t>
        </is>
      </c>
      <c r="L43" s="81" t="inlineStr">
        <is>
          <t>1995.08.03</t>
        </is>
      </c>
      <c r="M43" s="47" t="inlineStr">
        <is>
          <t>2023.03.09</t>
        </is>
      </c>
    </row>
    <row r="44" ht="22.5" customHeight="1" s="3">
      <c r="A44" s="86" t="inlineStr">
        <is>
          <t>신용평가</t>
        </is>
      </c>
      <c r="B44" s="558" t="n"/>
      <c r="C44" s="548" t="n"/>
      <c r="D44" s="547" t="inlineStr">
        <is>
          <t>BB0
(22.04.08~23.04.07)</t>
        </is>
      </c>
      <c r="E44" s="547" t="inlineStr">
        <is>
          <t>B+
(21.12.08~22.06.30)</t>
        </is>
      </c>
      <c r="F44" s="548" t="n"/>
      <c r="G44" s="548" t="n"/>
      <c r="H44" s="548" t="n"/>
      <c r="I44" s="548" t="n"/>
      <c r="J44" s="548" t="n"/>
      <c r="K44" s="547" t="inlineStr">
        <is>
          <t>BB+
(24.04.23~25.04.22)</t>
        </is>
      </c>
      <c r="L44" s="548" t="n"/>
      <c r="M44" s="548" t="n"/>
    </row>
    <row r="45">
      <c r="A45" s="86" t="inlineStr">
        <is>
          <t>여성기업</t>
        </is>
      </c>
      <c r="B45" s="558" t="n"/>
      <c r="C45" s="548" t="n"/>
      <c r="D45" s="548" t="n"/>
      <c r="E45" s="548" t="n"/>
      <c r="F45" s="548" t="n"/>
      <c r="G45" s="548" t="n"/>
      <c r="H45" s="548" t="n"/>
      <c r="I45" s="548" t="n"/>
      <c r="J45" s="548" t="n"/>
      <c r="K45" s="548" t="n"/>
      <c r="L45" s="548" t="n"/>
      <c r="M45" s="548" t="n"/>
    </row>
    <row r="46">
      <c r="A46" s="86" t="inlineStr">
        <is>
          <t>건설고용지수</t>
        </is>
      </c>
      <c r="B46" s="558" t="n"/>
      <c r="C46" s="548" t="n"/>
      <c r="D46" s="548" t="n"/>
      <c r="E46" s="548" t="n"/>
      <c r="F46" s="548" t="n"/>
      <c r="G46" s="548" t="n"/>
      <c r="H46" s="548" t="n"/>
      <c r="I46" s="548" t="n"/>
      <c r="J46" s="548" t="n"/>
      <c r="K46" s="548" t="n"/>
      <c r="L46" s="548" t="n"/>
      <c r="M46" s="548" t="n"/>
    </row>
    <row r="47">
      <c r="A47" s="87" t="inlineStr">
        <is>
          <t>일자리창출실적</t>
        </is>
      </c>
      <c r="B47" s="558" t="n"/>
      <c r="C47" s="548" t="n"/>
      <c r="D47" s="548" t="n"/>
      <c r="E47" s="548" t="n"/>
      <c r="F47" s="548" t="n"/>
      <c r="G47" s="548" t="n"/>
      <c r="H47" s="548" t="n"/>
      <c r="I47" s="548" t="n"/>
      <c r="J47" s="548" t="n"/>
      <c r="K47" s="548" t="n"/>
      <c r="L47" s="548" t="n"/>
      <c r="M47" s="548" t="n"/>
    </row>
    <row r="48">
      <c r="A48" s="87" t="inlineStr">
        <is>
          <t>시공품질평가</t>
        </is>
      </c>
      <c r="B48" s="558" t="n"/>
      <c r="C48" s="548" t="n"/>
      <c r="D48" s="548" t="n"/>
      <c r="E48" s="548" t="n"/>
      <c r="F48" s="548" t="n"/>
      <c r="G48" s="548" t="n"/>
      <c r="H48" s="548" t="n"/>
      <c r="I48" s="548" t="n"/>
      <c r="J48" s="548" t="n"/>
      <c r="K48" s="600" t="inlineStr">
        <is>
          <t>없음 (24.05.01)</t>
        </is>
      </c>
      <c r="L48" s="548" t="n"/>
      <c r="M48" s="548" t="n"/>
    </row>
    <row r="49">
      <c r="A49" s="86" t="inlineStr">
        <is>
          <t>비  고</t>
        </is>
      </c>
      <c r="B49" s="5" t="inlineStr">
        <is>
          <t>윤명숙</t>
        </is>
      </c>
      <c r="C49" s="538" t="inlineStr">
        <is>
          <t>김대열</t>
        </is>
      </c>
      <c r="D49" s="538" t="inlineStr">
        <is>
          <t>김희준</t>
        </is>
      </c>
      <c r="E49" s="538" t="inlineStr">
        <is>
          <t>박용규</t>
        </is>
      </c>
      <c r="F49" s="538" t="inlineStr">
        <is>
          <t>김대열</t>
        </is>
      </c>
      <c r="G49" s="538" t="inlineStr">
        <is>
          <t>김대열</t>
        </is>
      </c>
      <c r="H49" s="538" t="inlineStr">
        <is>
          <t>구본진</t>
        </is>
      </c>
      <c r="I49" s="538" t="inlineStr">
        <is>
          <t>윤명숙</t>
        </is>
      </c>
      <c r="J49" s="538" t="inlineStr">
        <is>
          <t>서권형</t>
        </is>
      </c>
      <c r="K49" s="603" t="inlineStr">
        <is>
          <t>송용주</t>
        </is>
      </c>
      <c r="L49" s="538" t="inlineStr">
        <is>
          <t>김대열</t>
        </is>
      </c>
      <c r="M49" s="539" t="inlineStr">
        <is>
          <t>김대열</t>
        </is>
      </c>
    </row>
    <row r="50" ht="26.1" customHeight="1" s="3">
      <c r="A50" s="10" t="inlineStr">
        <is>
          <t>회사명</t>
        </is>
      </c>
      <c r="B50" s="11" t="inlineStr">
        <is>
          <t>㈜대광건영</t>
        </is>
      </c>
      <c r="C50" s="11" t="inlineStr">
        <is>
          <t>㈜유민전력산업</t>
        </is>
      </c>
      <c r="D50" s="91" t="inlineStr">
        <is>
          <t>㈜이화이앤씨</t>
        </is>
      </c>
      <c r="E50" s="144" t="n"/>
      <c r="F50" s="144" t="n"/>
      <c r="G50" s="144" t="n"/>
      <c r="H50" s="144" t="n"/>
      <c r="I50" s="144" t="n"/>
      <c r="J50" s="144" t="n"/>
      <c r="K50" s="67" t="n"/>
      <c r="L50" s="144" t="n"/>
      <c r="M50" s="144" t="n"/>
    </row>
    <row r="51">
      <c r="A51" s="86" t="inlineStr">
        <is>
          <t>대표자</t>
        </is>
      </c>
      <c r="B51" s="659" t="inlineStr">
        <is>
          <t>김남중</t>
        </is>
      </c>
      <c r="C51" s="110" t="inlineStr">
        <is>
          <t>이영필</t>
        </is>
      </c>
      <c r="D51" s="5" t="inlineStr">
        <is>
          <t>김민욱</t>
        </is>
      </c>
      <c r="E51" s="539" t="n"/>
      <c r="F51" s="539" t="n"/>
      <c r="G51" s="539" t="n"/>
      <c r="H51" s="539" t="n"/>
      <c r="I51" s="539" t="n"/>
      <c r="J51" s="539" t="n"/>
      <c r="K51" s="539" t="n"/>
      <c r="L51" s="539" t="n"/>
      <c r="M51" s="539" t="n"/>
    </row>
    <row r="52">
      <c r="A52" s="86" t="inlineStr">
        <is>
          <t>사업자번호</t>
        </is>
      </c>
      <c r="B52" s="198" t="inlineStr">
        <is>
          <t>410-81-74561</t>
        </is>
      </c>
      <c r="C52" s="110" t="inlineStr">
        <is>
          <t>410-86-56307</t>
        </is>
      </c>
      <c r="D52" s="5" t="inlineStr">
        <is>
          <t>222-88-00457</t>
        </is>
      </c>
      <c r="E52" s="43" t="n"/>
      <c r="F52" s="43" t="n"/>
      <c r="G52" s="43" t="n"/>
      <c r="H52" s="43" t="n"/>
      <c r="I52" s="43" t="n"/>
      <c r="J52" s="43" t="n"/>
      <c r="K52" s="43" t="n"/>
      <c r="L52" s="43" t="n"/>
      <c r="M52" s="43" t="n"/>
    </row>
    <row r="53">
      <c r="A53" s="86" t="inlineStr">
        <is>
          <t>지역</t>
        </is>
      </c>
      <c r="B53" s="659" t="inlineStr">
        <is>
          <t>광주광역시 서구</t>
        </is>
      </c>
      <c r="C53" s="110" t="inlineStr">
        <is>
          <t>광주광역시 서구</t>
        </is>
      </c>
      <c r="D53" s="5" t="inlineStr">
        <is>
          <t>광주광역시 북구</t>
        </is>
      </c>
      <c r="E53" s="539" t="n"/>
      <c r="F53" s="539" t="n"/>
      <c r="G53" s="539" t="n"/>
      <c r="H53" s="539" t="n"/>
      <c r="I53" s="539" t="n"/>
      <c r="J53" s="539" t="n"/>
      <c r="K53" s="539" t="n"/>
      <c r="L53" s="539" t="n"/>
      <c r="M53" s="539" t="n"/>
    </row>
    <row r="54">
      <c r="A54" s="86" t="inlineStr">
        <is>
          <t>소방시공능력</t>
        </is>
      </c>
      <c r="B54" s="614" t="n">
        <v>10103200000</v>
      </c>
      <c r="C54" s="562" t="n">
        <v>347200000</v>
      </c>
      <c r="D54" s="538" t="n"/>
      <c r="E54" s="539" t="n"/>
      <c r="F54" s="539" t="n"/>
      <c r="G54" s="539" t="n"/>
      <c r="H54" s="539" t="n"/>
      <c r="I54" s="539" t="n"/>
      <c r="J54" s="539" t="n"/>
      <c r="K54" s="539" t="n"/>
      <c r="L54" s="539" t="n"/>
      <c r="M54" s="539" t="n"/>
    </row>
    <row r="55">
      <c r="A55" s="86" t="inlineStr">
        <is>
          <t>3년간 실적액</t>
        </is>
      </c>
      <c r="B55" s="660" t="n">
        <v>9328043000</v>
      </c>
      <c r="C55" s="562" t="n">
        <v>0</v>
      </c>
      <c r="D55" s="618" t="n"/>
      <c r="E55" s="539" t="n"/>
      <c r="F55" s="539" t="n"/>
      <c r="G55" s="539" t="n"/>
      <c r="H55" s="539" t="n"/>
      <c r="I55" s="539" t="n"/>
      <c r="J55" s="539" t="n"/>
      <c r="K55" s="539" t="n"/>
      <c r="L55" s="539" t="n"/>
      <c r="M55" s="539" t="n"/>
    </row>
    <row r="56">
      <c r="A56" s="86" t="inlineStr">
        <is>
          <t>5년간 실적액</t>
        </is>
      </c>
      <c r="B56" s="660" t="n">
        <v>14338094000</v>
      </c>
      <c r="C56" s="562" t="n">
        <v>0</v>
      </c>
      <c r="D56" s="618" t="n"/>
      <c r="E56" s="539" t="n"/>
      <c r="F56" s="539" t="n"/>
      <c r="G56" s="539" t="n"/>
      <c r="H56" s="539" t="n"/>
      <c r="I56" s="539" t="n"/>
      <c r="J56" s="539" t="n"/>
      <c r="K56" s="539" t="n"/>
      <c r="L56" s="539" t="n"/>
      <c r="M56" s="539" t="n"/>
    </row>
    <row r="57">
      <c r="A57" s="609" t="inlineStr">
        <is>
          <t>부채비율</t>
        </is>
      </c>
      <c r="B57" s="199" t="n">
        <v>0.9953</v>
      </c>
      <c r="C57" s="112" t="n">
        <v>0.0438</v>
      </c>
      <c r="D57" s="76" t="n"/>
      <c r="E57" s="38" t="n"/>
      <c r="F57" s="38" t="n"/>
      <c r="G57" s="38" t="n"/>
      <c r="H57" s="38" t="n"/>
      <c r="I57" s="38" t="n"/>
      <c r="J57" s="38" t="n"/>
      <c r="K57" s="50" t="n"/>
      <c r="L57" s="38" t="n"/>
      <c r="M57" s="38" t="n"/>
    </row>
    <row r="58">
      <c r="A58" s="609" t="inlineStr">
        <is>
          <t>유동비율</t>
        </is>
      </c>
      <c r="B58" s="193" t="n">
        <v>3.1507</v>
      </c>
      <c r="C58" s="112" t="n">
        <v>18.4085</v>
      </c>
      <c r="D58" s="6" t="n"/>
      <c r="E58" s="38" t="n"/>
      <c r="F58" s="38" t="n"/>
      <c r="G58" s="38" t="n"/>
      <c r="H58" s="38" t="n"/>
      <c r="I58" s="38" t="n"/>
      <c r="J58" s="38" t="n"/>
      <c r="K58" s="50" t="n"/>
      <c r="L58" s="38" t="n"/>
      <c r="M58" s="38" t="n"/>
    </row>
    <row r="59" ht="22.5" customHeight="1" s="3">
      <c r="A59" s="610" t="inlineStr">
        <is>
          <t>영업기간
면허번호</t>
        </is>
      </c>
      <c r="B59" s="200" t="inlineStr">
        <is>
          <t xml:space="preserve"> 2008.01.23</t>
        </is>
      </c>
      <c r="C59" s="117" t="inlineStr">
        <is>
          <t>2024.12.23</t>
        </is>
      </c>
      <c r="D59" s="6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</row>
    <row r="60" ht="22.5" customHeight="1" s="3">
      <c r="A60" s="86" t="inlineStr">
        <is>
          <t>신용평가</t>
        </is>
      </c>
      <c r="B60" s="547" t="inlineStr">
        <is>
          <t>A+
(24.06.28~25.06.27)</t>
        </is>
      </c>
      <c r="C60" s="548" t="n"/>
      <c r="D60" s="658" t="n"/>
      <c r="E60" s="548" t="n"/>
      <c r="F60" s="548" t="n"/>
      <c r="G60" s="548" t="n"/>
      <c r="H60" s="548" t="n"/>
      <c r="I60" s="548" t="n"/>
      <c r="J60" s="548" t="n"/>
      <c r="K60" s="548" t="n"/>
      <c r="L60" s="548" t="n"/>
      <c r="M60" s="548" t="n"/>
    </row>
    <row r="61">
      <c r="A61" s="86" t="inlineStr">
        <is>
          <t>여성기업</t>
        </is>
      </c>
      <c r="B61" s="656" t="n"/>
      <c r="C61" s="548" t="n"/>
      <c r="D61" s="658" t="n"/>
      <c r="E61" s="548" t="n"/>
      <c r="F61" s="548" t="n"/>
      <c r="G61" s="548" t="n"/>
      <c r="H61" s="548" t="n"/>
      <c r="I61" s="548" t="n"/>
      <c r="J61" s="548" t="n"/>
      <c r="K61" s="548" t="n"/>
      <c r="L61" s="548" t="n"/>
      <c r="M61" s="548" t="n"/>
    </row>
    <row r="62">
      <c r="A62" s="86" t="inlineStr">
        <is>
          <t>건설고용지수</t>
        </is>
      </c>
      <c r="B62" s="656" t="n"/>
      <c r="C62" s="548" t="n"/>
      <c r="D62" s="658" t="n"/>
      <c r="E62" s="548" t="n"/>
      <c r="F62" s="548" t="n"/>
      <c r="G62" s="548" t="n"/>
      <c r="H62" s="548" t="n"/>
      <c r="I62" s="548" t="n"/>
      <c r="J62" s="548" t="n"/>
      <c r="K62" s="548" t="n"/>
      <c r="L62" s="548" t="n"/>
      <c r="M62" s="548" t="n"/>
    </row>
    <row r="63">
      <c r="A63" s="87" t="inlineStr">
        <is>
          <t>일자리창출실적</t>
        </is>
      </c>
      <c r="B63" s="656" t="n"/>
      <c r="C63" s="548" t="n"/>
      <c r="D63" s="658" t="n"/>
      <c r="E63" s="548" t="n"/>
      <c r="F63" s="548" t="n"/>
      <c r="G63" s="548" t="n"/>
      <c r="H63" s="548" t="n"/>
      <c r="I63" s="548" t="n"/>
      <c r="J63" s="548" t="n"/>
      <c r="K63" s="548" t="n"/>
      <c r="L63" s="548" t="n"/>
      <c r="M63" s="548" t="n"/>
    </row>
    <row r="64">
      <c r="A64" s="87" t="inlineStr">
        <is>
          <t>시공품질평가</t>
        </is>
      </c>
      <c r="B64" s="656" t="n"/>
      <c r="C64" s="548" t="n"/>
      <c r="D64" s="658" t="n"/>
      <c r="E64" s="548" t="n"/>
      <c r="F64" s="548" t="n"/>
      <c r="G64" s="548" t="n"/>
      <c r="H64" s="548" t="n"/>
      <c r="I64" s="548" t="n"/>
      <c r="J64" s="548" t="n"/>
      <c r="K64" s="548" t="n"/>
      <c r="L64" s="548" t="n"/>
      <c r="M64" s="548" t="n"/>
    </row>
    <row r="65">
      <c r="A65" s="86" t="inlineStr">
        <is>
          <t>비  고</t>
        </is>
      </c>
      <c r="B65" s="659" t="inlineStr">
        <is>
          <t>유형민</t>
        </is>
      </c>
      <c r="C65" s="562" t="inlineStr">
        <is>
          <t>김대열</t>
        </is>
      </c>
      <c r="D65" s="5" t="inlineStr">
        <is>
          <t>정석</t>
        </is>
      </c>
      <c r="E65" s="539" t="n"/>
      <c r="F65" s="539" t="n"/>
      <c r="G65" s="539" t="n"/>
      <c r="H65" s="539" t="n"/>
      <c r="I65" s="539" t="n"/>
      <c r="J65" s="539" t="n"/>
      <c r="K65" s="556" t="n"/>
      <c r="L65" s="539" t="n"/>
      <c r="M65" s="539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N17"/>
  <sheetViews>
    <sheetView zoomScaleNormal="100" workbookViewId="0">
      <pane ySplit="1" topLeftCell="A2" activePane="bottomLeft" state="frozen"/>
      <selection pane="bottomLeft" activeCell="D24" sqref="D24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울 산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가야소방기술㈜</t>
        </is>
      </c>
      <c r="C2" s="11" t="inlineStr">
        <is>
          <t>㈜길리</t>
        </is>
      </c>
      <c r="D2" s="11" t="inlineStr">
        <is>
          <t>㈜국민소방</t>
        </is>
      </c>
      <c r="E2" s="11" t="inlineStr">
        <is>
          <t>㈜성전사</t>
        </is>
      </c>
      <c r="F2" s="11" t="inlineStr">
        <is>
          <t>㈜창운</t>
        </is>
      </c>
      <c r="G2" s="10" t="inlineStr">
        <is>
          <t>㈜한국방재</t>
        </is>
      </c>
      <c r="H2" s="11" t="inlineStr">
        <is>
          <t>동양소방㈜</t>
        </is>
      </c>
      <c r="I2" s="11" t="inlineStr">
        <is>
          <t>회광전력공사㈜</t>
        </is>
      </c>
      <c r="J2" s="10" t="inlineStr">
        <is>
          <t>㈜뉴텍</t>
        </is>
      </c>
      <c r="K2" s="10" t="inlineStr">
        <is>
          <t>㈜선우오토텍</t>
        </is>
      </c>
      <c r="L2" s="11" t="inlineStr">
        <is>
          <t>㈜일석</t>
        </is>
      </c>
      <c r="M2" s="132" t="n"/>
    </row>
    <row r="3" customFormat="1" s="13">
      <c r="A3" s="86" t="inlineStr">
        <is>
          <t>대표자</t>
        </is>
      </c>
      <c r="B3" s="110" t="inlineStr">
        <is>
          <t>안원학</t>
        </is>
      </c>
      <c r="C3" s="110" t="inlineStr">
        <is>
          <t>김승열</t>
        </is>
      </c>
      <c r="D3" s="37" t="inlineStr">
        <is>
          <t>정우영</t>
        </is>
      </c>
      <c r="E3" s="210" t="inlineStr">
        <is>
          <t>김철, 김창진</t>
        </is>
      </c>
      <c r="F3" s="37" t="inlineStr">
        <is>
          <t>조현수</t>
        </is>
      </c>
      <c r="G3" s="37" t="inlineStr">
        <is>
          <t>이경주</t>
        </is>
      </c>
      <c r="H3" s="5" t="inlineStr">
        <is>
          <t>이춘우</t>
        </is>
      </c>
      <c r="I3" s="37" t="inlineStr">
        <is>
          <t>김창기</t>
        </is>
      </c>
      <c r="J3" s="37" t="inlineStr">
        <is>
          <t>장기열</t>
        </is>
      </c>
      <c r="K3" s="110" t="inlineStr">
        <is>
          <t>김제환</t>
        </is>
      </c>
      <c r="L3" s="110" t="inlineStr">
        <is>
          <t>임채종</t>
        </is>
      </c>
      <c r="M3" s="37" t="n"/>
    </row>
    <row r="4" ht="11.25" customFormat="1" customHeight="1" s="14">
      <c r="A4" s="86" t="inlineStr">
        <is>
          <t>사업자번호</t>
        </is>
      </c>
      <c r="B4" s="111" t="inlineStr">
        <is>
          <t xml:space="preserve">610-86-13776 </t>
        </is>
      </c>
      <c r="C4" s="111" t="inlineStr">
        <is>
          <t xml:space="preserve">610-81-16588 </t>
        </is>
      </c>
      <c r="D4" s="53" t="inlineStr">
        <is>
          <t xml:space="preserve">610-81-81212 </t>
        </is>
      </c>
      <c r="E4" s="215" t="inlineStr">
        <is>
          <t>620-81-06559</t>
        </is>
      </c>
      <c r="F4" s="37" t="inlineStr">
        <is>
          <t>610-81-12224</t>
        </is>
      </c>
      <c r="G4" s="37" t="inlineStr">
        <is>
          <t>610-81-77907</t>
        </is>
      </c>
      <c r="H4" s="5" t="inlineStr">
        <is>
          <t>610-81-42562</t>
        </is>
      </c>
      <c r="I4" s="37" t="inlineStr">
        <is>
          <t>610-81-52584</t>
        </is>
      </c>
      <c r="J4" s="37" t="inlineStr">
        <is>
          <t>610-81-69881</t>
        </is>
      </c>
      <c r="K4" s="110" t="inlineStr">
        <is>
          <t>620-81-31285</t>
        </is>
      </c>
      <c r="L4" s="127" t="inlineStr">
        <is>
          <t>610-81-14917</t>
        </is>
      </c>
      <c r="M4" s="37" t="n"/>
    </row>
    <row r="5" ht="11.25" customFormat="1" customHeight="1" s="14">
      <c r="A5" s="86" t="inlineStr">
        <is>
          <t>지역</t>
        </is>
      </c>
      <c r="B5" s="110" t="inlineStr">
        <is>
          <t>울산광역시 중구</t>
        </is>
      </c>
      <c r="C5" s="110" t="inlineStr">
        <is>
          <t>울산광역시 남구</t>
        </is>
      </c>
      <c r="D5" s="37" t="inlineStr">
        <is>
          <t>울산광역시 남구</t>
        </is>
      </c>
      <c r="E5" s="210" t="inlineStr">
        <is>
          <t>울산광역시 중구</t>
        </is>
      </c>
      <c r="F5" s="37" t="inlineStr">
        <is>
          <t>울산 남구</t>
        </is>
      </c>
      <c r="G5" s="37" t="inlineStr">
        <is>
          <t>울산 남구</t>
        </is>
      </c>
      <c r="H5" s="5" t="inlineStr">
        <is>
          <t>울산광역시 남구</t>
        </is>
      </c>
      <c r="I5" s="37" t="inlineStr">
        <is>
          <t>울산광역시 울주군</t>
        </is>
      </c>
      <c r="J5" s="37" t="inlineStr">
        <is>
          <t>울산광역시 중구</t>
        </is>
      </c>
      <c r="K5" s="562" t="inlineStr">
        <is>
          <t>울산광역시 남구</t>
        </is>
      </c>
      <c r="L5" s="562" t="inlineStr">
        <is>
          <t>울산광역시 북구</t>
        </is>
      </c>
      <c r="M5" s="37" t="n"/>
    </row>
    <row r="6" ht="11.25" customFormat="1" customHeight="1" s="14">
      <c r="A6" s="86" t="inlineStr">
        <is>
          <t>소방시공능력</t>
        </is>
      </c>
      <c r="B6" s="562" t="n">
        <v>2001500000</v>
      </c>
      <c r="C6" s="562" t="n">
        <v>3726600000</v>
      </c>
      <c r="D6" s="539" t="n">
        <v>2745500000</v>
      </c>
      <c r="E6" s="533" t="n">
        <v>802900000</v>
      </c>
      <c r="F6" s="661" t="n">
        <v>2403700000</v>
      </c>
      <c r="G6" s="539" t="n">
        <v>1365900000</v>
      </c>
      <c r="H6" s="618" t="n">
        <v>3402600000</v>
      </c>
      <c r="I6" s="608" t="n">
        <v>2828700000</v>
      </c>
      <c r="J6" s="539" t="n">
        <v>1544700000</v>
      </c>
      <c r="K6" s="562" t="n">
        <v>7261500000</v>
      </c>
      <c r="L6" s="562" t="n">
        <v>7464500000</v>
      </c>
      <c r="M6" s="539" t="n"/>
    </row>
    <row r="7" ht="11.25" customFormat="1" customHeight="1" s="14">
      <c r="A7" s="86" t="inlineStr">
        <is>
          <t>3년간 실적액</t>
        </is>
      </c>
      <c r="B7" s="562" t="n">
        <v>2212445000</v>
      </c>
      <c r="C7" s="562" t="n">
        <v>2629545000</v>
      </c>
      <c r="D7" s="539" t="n">
        <v>3243021000</v>
      </c>
      <c r="E7" s="533" t="n">
        <v>472438000</v>
      </c>
      <c r="F7" s="661" t="n">
        <v>3799581000</v>
      </c>
      <c r="G7" s="539" t="n">
        <v>2043286000</v>
      </c>
      <c r="H7" s="618" t="n">
        <v>2254573000</v>
      </c>
      <c r="I7" s="608" t="n">
        <v>2511913000</v>
      </c>
      <c r="J7" s="539" t="n">
        <v>531536000</v>
      </c>
      <c r="K7" s="562" t="n">
        <v>8009187000</v>
      </c>
      <c r="L7" s="562" t="n">
        <v>4882394000</v>
      </c>
      <c r="M7" s="539" t="n"/>
    </row>
    <row r="8" customFormat="1" s="16">
      <c r="A8" s="86" t="inlineStr">
        <is>
          <t>5년간 실적액</t>
        </is>
      </c>
      <c r="B8" s="562" t="n">
        <v>4296752000</v>
      </c>
      <c r="C8" s="562" t="n">
        <v>3441736000</v>
      </c>
      <c r="D8" s="539" t="n">
        <v>6016040000</v>
      </c>
      <c r="E8" s="533" t="n">
        <v>472438000</v>
      </c>
      <c r="F8" s="661" t="n">
        <v>5345281000</v>
      </c>
      <c r="G8" s="539" t="n">
        <v>3985448000</v>
      </c>
      <c r="H8" s="618" t="n">
        <v>3794340000</v>
      </c>
      <c r="I8" s="608" t="n">
        <v>2923941000</v>
      </c>
      <c r="J8" s="539" t="n">
        <v>959775000</v>
      </c>
      <c r="K8" s="562" t="n">
        <v>11360288000</v>
      </c>
      <c r="L8" s="562" t="n">
        <v>7731384000</v>
      </c>
      <c r="M8" s="539" t="n"/>
    </row>
    <row r="9" customFormat="1" s="620">
      <c r="A9" s="609" t="inlineStr">
        <is>
          <t>부채비율</t>
        </is>
      </c>
      <c r="B9" s="113" t="n">
        <v>0.9638</v>
      </c>
      <c r="C9" s="114" t="n">
        <v>0.5093</v>
      </c>
      <c r="D9" s="38" t="n">
        <v>0.305</v>
      </c>
      <c r="E9" s="208" t="n">
        <v>0.3044</v>
      </c>
      <c r="F9" s="38" t="n"/>
      <c r="G9" s="38" t="n"/>
      <c r="H9" s="6" t="n">
        <v>0.2091</v>
      </c>
      <c r="I9" s="38" t="n">
        <v>0.2338</v>
      </c>
      <c r="J9" s="38" t="n">
        <v>0.4977</v>
      </c>
      <c r="K9" s="112" t="n">
        <v>0.3413</v>
      </c>
      <c r="L9" s="112" t="n">
        <v>0.2858</v>
      </c>
      <c r="M9" s="38" t="n"/>
      <c r="N9" s="566" t="n"/>
    </row>
    <row r="10" customFormat="1" s="620">
      <c r="A10" s="609" t="inlineStr">
        <is>
          <t>유동비율</t>
        </is>
      </c>
      <c r="B10" s="112" t="n">
        <v>12.4776</v>
      </c>
      <c r="C10" s="112" t="n">
        <v>7.2981</v>
      </c>
      <c r="D10" s="38" t="n">
        <v>4.2261</v>
      </c>
      <c r="E10" s="208" t="n">
        <v>2.5419</v>
      </c>
      <c r="F10" s="38" t="n"/>
      <c r="G10" s="38" t="n"/>
      <c r="H10" s="6" t="n">
        <v>5.6323</v>
      </c>
      <c r="I10" s="38" t="n">
        <v>4.1489</v>
      </c>
      <c r="J10" s="38" t="n">
        <v>2.9112</v>
      </c>
      <c r="K10" s="112" t="n">
        <v>4.5183</v>
      </c>
      <c r="L10" s="112" t="n">
        <v>12.347</v>
      </c>
      <c r="M10" s="38" t="n"/>
      <c r="N10" s="566" t="n"/>
    </row>
    <row r="11" ht="22.5" customFormat="1" customHeight="1" s="620">
      <c r="A11" s="610" t="inlineStr">
        <is>
          <t>영업기간
면허번호</t>
        </is>
      </c>
      <c r="B11" s="112" t="inlineStr">
        <is>
          <t xml:space="preserve"> 2012.06.19</t>
        </is>
      </c>
      <c r="C11" s="112" t="inlineStr">
        <is>
          <t>2007.06.19</t>
        </is>
      </c>
      <c r="D11" s="38" t="inlineStr">
        <is>
          <t xml:space="preserve"> 2000.04.29</t>
        </is>
      </c>
      <c r="E11" s="222" t="inlineStr">
        <is>
          <t>1999.03.25</t>
        </is>
      </c>
      <c r="F11" s="38" t="n"/>
      <c r="G11" s="38" t="inlineStr">
        <is>
          <t>5년이상%</t>
        </is>
      </c>
      <c r="H11" s="6" t="inlineStr">
        <is>
          <t>2000.05.19</t>
        </is>
      </c>
      <c r="I11" s="38" t="inlineStr">
        <is>
          <t>2008.07.15</t>
        </is>
      </c>
      <c r="J11" s="38" t="inlineStr">
        <is>
          <t xml:space="preserve"> 2006.10.30</t>
        </is>
      </c>
      <c r="K11" s="112" t="inlineStr">
        <is>
          <t>2014.05.01</t>
        </is>
      </c>
      <c r="L11" s="112" t="inlineStr">
        <is>
          <t>1992.07.18</t>
        </is>
      </c>
      <c r="M11" s="38" t="n"/>
    </row>
    <row r="12" ht="22.5" customFormat="1" customHeight="1" s="13">
      <c r="A12" s="86" t="inlineStr">
        <is>
          <t>신용평가</t>
        </is>
      </c>
      <c r="B12" s="234" t="inlineStr">
        <is>
          <t>B-
(22.10.24~23.06.30)</t>
        </is>
      </c>
      <c r="C12" s="234" t="inlineStr">
        <is>
          <t>BB0
(24.05.08~25.05.07)</t>
        </is>
      </c>
      <c r="D12" s="67" t="n"/>
      <c r="E12" s="237" t="inlineStr">
        <is>
          <t>BBB0
(25.04.12~26.04.11)</t>
        </is>
      </c>
      <c r="F12" s="234" t="inlineStr">
        <is>
          <t>BB+
(14.04.21~15.04.20)</t>
        </is>
      </c>
      <c r="G12" s="558" t="n"/>
      <c r="H12" s="558" t="n"/>
      <c r="I12" s="558" t="n"/>
      <c r="J12" s="52" t="n"/>
      <c r="K12" s="558" t="n"/>
      <c r="L12" s="558" t="n"/>
      <c r="M12" s="52" t="n"/>
    </row>
    <row r="13" customFormat="1" s="13">
      <c r="A13" s="86" t="inlineStr">
        <is>
          <t>여성기업</t>
        </is>
      </c>
      <c r="B13" s="67" t="n"/>
      <c r="C13" s="67" t="n"/>
      <c r="D13" s="67" t="n"/>
      <c r="E13" s="223" t="n"/>
      <c r="F13" s="67" t="n"/>
      <c r="G13" s="558" t="n"/>
      <c r="H13" s="558" t="n"/>
      <c r="I13" s="558" t="n"/>
      <c r="J13" s="52" t="n"/>
      <c r="K13" s="558" t="n"/>
      <c r="L13" s="558" t="n"/>
      <c r="M13" s="52" t="n"/>
    </row>
    <row r="14" customFormat="1" s="13">
      <c r="A14" s="86" t="inlineStr">
        <is>
          <t>건설고용지수</t>
        </is>
      </c>
      <c r="B14" s="67" t="n"/>
      <c r="C14" s="67" t="n"/>
      <c r="D14" s="67" t="n"/>
      <c r="E14" s="223" t="n"/>
      <c r="F14" s="67" t="n"/>
      <c r="G14" s="558" t="n"/>
      <c r="H14" s="558" t="n"/>
      <c r="I14" s="558" t="n"/>
      <c r="J14" s="52" t="n"/>
      <c r="K14" s="558" t="n"/>
      <c r="L14" s="558" t="n"/>
      <c r="M14" s="52" t="n"/>
    </row>
    <row r="15" customFormat="1" s="13">
      <c r="A15" s="87" t="inlineStr">
        <is>
          <t>일자리창출실적</t>
        </is>
      </c>
      <c r="B15" s="67" t="n"/>
      <c r="C15" s="67" t="n"/>
      <c r="D15" s="67" t="n"/>
      <c r="E15" s="223" t="n"/>
      <c r="F15" s="67" t="n"/>
      <c r="G15" s="558" t="n"/>
      <c r="H15" s="558" t="n"/>
      <c r="I15" s="558" t="n"/>
      <c r="J15" s="52" t="n"/>
      <c r="K15" s="558" t="n"/>
      <c r="L15" s="558" t="n"/>
      <c r="M15" s="52" t="n"/>
    </row>
    <row r="16" customFormat="1" s="13">
      <c r="A16" s="87" t="inlineStr">
        <is>
          <t>시공품질평가</t>
        </is>
      </c>
      <c r="B16" s="67" t="n"/>
      <c r="C16" s="159" t="inlineStr">
        <is>
          <t>없음 (24.05.01)</t>
        </is>
      </c>
      <c r="D16" s="67" t="n"/>
      <c r="E16" s="224" t="inlineStr">
        <is>
          <t>없음 (25.05.01)</t>
        </is>
      </c>
      <c r="F16" s="67" t="n"/>
      <c r="G16" s="558" t="n"/>
      <c r="H16" s="558" t="n"/>
      <c r="I16" s="558" t="n"/>
      <c r="J16" s="52" t="n"/>
      <c r="K16" s="558" t="n"/>
      <c r="L16" s="558" t="n"/>
      <c r="M16" s="52" t="n"/>
    </row>
    <row r="17" ht="22.5" customFormat="1" customHeight="1" s="13">
      <c r="A17" s="86" t="inlineStr">
        <is>
          <t>비  고</t>
        </is>
      </c>
      <c r="B17" s="110" t="inlineStr">
        <is>
          <t>김희준</t>
        </is>
      </c>
      <c r="C17" s="121" t="inlineStr">
        <is>
          <t>조세희, 김희준</t>
        </is>
      </c>
      <c r="D17" s="37" t="inlineStr">
        <is>
          <t>조세희</t>
        </is>
      </c>
      <c r="E17" s="216" t="inlineStr">
        <is>
          <t>중소기업확인서
(22.04.01~23.03.31)</t>
        </is>
      </c>
      <c r="F17" s="37" t="inlineStr">
        <is>
          <t>주영중</t>
        </is>
      </c>
      <c r="G17" s="37" t="inlineStr">
        <is>
          <t>주영중</t>
        </is>
      </c>
      <c r="H17" s="538" t="inlineStr">
        <is>
          <t>김대열</t>
        </is>
      </c>
      <c r="I17" s="556" t="inlineStr">
        <is>
          <t>박수호 
대표 : 010 6515 9672</t>
        </is>
      </c>
      <c r="J17" s="539" t="inlineStr">
        <is>
          <t>여인백</t>
        </is>
      </c>
      <c r="K17" s="110" t="inlineStr">
        <is>
          <t>임태균</t>
        </is>
      </c>
      <c r="L17" s="37" t="n"/>
      <c r="M17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 codeName="Sheet15">
    <outlinePr summaryBelow="1" summaryRight="1"/>
    <pageSetUpPr fitToPage="1"/>
  </sheetPr>
  <dimension ref="A1:N49"/>
  <sheetViews>
    <sheetView zoomScaleNormal="100" workbookViewId="0">
      <pane ySplit="1" topLeftCell="A32" activePane="bottomLeft" state="frozen"/>
      <selection pane="bottomLeft" activeCell="H51" sqref="H51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대 구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0" t="inlineStr">
        <is>
          <t>㈜광덕전력</t>
        </is>
      </c>
      <c r="C2" s="11" t="inlineStr">
        <is>
          <t>나라소방방재㈜</t>
        </is>
      </c>
      <c r="D2" s="11" t="inlineStr">
        <is>
          <t>동양종합건설㈜</t>
        </is>
      </c>
      <c r="E2" s="10" t="inlineStr">
        <is>
          <t>다윤월드㈜</t>
        </is>
      </c>
      <c r="F2" s="11" t="inlineStr">
        <is>
          <t>㈜대경소방</t>
        </is>
      </c>
      <c r="G2" s="10" t="inlineStr">
        <is>
          <t>㈜명성전력</t>
        </is>
      </c>
      <c r="H2" s="11" t="inlineStr">
        <is>
          <t>㈜백산실업</t>
        </is>
      </c>
      <c r="I2" s="11" t="inlineStr">
        <is>
          <t>㈜선우이엔지</t>
        </is>
      </c>
      <c r="J2" s="11" t="inlineStr">
        <is>
          <t>㈜유인엔지니어링</t>
        </is>
      </c>
      <c r="K2" s="11" t="inlineStr">
        <is>
          <t>㈜엠제이건설</t>
        </is>
      </c>
      <c r="L2" s="11" t="inlineStr">
        <is>
          <t>재현이앤씨㈜</t>
        </is>
      </c>
      <c r="M2" s="11" t="inlineStr">
        <is>
          <t>통일소방</t>
        </is>
      </c>
    </row>
    <row r="3" customFormat="1" s="13">
      <c r="A3" s="86" t="inlineStr">
        <is>
          <t>대표자</t>
        </is>
      </c>
      <c r="B3" s="5" t="inlineStr">
        <is>
          <t>이복희</t>
        </is>
      </c>
      <c r="C3" s="37" t="inlineStr">
        <is>
          <t>손현규</t>
        </is>
      </c>
      <c r="D3" s="37" t="inlineStr">
        <is>
          <t>최종해</t>
        </is>
      </c>
      <c r="E3" s="37" t="inlineStr">
        <is>
          <t>하상호</t>
        </is>
      </c>
      <c r="F3" s="37" t="inlineStr">
        <is>
          <t>장병호</t>
        </is>
      </c>
      <c r="G3" s="110" t="inlineStr">
        <is>
          <t>이소원</t>
        </is>
      </c>
      <c r="H3" s="37" t="inlineStr">
        <is>
          <t>김주환</t>
        </is>
      </c>
      <c r="I3" s="37" t="inlineStr">
        <is>
          <t>박기석</t>
        </is>
      </c>
      <c r="J3" s="37" t="inlineStr">
        <is>
          <t>류훈희</t>
        </is>
      </c>
      <c r="K3" s="37" t="inlineStr">
        <is>
          <t>김진현</t>
        </is>
      </c>
      <c r="L3" s="5" t="inlineStr">
        <is>
          <t>정탁현</t>
        </is>
      </c>
      <c r="M3" s="37" t="inlineStr">
        <is>
          <t>박영진</t>
        </is>
      </c>
    </row>
    <row r="4" customFormat="1" s="24">
      <c r="A4" s="86" t="inlineStr">
        <is>
          <t>사업자번호</t>
        </is>
      </c>
      <c r="B4" s="5" t="inlineStr">
        <is>
          <t>501-81-14821</t>
        </is>
      </c>
      <c r="C4" s="53" t="inlineStr">
        <is>
          <t>502-81-99798</t>
        </is>
      </c>
      <c r="D4" s="53" t="inlineStr">
        <is>
          <t>503-81-25270</t>
        </is>
      </c>
      <c r="E4" s="37" t="inlineStr">
        <is>
          <t>514-81-54566</t>
        </is>
      </c>
      <c r="F4" s="53" t="inlineStr">
        <is>
          <t>504-81-27214</t>
        </is>
      </c>
      <c r="G4" s="110" t="inlineStr">
        <is>
          <t>307-81-49257</t>
        </is>
      </c>
      <c r="H4" s="37" t="inlineStr">
        <is>
          <t>502-81-27561</t>
        </is>
      </c>
      <c r="I4" s="53" t="inlineStr">
        <is>
          <t>502-81-68859</t>
        </is>
      </c>
      <c r="J4" s="53" t="inlineStr">
        <is>
          <t>502-81-53676</t>
        </is>
      </c>
      <c r="K4" s="53" t="inlineStr">
        <is>
          <t>503-81-15020</t>
        </is>
      </c>
      <c r="L4" s="5" t="inlineStr">
        <is>
          <t>552-88-01755</t>
        </is>
      </c>
      <c r="M4" s="53" t="inlineStr">
        <is>
          <t>504-06-52701</t>
        </is>
      </c>
    </row>
    <row r="5" customFormat="1" s="13">
      <c r="A5" s="86" t="inlineStr">
        <is>
          <t>지역</t>
        </is>
      </c>
      <c r="B5" s="5" t="inlineStr">
        <is>
          <t>대구광역시 북구</t>
        </is>
      </c>
      <c r="C5" s="37" t="inlineStr">
        <is>
          <t>대구 수성</t>
        </is>
      </c>
      <c r="D5" s="37" t="inlineStr">
        <is>
          <t>대구</t>
        </is>
      </c>
      <c r="E5" s="37" t="inlineStr">
        <is>
          <t>대구 달성군</t>
        </is>
      </c>
      <c r="F5" s="37" t="inlineStr">
        <is>
          <t>대구 북구</t>
        </is>
      </c>
      <c r="G5" s="110" t="inlineStr">
        <is>
          <t>대구광역시 달서구</t>
        </is>
      </c>
      <c r="H5" s="37" t="inlineStr">
        <is>
          <t>대구 수성구</t>
        </is>
      </c>
      <c r="I5" s="37" t="inlineStr">
        <is>
          <t>대구 중구</t>
        </is>
      </c>
      <c r="J5" s="37" t="inlineStr">
        <is>
          <t>대구</t>
        </is>
      </c>
      <c r="K5" s="37" t="inlineStr">
        <is>
          <t>대구</t>
        </is>
      </c>
      <c r="L5" s="5" t="inlineStr">
        <is>
          <t>대구광역시 북구</t>
        </is>
      </c>
      <c r="M5" s="37" t="inlineStr">
        <is>
          <t>대구 북구</t>
        </is>
      </c>
    </row>
    <row r="6" customFormat="1" s="24">
      <c r="A6" s="86" t="inlineStr">
        <is>
          <t>소방시공능력</t>
        </is>
      </c>
      <c r="B6" s="538" t="n">
        <v>9723400000</v>
      </c>
      <c r="C6" s="539" t="inlineStr">
        <is>
          <t>-</t>
        </is>
      </c>
      <c r="D6" s="539" t="n">
        <v>1377400000</v>
      </c>
      <c r="E6" s="539" t="n">
        <v>1085200000</v>
      </c>
      <c r="F6" s="539" t="n">
        <v>1735900000</v>
      </c>
      <c r="G6" s="562" t="n">
        <v>1652100000</v>
      </c>
      <c r="H6" s="608" t="n">
        <v>8961000000</v>
      </c>
      <c r="I6" s="539" t="n">
        <v>933400000</v>
      </c>
      <c r="J6" s="539" t="n">
        <v>5364100000</v>
      </c>
      <c r="K6" s="539" t="n">
        <v>1112000000</v>
      </c>
      <c r="L6" s="538" t="n">
        <v>752600000</v>
      </c>
      <c r="M6" s="539" t="n">
        <v>830100000</v>
      </c>
    </row>
    <row r="7" customFormat="1" s="13">
      <c r="A7" s="86" t="inlineStr">
        <is>
          <t>3년간 실적액</t>
        </is>
      </c>
      <c r="B7" s="538" t="n">
        <v>9125631000</v>
      </c>
      <c r="C7" s="539" t="inlineStr">
        <is>
          <t>-</t>
        </is>
      </c>
      <c r="D7" s="539" t="n">
        <v>2014425000</v>
      </c>
      <c r="E7" s="539" t="n">
        <v>831558000</v>
      </c>
      <c r="F7" s="539" t="n">
        <v>1824547000</v>
      </c>
      <c r="G7" s="562" t="n">
        <v>603720000</v>
      </c>
      <c r="H7" s="608" t="n">
        <v>12469621000</v>
      </c>
      <c r="I7" s="539">
        <f>309660000+506420000+540823000</f>
        <v/>
      </c>
      <c r="J7" s="539">
        <f>4348663000+2287947000+933899000</f>
        <v/>
      </c>
      <c r="K7" s="539" t="n">
        <v>1609523000</v>
      </c>
      <c r="L7" s="538" t="n">
        <v>340390000</v>
      </c>
      <c r="M7" s="539" t="n">
        <v>461829000</v>
      </c>
    </row>
    <row r="8" customFormat="1" s="13">
      <c r="A8" s="86" t="inlineStr">
        <is>
          <t>5년간 실적액</t>
        </is>
      </c>
      <c r="B8" s="538" t="n">
        <v>10600707000</v>
      </c>
      <c r="C8" s="539" t="inlineStr">
        <is>
          <t>-</t>
        </is>
      </c>
      <c r="D8" s="539" t="n">
        <v>3000867000</v>
      </c>
      <c r="E8" s="539" t="n">
        <v>957258000</v>
      </c>
      <c r="F8" s="539" t="n">
        <v>3664793000</v>
      </c>
      <c r="G8" s="562" t="n">
        <v>977438000</v>
      </c>
      <c r="H8" s="608" t="n">
        <v>19371767000</v>
      </c>
      <c r="I8" s="539">
        <f>I7+260480000+604526000</f>
        <v/>
      </c>
      <c r="J8" s="539">
        <f>J7+999978000+854764000</f>
        <v/>
      </c>
      <c r="K8" s="539" t="n">
        <v>1609523000</v>
      </c>
      <c r="L8" s="538" t="n">
        <v>352866000</v>
      </c>
      <c r="M8" s="539">
        <f>M7+35623000+55749000</f>
        <v/>
      </c>
    </row>
    <row r="9" customFormat="1" s="620">
      <c r="A9" s="609" t="inlineStr">
        <is>
          <t>부채비율</t>
        </is>
      </c>
      <c r="B9" s="76" t="n">
        <v>0.6555</v>
      </c>
      <c r="C9" s="38" t="n">
        <v>0.3912</v>
      </c>
      <c r="D9" s="38" t="n">
        <v>0.07199999999999999</v>
      </c>
      <c r="E9" s="38" t="n">
        <v>0.7344000000000001</v>
      </c>
      <c r="F9" s="38" t="n">
        <v>0.2298</v>
      </c>
      <c r="G9" s="112" t="n">
        <v>0.443</v>
      </c>
      <c r="H9" s="38" t="n">
        <v>0.2948</v>
      </c>
      <c r="I9" s="38" t="n">
        <v>0.4053</v>
      </c>
      <c r="J9" s="38" t="n">
        <v>0.4183</v>
      </c>
      <c r="K9" s="38" t="n">
        <v>0.2353</v>
      </c>
      <c r="L9" s="6" t="n">
        <v>0.2005</v>
      </c>
      <c r="M9" s="38" t="n">
        <v>0.1533</v>
      </c>
      <c r="N9" s="566" t="n"/>
    </row>
    <row r="10" customFormat="1" s="620">
      <c r="A10" s="609" t="inlineStr">
        <is>
          <t>유동비율</t>
        </is>
      </c>
      <c r="B10" s="6" t="n">
        <v>2.4565</v>
      </c>
      <c r="C10" s="38" t="n">
        <v>3.54</v>
      </c>
      <c r="D10" s="38" t="n">
        <v>16.692</v>
      </c>
      <c r="E10" s="38" t="n">
        <v>3.1448</v>
      </c>
      <c r="F10" s="38" t="n">
        <v>9.761799999999999</v>
      </c>
      <c r="G10" s="112" t="n">
        <v>3.3099</v>
      </c>
      <c r="H10" s="38" t="n">
        <v>4.7467</v>
      </c>
      <c r="I10" s="38" t="n">
        <v>2.6584</v>
      </c>
      <c r="J10" s="38" t="n">
        <v>22.7503</v>
      </c>
      <c r="K10" s="38" t="n">
        <v>3.0469</v>
      </c>
      <c r="L10" s="6" t="n">
        <v>9.464</v>
      </c>
      <c r="M10" s="38" t="n">
        <v>6.4789</v>
      </c>
      <c r="N10" s="566" t="n"/>
    </row>
    <row r="11" ht="22.5" customFormat="1" customHeight="1" s="620">
      <c r="A11" s="610" t="inlineStr">
        <is>
          <t>영업기간
면허번호</t>
        </is>
      </c>
      <c r="B11" s="6" t="inlineStr">
        <is>
          <t>제98-11호</t>
        </is>
      </c>
      <c r="C11" s="38" t="inlineStr">
        <is>
          <t>5년이상%</t>
        </is>
      </c>
      <c r="D11" s="38" t="inlineStr">
        <is>
          <t>5년이상%</t>
        </is>
      </c>
      <c r="E11" s="38" t="inlineStr">
        <is>
          <t>10년이상%</t>
        </is>
      </c>
      <c r="F11" s="38" t="inlineStr">
        <is>
          <t>10년이상%</t>
        </is>
      </c>
      <c r="G11" s="112" t="inlineStr">
        <is>
          <t xml:space="preserve"> 2012.03.30</t>
        </is>
      </c>
      <c r="H11" s="38" t="inlineStr">
        <is>
          <t>10년이상%</t>
        </is>
      </c>
      <c r="I11" s="38" t="inlineStr">
        <is>
          <t>1년이상%</t>
        </is>
      </c>
      <c r="J11" s="38" t="inlineStr">
        <is>
          <t>5년이상%</t>
        </is>
      </c>
      <c r="K11" s="38" t="inlineStr">
        <is>
          <t>3년이상%</t>
        </is>
      </c>
      <c r="L11" s="6" t="inlineStr">
        <is>
          <t>2016-02-00321</t>
        </is>
      </c>
      <c r="M11" s="38" t="inlineStr">
        <is>
          <t>10년이상%</t>
        </is>
      </c>
    </row>
    <row r="12" ht="22.5" customFormat="1" customHeight="1" s="13">
      <c r="A12" s="86" t="inlineStr">
        <is>
          <t>신용평가</t>
        </is>
      </c>
      <c r="B12" s="547" t="inlineStr">
        <is>
          <t>BBBO
(20.04.14~21.04.13)</t>
        </is>
      </c>
      <c r="C12" s="548" t="n"/>
      <c r="D12" s="547" t="inlineStr">
        <is>
          <t>A0
(14.06.11~15.06.10)</t>
        </is>
      </c>
      <c r="E12" s="558" t="n"/>
      <c r="F12" s="68" t="n"/>
      <c r="G12" s="545" t="inlineStr">
        <is>
          <t>BB+
(25.04.11~26.04.10)</t>
        </is>
      </c>
      <c r="H12" s="558" t="inlineStr">
        <is>
          <t>BB+</t>
        </is>
      </c>
      <c r="I12" s="548" t="n"/>
      <c r="J12" s="548" t="n"/>
      <c r="K12" s="548" t="n"/>
      <c r="L12" s="547" t="inlineStr">
        <is>
          <t>BO
(20.12.15~21.12.14)</t>
        </is>
      </c>
      <c r="M12" s="548" t="n"/>
    </row>
    <row r="13" customFormat="1" s="13">
      <c r="A13" s="86" t="inlineStr">
        <is>
          <t>여성기업</t>
        </is>
      </c>
      <c r="B13" s="558" t="n"/>
      <c r="C13" s="548" t="n"/>
      <c r="D13" s="548" t="n"/>
      <c r="E13" s="558" t="n"/>
      <c r="F13" s="68" t="n"/>
      <c r="G13" s="558" t="n"/>
      <c r="H13" s="558" t="n"/>
      <c r="I13" s="548" t="n"/>
      <c r="J13" s="548" t="n"/>
      <c r="K13" s="548" t="n"/>
      <c r="L13" s="68" t="n"/>
      <c r="M13" s="548" t="n"/>
    </row>
    <row r="14" customFormat="1" s="13">
      <c r="A14" s="86" t="inlineStr">
        <is>
          <t>건설고용지수</t>
        </is>
      </c>
      <c r="B14" s="558" t="n"/>
      <c r="C14" s="548" t="n"/>
      <c r="D14" s="548" t="n"/>
      <c r="E14" s="558" t="n"/>
      <c r="F14" s="68" t="n"/>
      <c r="G14" s="558" t="n"/>
      <c r="H14" s="558" t="n"/>
      <c r="I14" s="548" t="n"/>
      <c r="J14" s="548" t="n"/>
      <c r="K14" s="548" t="n"/>
      <c r="L14" s="68" t="n"/>
      <c r="M14" s="548" t="n"/>
    </row>
    <row r="15" customFormat="1" s="13">
      <c r="A15" s="87" t="inlineStr">
        <is>
          <t>일자리창출실적</t>
        </is>
      </c>
      <c r="B15" s="558" t="n"/>
      <c r="C15" s="548" t="n"/>
      <c r="D15" s="548" t="n"/>
      <c r="E15" s="558" t="n"/>
      <c r="F15" s="68" t="n"/>
      <c r="G15" s="558" t="n"/>
      <c r="H15" s="558" t="n"/>
      <c r="I15" s="548" t="n"/>
      <c r="J15" s="548" t="n"/>
      <c r="K15" s="548" t="n"/>
      <c r="L15" s="68" t="n"/>
      <c r="M15" s="548" t="n"/>
    </row>
    <row r="16" customFormat="1" s="13">
      <c r="A16" s="87" t="inlineStr">
        <is>
          <t>시공품질평가</t>
        </is>
      </c>
      <c r="B16" s="558" t="n"/>
      <c r="C16" s="548" t="n"/>
      <c r="D16" s="548" t="n"/>
      <c r="E16" s="558" t="n"/>
      <c r="F16" s="68" t="n"/>
      <c r="G16" s="140" t="inlineStr">
        <is>
          <t>없음 (24.05.01)</t>
        </is>
      </c>
      <c r="H16" s="558" t="n"/>
      <c r="I16" s="548" t="n"/>
      <c r="J16" s="548" t="n"/>
      <c r="K16" s="548" t="n"/>
      <c r="L16" s="68" t="n"/>
      <c r="M16" s="548" t="n"/>
    </row>
    <row r="17" customFormat="1" s="13">
      <c r="A17" s="86" t="inlineStr">
        <is>
          <t>비  고</t>
        </is>
      </c>
      <c r="B17" s="5" t="inlineStr">
        <is>
          <t>김희준</t>
        </is>
      </c>
      <c r="C17" s="37" t="inlineStr">
        <is>
          <t>김영택</t>
        </is>
      </c>
      <c r="D17" s="37" t="inlineStr">
        <is>
          <t>김영택</t>
        </is>
      </c>
      <c r="E17" s="37" t="n"/>
      <c r="F17" s="37" t="n"/>
      <c r="G17" s="110" t="inlineStr">
        <is>
          <t>조정</t>
        </is>
      </c>
      <c r="H17" s="37" t="n"/>
      <c r="I17" s="37" t="inlineStr">
        <is>
          <t>김영택</t>
        </is>
      </c>
      <c r="J17" s="37" t="inlineStr">
        <is>
          <t>김영택</t>
        </is>
      </c>
      <c r="K17" s="37" t="inlineStr">
        <is>
          <t>김영택</t>
        </is>
      </c>
      <c r="L17" s="5" t="inlineStr">
        <is>
          <t>김장섭</t>
        </is>
      </c>
      <c r="M17" s="37" t="inlineStr">
        <is>
          <t>김영택</t>
        </is>
      </c>
    </row>
    <row r="18" ht="26.1" customHeight="1" s="3">
      <c r="A18" s="11" t="inlineStr">
        <is>
          <t>회사명</t>
        </is>
      </c>
      <c r="B18" s="11" t="inlineStr">
        <is>
          <t>㈜흥신건설</t>
        </is>
      </c>
      <c r="C18" s="11" t="inlineStr">
        <is>
          <t>효창전력㈜</t>
        </is>
      </c>
      <c r="D18" s="11" t="inlineStr">
        <is>
          <t>㈜진영소방</t>
        </is>
      </c>
      <c r="E18" s="40" t="inlineStr">
        <is>
          <t>세이프소방방재㈜</t>
        </is>
      </c>
      <c r="F18" s="11" t="inlineStr">
        <is>
          <t>보명기업㈜</t>
        </is>
      </c>
      <c r="G18" s="11" t="inlineStr">
        <is>
          <t>㈜동화주택</t>
        </is>
      </c>
      <c r="H18" s="10" t="inlineStr">
        <is>
          <t>재현전력㈜</t>
        </is>
      </c>
      <c r="I18" s="10" t="inlineStr">
        <is>
          <t>한국방재㈜</t>
        </is>
      </c>
      <c r="J18" s="10" t="inlineStr">
        <is>
          <t>㈜대유기전공사</t>
        </is>
      </c>
      <c r="K18" s="10" t="inlineStr">
        <is>
          <t>㈜진명일렉스</t>
        </is>
      </c>
      <c r="L18" s="10" t="inlineStr">
        <is>
          <t>㈜영산전기</t>
        </is>
      </c>
      <c r="M18" s="10" t="inlineStr">
        <is>
          <t>㈜영남전기공사</t>
        </is>
      </c>
    </row>
    <row r="19">
      <c r="A19" s="86" t="inlineStr">
        <is>
          <t>대표자</t>
        </is>
      </c>
      <c r="B19" s="37" t="inlineStr">
        <is>
          <t>임채길</t>
        </is>
      </c>
      <c r="C19" s="37" t="inlineStr">
        <is>
          <t>남두환</t>
        </is>
      </c>
      <c r="D19" s="110" t="inlineStr">
        <is>
          <t>문영철</t>
        </is>
      </c>
      <c r="E19" s="5" t="inlineStr">
        <is>
          <t>정 훈</t>
        </is>
      </c>
      <c r="F19" s="5" t="inlineStr">
        <is>
          <t>장은율</t>
        </is>
      </c>
      <c r="G19" s="110" t="inlineStr">
        <is>
          <t>김민태</t>
        </is>
      </c>
      <c r="H19" s="320" t="inlineStr">
        <is>
          <t>정탁현</t>
        </is>
      </c>
      <c r="I19" s="5" t="inlineStr">
        <is>
          <t>오창헌</t>
        </is>
      </c>
      <c r="J19" s="37" t="inlineStr">
        <is>
          <t>권오종</t>
        </is>
      </c>
      <c r="K19" s="422" t="inlineStr">
        <is>
          <t>강태열</t>
        </is>
      </c>
      <c r="L19" s="574" t="inlineStr">
        <is>
          <t>허진천</t>
        </is>
      </c>
      <c r="M19" s="110" t="inlineStr">
        <is>
          <t>김영주</t>
        </is>
      </c>
    </row>
    <row r="20">
      <c r="A20" s="86" t="inlineStr">
        <is>
          <t>사업자번호</t>
        </is>
      </c>
      <c r="B20" s="53" t="inlineStr">
        <is>
          <t>504-81-32492</t>
        </is>
      </c>
      <c r="C20" s="53" t="inlineStr">
        <is>
          <t>504-81-38313</t>
        </is>
      </c>
      <c r="D20" s="110" t="inlineStr">
        <is>
          <t>504-81-61056</t>
        </is>
      </c>
      <c r="E20" s="5" t="inlineStr">
        <is>
          <t>673-88-00878</t>
        </is>
      </c>
      <c r="F20" s="5" t="inlineStr">
        <is>
          <t>502-81-39408</t>
        </is>
      </c>
      <c r="G20" s="110" t="inlineStr">
        <is>
          <t>501-81-10204</t>
        </is>
      </c>
      <c r="H20" s="321" t="inlineStr">
        <is>
          <t>504-81-62021</t>
        </is>
      </c>
      <c r="I20" s="5" t="inlineStr">
        <is>
          <t>502-81-33364</t>
        </is>
      </c>
      <c r="J20" s="37" t="inlineStr">
        <is>
          <t>502-81-52473</t>
        </is>
      </c>
      <c r="K20" s="423" t="inlineStr">
        <is>
          <t>504-81-73396</t>
        </is>
      </c>
      <c r="L20" s="667" t="inlineStr">
        <is>
          <t>504-81-60533</t>
        </is>
      </c>
      <c r="M20" s="110" t="inlineStr">
        <is>
          <t>503-81-95456</t>
        </is>
      </c>
    </row>
    <row r="21">
      <c r="A21" s="86" t="inlineStr">
        <is>
          <t>지역</t>
        </is>
      </c>
      <c r="B21" s="37" t="inlineStr">
        <is>
          <t>대구 중구</t>
        </is>
      </c>
      <c r="C21" s="37" t="inlineStr">
        <is>
          <t>대구</t>
        </is>
      </c>
      <c r="D21" s="110" t="inlineStr">
        <is>
          <t>대구광역시 중구</t>
        </is>
      </c>
      <c r="E21" s="5" t="inlineStr">
        <is>
          <t>대구 동구</t>
        </is>
      </c>
      <c r="F21" s="5" t="inlineStr">
        <is>
          <t>대구 달서구</t>
        </is>
      </c>
      <c r="G21" s="110" t="inlineStr">
        <is>
          <t>대구 중구</t>
        </is>
      </c>
      <c r="H21" s="320" t="inlineStr">
        <is>
          <t>대구광역시 북구</t>
        </is>
      </c>
      <c r="I21" s="5" t="inlineStr">
        <is>
          <t>대구광역시 동구</t>
        </is>
      </c>
      <c r="J21" s="37" t="inlineStr">
        <is>
          <t>대구광역시 수성구</t>
        </is>
      </c>
      <c r="K21" s="422" t="inlineStr">
        <is>
          <t>대구광역시 북구</t>
        </is>
      </c>
      <c r="L21" s="574" t="inlineStr">
        <is>
          <t>대구광역시 북구</t>
        </is>
      </c>
      <c r="M21" s="110" t="inlineStr">
        <is>
          <t>대구광역시 달서구</t>
        </is>
      </c>
    </row>
    <row r="22">
      <c r="A22" s="86" t="inlineStr">
        <is>
          <t>소방시공능력</t>
        </is>
      </c>
      <c r="B22" s="539" t="n">
        <v>2271000000</v>
      </c>
      <c r="C22" s="539" t="n">
        <v>910300000</v>
      </c>
      <c r="D22" s="562" t="n">
        <v>1222500000</v>
      </c>
      <c r="E22" s="538" t="n">
        <v>807700000</v>
      </c>
      <c r="F22" s="538" t="n">
        <v>1039300000</v>
      </c>
      <c r="G22" s="562" t="n">
        <v>3642600000</v>
      </c>
      <c r="H22" s="662" t="n">
        <v>2889500000</v>
      </c>
      <c r="I22" s="538" t="n">
        <v>1685300000</v>
      </c>
      <c r="J22" s="539" t="n">
        <v>3874400000</v>
      </c>
      <c r="K22" s="663" t="n">
        <v>3539300000</v>
      </c>
      <c r="L22" s="679" t="n">
        <v>2447900000</v>
      </c>
      <c r="M22" s="562" t="n">
        <v>601100000</v>
      </c>
    </row>
    <row r="23">
      <c r="A23" s="86" t="inlineStr">
        <is>
          <t>3년간 실적액</t>
        </is>
      </c>
      <c r="B23" s="539">
        <f>2335392000+766905000+326360000</f>
        <v/>
      </c>
      <c r="C23" s="539" t="n"/>
      <c r="D23" s="562" t="n">
        <v>559038000</v>
      </c>
      <c r="E23" s="538" t="n">
        <v>379940000</v>
      </c>
      <c r="F23" s="538" t="n">
        <v>960253000</v>
      </c>
      <c r="G23" s="562" t="n">
        <v>1615000000</v>
      </c>
      <c r="H23" s="662" t="n">
        <v>2110737000</v>
      </c>
      <c r="I23" s="538" t="n">
        <v>1826042000</v>
      </c>
      <c r="J23" s="539" t="n">
        <v>3701573000</v>
      </c>
      <c r="K23" s="663" t="n">
        <v>1291179000</v>
      </c>
      <c r="L23" s="679" t="n">
        <v>1743905000</v>
      </c>
      <c r="M23" s="562" t="n">
        <v>218436000</v>
      </c>
    </row>
    <row r="24">
      <c r="A24" s="86" t="inlineStr">
        <is>
          <t>5년간 실적액</t>
        </is>
      </c>
      <c r="B24" s="539">
        <f>B23+392814000+333116000</f>
        <v/>
      </c>
      <c r="C24" s="539" t="n"/>
      <c r="D24" s="562" t="n">
        <v>884879000</v>
      </c>
      <c r="E24" s="538" t="n">
        <v>379940000</v>
      </c>
      <c r="F24" s="538" t="n">
        <v>1258987000</v>
      </c>
      <c r="G24" s="562" t="n">
        <v>1615000000</v>
      </c>
      <c r="H24" s="662" t="n">
        <v>2245046000</v>
      </c>
      <c r="I24" s="538" t="n">
        <v>2432774000</v>
      </c>
      <c r="J24" s="539" t="n">
        <v>5194102000</v>
      </c>
      <c r="K24" s="663" t="n">
        <v>1644697000</v>
      </c>
      <c r="L24" s="679" t="n">
        <v>2355277000</v>
      </c>
      <c r="M24" s="562" t="n">
        <v>406813000</v>
      </c>
    </row>
    <row r="25">
      <c r="A25" s="609" t="inlineStr">
        <is>
          <t>부채비율</t>
        </is>
      </c>
      <c r="B25" s="38" t="n">
        <v>0.1129</v>
      </c>
      <c r="C25" s="38" t="n">
        <v>0.2646</v>
      </c>
      <c r="D25" s="112" t="n">
        <v>0.0476</v>
      </c>
      <c r="E25" s="76" t="n">
        <v>0.8361</v>
      </c>
      <c r="F25" s="6" t="n">
        <v>0.1809</v>
      </c>
      <c r="G25" s="114" t="n">
        <v>0.349</v>
      </c>
      <c r="H25" s="331" t="n">
        <v>0.0176</v>
      </c>
      <c r="I25" s="6" t="n">
        <v>0.0513</v>
      </c>
      <c r="J25" s="38" t="n">
        <v>0.4604</v>
      </c>
      <c r="K25" s="512" t="n">
        <v>0.3993</v>
      </c>
      <c r="L25" s="680" t="n">
        <v>0.2997</v>
      </c>
      <c r="M25" s="112" t="n">
        <v>0.3282</v>
      </c>
      <c r="N25" s="566" t="n"/>
    </row>
    <row r="26">
      <c r="A26" s="609" t="inlineStr">
        <is>
          <t>유동비율</t>
        </is>
      </c>
      <c r="B26" s="38" t="n">
        <v>12.7277</v>
      </c>
      <c r="C26" s="38" t="n">
        <v>4.2171</v>
      </c>
      <c r="D26" s="112" t="n">
        <v>20.3484</v>
      </c>
      <c r="E26" s="76" t="n">
        <v>2.1027</v>
      </c>
      <c r="F26" s="6" t="n">
        <v>6.9693</v>
      </c>
      <c r="G26" s="112" t="n">
        <v>2.629</v>
      </c>
      <c r="H26" s="331" t="n">
        <v>44.13350000000001</v>
      </c>
      <c r="I26" s="6" t="n">
        <v>16.3043</v>
      </c>
      <c r="J26" s="38" t="n">
        <v>7.4018</v>
      </c>
      <c r="K26" s="512" t="n">
        <v>3.2163</v>
      </c>
      <c r="L26" s="680" t="n">
        <v>3.8562</v>
      </c>
      <c r="M26" s="112" t="n">
        <v>6.6928</v>
      </c>
      <c r="N26" s="566" t="n"/>
    </row>
    <row r="27" ht="22.5" customHeight="1" s="3">
      <c r="A27" s="610" t="inlineStr">
        <is>
          <t>영업기간
면허번호</t>
        </is>
      </c>
      <c r="B27" s="38" t="inlineStr">
        <is>
          <t>5년이상%</t>
        </is>
      </c>
      <c r="C27" s="38" t="inlineStr">
        <is>
          <t>5년이상%</t>
        </is>
      </c>
      <c r="D27" s="116" t="inlineStr">
        <is>
          <t>1999.09.02</t>
        </is>
      </c>
      <c r="E27" s="98" t="inlineStr">
        <is>
          <t>2019.07.18</t>
        </is>
      </c>
      <c r="F27" s="98" t="inlineStr">
        <is>
          <t>2001.09.04</t>
        </is>
      </c>
      <c r="G27" s="112" t="inlineStr">
        <is>
          <t>2018.07.06</t>
        </is>
      </c>
      <c r="H27" s="332" t="inlineStr">
        <is>
          <t>2016.06.14</t>
        </is>
      </c>
      <c r="I27" s="6" t="inlineStr">
        <is>
          <t>1996.06.04</t>
        </is>
      </c>
      <c r="J27" s="38" t="inlineStr">
        <is>
          <t>2012.05.31</t>
        </is>
      </c>
      <c r="K27" s="513" t="inlineStr">
        <is>
          <t>2009.12.03</t>
        </is>
      </c>
      <c r="L27" s="668" t="inlineStr">
        <is>
          <t>2015.09.01</t>
        </is>
      </c>
      <c r="M27" s="112" t="inlineStr">
        <is>
          <t>2014.11.06</t>
        </is>
      </c>
    </row>
    <row r="28" ht="22.5" customHeight="1" s="3">
      <c r="A28" s="86" t="inlineStr">
        <is>
          <t>신용평가</t>
        </is>
      </c>
      <c r="B28" s="68" t="n"/>
      <c r="C28" s="548" t="n"/>
      <c r="D28" s="558" t="n"/>
      <c r="E28" s="547" t="inlineStr">
        <is>
          <t>B0
(21.06.16~22.06.15)</t>
        </is>
      </c>
      <c r="F28" s="558" t="n"/>
      <c r="G28" s="547" t="inlineStr">
        <is>
          <t>BBB0
(24.07.01~25.06.30)</t>
        </is>
      </c>
      <c r="H28" s="558" t="n"/>
      <c r="I28" s="558" t="n"/>
      <c r="J28" s="241" t="inlineStr">
        <is>
          <t>BB+
(25.04.15~26.04.14)</t>
        </is>
      </c>
      <c r="K28" s="558" t="n"/>
      <c r="L28" s="558" t="n"/>
      <c r="M28" s="558" t="n"/>
    </row>
    <row r="29">
      <c r="A29" s="86" t="inlineStr">
        <is>
          <t>여성기업</t>
        </is>
      </c>
      <c r="B29" s="68" t="n"/>
      <c r="C29" s="548" t="n"/>
      <c r="D29" s="558" t="n"/>
      <c r="E29" s="558" t="n"/>
      <c r="F29" s="558" t="n"/>
      <c r="G29" s="558" t="n"/>
      <c r="H29" s="664" t="n"/>
      <c r="I29" s="558" t="n"/>
      <c r="J29" s="558" t="n"/>
      <c r="K29" s="665" t="n"/>
      <c r="L29" s="677" t="n"/>
      <c r="M29" s="558" t="n"/>
    </row>
    <row r="30">
      <c r="A30" s="86" t="inlineStr">
        <is>
          <t>건설고용지수</t>
        </is>
      </c>
      <c r="B30" s="68" t="n"/>
      <c r="C30" s="548" t="n"/>
      <c r="D30" s="558" t="n"/>
      <c r="E30" s="558" t="n"/>
      <c r="F30" s="558" t="n"/>
      <c r="G30" s="558" t="n"/>
      <c r="H30" s="664" t="n"/>
      <c r="I30" s="558" t="n"/>
      <c r="J30" s="558" t="n"/>
      <c r="K30" s="665" t="n"/>
      <c r="L30" s="677" t="n"/>
      <c r="M30" s="558" t="n"/>
    </row>
    <row r="31">
      <c r="A31" s="87" t="inlineStr">
        <is>
          <t>일자리창출실적</t>
        </is>
      </c>
      <c r="B31" s="68" t="n"/>
      <c r="C31" s="548" t="n"/>
      <c r="D31" s="558" t="n"/>
      <c r="E31" s="558" t="n"/>
      <c r="F31" s="558" t="n"/>
      <c r="G31" s="558" t="n"/>
      <c r="H31" s="664" t="n"/>
      <c r="I31" s="558" t="n"/>
      <c r="J31" s="558" t="n"/>
      <c r="K31" s="665" t="n"/>
      <c r="L31" s="677" t="n"/>
      <c r="M31" s="558" t="n"/>
    </row>
    <row r="32">
      <c r="A32" s="87" t="inlineStr">
        <is>
          <t>시공품질평가</t>
        </is>
      </c>
      <c r="B32" s="68" t="n"/>
      <c r="C32" s="548" t="n"/>
      <c r="D32" s="558" t="n"/>
      <c r="E32" s="558" t="n"/>
      <c r="F32" s="558" t="n"/>
      <c r="G32" s="558" t="n"/>
      <c r="H32" s="664" t="n"/>
      <c r="I32" s="558" t="n"/>
      <c r="J32" s="140" t="inlineStr">
        <is>
          <t>없음 (25.05.01)</t>
        </is>
      </c>
      <c r="K32" s="665" t="n"/>
      <c r="L32" s="677" t="n"/>
      <c r="M32" s="558" t="n"/>
    </row>
    <row r="33">
      <c r="A33" s="86" t="inlineStr">
        <is>
          <t>비  고</t>
        </is>
      </c>
      <c r="B33" s="37" t="inlineStr">
        <is>
          <t>김영택</t>
        </is>
      </c>
      <c r="C33" s="37" t="inlineStr">
        <is>
          <t>김영택</t>
        </is>
      </c>
      <c r="D33" s="110" t="inlineStr">
        <is>
          <t>조정</t>
        </is>
      </c>
      <c r="E33" s="5" t="inlineStr">
        <is>
          <t>이동훈</t>
        </is>
      </c>
      <c r="F33" s="5" t="inlineStr">
        <is>
          <t>조정</t>
        </is>
      </c>
      <c r="G33" s="110" t="inlineStr">
        <is>
          <t>조정</t>
        </is>
      </c>
      <c r="H33" s="320" t="inlineStr">
        <is>
          <t>김장섭</t>
        </is>
      </c>
      <c r="I33" s="5" t="inlineStr">
        <is>
          <t>조정</t>
        </is>
      </c>
      <c r="J33" s="37" t="inlineStr">
        <is>
          <t>김희준</t>
        </is>
      </c>
      <c r="K33" s="422" t="inlineStr">
        <is>
          <t>김장섭</t>
        </is>
      </c>
      <c r="L33" s="574" t="inlineStr">
        <is>
          <t>김장섭</t>
        </is>
      </c>
      <c r="M33" s="110" t="inlineStr">
        <is>
          <t>조정</t>
        </is>
      </c>
    </row>
    <row r="34" ht="26.1" customHeight="1" s="3">
      <c r="A34" s="11" t="inlineStr">
        <is>
          <t>회사명</t>
        </is>
      </c>
      <c r="B34" s="11" t="inlineStr">
        <is>
          <t>㈜가람전기</t>
        </is>
      </c>
      <c r="C34" s="11" t="inlineStr">
        <is>
          <t>삼아건설㈜</t>
        </is>
      </c>
      <c r="D34" s="11" t="inlineStr">
        <is>
          <t>㈜동서개발</t>
        </is>
      </c>
      <c r="E34" s="150" t="n"/>
      <c r="F34" s="144" t="n"/>
      <c r="G34" s="144" t="n"/>
      <c r="H34" s="132" t="n"/>
      <c r="I34" s="132" t="n"/>
      <c r="J34" s="132" t="n"/>
      <c r="K34" s="132" t="n"/>
      <c r="L34" s="132" t="n"/>
      <c r="M34" s="132" t="n"/>
    </row>
    <row r="35">
      <c r="A35" s="86" t="inlineStr">
        <is>
          <t>대표자</t>
        </is>
      </c>
      <c r="B35" s="110" t="inlineStr">
        <is>
          <t>김은영</t>
        </is>
      </c>
      <c r="C35" s="110" t="inlineStr">
        <is>
          <t>배청</t>
        </is>
      </c>
      <c r="D35" s="110" t="inlineStr">
        <is>
          <t>이승현</t>
        </is>
      </c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>
      <c r="A36" s="86" t="inlineStr">
        <is>
          <t>사업자번호</t>
        </is>
      </c>
      <c r="B36" s="111" t="inlineStr">
        <is>
          <t>514-81-85190</t>
        </is>
      </c>
      <c r="C36" s="111" t="inlineStr">
        <is>
          <t>501-81-01762</t>
        </is>
      </c>
      <c r="D36" s="110" t="inlineStr">
        <is>
          <t>501-81-08746</t>
        </is>
      </c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>
      <c r="A37" s="86" t="inlineStr">
        <is>
          <t>지역</t>
        </is>
      </c>
      <c r="B37" s="110" t="inlineStr">
        <is>
          <t>대구광역시 달성군</t>
        </is>
      </c>
      <c r="C37" s="110" t="inlineStr">
        <is>
          <t>대구광역시 중구</t>
        </is>
      </c>
      <c r="D37" s="110" t="inlineStr">
        <is>
          <t>대구광역시 중구</t>
        </is>
      </c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>
      <c r="A38" s="86" t="inlineStr">
        <is>
          <t>소방시공능력</t>
        </is>
      </c>
      <c r="B38" s="562" t="n">
        <v>1682400000</v>
      </c>
      <c r="C38" s="562" t="n">
        <v>950100000</v>
      </c>
      <c r="D38" s="562" t="n">
        <v>1999700000</v>
      </c>
      <c r="E38" s="539" t="n"/>
      <c r="F38" s="539" t="n"/>
      <c r="G38" s="539" t="n"/>
      <c r="H38" s="539" t="n"/>
      <c r="I38" s="539" t="n"/>
      <c r="J38" s="539" t="n"/>
      <c r="K38" s="539" t="n"/>
      <c r="L38" s="539" t="n"/>
      <c r="M38" s="539" t="n"/>
    </row>
    <row r="39">
      <c r="A39" s="86" t="inlineStr">
        <is>
          <t>3년간 실적액</t>
        </is>
      </c>
      <c r="B39" s="562" t="n">
        <v>1360750000</v>
      </c>
      <c r="C39" s="562" t="n">
        <v>926989000</v>
      </c>
      <c r="D39" s="562" t="n">
        <v>927098000</v>
      </c>
      <c r="E39" s="539" t="n"/>
      <c r="F39" s="539" t="n"/>
      <c r="G39" s="539" t="n"/>
      <c r="H39" s="539" t="n"/>
      <c r="I39" s="539" t="n"/>
      <c r="J39" s="539" t="n"/>
      <c r="K39" s="539" t="n"/>
      <c r="L39" s="539" t="n"/>
      <c r="M39" s="539" t="n"/>
    </row>
    <row r="40">
      <c r="A40" s="86" t="inlineStr">
        <is>
          <t>5년간 실적액</t>
        </is>
      </c>
      <c r="B40" s="562" t="n">
        <v>2970332000</v>
      </c>
      <c r="C40" s="562" t="n">
        <v>1275508000</v>
      </c>
      <c r="D40" s="562" t="n">
        <v>1392598000</v>
      </c>
      <c r="E40" s="539" t="n"/>
      <c r="F40" s="539" t="n"/>
      <c r="G40" s="539" t="n"/>
      <c r="H40" s="539" t="n"/>
      <c r="I40" s="539" t="n"/>
      <c r="J40" s="539" t="n"/>
      <c r="K40" s="539" t="n"/>
      <c r="L40" s="539" t="n"/>
      <c r="M40" s="539" t="n"/>
    </row>
    <row r="41">
      <c r="A41" s="609" t="inlineStr">
        <is>
          <t>부채비율</t>
        </is>
      </c>
      <c r="B41" s="112" t="n">
        <v>0.2609</v>
      </c>
      <c r="C41" s="113" t="n">
        <v>0.9507</v>
      </c>
      <c r="D41" s="112" t="n">
        <v>0.2255</v>
      </c>
      <c r="E41" s="50" t="n"/>
      <c r="F41" s="38" t="n"/>
      <c r="G41" s="50" t="n"/>
      <c r="H41" s="38" t="n"/>
      <c r="I41" s="38" t="n"/>
      <c r="J41" s="38" t="n"/>
      <c r="K41" s="38" t="n"/>
      <c r="L41" s="38" t="n"/>
      <c r="M41" s="38" t="n"/>
    </row>
    <row r="42">
      <c r="A42" s="609" t="inlineStr">
        <is>
          <t>유동비율</t>
        </is>
      </c>
      <c r="B42" s="112" t="n">
        <v>4.0647</v>
      </c>
      <c r="C42" s="112" t="n">
        <v>2.8919</v>
      </c>
      <c r="D42" s="112" t="n">
        <v>14.5168</v>
      </c>
      <c r="E42" s="50" t="n"/>
      <c r="F42" s="38" t="n"/>
      <c r="G42" s="38" t="n"/>
      <c r="H42" s="38" t="n"/>
      <c r="I42" s="38" t="n"/>
      <c r="J42" s="38" t="n"/>
      <c r="K42" s="38" t="n"/>
      <c r="L42" s="38" t="n"/>
      <c r="M42" s="38" t="n"/>
    </row>
    <row r="43" ht="22.5" customHeight="1" s="3">
      <c r="A43" s="610" t="inlineStr">
        <is>
          <t>영업기간
면허번호</t>
        </is>
      </c>
      <c r="B43" s="112" t="inlineStr">
        <is>
          <t>2002.04.25</t>
        </is>
      </c>
      <c r="C43" s="112" t="inlineStr">
        <is>
          <t>2002.05.13</t>
        </is>
      </c>
      <c r="D43" s="116" t="inlineStr">
        <is>
          <t>1993.12.01</t>
        </is>
      </c>
      <c r="E43" s="66" t="n"/>
      <c r="F43" s="66" t="n"/>
      <c r="G43" s="38" t="n"/>
      <c r="H43" s="38" t="n"/>
      <c r="I43" s="38" t="n"/>
      <c r="J43" s="38" t="n"/>
      <c r="K43" s="38" t="n"/>
      <c r="L43" s="38" t="n"/>
      <c r="M43" s="38" t="n"/>
    </row>
    <row r="44" ht="22.5" customHeight="1" s="3">
      <c r="A44" s="86" t="inlineStr">
        <is>
          <t>신용평가</t>
        </is>
      </c>
      <c r="B44" s="68" t="n"/>
      <c r="C44" s="242" t="inlineStr">
        <is>
          <t>BBB-
(24.07.01~25.06.30)</t>
        </is>
      </c>
      <c r="D44" s="558" t="n"/>
      <c r="E44" s="548" t="n"/>
      <c r="F44" s="558" t="n"/>
      <c r="G44" s="548" t="n"/>
      <c r="H44" s="558" t="n"/>
      <c r="I44" s="558" t="n"/>
      <c r="J44" s="548" t="n"/>
      <c r="K44" s="558" t="n"/>
      <c r="L44" s="558" t="n"/>
      <c r="M44" s="558" t="n"/>
    </row>
    <row r="45">
      <c r="A45" s="86" t="inlineStr">
        <is>
          <t>여성기업</t>
        </is>
      </c>
      <c r="B45" s="68" t="n"/>
      <c r="C45" s="548" t="n"/>
      <c r="D45" s="558" t="n"/>
      <c r="E45" s="558" t="n"/>
      <c r="F45" s="558" t="n"/>
      <c r="G45" s="558" t="n"/>
      <c r="H45" s="558" t="n"/>
      <c r="I45" s="558" t="n"/>
      <c r="J45" s="558" t="n"/>
      <c r="K45" s="558" t="n"/>
      <c r="L45" s="558" t="n"/>
      <c r="M45" s="558" t="n"/>
    </row>
    <row r="46">
      <c r="A46" s="86" t="inlineStr">
        <is>
          <t>건설고용지수</t>
        </is>
      </c>
      <c r="B46" s="68" t="n"/>
      <c r="C46" s="548" t="n"/>
      <c r="D46" s="558" t="n"/>
      <c r="E46" s="558" t="n"/>
      <c r="F46" s="558" t="n"/>
      <c r="G46" s="558" t="n"/>
      <c r="H46" s="558" t="n"/>
      <c r="I46" s="558" t="n"/>
      <c r="J46" s="558" t="n"/>
      <c r="K46" s="558" t="n"/>
      <c r="L46" s="558" t="n"/>
      <c r="M46" s="558" t="n"/>
    </row>
    <row r="47">
      <c r="A47" s="87" t="inlineStr">
        <is>
          <t>일자리창출실적</t>
        </is>
      </c>
      <c r="B47" s="68" t="n"/>
      <c r="C47" s="548" t="n"/>
      <c r="D47" s="558" t="n"/>
      <c r="E47" s="558" t="n"/>
      <c r="F47" s="558" t="n"/>
      <c r="G47" s="558" t="n"/>
      <c r="H47" s="558" t="n"/>
      <c r="I47" s="558" t="n"/>
      <c r="J47" s="558" t="n"/>
      <c r="K47" s="558" t="n"/>
      <c r="L47" s="558" t="n"/>
      <c r="M47" s="558" t="n"/>
    </row>
    <row r="48">
      <c r="A48" s="87" t="inlineStr">
        <is>
          <t>시공품질평가</t>
        </is>
      </c>
      <c r="B48" s="68" t="n"/>
      <c r="C48" s="548" t="n"/>
      <c r="D48" s="558" t="n"/>
      <c r="E48" s="558" t="n"/>
      <c r="F48" s="558" t="n"/>
      <c r="G48" s="558" t="n"/>
      <c r="H48" s="558" t="n"/>
      <c r="I48" s="558" t="n"/>
      <c r="J48" s="67" t="n"/>
      <c r="K48" s="558" t="n"/>
      <c r="L48" s="558" t="n"/>
      <c r="M48" s="558" t="n"/>
    </row>
    <row r="49">
      <c r="A49" s="86" t="inlineStr">
        <is>
          <t>비  고</t>
        </is>
      </c>
      <c r="B49" s="110" t="inlineStr">
        <is>
          <t>조정</t>
        </is>
      </c>
      <c r="C49" s="110" t="inlineStr">
        <is>
          <t>조정</t>
        </is>
      </c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</row>
  </sheetData>
  <mergeCells count="1">
    <mergeCell ref="A1:M1"/>
  </mergeCells>
  <pageMargins left="0.1968503937007874" right="0.1968503937007874" top="0.1968503937007874" bottom="0.1968503937007874" header="0.3149606299212598" footer="0.3149606299212598"/>
  <pageSetup orientation="landscape" paperSize="9" scale="62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N17"/>
  <sheetViews>
    <sheetView zoomScaleNormal="100" workbookViewId="0">
      <pane ySplit="1" topLeftCell="A2" activePane="bottomLeft" state="frozen"/>
      <selection pane="bottomLeft" activeCell="G15" sqref="G15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 방 ( 세종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74" t="inlineStr">
        <is>
          <t>㈜가보</t>
        </is>
      </c>
      <c r="C2" s="74" t="inlineStr">
        <is>
          <t>건설전업㈜</t>
        </is>
      </c>
      <c r="D2" s="74" t="inlineStr">
        <is>
          <t>경림이엔씨㈜</t>
        </is>
      </c>
      <c r="E2" s="92" t="inlineStr">
        <is>
          <t>㈜남전</t>
        </is>
      </c>
      <c r="F2" s="92" t="inlineStr">
        <is>
          <t>㈜라인산업</t>
        </is>
      </c>
      <c r="G2" s="11" t="inlineStr">
        <is>
          <t>무한전력㈜</t>
        </is>
      </c>
      <c r="H2" s="11" t="inlineStr">
        <is>
          <t>㈜한국이알이시</t>
        </is>
      </c>
      <c r="I2" s="144" t="n"/>
      <c r="J2" s="144" t="n"/>
      <c r="K2" s="144" t="n"/>
      <c r="L2" s="144" t="n"/>
      <c r="M2" s="144" t="n"/>
    </row>
    <row r="3" customFormat="1" s="13">
      <c r="A3" s="86" t="inlineStr">
        <is>
          <t>대표자</t>
        </is>
      </c>
      <c r="B3" s="5" t="inlineStr">
        <is>
          <t>김진희</t>
        </is>
      </c>
      <c r="C3" s="5" t="inlineStr">
        <is>
          <t>안희명</t>
        </is>
      </c>
      <c r="D3" s="37" t="inlineStr">
        <is>
          <t>정은희</t>
        </is>
      </c>
      <c r="E3" s="37" t="inlineStr">
        <is>
          <t>이정숙</t>
        </is>
      </c>
      <c r="F3" s="37" t="inlineStr">
        <is>
          <t>이용일</t>
        </is>
      </c>
      <c r="G3" s="562" t="inlineStr">
        <is>
          <t>김가은</t>
        </is>
      </c>
      <c r="H3" s="562" t="inlineStr">
        <is>
          <t>이성욱</t>
        </is>
      </c>
      <c r="I3" s="37" t="n"/>
      <c r="J3" s="37" t="n"/>
      <c r="K3" s="37" t="n"/>
      <c r="L3" s="37" t="n"/>
      <c r="M3" s="539" t="n"/>
    </row>
    <row r="4" customFormat="1" s="24">
      <c r="A4" s="86" t="inlineStr">
        <is>
          <t>사업자번호</t>
        </is>
      </c>
      <c r="B4" s="5" t="inlineStr">
        <is>
          <t>210-86-00732</t>
        </is>
      </c>
      <c r="C4" s="5" t="inlineStr">
        <is>
          <t xml:space="preserve">307-81-19618 </t>
        </is>
      </c>
      <c r="D4" s="37" t="inlineStr">
        <is>
          <t>305-81-95959</t>
        </is>
      </c>
      <c r="E4" s="37" t="inlineStr">
        <is>
          <t>109-86-08657</t>
        </is>
      </c>
      <c r="F4" s="37" t="inlineStr">
        <is>
          <t>411-81-36110</t>
        </is>
      </c>
      <c r="G4" s="127" t="inlineStr">
        <is>
          <t>316-81-12701</t>
        </is>
      </c>
      <c r="H4" s="127" t="inlineStr">
        <is>
          <t>119-81-33726</t>
        </is>
      </c>
      <c r="I4" s="37" t="n"/>
      <c r="J4" s="37" t="n"/>
      <c r="K4" s="37" t="n"/>
      <c r="L4" s="37" t="n"/>
      <c r="M4" s="43" t="n"/>
    </row>
    <row r="5" customFormat="1" s="13">
      <c r="A5" s="86" t="inlineStr">
        <is>
          <t>지역</t>
        </is>
      </c>
      <c r="B5" s="5" t="inlineStr">
        <is>
          <t>세종시 조치원읍</t>
        </is>
      </c>
      <c r="C5" s="5" t="inlineStr">
        <is>
          <t>세종시 조치원읍</t>
        </is>
      </c>
      <c r="D5" s="37" t="inlineStr">
        <is>
          <t>세종시 조치원읍</t>
        </is>
      </c>
      <c r="E5" s="37" t="inlineStr">
        <is>
          <t>세종</t>
        </is>
      </c>
      <c r="F5" s="37" t="inlineStr">
        <is>
          <t>세종시 도담동</t>
        </is>
      </c>
      <c r="G5" s="562" t="inlineStr">
        <is>
          <t>세종시 조치원읍</t>
        </is>
      </c>
      <c r="H5" s="562" t="inlineStr">
        <is>
          <t>세종시 조치원읍</t>
        </is>
      </c>
      <c r="I5" s="37" t="n"/>
      <c r="J5" s="37" t="n"/>
      <c r="K5" s="37" t="n"/>
      <c r="L5" s="37" t="n"/>
      <c r="M5" s="43" t="n"/>
    </row>
    <row r="6" customFormat="1" s="24">
      <c r="A6" s="86" t="inlineStr">
        <is>
          <t>소방시공능력</t>
        </is>
      </c>
      <c r="B6" s="538" t="n">
        <v>745700000</v>
      </c>
      <c r="C6" s="538" t="n">
        <v>1957900000</v>
      </c>
      <c r="D6" s="539" t="n">
        <v>1276100000</v>
      </c>
      <c r="E6" s="539" t="n">
        <v>2769800000</v>
      </c>
      <c r="F6" s="539" t="n">
        <v>2562200000</v>
      </c>
      <c r="G6" s="666" t="n">
        <v>3439900000</v>
      </c>
      <c r="H6" s="666" t="n">
        <v>2343200000</v>
      </c>
      <c r="I6" s="608" t="n"/>
      <c r="J6" s="539" t="n"/>
      <c r="K6" s="539" t="n"/>
      <c r="L6" s="158" t="n"/>
      <c r="M6" s="539" t="n"/>
    </row>
    <row r="7" customFormat="1" s="13">
      <c r="A7" s="86" t="inlineStr">
        <is>
          <t>3년간 실적액</t>
        </is>
      </c>
      <c r="B7" s="538" t="n">
        <v>795436000</v>
      </c>
      <c r="C7" s="538" t="n">
        <v>857332000</v>
      </c>
      <c r="D7" s="539">
        <f>484580000+275481000+122791000</f>
        <v/>
      </c>
      <c r="E7" s="608">
        <f>1580998000+452548000+1073537000</f>
        <v/>
      </c>
      <c r="F7" s="608" t="n">
        <v>2138581000</v>
      </c>
      <c r="G7" s="666" t="n">
        <v>991698000</v>
      </c>
      <c r="H7" s="666" t="n">
        <v>1338929000</v>
      </c>
      <c r="I7" s="608" t="n"/>
      <c r="J7" s="608" t="n"/>
      <c r="K7" s="539" t="n"/>
      <c r="L7" s="158" t="n"/>
      <c r="M7" s="539" t="n"/>
    </row>
    <row r="8" customFormat="1" s="13">
      <c r="A8" s="86" t="inlineStr">
        <is>
          <t>5년간 실적액</t>
        </is>
      </c>
      <c r="B8" s="538" t="n">
        <v>1199243000</v>
      </c>
      <c r="C8" s="538" t="n">
        <v>1503491000</v>
      </c>
      <c r="D8" s="539">
        <f>484580000+275481000+122791000+62940000+79990000</f>
        <v/>
      </c>
      <c r="E8" s="608">
        <f>E7+1278066000+4957397000</f>
        <v/>
      </c>
      <c r="F8" s="608" t="n">
        <v>2138581000</v>
      </c>
      <c r="G8" s="666" t="n">
        <v>1510261000</v>
      </c>
      <c r="H8" s="666" t="n">
        <v>1548176000</v>
      </c>
      <c r="I8" s="640" t="n"/>
      <c r="J8" s="640" t="n"/>
      <c r="K8" s="539" t="n"/>
      <c r="L8" s="158" t="n"/>
      <c r="M8" s="539" t="n"/>
    </row>
    <row r="9" customFormat="1" s="620">
      <c r="A9" s="609" t="inlineStr">
        <is>
          <t>부채비율</t>
        </is>
      </c>
      <c r="B9" s="6" t="n">
        <v>0.4039</v>
      </c>
      <c r="C9" s="6" t="n">
        <v>0.3153</v>
      </c>
      <c r="D9" s="38" t="n">
        <v>0.4642</v>
      </c>
      <c r="E9" s="38" t="n">
        <v>0.2541</v>
      </c>
      <c r="F9" s="38" t="n">
        <v>0.1528</v>
      </c>
      <c r="G9" s="114" t="n">
        <v>0.1229</v>
      </c>
      <c r="H9" s="113" t="n">
        <v>0.5821</v>
      </c>
      <c r="I9" s="38" t="n"/>
      <c r="J9" s="38" t="n"/>
      <c r="K9" s="38" t="n"/>
      <c r="L9" s="38" t="n"/>
      <c r="M9" s="38" t="n"/>
      <c r="N9" s="566" t="n"/>
    </row>
    <row r="10" customFormat="1" s="620">
      <c r="A10" s="609" t="inlineStr">
        <is>
          <t>유동비율</t>
        </is>
      </c>
      <c r="B10" s="6" t="n">
        <v>3.634</v>
      </c>
      <c r="C10" s="6" t="n">
        <v>9.7499</v>
      </c>
      <c r="D10" s="38" t="n">
        <v>5.5741</v>
      </c>
      <c r="E10" s="38" t="n">
        <v>4.7603</v>
      </c>
      <c r="F10" s="38" t="n">
        <v>3.9733</v>
      </c>
      <c r="G10" s="112" t="n">
        <v>8.014799999999999</v>
      </c>
      <c r="H10" s="112" t="n">
        <v>2.1862</v>
      </c>
      <c r="I10" s="38" t="n"/>
      <c r="J10" s="38" t="n"/>
      <c r="K10" s="38" t="n"/>
      <c r="L10" s="38" t="n"/>
      <c r="M10" s="38" t="n"/>
      <c r="N10" s="566" t="n"/>
    </row>
    <row r="11" ht="22.5" customFormat="1" customHeight="1" s="620">
      <c r="A11" s="610" t="inlineStr">
        <is>
          <t>영업기간
면허번호</t>
        </is>
      </c>
      <c r="B11" s="81" t="inlineStr">
        <is>
          <t xml:space="preserve"> 2013.06.28</t>
        </is>
      </c>
      <c r="C11" s="99" t="inlineStr">
        <is>
          <t>제세종시소방 2012-1-5호</t>
        </is>
      </c>
      <c r="D11" s="47" t="inlineStr">
        <is>
          <t>제2013-1-41호</t>
        </is>
      </c>
      <c r="E11" s="38" t="inlineStr">
        <is>
          <t>제2015-1-5 호</t>
        </is>
      </c>
      <c r="F11" s="38" t="inlineStr">
        <is>
          <t>제2015-1-5호</t>
        </is>
      </c>
      <c r="G11" s="125" t="inlineStr">
        <is>
          <t>2001.02.09</t>
        </is>
      </c>
      <c r="H11" s="125" t="inlineStr">
        <is>
          <t>2013.02.20</t>
        </is>
      </c>
      <c r="I11" s="38" t="n"/>
      <c r="J11" s="38" t="n"/>
      <c r="K11" s="38" t="n"/>
      <c r="L11" s="38" t="n"/>
      <c r="M11" s="38" t="n"/>
    </row>
    <row r="12" ht="22.5" customFormat="1" customHeight="1" s="13">
      <c r="A12" s="86" t="inlineStr">
        <is>
          <t>신용평가</t>
        </is>
      </c>
      <c r="B12" s="547" t="inlineStr">
        <is>
          <t>BBO
(21.05.13~22.05.12)</t>
        </is>
      </c>
      <c r="C12" s="548" t="n"/>
      <c r="D12" s="548" t="n"/>
      <c r="E12" s="547" t="inlineStr">
        <is>
          <t>A-
(16.06.30~17.06.29)</t>
        </is>
      </c>
      <c r="F12" s="547" t="inlineStr">
        <is>
          <t>A-
(16.06.30~17.06.29)</t>
        </is>
      </c>
      <c r="G12" s="547" t="inlineStr">
        <is>
          <t>B+
(24.06.26~25.06.25)</t>
        </is>
      </c>
      <c r="H12" s="545" t="inlineStr">
        <is>
          <t>A0
(25.05.08~26.05.07)</t>
        </is>
      </c>
      <c r="I12" s="558" t="n"/>
      <c r="J12" s="558" t="n"/>
      <c r="K12" s="558" t="n"/>
      <c r="L12" s="558" t="n"/>
      <c r="M12" s="52" t="n"/>
    </row>
    <row r="13" customFormat="1" s="13">
      <c r="A13" s="86" t="inlineStr">
        <is>
          <t>여성기업</t>
        </is>
      </c>
      <c r="B13" s="548" t="n"/>
      <c r="C13" s="548" t="n"/>
      <c r="D13" s="548" t="n"/>
      <c r="E13" s="548" t="n"/>
      <c r="F13" s="548" t="n"/>
      <c r="G13" s="548" t="n"/>
      <c r="H13" s="548" t="n"/>
      <c r="I13" s="558" t="n"/>
      <c r="J13" s="558" t="n"/>
      <c r="K13" s="558" t="n"/>
      <c r="L13" s="558" t="n"/>
      <c r="M13" s="52" t="n"/>
    </row>
    <row r="14" customFormat="1" s="13">
      <c r="A14" s="86" t="inlineStr">
        <is>
          <t>건설고용지수</t>
        </is>
      </c>
      <c r="B14" s="548" t="n"/>
      <c r="C14" s="548" t="n"/>
      <c r="D14" s="548" t="n"/>
      <c r="E14" s="548" t="n"/>
      <c r="F14" s="548" t="n"/>
      <c r="G14" s="548" t="n"/>
      <c r="H14" s="548" t="n"/>
      <c r="I14" s="558" t="n"/>
      <c r="J14" s="558" t="n"/>
      <c r="K14" s="558" t="n"/>
      <c r="L14" s="558" t="n"/>
      <c r="M14" s="52" t="n"/>
    </row>
    <row r="15" customFormat="1" s="13">
      <c r="A15" s="87" t="inlineStr">
        <is>
          <t>일자리창출실적</t>
        </is>
      </c>
      <c r="B15" s="548" t="n"/>
      <c r="C15" s="548" t="n"/>
      <c r="D15" s="548" t="n"/>
      <c r="E15" s="548" t="n"/>
      <c r="F15" s="548" t="n"/>
      <c r="G15" s="548" t="n"/>
      <c r="H15" s="548" t="n"/>
      <c r="I15" s="558" t="n"/>
      <c r="J15" s="558" t="n"/>
      <c r="K15" s="558" t="n"/>
      <c r="L15" s="558" t="n"/>
      <c r="M15" s="52" t="n"/>
    </row>
    <row r="16" customFormat="1" s="13">
      <c r="A16" s="87" t="inlineStr">
        <is>
          <t>시공품질평가</t>
        </is>
      </c>
      <c r="B16" s="548" t="n"/>
      <c r="C16" s="548" t="n"/>
      <c r="D16" s="548" t="n"/>
      <c r="E16" s="548" t="n"/>
      <c r="F16" s="548" t="n"/>
      <c r="G16" s="548" t="n"/>
      <c r="H16" s="600" t="inlineStr">
        <is>
          <t>없음 (25.05.01)</t>
        </is>
      </c>
      <c r="I16" s="558" t="n"/>
      <c r="J16" s="558" t="n"/>
      <c r="K16" s="558" t="n"/>
      <c r="L16" s="558" t="n"/>
      <c r="M16" s="52" t="n"/>
    </row>
    <row r="17" customFormat="1" s="13">
      <c r="A17" s="86" t="inlineStr">
        <is>
          <t>비  고</t>
        </is>
      </c>
      <c r="B17" s="589" t="inlineStr">
        <is>
          <t>보선 자회사</t>
        </is>
      </c>
      <c r="C17" s="556" t="n"/>
      <c r="D17" s="556" t="inlineStr">
        <is>
          <t>조동규</t>
        </is>
      </c>
      <c r="E17" s="48" t="n"/>
      <c r="F17" s="37" t="n"/>
      <c r="G17" s="110" t="inlineStr">
        <is>
          <t>이재웅</t>
        </is>
      </c>
      <c r="H17" s="110" t="inlineStr">
        <is>
          <t>이재웅</t>
        </is>
      </c>
      <c r="I17" s="539" t="n"/>
      <c r="J17" s="37" t="n"/>
      <c r="K17" s="37" t="n"/>
      <c r="L17" s="37" t="n"/>
      <c r="M17" s="37" t="n"/>
    </row>
  </sheetData>
  <mergeCells count="1">
    <mergeCell ref="A1:M1"/>
  </mergeCells>
  <pageMargins left="0.03937007874015748" right="0.03937007874015748" top="0.1968503937007874" bottom="0.1968503937007874" header="0" footer="0"/>
  <pageSetup orientation="landscape" paperSize="9" scale="55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M17"/>
  <sheetViews>
    <sheetView zoomScaleNormal="100" workbookViewId="0">
      <pane ySplit="1" topLeftCell="A2" activePane="bottomLeft" state="frozen"/>
      <selection pane="bottomLeft" activeCell="F29" sqref="F29"/>
    </sheetView>
  </sheetViews>
  <sheetFormatPr baseColWidth="8" defaultColWidth="8.77734375" defaultRowHeight="13.5"/>
  <cols>
    <col width="10" bestFit="1" customWidth="1" style="526" min="1" max="1"/>
    <col width="15.77734375" customWidth="1" style="526" min="2" max="13"/>
    <col width="8.77734375" customWidth="1" style="526" min="14" max="38"/>
    <col width="8.77734375" customWidth="1" style="526" min="39" max="16384"/>
  </cols>
  <sheetData>
    <row r="1" ht="25.5" customHeight="1" s="3">
      <c r="A1" s="522" t="inlineStr">
        <is>
          <t>소  방 ( 제주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21">
      <c r="A2" s="11" t="inlineStr">
        <is>
          <t>회사명</t>
        </is>
      </c>
      <c r="B2" s="92" t="inlineStr">
        <is>
          <t>㈜광동전력</t>
        </is>
      </c>
      <c r="C2" s="93" t="inlineStr">
        <is>
          <t>㈜세경</t>
        </is>
      </c>
      <c r="D2" s="144" t="n"/>
      <c r="E2" s="132" t="n"/>
      <c r="F2" s="144" t="n"/>
      <c r="G2" s="144" t="n"/>
      <c r="H2" s="132" t="n"/>
      <c r="I2" s="144" t="n"/>
      <c r="J2" s="132" t="n"/>
      <c r="K2" s="132" t="n"/>
      <c r="L2" s="144" t="n"/>
      <c r="M2" s="132" t="n"/>
    </row>
    <row r="3" customFormat="1" s="19">
      <c r="A3" s="86" t="inlineStr">
        <is>
          <t>대표자</t>
        </is>
      </c>
      <c r="B3" s="191" t="inlineStr">
        <is>
          <t>오창진</t>
        </is>
      </c>
      <c r="C3" s="37" t="inlineStr">
        <is>
          <t>서창덕</t>
        </is>
      </c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</row>
    <row r="4" ht="11.25" customFormat="1" customHeight="1" s="20">
      <c r="A4" s="86" t="inlineStr">
        <is>
          <t>사업자번호</t>
        </is>
      </c>
      <c r="B4" s="192" t="inlineStr">
        <is>
          <t>616-81-14822</t>
        </is>
      </c>
      <c r="C4" s="37" t="inlineStr">
        <is>
          <t>616-81-08882</t>
        </is>
      </c>
      <c r="D4" s="37" t="n"/>
      <c r="E4" s="37" t="n"/>
      <c r="F4" s="37" t="n"/>
      <c r="G4" s="37" t="n"/>
      <c r="H4" s="37" t="n"/>
      <c r="I4" s="37" t="n"/>
      <c r="J4" s="37" t="n"/>
      <c r="K4" s="37" t="n"/>
      <c r="L4" s="43" t="n"/>
      <c r="M4" s="37" t="n"/>
    </row>
    <row r="5" ht="11.25" customFormat="1" customHeight="1" s="20">
      <c r="A5" s="86" t="inlineStr">
        <is>
          <t>지역</t>
        </is>
      </c>
      <c r="B5" s="191" t="inlineStr">
        <is>
          <t>제주도 서귀포시</t>
        </is>
      </c>
      <c r="C5" s="37" t="inlineStr">
        <is>
          <t>제주도 서귀포시</t>
        </is>
      </c>
      <c r="D5" s="37" t="n"/>
      <c r="E5" s="37" t="n"/>
      <c r="F5" s="37" t="n"/>
      <c r="G5" s="37" t="n"/>
      <c r="H5" s="37" t="n"/>
      <c r="I5" s="37" t="n"/>
      <c r="J5" s="37" t="n"/>
      <c r="K5" s="539" t="n"/>
      <c r="L5" s="539" t="n"/>
      <c r="M5" s="37" t="n"/>
    </row>
    <row r="6" ht="11.25" customFormat="1" customHeight="1" s="20">
      <c r="A6" s="86" t="inlineStr">
        <is>
          <t>소방시공능력</t>
        </is>
      </c>
      <c r="B6" s="614" t="n">
        <v>5027000000</v>
      </c>
      <c r="C6" s="608" t="n">
        <v>993700000</v>
      </c>
      <c r="D6" s="608" t="n"/>
      <c r="E6" s="539" t="n"/>
      <c r="F6" s="608" t="n"/>
      <c r="G6" s="608" t="n"/>
      <c r="H6" s="539" t="n"/>
      <c r="I6" s="608" t="n"/>
      <c r="J6" s="539" t="n"/>
      <c r="K6" s="539" t="n"/>
      <c r="L6" s="539" t="n"/>
      <c r="M6" s="539" t="n"/>
    </row>
    <row r="7" ht="11.25" customFormat="1" customHeight="1" s="20">
      <c r="A7" s="86" t="inlineStr">
        <is>
          <t>3년간 실적액</t>
        </is>
      </c>
      <c r="B7" s="536" t="n">
        <v>2708100000</v>
      </c>
      <c r="C7" s="608" t="n">
        <v>545431000</v>
      </c>
      <c r="D7" s="608" t="n"/>
      <c r="E7" s="539" t="n"/>
      <c r="F7" s="608" t="n"/>
      <c r="G7" s="608" t="n"/>
      <c r="H7" s="539" t="n"/>
      <c r="I7" s="608" t="n"/>
      <c r="J7" s="539" t="n"/>
      <c r="K7" s="539" t="n"/>
      <c r="L7" s="539" t="n"/>
      <c r="M7" s="539" t="n"/>
    </row>
    <row r="8" customFormat="1" s="22">
      <c r="A8" s="86" t="inlineStr">
        <is>
          <t>5년간 실적액</t>
        </is>
      </c>
      <c r="B8" s="536" t="n">
        <v>3270462000</v>
      </c>
      <c r="C8" s="608" t="n">
        <v>691207000</v>
      </c>
      <c r="D8" s="608" t="n"/>
      <c r="E8" s="539" t="n"/>
      <c r="F8" s="640" t="n"/>
      <c r="G8" s="640" t="n"/>
      <c r="H8" s="539" t="n"/>
      <c r="I8" s="608" t="n"/>
      <c r="J8" s="539" t="n"/>
      <c r="K8" s="539" t="n"/>
      <c r="L8" s="539" t="n"/>
      <c r="M8" s="539" t="n"/>
    </row>
    <row r="9" customFormat="1" s="542">
      <c r="A9" s="609" t="inlineStr">
        <is>
          <t>부채비율</t>
        </is>
      </c>
      <c r="B9" s="193" t="n">
        <v>0.4079</v>
      </c>
      <c r="C9" s="38" t="n">
        <v>0.2077</v>
      </c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</row>
    <row r="10" customFormat="1" s="542">
      <c r="A10" s="609" t="inlineStr">
        <is>
          <t>유동비율</t>
        </is>
      </c>
      <c r="B10" s="193" t="n">
        <v>12.3391</v>
      </c>
      <c r="C10" s="38" t="n">
        <v>7.6697</v>
      </c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</row>
    <row r="11" ht="22.5" customFormat="1" customHeight="1" s="542">
      <c r="A11" s="610" t="inlineStr">
        <is>
          <t>영업기간
면허번호</t>
        </is>
      </c>
      <c r="B11" s="195" t="inlineStr">
        <is>
          <t>2009.08.31</t>
        </is>
      </c>
      <c r="C11" s="38" t="inlineStr">
        <is>
          <t>2003.10.07</t>
        </is>
      </c>
      <c r="D11" s="38" t="n"/>
      <c r="E11" s="38" t="n"/>
      <c r="F11" s="38" t="n"/>
      <c r="G11" s="38" t="n"/>
      <c r="H11" s="38" t="n"/>
      <c r="I11" s="38" t="n"/>
      <c r="J11" s="38" t="n"/>
      <c r="K11" s="38" t="n"/>
      <c r="L11" s="38" t="n"/>
      <c r="M11" s="38" t="n"/>
    </row>
    <row r="12" ht="22.5" customFormat="1" customHeight="1" s="19">
      <c r="A12" s="86" t="inlineStr">
        <is>
          <t>신용평가</t>
        </is>
      </c>
      <c r="B12" s="242" t="inlineStr">
        <is>
          <t>BB-
(24.05.28~25.05.27)</t>
        </is>
      </c>
      <c r="C12" s="234" t="inlineStr">
        <is>
          <t>BBB-
(19.06.18~20.06.17)</t>
        </is>
      </c>
      <c r="D12" s="68" t="n"/>
      <c r="E12" s="52" t="n"/>
      <c r="F12" s="558" t="n"/>
      <c r="G12" s="558" t="n"/>
      <c r="H12" s="52" t="n"/>
      <c r="I12" s="558" t="n"/>
      <c r="J12" s="52" t="n"/>
      <c r="K12" s="558" t="n"/>
      <c r="L12" s="558" t="n"/>
      <c r="M12" s="52" t="n"/>
    </row>
    <row r="13" customFormat="1" s="19">
      <c r="A13" s="86" t="inlineStr">
        <is>
          <t>여성기업</t>
        </is>
      </c>
      <c r="B13" s="196" t="n"/>
      <c r="C13" s="68" t="n"/>
      <c r="D13" s="68" t="n"/>
      <c r="E13" s="52" t="n"/>
      <c r="F13" s="558" t="n"/>
      <c r="G13" s="558" t="n"/>
      <c r="H13" s="52" t="n"/>
      <c r="I13" s="558" t="n"/>
      <c r="J13" s="52" t="n"/>
      <c r="K13" s="558" t="n"/>
      <c r="L13" s="558" t="n"/>
      <c r="M13" s="52" t="n"/>
    </row>
    <row r="14" customFormat="1" s="19">
      <c r="A14" s="86" t="inlineStr">
        <is>
          <t>건설고용지수</t>
        </is>
      </c>
      <c r="B14" s="196" t="n"/>
      <c r="C14" s="68" t="n"/>
      <c r="D14" s="68" t="n"/>
      <c r="E14" s="52" t="n"/>
      <c r="F14" s="558" t="n"/>
      <c r="G14" s="558" t="n"/>
      <c r="H14" s="52" t="n"/>
      <c r="I14" s="558" t="n"/>
      <c r="J14" s="52" t="n"/>
      <c r="K14" s="558" t="n"/>
      <c r="L14" s="558" t="n"/>
      <c r="M14" s="52" t="n"/>
    </row>
    <row r="15" customFormat="1" s="19">
      <c r="A15" s="87" t="inlineStr">
        <is>
          <t>일자리창출실적</t>
        </is>
      </c>
      <c r="B15" s="196" t="n"/>
      <c r="C15" s="68" t="n"/>
      <c r="D15" s="68" t="n"/>
      <c r="E15" s="52" t="n"/>
      <c r="F15" s="558" t="n"/>
      <c r="G15" s="558" t="n"/>
      <c r="H15" s="52" t="n"/>
      <c r="I15" s="558" t="n"/>
      <c r="J15" s="52" t="n"/>
      <c r="K15" s="558" t="n"/>
      <c r="L15" s="558" t="n"/>
      <c r="M15" s="52" t="n"/>
    </row>
    <row r="16" customFormat="1" s="19">
      <c r="A16" s="87" t="inlineStr">
        <is>
          <t>시공품질평가</t>
        </is>
      </c>
      <c r="B16" s="656" t="inlineStr">
        <is>
          <t>없음 (24.05.01)</t>
        </is>
      </c>
      <c r="C16" s="68" t="n"/>
      <c r="D16" s="68" t="n"/>
      <c r="E16" s="52" t="n"/>
      <c r="F16" s="558" t="n"/>
      <c r="G16" s="558" t="n"/>
      <c r="H16" s="52" t="n"/>
      <c r="I16" s="558" t="n"/>
      <c r="J16" s="52" t="n"/>
      <c r="K16" s="558" t="n"/>
      <c r="L16" s="558" t="n"/>
      <c r="M16" s="52" t="n"/>
    </row>
    <row r="17" customFormat="1" s="19">
      <c r="A17" s="86" t="inlineStr">
        <is>
          <t>비  고</t>
        </is>
      </c>
      <c r="B17" s="197" t="inlineStr">
        <is>
          <t>이동훈</t>
        </is>
      </c>
      <c r="C17" s="37" t="inlineStr">
        <is>
          <t>서보 조정부장</t>
        </is>
      </c>
      <c r="D17" s="37" t="n"/>
      <c r="E17" s="539" t="n"/>
      <c r="F17" s="37" t="n"/>
      <c r="G17" s="37" t="n"/>
      <c r="H17" s="539" t="n"/>
      <c r="I17" s="539" t="n"/>
      <c r="J17" s="539" t="n"/>
      <c r="K17" s="37" t="n"/>
      <c r="L17" s="37" t="n"/>
      <c r="M17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308"/>
  <sheetViews>
    <sheetView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H237" sqref="H237"/>
    </sheetView>
  </sheetViews>
  <sheetFormatPr baseColWidth="8" defaultColWidth="8.77734375" defaultRowHeight="13.5"/>
  <cols>
    <col width="10" bestFit="1" customWidth="1" style="526" min="1" max="1"/>
    <col width="15.77734375" bestFit="1" customWidth="1" style="526" min="2" max="3"/>
    <col width="17.77734375" customWidth="1" style="526" min="4" max="4"/>
    <col width="18" customWidth="1" style="526" min="5" max="5"/>
    <col width="16.21875" bestFit="1" customWidth="1" style="526" min="6" max="6"/>
    <col width="15.77734375" bestFit="1" customWidth="1" style="526" min="7" max="7"/>
    <col width="17.21875" bestFit="1" customWidth="1" style="526" min="8" max="8"/>
    <col width="17.109375" customWidth="1" style="526" min="9" max="9"/>
    <col width="18.88671875" bestFit="1" customWidth="1" style="526" min="10" max="11"/>
    <col width="15.77734375" bestFit="1" customWidth="1" style="526" min="12" max="12"/>
    <col width="16.5546875" customWidth="1" style="526" min="13" max="13"/>
    <col width="8.77734375" customWidth="1" style="526" min="14" max="38"/>
    <col width="8.77734375" customWidth="1" style="526" min="39" max="16384"/>
  </cols>
  <sheetData>
    <row r="1" ht="25.5" customHeight="1" s="3">
      <c r="A1" s="522" t="inlineStr">
        <is>
          <t>소 방 ( 경 기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8">
      <c r="A2" s="29" t="inlineStr">
        <is>
          <t>회사명</t>
        </is>
      </c>
      <c r="B2" s="36" t="inlineStr">
        <is>
          <t>경인엔지니어링㈜</t>
        </is>
      </c>
      <c r="C2" s="28" t="inlineStr">
        <is>
          <t>㈜금화전통</t>
        </is>
      </c>
      <c r="D2" s="28" t="inlineStr">
        <is>
          <t>㈜김호건설</t>
        </is>
      </c>
      <c r="E2" s="29" t="inlineStr">
        <is>
          <t>㈜근영기전</t>
        </is>
      </c>
      <c r="F2" s="29" t="inlineStr">
        <is>
          <t>㈜경도이앤씨</t>
        </is>
      </c>
      <c r="G2" s="28" t="inlineStr">
        <is>
          <t>뉴성진파워㈜</t>
        </is>
      </c>
      <c r="H2" s="28" t="inlineStr">
        <is>
          <t>㈜녹십자이엠</t>
        </is>
      </c>
      <c r="I2" s="29" t="inlineStr">
        <is>
          <t>㈜남양이앤씨</t>
        </is>
      </c>
      <c r="J2" s="28" t="inlineStr">
        <is>
          <t>㈜대흥디씨티</t>
        </is>
      </c>
      <c r="K2" s="11" t="inlineStr">
        <is>
          <t>대동종합전설㈜</t>
        </is>
      </c>
      <c r="L2" s="28" t="inlineStr">
        <is>
          <t>대보정보통신㈜</t>
        </is>
      </c>
      <c r="M2" s="41" t="inlineStr">
        <is>
          <t>대우조선해양건설㈜</t>
        </is>
      </c>
    </row>
    <row r="3" customFormat="1" s="19">
      <c r="A3" s="83" t="inlineStr">
        <is>
          <t>대표자</t>
        </is>
      </c>
      <c r="B3" s="7" t="inlineStr">
        <is>
          <t>정재원</t>
        </is>
      </c>
      <c r="C3" s="9" t="inlineStr">
        <is>
          <t>송영준</t>
        </is>
      </c>
      <c r="D3" s="349" t="inlineStr">
        <is>
          <t>김호영</t>
        </is>
      </c>
      <c r="E3" s="53" t="inlineStr">
        <is>
          <t>임병업</t>
        </is>
      </c>
      <c r="F3" s="53" t="inlineStr">
        <is>
          <t>이경수</t>
        </is>
      </c>
      <c r="G3" s="363" t="inlineStr">
        <is>
          <t>이인선</t>
        </is>
      </c>
      <c r="H3" s="581" t="inlineStr">
        <is>
          <t>박충권</t>
        </is>
      </c>
      <c r="I3" s="111" t="inlineStr">
        <is>
          <t>원용선,정용준</t>
        </is>
      </c>
      <c r="J3" s="160" t="inlineStr">
        <is>
          <t>박준석</t>
        </is>
      </c>
      <c r="K3" s="366" t="inlineStr">
        <is>
          <t>윤명숙</t>
        </is>
      </c>
      <c r="L3" s="53" t="inlineStr">
        <is>
          <t>김상욱</t>
        </is>
      </c>
      <c r="M3" s="53" t="inlineStr">
        <is>
          <t>서복남</t>
        </is>
      </c>
    </row>
    <row r="4" ht="11.25" customFormat="1" customHeight="1" s="20">
      <c r="A4" s="83" t="inlineStr">
        <is>
          <t>사업자번호</t>
        </is>
      </c>
      <c r="B4" s="7" t="inlineStr">
        <is>
          <t>123-81-40959</t>
        </is>
      </c>
      <c r="C4" s="9" t="inlineStr">
        <is>
          <t>678-87-00537</t>
        </is>
      </c>
      <c r="D4" s="350" t="inlineStr">
        <is>
          <t>101-81-63743</t>
        </is>
      </c>
      <c r="E4" s="53" t="inlineStr">
        <is>
          <t>123-81-52493</t>
        </is>
      </c>
      <c r="F4" s="53" t="inlineStr">
        <is>
          <t>215-86-17903</t>
        </is>
      </c>
      <c r="G4" s="360" t="inlineStr">
        <is>
          <t>212-81-31876</t>
        </is>
      </c>
      <c r="H4" s="280" t="inlineStr">
        <is>
          <t>135-81-44619</t>
        </is>
      </c>
      <c r="I4" s="111" t="inlineStr">
        <is>
          <t>132-81-01794</t>
        </is>
      </c>
      <c r="J4" s="161" t="inlineStr">
        <is>
          <t>127-81-95155</t>
        </is>
      </c>
      <c r="K4" s="372" t="inlineStr">
        <is>
          <t>214-81-08857</t>
        </is>
      </c>
      <c r="L4" s="53" t="inlineStr">
        <is>
          <t>135-81-19406</t>
        </is>
      </c>
      <c r="M4" s="53" t="inlineStr">
        <is>
          <t>214-86-55210</t>
        </is>
      </c>
    </row>
    <row r="5" ht="11.25" customFormat="1" customHeight="1" s="20">
      <c r="A5" s="83" t="inlineStr">
        <is>
          <t>지역</t>
        </is>
      </c>
      <c r="B5" s="7" t="inlineStr">
        <is>
          <t>경기도 군포시</t>
        </is>
      </c>
      <c r="C5" s="9" t="inlineStr">
        <is>
          <t>경기도 화성시</t>
        </is>
      </c>
      <c r="D5" s="349" t="inlineStr">
        <is>
          <t>경기도 남양주시</t>
        </is>
      </c>
      <c r="E5" s="53" t="inlineStr">
        <is>
          <t>경기 안양</t>
        </is>
      </c>
      <c r="F5" s="53" t="inlineStr">
        <is>
          <t>경기 평택</t>
        </is>
      </c>
      <c r="G5" s="363" t="inlineStr">
        <is>
          <t>경기도 평택시</t>
        </is>
      </c>
      <c r="H5" s="280" t="inlineStr">
        <is>
          <t>경기도 성남시</t>
        </is>
      </c>
      <c r="I5" s="111" t="inlineStr">
        <is>
          <t>경기도 구리시</t>
        </is>
      </c>
      <c r="J5" s="160" t="inlineStr">
        <is>
          <t>경기도 양평군</t>
        </is>
      </c>
      <c r="K5" s="366" t="inlineStr">
        <is>
          <t>경기도 남양주시</t>
        </is>
      </c>
      <c r="L5" s="53" t="inlineStr">
        <is>
          <t>경기도 용인시</t>
        </is>
      </c>
      <c r="M5" s="53" t="inlineStr">
        <is>
          <t>경기도 용인시</t>
        </is>
      </c>
    </row>
    <row r="6" customFormat="1" s="19">
      <c r="A6" s="83" t="inlineStr">
        <is>
          <t>소방시공능력</t>
        </is>
      </c>
      <c r="B6" s="538" t="n">
        <v>5398700000</v>
      </c>
      <c r="C6" s="538" t="n">
        <v>2155300000</v>
      </c>
      <c r="D6" s="565" t="n">
        <v>1066600000</v>
      </c>
      <c r="E6" s="539" t="n">
        <v>2947400000</v>
      </c>
      <c r="F6" s="539" t="n">
        <v>2561300000</v>
      </c>
      <c r="G6" s="565" t="n">
        <v>10727700000</v>
      </c>
      <c r="H6" s="581" t="n">
        <v>13720100000</v>
      </c>
      <c r="I6" s="562" t="n">
        <v>2051400000</v>
      </c>
      <c r="J6" s="582" t="n">
        <v>12612200000</v>
      </c>
      <c r="K6" s="583" t="n">
        <v>4228600000</v>
      </c>
      <c r="L6" s="539" t="n">
        <v>1534500000</v>
      </c>
      <c r="M6" s="539" t="n">
        <v>5260800000</v>
      </c>
    </row>
    <row r="7" customFormat="1" s="19">
      <c r="A7" s="83" t="inlineStr">
        <is>
          <t>3년간 실적액</t>
        </is>
      </c>
      <c r="B7" s="538" t="n">
        <v>6023571000</v>
      </c>
      <c r="C7" s="538" t="n">
        <v>2273312000</v>
      </c>
      <c r="D7" s="565" t="n">
        <v>461661000</v>
      </c>
      <c r="E7" s="539">
        <f>1191014000+985556000+229865000</f>
        <v/>
      </c>
      <c r="F7" s="539">
        <f>1161726000+1714592000+1194776000</f>
        <v/>
      </c>
      <c r="G7" s="565" t="n">
        <v>10804764000</v>
      </c>
      <c r="H7" s="581" t="n">
        <v>15370285000</v>
      </c>
      <c r="I7" s="562" t="n">
        <v>691115000</v>
      </c>
      <c r="J7" s="582" t="n">
        <v>14986452000</v>
      </c>
      <c r="K7" s="583" t="n">
        <v>3084978000</v>
      </c>
      <c r="L7" s="539" t="n">
        <v>0</v>
      </c>
      <c r="M7" s="539" t="n">
        <v>4340291000</v>
      </c>
    </row>
    <row r="8" customFormat="1" s="19">
      <c r="A8" s="83" t="inlineStr">
        <is>
          <t>5년간 실적액</t>
        </is>
      </c>
      <c r="B8" s="538" t="n">
        <v>7419117000</v>
      </c>
      <c r="C8" s="538" t="n">
        <v>2797112000</v>
      </c>
      <c r="D8" s="565" t="n">
        <v>1466594000</v>
      </c>
      <c r="E8" s="539">
        <f>1191014000+985556000+229865000+340664000+104033000</f>
        <v/>
      </c>
      <c r="F8" s="539">
        <f>F7+1191825000+492173000</f>
        <v/>
      </c>
      <c r="G8" s="565" t="n">
        <v>19781148000</v>
      </c>
      <c r="H8" s="581" t="n">
        <v>15942659000</v>
      </c>
      <c r="I8" s="562" t="n">
        <v>3724170000</v>
      </c>
      <c r="J8" s="582" t="n">
        <v>15563060000</v>
      </c>
      <c r="K8" s="584" t="n">
        <v>6358933000</v>
      </c>
      <c r="L8" s="539" t="n">
        <v>409102000</v>
      </c>
      <c r="M8" s="539" t="n">
        <v>10327809000</v>
      </c>
    </row>
    <row r="9" customFormat="1" s="542">
      <c r="A9" s="83" t="inlineStr">
        <is>
          <t>부채비율</t>
        </is>
      </c>
      <c r="B9" s="76" t="n">
        <v>0.652</v>
      </c>
      <c r="C9" s="6" t="n">
        <v>0.3594</v>
      </c>
      <c r="D9" s="351" t="n">
        <v>0.3959</v>
      </c>
      <c r="E9" s="38" t="n">
        <v>0.234</v>
      </c>
      <c r="F9" s="38" t="n">
        <v>0.2726</v>
      </c>
      <c r="G9" s="351" t="n">
        <v>0.1913</v>
      </c>
      <c r="H9" s="228" t="n">
        <v>1.072</v>
      </c>
      <c r="I9" s="112" t="n">
        <v>0.0337</v>
      </c>
      <c r="J9" s="162" t="n">
        <v>0.1502</v>
      </c>
      <c r="K9" s="368" t="n">
        <v>0.2403</v>
      </c>
      <c r="L9" s="50" t="n">
        <v>1.2973</v>
      </c>
      <c r="M9" s="50" t="n">
        <v>4.0332</v>
      </c>
    </row>
    <row r="10" customFormat="1" s="542">
      <c r="A10" s="83" t="inlineStr">
        <is>
          <t>유동비율</t>
        </is>
      </c>
      <c r="B10" s="6" t="n">
        <v>5.3382</v>
      </c>
      <c r="C10" s="6" t="n">
        <v>5.5678</v>
      </c>
      <c r="D10" s="351" t="n">
        <v>5.3658</v>
      </c>
      <c r="E10" s="38" t="n">
        <v>6.5215</v>
      </c>
      <c r="F10" s="38" t="n">
        <v>7.6836</v>
      </c>
      <c r="G10" s="351" t="n">
        <v>4.7812</v>
      </c>
      <c r="H10" s="228" t="n">
        <v>1.382</v>
      </c>
      <c r="I10" s="112" t="n">
        <v>1.2758</v>
      </c>
      <c r="J10" s="162" t="n">
        <v>4.5035</v>
      </c>
      <c r="K10" s="368" t="n">
        <v>4.1136</v>
      </c>
      <c r="L10" s="50" t="n">
        <v>1.4166</v>
      </c>
      <c r="M10" s="50" t="n">
        <v>0.9719</v>
      </c>
    </row>
    <row r="11" ht="22.5" customFormat="1" customHeight="1" s="542">
      <c r="A11" s="84" t="inlineStr">
        <is>
          <t>영업기간
면허번호</t>
        </is>
      </c>
      <c r="B11" s="32" t="inlineStr">
        <is>
          <t>경기군포 제2006-6호</t>
        </is>
      </c>
      <c r="C11" s="32" t="inlineStr">
        <is>
          <t>2016-02-00295</t>
        </is>
      </c>
      <c r="D11" s="352" t="inlineStr">
        <is>
          <t>2000.10.20</t>
        </is>
      </c>
      <c r="E11" s="44" t="inlineStr">
        <is>
          <t>경기안양 제 2005-25호</t>
        </is>
      </c>
      <c r="F11" s="44" t="inlineStr">
        <is>
          <t>10년이상%</t>
        </is>
      </c>
      <c r="G11" s="352" t="inlineStr">
        <is>
          <t>1997.04.29</t>
        </is>
      </c>
      <c r="H11" s="281" t="inlineStr">
        <is>
          <t>2005.01.01</t>
        </is>
      </c>
      <c r="I11" s="135" t="inlineStr">
        <is>
          <t>1978.05.22</t>
        </is>
      </c>
      <c r="J11" s="163" t="inlineStr">
        <is>
          <t>2016.04.26</t>
        </is>
      </c>
      <c r="K11" s="376" t="inlineStr">
        <is>
          <t>2000.03.06</t>
        </is>
      </c>
      <c r="L11" s="44" t="inlineStr">
        <is>
          <t>2008.03.10</t>
        </is>
      </c>
      <c r="M11" s="44" t="inlineStr">
        <is>
          <t>1997.08.19</t>
        </is>
      </c>
    </row>
    <row r="12" ht="22.5" customFormat="1" customHeight="1" s="19">
      <c r="A12" s="83" t="inlineStr">
        <is>
          <t>신용평가</t>
        </is>
      </c>
      <c r="B12" s="547" t="inlineStr">
        <is>
          <t>BB-
(20.04.08~21.04.07)</t>
        </is>
      </c>
      <c r="C12" s="136" t="n"/>
      <c r="D12" s="678" t="inlineStr">
        <is>
          <t>BB-
(25.06.09~26.06.08)</t>
        </is>
      </c>
      <c r="E12" s="52" t="n"/>
      <c r="F12" s="232" t="inlineStr">
        <is>
          <t>BBB-
(15.04.03~16.04.02)</t>
        </is>
      </c>
      <c r="G12" s="364" t="inlineStr">
        <is>
          <t>BBB+
(25.04.11~26.04.10)</t>
        </is>
      </c>
      <c r="H12" s="231" t="inlineStr">
        <is>
          <t>A+
(25.05.29~26.05.25)</t>
        </is>
      </c>
      <c r="I12" s="232" t="inlineStr">
        <is>
          <t>BBB0
(24.04.08~25.04.07)</t>
        </is>
      </c>
      <c r="J12" s="580" t="inlineStr">
        <is>
          <t>BBB-
(25.05.09~26.05.08)</t>
        </is>
      </c>
      <c r="K12" s="231" t="inlineStr">
        <is>
          <t>BB0
(25.05.28~26.05.27)</t>
        </is>
      </c>
      <c r="L12" s="547" t="inlineStr">
        <is>
          <t>AA-
(23.04.26~24.04.25)</t>
        </is>
      </c>
      <c r="M12" s="234" t="inlineStr">
        <is>
          <t>BBB+
(22.04.14~23.04.13)</t>
        </is>
      </c>
    </row>
    <row r="13" customFormat="1" s="19">
      <c r="A13" s="83" t="inlineStr">
        <is>
          <t>여성기업</t>
        </is>
      </c>
      <c r="B13" s="55" t="n"/>
      <c r="C13" s="136" t="n"/>
      <c r="D13" s="353" t="n"/>
      <c r="E13" s="52" t="n"/>
      <c r="F13" s="39" t="n"/>
      <c r="G13" s="364" t="n"/>
      <c r="H13" s="548" t="n"/>
      <c r="I13" s="39" t="n"/>
      <c r="J13" s="164" t="n"/>
      <c r="K13" s="377" t="n"/>
      <c r="L13" s="39" t="n"/>
      <c r="M13" s="55" t="n"/>
    </row>
    <row r="14" customFormat="1" s="19">
      <c r="A14" s="83" t="inlineStr">
        <is>
          <t>건설고용지수</t>
        </is>
      </c>
      <c r="B14" s="55" t="n"/>
      <c r="C14" s="136" t="n"/>
      <c r="D14" s="353" t="n"/>
      <c r="E14" s="52" t="n"/>
      <c r="F14" s="39" t="n"/>
      <c r="G14" s="364" t="n"/>
      <c r="H14" s="548" t="n"/>
      <c r="I14" s="39" t="n"/>
      <c r="J14" s="164" t="n"/>
      <c r="K14" s="585" t="n"/>
      <c r="L14" s="39" t="n"/>
      <c r="M14" s="55" t="n"/>
    </row>
    <row r="15" customFormat="1" s="19">
      <c r="A15" s="85" t="inlineStr">
        <is>
          <t>일자리창출실적</t>
        </is>
      </c>
      <c r="B15" s="55" t="n"/>
      <c r="C15" s="136" t="n"/>
      <c r="D15" s="353" t="n"/>
      <c r="E15" s="52" t="n"/>
      <c r="F15" s="39" t="n"/>
      <c r="G15" s="364" t="n"/>
      <c r="H15" s="548" t="n"/>
      <c r="I15" s="39" t="n"/>
      <c r="J15" s="164" t="inlineStr">
        <is>
          <t>O</t>
        </is>
      </c>
      <c r="K15" s="585" t="n"/>
      <c r="L15" s="39" t="n"/>
      <c r="M15" s="55" t="n"/>
    </row>
    <row r="16" customFormat="1" s="19">
      <c r="A16" s="85" t="inlineStr">
        <is>
          <t>시공품질평가</t>
        </is>
      </c>
      <c r="B16" s="55" t="n"/>
      <c r="C16" s="136" t="n"/>
      <c r="D16" s="353" t="n"/>
      <c r="E16" s="52" t="n"/>
      <c r="F16" s="39" t="n"/>
      <c r="G16" s="364" t="n"/>
      <c r="H16" s="548" t="n"/>
      <c r="I16" s="39" t="n"/>
      <c r="J16" s="586" t="inlineStr">
        <is>
          <t>없음 (25.05.01)</t>
        </is>
      </c>
      <c r="K16" s="370" t="inlineStr">
        <is>
          <t>없음 (24.05.01)</t>
        </is>
      </c>
      <c r="L16" s="39" t="n"/>
      <c r="M16" s="55" t="n"/>
    </row>
    <row r="17" ht="45" customFormat="1" customHeight="1" s="20">
      <c r="A17" s="83" t="inlineStr">
        <is>
          <t>비  고</t>
        </is>
      </c>
      <c r="B17" s="9" t="inlineStr">
        <is>
          <t>김대열</t>
        </is>
      </c>
      <c r="C17" s="9" t="inlineStr">
        <is>
          <t>용화전기통신 자회사</t>
        </is>
      </c>
      <c r="D17" s="354" t="inlineStr">
        <is>
          <t>이동훈</t>
        </is>
      </c>
      <c r="E17" s="54" t="n"/>
      <c r="F17" s="54" t="n"/>
      <c r="G17" s="354" t="inlineStr">
        <is>
          <t>서권형
주1,보3(23.07.13)
중소기업확인서
(24.04.01~25.03.31)</t>
        </is>
      </c>
      <c r="H17" s="53" t="n"/>
      <c r="I17" s="127" t="inlineStr">
        <is>
          <t>서권형</t>
        </is>
      </c>
      <c r="J17" s="165" t="inlineStr">
        <is>
          <t>주1, 보5 (23.08.01)</t>
        </is>
      </c>
      <c r="K17" s="587" t="inlineStr">
        <is>
          <t>윤명숙</t>
        </is>
      </c>
      <c r="L17" s="53" t="n"/>
      <c r="M17" s="53" t="n"/>
    </row>
    <row r="18" ht="26.1" customFormat="1" customHeight="1" s="21">
      <c r="A18" s="28" t="inlineStr">
        <is>
          <t>회사명</t>
        </is>
      </c>
      <c r="B18" s="28" t="inlineStr">
        <is>
          <t>㈜동양건설산업</t>
        </is>
      </c>
      <c r="C18" s="28" t="inlineStr">
        <is>
          <t>동인이엔씨㈜</t>
        </is>
      </c>
      <c r="D18" s="28" t="inlineStr">
        <is>
          <t>㈜대성엔이씨</t>
        </is>
      </c>
      <c r="E18" s="28" t="inlineStr">
        <is>
          <t>㈜대원전력공사</t>
        </is>
      </c>
      <c r="F18" s="29" t="inlineStr">
        <is>
          <t>㈜동우방재</t>
        </is>
      </c>
      <c r="G18" s="28" t="inlineStr">
        <is>
          <t>㈜동보안전</t>
        </is>
      </c>
      <c r="H18" s="28" t="inlineStr">
        <is>
          <t>㈜대해전기통신</t>
        </is>
      </c>
      <c r="I18" s="28" t="inlineStr">
        <is>
          <t>대아티아이㈜</t>
        </is>
      </c>
      <c r="J18" s="28" t="inlineStr">
        <is>
          <t>동신이엔지㈜</t>
        </is>
      </c>
      <c r="K18" s="28" t="inlineStr">
        <is>
          <t>대양종합건설㈜</t>
        </is>
      </c>
      <c r="L18" s="28" t="inlineStr">
        <is>
          <t>㈜세이프시스템</t>
        </is>
      </c>
      <c r="M18" s="29" t="inlineStr">
        <is>
          <t>㈜만양</t>
        </is>
      </c>
    </row>
    <row r="19" customFormat="1" s="19">
      <c r="A19" s="83" t="inlineStr">
        <is>
          <t>대표자</t>
        </is>
      </c>
      <c r="B19" s="7" t="inlineStr">
        <is>
          <t>박광태</t>
        </is>
      </c>
      <c r="C19" s="53" t="inlineStr">
        <is>
          <t>이찬호</t>
        </is>
      </c>
      <c r="D19" s="127" t="inlineStr">
        <is>
          <t>구명자</t>
        </is>
      </c>
      <c r="E19" s="160" t="inlineStr">
        <is>
          <t>정진선</t>
        </is>
      </c>
      <c r="F19" s="53" t="inlineStr">
        <is>
          <t>김재모</t>
        </is>
      </c>
      <c r="G19" s="43" t="inlineStr">
        <is>
          <t>장동엽</t>
        </is>
      </c>
      <c r="H19" s="53" t="inlineStr">
        <is>
          <t>김상문</t>
        </is>
      </c>
      <c r="I19" s="53" t="inlineStr">
        <is>
          <t>최진우</t>
        </is>
      </c>
      <c r="J19" s="43" t="inlineStr">
        <is>
          <t>안재완</t>
        </is>
      </c>
      <c r="K19" s="56" t="inlineStr">
        <is>
          <t>유수복</t>
        </is>
      </c>
      <c r="L19" s="43" t="inlineStr">
        <is>
          <t>이창혁</t>
        </is>
      </c>
      <c r="M19" s="111" t="inlineStr">
        <is>
          <t>이상미</t>
        </is>
      </c>
    </row>
    <row r="20" ht="11.25" customFormat="1" customHeight="1" s="20">
      <c r="A20" s="83" t="inlineStr">
        <is>
          <t>사업자번호</t>
        </is>
      </c>
      <c r="B20" s="7" t="inlineStr">
        <is>
          <t xml:space="preserve">138-81-08534 </t>
        </is>
      </c>
      <c r="C20" s="53" t="inlineStr">
        <is>
          <t xml:space="preserve">142-81-20712 </t>
        </is>
      </c>
      <c r="D20" s="127" t="inlineStr">
        <is>
          <t>212-81-68465</t>
        </is>
      </c>
      <c r="E20" s="161" t="inlineStr">
        <is>
          <t>124-86-11641</t>
        </is>
      </c>
      <c r="F20" s="53" t="inlineStr">
        <is>
          <t>129-81-71197</t>
        </is>
      </c>
      <c r="G20" s="43" t="inlineStr">
        <is>
          <t>132-81-31639</t>
        </is>
      </c>
      <c r="H20" s="53" t="inlineStr">
        <is>
          <t>132-81-41933</t>
        </is>
      </c>
      <c r="I20" s="53" t="inlineStr">
        <is>
          <t>116-81-37494</t>
        </is>
      </c>
      <c r="J20" s="43" t="inlineStr">
        <is>
          <t>129-81-35449</t>
        </is>
      </c>
      <c r="K20" s="56" t="inlineStr">
        <is>
          <t>139-81-12671</t>
        </is>
      </c>
      <c r="L20" s="43" t="inlineStr">
        <is>
          <t>303-81-119824</t>
        </is>
      </c>
      <c r="M20" s="111" t="inlineStr">
        <is>
          <t>126-86-50320</t>
        </is>
      </c>
    </row>
    <row r="21" ht="11.25" customFormat="1" customHeight="1" s="20">
      <c r="A21" s="83" t="inlineStr">
        <is>
          <t>지역</t>
        </is>
      </c>
      <c r="B21" s="7" t="inlineStr">
        <is>
          <t>경기도 수원시</t>
        </is>
      </c>
      <c r="C21" s="53" t="inlineStr">
        <is>
          <t>경기도 용인시</t>
        </is>
      </c>
      <c r="D21" s="127" t="inlineStr">
        <is>
          <t>경기도 여주시</t>
        </is>
      </c>
      <c r="E21" s="160" t="inlineStr">
        <is>
          <t>경기도 화성시</t>
        </is>
      </c>
      <c r="F21" s="53" t="inlineStr">
        <is>
          <t>경기도 성남시</t>
        </is>
      </c>
      <c r="G21" s="43" t="inlineStr">
        <is>
          <t>경기 남양주</t>
        </is>
      </c>
      <c r="H21" s="53" t="inlineStr">
        <is>
          <t>경기 남양주</t>
        </is>
      </c>
      <c r="I21" s="53" t="inlineStr">
        <is>
          <t>경기 부천</t>
        </is>
      </c>
      <c r="J21" s="43" t="inlineStr">
        <is>
          <t>경기 성남</t>
        </is>
      </c>
      <c r="K21" s="56" t="inlineStr">
        <is>
          <t>경기</t>
        </is>
      </c>
      <c r="L21" s="43" t="inlineStr">
        <is>
          <t>경기도 용인시</t>
        </is>
      </c>
      <c r="M21" s="111" t="inlineStr">
        <is>
          <t>경기도 양주시</t>
        </is>
      </c>
    </row>
    <row r="22" ht="11.25" customFormat="1" customHeight="1" s="20">
      <c r="A22" s="83" t="inlineStr">
        <is>
          <t>소방시공능력</t>
        </is>
      </c>
      <c r="B22" s="538" t="n">
        <v>1008100000</v>
      </c>
      <c r="C22" s="539" t="n">
        <v>1770200000</v>
      </c>
      <c r="D22" s="562" t="n">
        <v>6690500000</v>
      </c>
      <c r="E22" s="582" t="n">
        <v>587400000</v>
      </c>
      <c r="F22" s="539" t="n">
        <v>6000300000</v>
      </c>
      <c r="G22" s="539" t="n">
        <v>951400000</v>
      </c>
      <c r="H22" s="539" t="n">
        <v>536400000</v>
      </c>
      <c r="I22" s="539" t="n">
        <v>155500000</v>
      </c>
      <c r="J22" s="539" t="n">
        <v>275000000</v>
      </c>
      <c r="K22" s="539" t="n">
        <v>502400000</v>
      </c>
      <c r="L22" s="539" t="n">
        <v>30358000000</v>
      </c>
      <c r="M22" s="562" t="n">
        <v>2049300000</v>
      </c>
    </row>
    <row r="23" ht="11.25" customFormat="1" customHeight="1" s="20">
      <c r="A23" s="83" t="inlineStr">
        <is>
          <t>3년간 실적액</t>
        </is>
      </c>
      <c r="B23" s="538" t="n">
        <v>0</v>
      </c>
      <c r="C23" s="539" t="n">
        <v>960337000</v>
      </c>
      <c r="D23" s="562" t="n">
        <v>7742032000</v>
      </c>
      <c r="E23" s="582" t="n">
        <v>94485000</v>
      </c>
      <c r="F23" s="539" t="n">
        <v>7299351000</v>
      </c>
      <c r="G23" s="539">
        <f>92137000+156487000+295516000</f>
        <v/>
      </c>
      <c r="H23" s="539">
        <f>81972000+71467000+219285000</f>
        <v/>
      </c>
      <c r="I23" s="539" t="n">
        <v>0</v>
      </c>
      <c r="J23" s="539" t="n">
        <v>0</v>
      </c>
      <c r="K23" s="539" t="n">
        <v>365231000</v>
      </c>
      <c r="L23" s="588" t="n">
        <v>29274112000</v>
      </c>
      <c r="M23" s="562" t="n">
        <v>2351122000</v>
      </c>
    </row>
    <row r="24" customFormat="1" s="22">
      <c r="A24" s="83" t="inlineStr">
        <is>
          <t>5년간 실적액</t>
        </is>
      </c>
      <c r="B24" s="538" t="n">
        <v>732282000</v>
      </c>
      <c r="C24" s="539" t="n">
        <v>2131849000</v>
      </c>
      <c r="D24" s="562" t="n">
        <v>8861225000</v>
      </c>
      <c r="E24" s="582" t="n">
        <v>517643000</v>
      </c>
      <c r="F24" s="539" t="n">
        <v>10443527000</v>
      </c>
      <c r="G24" s="539">
        <f>92137000+156487000+295516000+88654000+88979000</f>
        <v/>
      </c>
      <c r="H24" s="539">
        <f>81972000+71467000+219285000+139514000+34925000</f>
        <v/>
      </c>
      <c r="I24" s="539" t="n">
        <v>0</v>
      </c>
      <c r="J24" s="539" t="n">
        <v>0</v>
      </c>
      <c r="K24" s="539" t="n">
        <v>365231000</v>
      </c>
      <c r="L24" s="588" t="n">
        <v>48814511000</v>
      </c>
      <c r="M24" s="562" t="n">
        <v>2752186000</v>
      </c>
    </row>
    <row r="25" customFormat="1" s="542">
      <c r="A25" s="83" t="inlineStr">
        <is>
          <t>부채비율</t>
        </is>
      </c>
      <c r="B25" s="76" t="n">
        <v>0.8962</v>
      </c>
      <c r="C25" s="50" t="n"/>
      <c r="D25" s="112" t="n">
        <v>0.2263</v>
      </c>
      <c r="E25" s="162" t="n">
        <v>0.0548</v>
      </c>
      <c r="F25" s="38" t="n">
        <v>0.5799</v>
      </c>
      <c r="G25" s="38" t="n">
        <v>0.2995</v>
      </c>
      <c r="H25" s="38" t="n">
        <v>0.1731</v>
      </c>
      <c r="I25" s="38" t="n">
        <v>0.2918</v>
      </c>
      <c r="J25" s="38" t="n">
        <v>0.3082</v>
      </c>
      <c r="K25" s="38" t="n">
        <v>0.5231</v>
      </c>
      <c r="L25" s="131" t="n">
        <v>0.3291</v>
      </c>
      <c r="M25" s="112" t="n">
        <v>0.4773</v>
      </c>
    </row>
    <row r="26" customFormat="1" s="542">
      <c r="A26" s="83" t="inlineStr">
        <is>
          <t>유동비율</t>
        </is>
      </c>
      <c r="B26" s="76" t="n">
        <v>1.6894</v>
      </c>
      <c r="C26" s="38" t="n"/>
      <c r="D26" s="112" t="n">
        <v>3.4033</v>
      </c>
      <c r="E26" s="162" t="n">
        <v>17.0666</v>
      </c>
      <c r="F26" s="38" t="n">
        <v>3.9574</v>
      </c>
      <c r="G26" s="38" t="n">
        <v>3.7013</v>
      </c>
      <c r="H26" s="38" t="n">
        <v>5.0385</v>
      </c>
      <c r="I26" s="38" t="n">
        <v>2.2689</v>
      </c>
      <c r="J26" s="38" t="n">
        <v>3.4274</v>
      </c>
      <c r="K26" s="38" t="n">
        <v>2.4827</v>
      </c>
      <c r="L26" s="38" t="n">
        <v>3.4161</v>
      </c>
      <c r="M26" s="112" t="n">
        <v>4.7932</v>
      </c>
    </row>
    <row r="27" ht="22.5" customFormat="1" customHeight="1" s="542">
      <c r="A27" s="84" t="inlineStr">
        <is>
          <t>영업기간
면허번호</t>
        </is>
      </c>
      <c r="B27" s="32" t="inlineStr">
        <is>
          <t>경기수원 제2009-50호</t>
        </is>
      </c>
      <c r="C27" s="44" t="inlineStr">
        <is>
          <t>경기용인 제2009-4호</t>
        </is>
      </c>
      <c r="D27" s="135" t="inlineStr">
        <is>
          <t>2006.03.29</t>
        </is>
      </c>
      <c r="E27" s="178" t="inlineStr">
        <is>
          <t>1994.06.20</t>
        </is>
      </c>
      <c r="F27" s="44" t="inlineStr">
        <is>
          <t>경기성남 제2012-7호</t>
        </is>
      </c>
      <c r="G27" s="44" t="inlineStr">
        <is>
          <t>제남양주 2007-2호</t>
        </is>
      </c>
      <c r="H27" s="44" t="inlineStr">
        <is>
          <t>경기남양주 제2010-4호</t>
        </is>
      </c>
      <c r="I27" s="44" t="inlineStr">
        <is>
          <t>경기부천 제2011-03호</t>
        </is>
      </c>
      <c r="J27" s="44" t="inlineStr">
        <is>
          <t>신규면허</t>
        </is>
      </c>
      <c r="K27" s="44" t="inlineStr">
        <is>
          <t>5년이상%</t>
        </is>
      </c>
      <c r="L27" s="138" t="inlineStr">
        <is>
          <t>1999.06.28</t>
        </is>
      </c>
      <c r="M27" s="135" t="inlineStr">
        <is>
          <t>2007.07.03</t>
        </is>
      </c>
    </row>
    <row r="28" ht="22.5" customFormat="1" customHeight="1" s="19">
      <c r="A28" s="83" t="inlineStr">
        <is>
          <t>신용평가</t>
        </is>
      </c>
      <c r="B28" s="233" t="inlineStr">
        <is>
          <t>AO
(20.06.26~21.06.25)</t>
        </is>
      </c>
      <c r="C28" s="39" t="n"/>
      <c r="D28" s="232" t="inlineStr">
        <is>
          <t>BB+
(24.04.26~25.04.25)</t>
        </is>
      </c>
      <c r="E28" s="231" t="inlineStr">
        <is>
          <t>BB-
(25.05.08~26.05.07)</t>
        </is>
      </c>
      <c r="F28" s="52" t="n"/>
      <c r="G28" s="233" t="inlineStr">
        <is>
          <t>BBB-
(16.06.17~17.06.16)</t>
        </is>
      </c>
      <c r="H28" s="232" t="inlineStr">
        <is>
          <t>BBB-
(16.07.06~17.06.30)</t>
        </is>
      </c>
      <c r="I28" s="55" t="n"/>
      <c r="J28" s="39" t="n"/>
      <c r="K28" s="232" t="inlineStr">
        <is>
          <t>A0
(15.05.19~16.05.18)</t>
        </is>
      </c>
      <c r="L28" s="232" t="inlineStr">
        <is>
          <t>BB+
(23.04.29~24.04.28)</t>
        </is>
      </c>
      <c r="M28" s="324" t="inlineStr">
        <is>
          <t>BB-
(25.07.03~26.06.30)</t>
        </is>
      </c>
    </row>
    <row r="29" customFormat="1" s="19">
      <c r="A29" s="83" t="inlineStr">
        <is>
          <t>여성기업</t>
        </is>
      </c>
      <c r="B29" s="55" t="n"/>
      <c r="C29" s="39" t="n"/>
      <c r="D29" s="39" t="n"/>
      <c r="E29" s="164" t="n"/>
      <c r="F29" s="52" t="n"/>
      <c r="G29" s="55" t="n"/>
      <c r="H29" s="39" t="n"/>
      <c r="I29" s="55" t="n"/>
      <c r="J29" s="39" t="n"/>
      <c r="K29" s="39" t="n"/>
      <c r="L29" s="55" t="n"/>
      <c r="M29" s="39" t="n"/>
    </row>
    <row r="30" customFormat="1" s="19">
      <c r="A30" s="83" t="inlineStr">
        <is>
          <t>건설고용지수</t>
        </is>
      </c>
      <c r="B30" s="55" t="n"/>
      <c r="C30" s="39" t="n"/>
      <c r="D30" s="39" t="n"/>
      <c r="E30" s="164" t="n"/>
      <c r="F30" s="52" t="n"/>
      <c r="G30" s="55" t="n"/>
      <c r="H30" s="39" t="n"/>
      <c r="I30" s="55" t="n"/>
      <c r="J30" s="39" t="n"/>
      <c r="K30" s="39" t="n"/>
      <c r="L30" s="55" t="n"/>
      <c r="M30" s="39" t="n"/>
    </row>
    <row r="31" customFormat="1" s="19">
      <c r="A31" s="85" t="inlineStr">
        <is>
          <t>일자리창출실적</t>
        </is>
      </c>
      <c r="B31" s="55" t="n"/>
      <c r="C31" s="39" t="n"/>
      <c r="D31" s="39" t="n"/>
      <c r="E31" s="164" t="n"/>
      <c r="F31" s="52" t="n"/>
      <c r="G31" s="55" t="n"/>
      <c r="H31" s="39" t="n"/>
      <c r="I31" s="55" t="n"/>
      <c r="J31" s="39" t="n"/>
      <c r="K31" s="39" t="n"/>
      <c r="L31" s="55" t="n"/>
      <c r="M31" s="39" t="n"/>
    </row>
    <row r="32" customFormat="1" s="19">
      <c r="A32" s="85" t="inlineStr">
        <is>
          <t>시공품질평가</t>
        </is>
      </c>
      <c r="B32" s="55" t="n"/>
      <c r="C32" s="39" t="n"/>
      <c r="D32" s="39" t="n"/>
      <c r="E32" s="164" t="n"/>
      <c r="F32" s="52" t="n"/>
      <c r="G32" s="55" t="n"/>
      <c r="H32" s="39" t="n"/>
      <c r="I32" s="55" t="n"/>
      <c r="J32" s="39" t="n"/>
      <c r="K32" s="39" t="n"/>
      <c r="L32" s="55" t="n"/>
      <c r="M32" s="120" t="inlineStr">
        <is>
          <t>없음 (23.05.01)</t>
        </is>
      </c>
    </row>
    <row r="33" ht="12" customFormat="1" customHeight="1" s="23">
      <c r="A33" s="83" t="inlineStr">
        <is>
          <t>비  고</t>
        </is>
      </c>
      <c r="B33" s="53" t="n"/>
      <c r="C33" s="53" t="inlineStr">
        <is>
          <t>송종윤</t>
        </is>
      </c>
      <c r="D33" s="127" t="inlineStr">
        <is>
          <t>이명전기 서재복</t>
        </is>
      </c>
      <c r="E33" s="165" t="inlineStr">
        <is>
          <t>윤명숙</t>
        </is>
      </c>
      <c r="F33" s="79" t="inlineStr">
        <is>
          <t>기업467-030438-04-013</t>
        </is>
      </c>
      <c r="G33" s="53" t="inlineStr">
        <is>
          <t>조동규</t>
        </is>
      </c>
      <c r="H33" s="53" t="n"/>
      <c r="I33" s="53" t="n"/>
      <c r="J33" s="53" t="inlineStr">
        <is>
          <t>이동훈</t>
        </is>
      </c>
      <c r="K33" s="43" t="n"/>
      <c r="L33" s="57" t="inlineStr">
        <is>
          <t>서권형</t>
        </is>
      </c>
      <c r="M33" s="139" t="inlineStr">
        <is>
          <t>이동훈</t>
        </is>
      </c>
    </row>
    <row r="34" ht="26.1" customFormat="1" customHeight="1" s="21">
      <c r="A34" s="28" t="inlineStr">
        <is>
          <t>회사명</t>
        </is>
      </c>
      <c r="B34" s="29" t="inlineStr">
        <is>
          <t>미송전기㈜</t>
        </is>
      </c>
      <c r="C34" s="31" t="inlineStr">
        <is>
          <t>㈜문영엔지니어링</t>
        </is>
      </c>
      <c r="D34" s="28" t="inlineStr">
        <is>
          <t>㈜명성전력</t>
        </is>
      </c>
      <c r="E34" s="28" t="inlineStr">
        <is>
          <t>㈜모아종합전설</t>
        </is>
      </c>
      <c r="F34" s="28" t="inlineStr">
        <is>
          <t>㈜미남이엔지</t>
        </is>
      </c>
      <c r="G34" s="28" t="inlineStr">
        <is>
          <t>㈜범양건설</t>
        </is>
      </c>
      <c r="H34" s="30" t="inlineStr">
        <is>
          <t>범진에너지건설(주)</t>
        </is>
      </c>
      <c r="I34" s="29" t="inlineStr">
        <is>
          <t>빛탑건설㈜</t>
        </is>
      </c>
      <c r="J34" s="10" t="inlineStr">
        <is>
          <t>㈜부신전력</t>
        </is>
      </c>
      <c r="K34" s="31" t="inlineStr">
        <is>
          <t>㈜보원엔지니어링</t>
        </is>
      </c>
      <c r="L34" s="28" t="inlineStr">
        <is>
          <t>㈜배화</t>
        </is>
      </c>
      <c r="M34" s="29" t="inlineStr">
        <is>
          <t>신원종합개발㈜</t>
        </is>
      </c>
    </row>
    <row r="35" customFormat="1" s="19">
      <c r="A35" s="83" t="inlineStr">
        <is>
          <t>대표자</t>
        </is>
      </c>
      <c r="B35" s="53" t="inlineStr">
        <is>
          <t>곽태신</t>
        </is>
      </c>
      <c r="C35" s="43" t="inlineStr">
        <is>
          <t>박문영</t>
        </is>
      </c>
      <c r="D35" s="127" t="inlineStr">
        <is>
          <t>조현희</t>
        </is>
      </c>
      <c r="E35" s="43" t="inlineStr">
        <is>
          <t>이근효</t>
        </is>
      </c>
      <c r="F35" s="7" t="inlineStr">
        <is>
          <t>박상균</t>
        </is>
      </c>
      <c r="G35" s="7" t="inlineStr">
        <is>
          <t>장원섭</t>
        </is>
      </c>
      <c r="H35" s="7" t="inlineStr">
        <is>
          <t>조동규</t>
        </is>
      </c>
      <c r="I35" s="339" t="inlineStr">
        <is>
          <t>박경원</t>
        </is>
      </c>
      <c r="J35" s="37" t="inlineStr">
        <is>
          <t>윤영배</t>
        </is>
      </c>
      <c r="K35" s="5" t="inlineStr">
        <is>
          <t>신재혁</t>
        </is>
      </c>
      <c r="L35" s="43" t="inlineStr">
        <is>
          <t>박건호</t>
        </is>
      </c>
      <c r="M35" s="9" t="inlineStr">
        <is>
          <t>김성민</t>
        </is>
      </c>
    </row>
    <row r="36" ht="11.25" customFormat="1" customHeight="1" s="20">
      <c r="A36" s="83" t="inlineStr">
        <is>
          <t>사업자번호</t>
        </is>
      </c>
      <c r="B36" s="53" t="inlineStr">
        <is>
          <t>125-81-64544</t>
        </is>
      </c>
      <c r="C36" s="43" t="inlineStr">
        <is>
          <t>133-81-14536</t>
        </is>
      </c>
      <c r="D36" s="127" t="inlineStr">
        <is>
          <t>409-81-55827</t>
        </is>
      </c>
      <c r="E36" s="43" t="inlineStr">
        <is>
          <t>204-81-47116</t>
        </is>
      </c>
      <c r="F36" s="7" t="inlineStr">
        <is>
          <t xml:space="preserve">765-86-01643 </t>
        </is>
      </c>
      <c r="G36" s="7" t="inlineStr">
        <is>
          <t>127-86-16188</t>
        </is>
      </c>
      <c r="H36" s="7" t="inlineStr">
        <is>
          <t>134-86-18826</t>
        </is>
      </c>
      <c r="I36" s="340" t="inlineStr">
        <is>
          <t>120-86-54411</t>
        </is>
      </c>
      <c r="J36" s="37" t="inlineStr">
        <is>
          <t xml:space="preserve">209-81-25664 </t>
        </is>
      </c>
      <c r="K36" s="5" t="inlineStr">
        <is>
          <t>134-81-75195</t>
        </is>
      </c>
      <c r="L36" s="43" t="inlineStr">
        <is>
          <t>141-81-15176</t>
        </is>
      </c>
      <c r="M36" s="9" t="inlineStr">
        <is>
          <t>105-81-17479</t>
        </is>
      </c>
    </row>
    <row r="37" ht="11.25" customFormat="1" customHeight="1" s="20">
      <c r="A37" s="83" t="inlineStr">
        <is>
          <t>지역</t>
        </is>
      </c>
      <c r="B37" s="53" t="inlineStr">
        <is>
          <t>경기도 평택시</t>
        </is>
      </c>
      <c r="C37" s="43" t="inlineStr">
        <is>
          <t>경기도 광명시</t>
        </is>
      </c>
      <c r="D37" s="127" t="inlineStr">
        <is>
          <t>경기도 여주시</t>
        </is>
      </c>
      <c r="E37" s="43" t="inlineStr">
        <is>
          <t>경기 남양주</t>
        </is>
      </c>
      <c r="F37" s="7" t="inlineStr">
        <is>
          <t>경기도 안산시</t>
        </is>
      </c>
      <c r="G37" s="7" t="inlineStr">
        <is>
          <t>경기도 김포시</t>
        </is>
      </c>
      <c r="H37" s="7" t="inlineStr">
        <is>
          <t>경기도 남양주시</t>
        </is>
      </c>
      <c r="I37" s="339" t="inlineStr">
        <is>
          <t>경기도 용인시</t>
        </is>
      </c>
      <c r="J37" s="37" t="inlineStr">
        <is>
          <t>경기도 광명시</t>
        </is>
      </c>
      <c r="K37" s="5" t="inlineStr">
        <is>
          <t>경기도 안양시</t>
        </is>
      </c>
      <c r="L37" s="43" t="inlineStr">
        <is>
          <t>경기 김포</t>
        </is>
      </c>
      <c r="M37" s="9" t="inlineStr">
        <is>
          <t>경기도 화성시</t>
        </is>
      </c>
    </row>
    <row r="38" ht="11.25" customFormat="1" customHeight="1" s="20">
      <c r="A38" s="83" t="inlineStr">
        <is>
          <t>소방시공능력</t>
        </is>
      </c>
      <c r="B38" s="539" t="n">
        <v>2665200000</v>
      </c>
      <c r="C38" s="539" t="n">
        <v>11297000000</v>
      </c>
      <c r="D38" s="562" t="n">
        <v>1408100000</v>
      </c>
      <c r="E38" s="539" t="n">
        <v>1935800000</v>
      </c>
      <c r="F38" s="538" t="n">
        <v>454000000</v>
      </c>
      <c r="G38" s="538" t="n">
        <v>945500000</v>
      </c>
      <c r="H38" s="538" t="n">
        <v>1780700000</v>
      </c>
      <c r="I38" s="564" t="n">
        <v>1368100000</v>
      </c>
      <c r="J38" s="539" t="n">
        <v>2264900000</v>
      </c>
      <c r="K38" s="539" t="n"/>
      <c r="L38" s="539" t="n">
        <v>2309000000</v>
      </c>
      <c r="M38" s="538" t="n">
        <v>6498300000</v>
      </c>
    </row>
    <row r="39" ht="11.25" customFormat="1" customHeight="1" s="20">
      <c r="A39" s="83" t="inlineStr">
        <is>
          <t>3년간 실적액</t>
        </is>
      </c>
      <c r="B39" s="539" t="n">
        <v>3131830000</v>
      </c>
      <c r="C39" s="539" t="n">
        <v>15567700000</v>
      </c>
      <c r="D39" s="562" t="n">
        <v>798493000</v>
      </c>
      <c r="E39" s="539">
        <f>1024523000+804213000+601591000</f>
        <v/>
      </c>
      <c r="F39" s="538" t="n">
        <v>57200000</v>
      </c>
      <c r="G39" s="538" t="n">
        <v>874544000</v>
      </c>
      <c r="H39" s="538" t="n">
        <v>2251461000</v>
      </c>
      <c r="I39" s="564" t="n">
        <v>773362000</v>
      </c>
      <c r="J39" s="539" t="n">
        <v>1905404000</v>
      </c>
      <c r="K39" s="539" t="n"/>
      <c r="L39" s="539">
        <f>1005779000+1254804000+321761000</f>
        <v/>
      </c>
      <c r="M39" s="538" t="n">
        <v>5985992000</v>
      </c>
    </row>
    <row r="40" customFormat="1" s="22">
      <c r="A40" s="83" t="inlineStr">
        <is>
          <t>5년간 실적액</t>
        </is>
      </c>
      <c r="B40" s="539" t="n">
        <v>4002597000</v>
      </c>
      <c r="C40" s="539" t="n">
        <v>19373552000</v>
      </c>
      <c r="D40" s="562" t="n">
        <v>1719470000</v>
      </c>
      <c r="E40" s="539">
        <f>E39+199256000+96267000</f>
        <v/>
      </c>
      <c r="F40" s="538" t="n">
        <v>57200000</v>
      </c>
      <c r="G40" s="538" t="n">
        <v>1828804000</v>
      </c>
      <c r="H40" s="538" t="n">
        <v>3229546000</v>
      </c>
      <c r="I40" s="564" t="n">
        <v>2041280000</v>
      </c>
      <c r="J40" s="539" t="n">
        <v>2310874000</v>
      </c>
      <c r="K40" s="539" t="n"/>
      <c r="L40" s="539">
        <f>L39+577148000+1065217000</f>
        <v/>
      </c>
      <c r="M40" s="589" t="n">
        <v>12112433000</v>
      </c>
    </row>
    <row r="41" customFormat="1" s="542">
      <c r="A41" s="83" t="inlineStr">
        <is>
          <t>부채비율</t>
        </is>
      </c>
      <c r="B41" s="38" t="n">
        <v>0.2847</v>
      </c>
      <c r="C41" s="50" t="n">
        <v>0.6282</v>
      </c>
      <c r="D41" s="112" t="n">
        <v>0.109</v>
      </c>
      <c r="E41" s="38" t="n">
        <v>0.5904</v>
      </c>
      <c r="F41" s="76" t="n">
        <v>0.5478</v>
      </c>
      <c r="G41" s="6" t="n">
        <v>0.1657</v>
      </c>
      <c r="H41" s="6" t="n">
        <v>0.3248</v>
      </c>
      <c r="I41" s="333" t="n">
        <v>0.3155</v>
      </c>
      <c r="J41" s="38" t="n"/>
      <c r="K41" s="76" t="n">
        <v>0.7168</v>
      </c>
      <c r="L41" s="38" t="n">
        <v>0.1608</v>
      </c>
      <c r="M41" s="76" t="n">
        <v>1.2415</v>
      </c>
    </row>
    <row r="42" customFormat="1" s="542">
      <c r="A42" s="83" t="inlineStr">
        <is>
          <t>유동비율</t>
        </is>
      </c>
      <c r="B42" s="38" t="n">
        <v>2.8382</v>
      </c>
      <c r="C42" s="38" t="n">
        <v>2.6595</v>
      </c>
      <c r="D42" s="112" t="n">
        <v>8.949999999999999</v>
      </c>
      <c r="E42" s="38" t="n">
        <v>2.8269</v>
      </c>
      <c r="F42" s="6" t="n">
        <v>3.1636</v>
      </c>
      <c r="G42" s="6" t="n">
        <v>9.9825</v>
      </c>
      <c r="H42" s="6" t="n">
        <v>8.1866</v>
      </c>
      <c r="I42" s="333" t="n">
        <v>12.2332</v>
      </c>
      <c r="J42" s="38" t="n"/>
      <c r="K42" s="76" t="n">
        <v>2.1147</v>
      </c>
      <c r="L42" s="38" t="n">
        <v>7.0203</v>
      </c>
      <c r="M42" s="6" t="n">
        <v>2.557</v>
      </c>
    </row>
    <row r="43" ht="22.5" customFormat="1" customHeight="1" s="542">
      <c r="A43" s="84" t="inlineStr">
        <is>
          <t>영업기간
면허번호</t>
        </is>
      </c>
      <c r="B43" s="44" t="inlineStr">
        <is>
          <t>경기송탄 제2011-2호</t>
        </is>
      </c>
      <c r="C43" s="44" t="inlineStr">
        <is>
          <t>2003.05.20</t>
        </is>
      </c>
      <c r="D43" s="135" t="inlineStr">
        <is>
          <t>2004.12.30</t>
        </is>
      </c>
      <c r="E43" s="44" t="inlineStr">
        <is>
          <t>10년이상%</t>
        </is>
      </c>
      <c r="F43" s="32" t="inlineStr">
        <is>
          <t>2020.04.09</t>
        </is>
      </c>
      <c r="G43" s="32" t="inlineStr">
        <is>
          <t>1993.10.30</t>
        </is>
      </c>
      <c r="H43" s="32" t="inlineStr">
        <is>
          <t>경기남양주 제2009-1호</t>
        </is>
      </c>
      <c r="I43" s="344" t="inlineStr">
        <is>
          <t>경기용인공사 제2012-04호</t>
        </is>
      </c>
      <c r="J43" s="38" t="n"/>
      <c r="K43" s="32" t="inlineStr">
        <is>
          <t>2017-02-00204</t>
        </is>
      </c>
      <c r="L43" s="44" t="inlineStr">
        <is>
          <t>5년이상%</t>
        </is>
      </c>
      <c r="M43" s="32" t="inlineStr">
        <is>
          <t>1994.07.08</t>
        </is>
      </c>
    </row>
    <row r="44" ht="22.5" customFormat="1" customHeight="1" s="19">
      <c r="A44" s="83" t="inlineStr">
        <is>
          <t>신용평가</t>
        </is>
      </c>
      <c r="B44" s="232" t="inlineStr">
        <is>
          <t>BBO
(19.06.14~20.06.13)</t>
        </is>
      </c>
      <c r="C44" s="233" t="inlineStr">
        <is>
          <t>A-
(19.07.01~20.06.30)</t>
        </is>
      </c>
      <c r="D44" s="232" t="inlineStr">
        <is>
          <t>BBO
(18.05.23~19.05.22)</t>
        </is>
      </c>
      <c r="E44" s="232" t="inlineStr">
        <is>
          <t>BBB-
(15.09.02~16.06.30)</t>
        </is>
      </c>
      <c r="F44" s="55" t="n"/>
      <c r="G44" s="590" t="n"/>
      <c r="H44" s="232" t="inlineStr">
        <is>
          <t>BB+
(20.06.16~21.06.15)</t>
        </is>
      </c>
      <c r="I44" s="55" t="n"/>
      <c r="J44" s="67" t="n"/>
      <c r="K44" s="237" t="inlineStr">
        <is>
          <t>BB-
(25.04.25~26.04.24)</t>
        </is>
      </c>
      <c r="L44" s="72" t="inlineStr">
        <is>
          <t>B+
(22.07.01~)</t>
        </is>
      </c>
      <c r="M44" s="234" t="inlineStr">
        <is>
          <t>AO
(22.06.24~23.06.23)</t>
        </is>
      </c>
    </row>
    <row r="45" customFormat="1" s="19">
      <c r="A45" s="83" t="inlineStr">
        <is>
          <t>여성기업</t>
        </is>
      </c>
      <c r="B45" s="39" t="n"/>
      <c r="C45" s="55" t="n"/>
      <c r="D45" s="39" t="n"/>
      <c r="E45" s="39" t="n"/>
      <c r="F45" s="55" t="n"/>
      <c r="G45" s="72" t="n"/>
      <c r="H45" s="39" t="n"/>
      <c r="I45" s="325" t="n"/>
      <c r="J45" s="67" t="n"/>
      <c r="K45" s="55" t="n"/>
      <c r="L45" s="39" t="n"/>
      <c r="M45" s="55" t="n"/>
    </row>
    <row r="46" customFormat="1" s="19">
      <c r="A46" s="83" t="inlineStr">
        <is>
          <t>건설고용지수</t>
        </is>
      </c>
      <c r="B46" s="39" t="n"/>
      <c r="C46" s="55" t="n"/>
      <c r="D46" s="39" t="n"/>
      <c r="E46" s="39" t="n"/>
      <c r="F46" s="55" t="n"/>
      <c r="G46" s="72" t="n"/>
      <c r="H46" s="39" t="n"/>
      <c r="I46" s="325" t="n"/>
      <c r="J46" s="67" t="n"/>
      <c r="K46" s="55" t="n"/>
      <c r="L46" s="39" t="n"/>
      <c r="M46" s="55" t="n"/>
    </row>
    <row r="47" customFormat="1" s="19">
      <c r="A47" s="85" t="inlineStr">
        <is>
          <t>일자리창출실적</t>
        </is>
      </c>
      <c r="B47" s="39" t="n"/>
      <c r="C47" s="55" t="n"/>
      <c r="D47" s="39" t="n"/>
      <c r="E47" s="39" t="n"/>
      <c r="F47" s="55" t="n"/>
      <c r="G47" s="72" t="n"/>
      <c r="H47" s="39" t="n"/>
      <c r="I47" s="325" t="n"/>
      <c r="J47" s="67" t="n"/>
      <c r="K47" s="55" t="n"/>
      <c r="L47" s="39" t="n"/>
      <c r="M47" s="55" t="n"/>
    </row>
    <row r="48" customFormat="1" s="19">
      <c r="A48" s="85" t="inlineStr">
        <is>
          <t>시공품질평가</t>
        </is>
      </c>
      <c r="B48" s="39" t="n"/>
      <c r="C48" s="55" t="n"/>
      <c r="D48" s="39" t="n"/>
      <c r="E48" s="39" t="n"/>
      <c r="F48" s="55" t="n"/>
      <c r="G48" s="82" t="inlineStr">
        <is>
          <t>없음 (24.05.01)</t>
        </is>
      </c>
      <c r="H48" s="39" t="n"/>
      <c r="I48" s="325" t="n"/>
      <c r="J48" s="67" t="n"/>
      <c r="K48" s="140" t="inlineStr">
        <is>
          <t>없음(25.05.01)</t>
        </is>
      </c>
      <c r="L48" s="39" t="n"/>
      <c r="M48" s="55" t="n"/>
    </row>
    <row r="49" ht="45" customFormat="1" customHeight="1" s="23">
      <c r="A49" s="83" t="inlineStr">
        <is>
          <t>비  고</t>
        </is>
      </c>
      <c r="B49" s="71" t="n"/>
      <c r="C49" s="53" t="inlineStr">
        <is>
          <t>김대열</t>
        </is>
      </c>
      <c r="D49" s="111" t="inlineStr">
        <is>
          <t>이명전기 서재복</t>
        </is>
      </c>
      <c r="E49" s="53" t="inlineStr">
        <is>
          <t>조동규</t>
        </is>
      </c>
      <c r="F49" s="42" t="inlineStr">
        <is>
          <t>김대열</t>
        </is>
      </c>
      <c r="G49" s="9" t="inlineStr">
        <is>
          <t>박성균</t>
        </is>
      </c>
      <c r="H49" s="57" t="n"/>
      <c r="I49" s="339" t="inlineStr">
        <is>
          <t>윤명숙</t>
        </is>
      </c>
      <c r="J49" s="37" t="inlineStr">
        <is>
          <t>김장섭</t>
        </is>
      </c>
      <c r="K49" s="95" t="inlineStr">
        <is>
          <t>일반(전기)
이재웅
중소기업확인서
(22.04.01~23.03.31)</t>
        </is>
      </c>
      <c r="L49" s="57" t="inlineStr">
        <is>
          <t>신흥식</t>
        </is>
      </c>
      <c r="M49" s="96" t="inlineStr">
        <is>
          <t>중소기업 확인서
(20.04.01~21.03.31)</t>
        </is>
      </c>
    </row>
    <row r="50" ht="26.1" customHeight="1" s="3">
      <c r="A50" s="28" t="inlineStr">
        <is>
          <t>회사명</t>
        </is>
      </c>
      <c r="B50" s="29" t="inlineStr">
        <is>
          <t>㈜송원이앤씨</t>
        </is>
      </c>
      <c r="C50" s="29" t="inlineStr">
        <is>
          <t>㈜세영이앤씨</t>
        </is>
      </c>
      <c r="D50" s="29" t="inlineStr">
        <is>
          <t>㈜시티종합건설</t>
        </is>
      </c>
      <c r="E50" s="34" t="inlineStr">
        <is>
          <t>㈜세진종합이엔씨</t>
        </is>
      </c>
      <c r="F50" s="29" t="inlineStr">
        <is>
          <t>성원전기㈜</t>
        </is>
      </c>
      <c r="G50" s="29" t="inlineStr">
        <is>
          <t>㈜서광전기공사</t>
        </is>
      </c>
      <c r="H50" s="34" t="inlineStr">
        <is>
          <t>㈜서경에스지씨</t>
        </is>
      </c>
      <c r="I50" s="10" t="inlineStr">
        <is>
          <t>선원건설㈜</t>
        </is>
      </c>
      <c r="J50" s="29" t="inlineStr">
        <is>
          <t>㈜새한이엔씨</t>
        </is>
      </c>
      <c r="K50" s="29" t="inlineStr">
        <is>
          <t>㈜새한에프앤이</t>
        </is>
      </c>
      <c r="L50" s="29" t="inlineStr">
        <is>
          <t>㈜성암전력</t>
        </is>
      </c>
      <c r="M50" s="10" t="inlineStr">
        <is>
          <t>㈜신우이엔아이</t>
        </is>
      </c>
    </row>
    <row r="51">
      <c r="A51" s="83" t="inlineStr">
        <is>
          <t>대표자</t>
        </is>
      </c>
      <c r="B51" s="165" t="inlineStr">
        <is>
          <t>이금미</t>
        </is>
      </c>
      <c r="C51" s="349" t="inlineStr">
        <is>
          <t>조근영</t>
        </is>
      </c>
      <c r="D51" s="9" t="inlineStr">
        <is>
          <t>강래길</t>
        </is>
      </c>
      <c r="E51" s="179" t="inlineStr">
        <is>
          <t>박근덕</t>
        </is>
      </c>
      <c r="F51" s="9" t="inlineStr">
        <is>
          <t>조범성</t>
        </is>
      </c>
      <c r="G51" s="53" t="inlineStr">
        <is>
          <t>한현기</t>
        </is>
      </c>
      <c r="H51" s="53" t="inlineStr">
        <is>
          <t>송용주</t>
        </is>
      </c>
      <c r="I51" s="37" t="inlineStr">
        <is>
          <t>맹학열</t>
        </is>
      </c>
      <c r="J51" s="9" t="inlineStr">
        <is>
          <t>김현미</t>
        </is>
      </c>
      <c r="K51" s="53" t="inlineStr">
        <is>
          <t>양정호</t>
        </is>
      </c>
      <c r="L51" s="53" t="inlineStr">
        <is>
          <t>박상호</t>
        </is>
      </c>
      <c r="M51" s="186" t="inlineStr">
        <is>
          <t>김인희</t>
        </is>
      </c>
    </row>
    <row r="52">
      <c r="A52" s="83" t="inlineStr">
        <is>
          <t>사업자번호</t>
        </is>
      </c>
      <c r="B52" s="169" t="inlineStr">
        <is>
          <t>403-81-41077</t>
        </is>
      </c>
      <c r="C52" s="350" t="inlineStr">
        <is>
          <t xml:space="preserve">285-81-00686 </t>
        </is>
      </c>
      <c r="D52" s="9" t="inlineStr">
        <is>
          <t>409-81-21119</t>
        </is>
      </c>
      <c r="E52" s="180" t="inlineStr">
        <is>
          <t>119-86-65219</t>
        </is>
      </c>
      <c r="F52" s="9" t="inlineStr">
        <is>
          <t>135-86-36190</t>
        </is>
      </c>
      <c r="G52" s="53" t="inlineStr">
        <is>
          <t>125-81-63152</t>
        </is>
      </c>
      <c r="H52" s="53" t="inlineStr">
        <is>
          <t xml:space="preserve"> 820-87-00953  </t>
        </is>
      </c>
      <c r="I52" s="37" t="inlineStr">
        <is>
          <t>312-81-42071</t>
        </is>
      </c>
      <c r="J52" s="9" t="inlineStr">
        <is>
          <t>132-81-39378</t>
        </is>
      </c>
      <c r="K52" s="53" t="n"/>
      <c r="L52" s="53" t="inlineStr">
        <is>
          <t>214-87-98652</t>
        </is>
      </c>
      <c r="M52" s="187" t="inlineStr">
        <is>
          <t>127-81-87989</t>
        </is>
      </c>
    </row>
    <row r="53">
      <c r="A53" s="83" t="inlineStr">
        <is>
          <t>지역</t>
        </is>
      </c>
      <c r="B53" s="165" t="inlineStr">
        <is>
          <t>경기도 화성시</t>
        </is>
      </c>
      <c r="C53" s="349" t="inlineStr">
        <is>
          <t>경기도 용인시</t>
        </is>
      </c>
      <c r="D53" s="9" t="inlineStr">
        <is>
          <t>경기도 화성시</t>
        </is>
      </c>
      <c r="E53" s="179" t="inlineStr">
        <is>
          <t>경기도 광명시</t>
        </is>
      </c>
      <c r="F53" s="9" t="inlineStr">
        <is>
          <t>경기도 화성시</t>
        </is>
      </c>
      <c r="G53" s="53" t="inlineStr">
        <is>
          <t>경기도 이천시</t>
        </is>
      </c>
      <c r="H53" s="53" t="inlineStr">
        <is>
          <t>경기도 양주시</t>
        </is>
      </c>
      <c r="I53" s="37" t="inlineStr">
        <is>
          <t>경기도 가평군</t>
        </is>
      </c>
      <c r="J53" s="9" t="inlineStr">
        <is>
          <t>경기도 남양주시</t>
        </is>
      </c>
      <c r="K53" s="53" t="inlineStr">
        <is>
          <t>경기도 남양주시</t>
        </is>
      </c>
      <c r="L53" s="53" t="inlineStr">
        <is>
          <t>경기 시흥</t>
        </is>
      </c>
      <c r="M53" s="186" t="inlineStr">
        <is>
          <t>경기도 양주시</t>
        </is>
      </c>
    </row>
    <row r="54">
      <c r="A54" s="83" t="inlineStr">
        <is>
          <t>소방시공능력</t>
        </is>
      </c>
      <c r="B54" s="582" t="n">
        <v>2913500000</v>
      </c>
      <c r="C54" s="565" t="n">
        <v>3112900000</v>
      </c>
      <c r="D54" s="538" t="n">
        <v>7877800000</v>
      </c>
      <c r="E54" s="591" t="n">
        <v>1787700000</v>
      </c>
      <c r="F54" s="538" t="n">
        <v>837700000</v>
      </c>
      <c r="G54" s="539" t="n">
        <v>1172000000</v>
      </c>
      <c r="H54" s="539" t="n">
        <v>648300000</v>
      </c>
      <c r="I54" s="539" t="n">
        <v>8955200000</v>
      </c>
      <c r="J54" s="538" t="n">
        <v>4621500000</v>
      </c>
      <c r="K54" s="539" t="n">
        <v>775900000</v>
      </c>
      <c r="L54" s="539" t="n">
        <v>2156700000</v>
      </c>
      <c r="M54" s="592" t="n">
        <v>1055900000</v>
      </c>
    </row>
    <row r="55">
      <c r="A55" s="83" t="inlineStr">
        <is>
          <t>3년간 실적액</t>
        </is>
      </c>
      <c r="B55" s="582" t="n">
        <v>2145815000</v>
      </c>
      <c r="C55" s="565" t="n">
        <v>2835845000</v>
      </c>
      <c r="D55" s="538" t="n">
        <v>7411991000</v>
      </c>
      <c r="E55" s="591" t="n">
        <v>1388390000</v>
      </c>
      <c r="F55" s="538" t="n">
        <v>538664000</v>
      </c>
      <c r="G55" s="539" t="n">
        <v>1501598000</v>
      </c>
      <c r="H55" s="539" t="n">
        <v>0</v>
      </c>
      <c r="I55" s="539" t="n">
        <v>12010931000</v>
      </c>
      <c r="J55" s="538" t="n">
        <v>4536862000</v>
      </c>
      <c r="K55" s="539" t="n">
        <v>616940000</v>
      </c>
      <c r="L55" s="539">
        <f>1325606000+1098770000+552712000</f>
        <v/>
      </c>
      <c r="M55" s="592" t="n">
        <v>365272000</v>
      </c>
    </row>
    <row r="56">
      <c r="A56" s="83" t="inlineStr">
        <is>
          <t>5년간 실적액</t>
        </is>
      </c>
      <c r="B56" s="582" t="n">
        <v>3639634000</v>
      </c>
      <c r="C56" s="565" t="n">
        <v>4518360000</v>
      </c>
      <c r="D56" s="538" t="n">
        <v>11996688000</v>
      </c>
      <c r="E56" s="591" t="n">
        <v>2073378000</v>
      </c>
      <c r="F56" s="538" t="n">
        <v>800024000</v>
      </c>
      <c r="G56" s="539" t="n">
        <v>2060981000</v>
      </c>
      <c r="H56" s="539" t="n">
        <v>0</v>
      </c>
      <c r="I56" s="539" t="n">
        <v>18360439000</v>
      </c>
      <c r="J56" s="538" t="n">
        <v>7301362000</v>
      </c>
      <c r="K56" s="539" t="n">
        <v>950800000</v>
      </c>
      <c r="L56" s="539">
        <f>L55+383671000</f>
        <v/>
      </c>
      <c r="M56" s="592" t="n">
        <v>483084000</v>
      </c>
    </row>
    <row r="57">
      <c r="A57" s="83" t="inlineStr">
        <is>
          <t>부채비율</t>
        </is>
      </c>
      <c r="B57" s="162" t="n">
        <v>0.1716</v>
      </c>
      <c r="C57" s="351" t="n">
        <v>0.2889</v>
      </c>
      <c r="D57" s="104" t="n">
        <v>0.3355</v>
      </c>
      <c r="E57" s="181" t="n">
        <v>0.9711</v>
      </c>
      <c r="F57" s="6" t="n">
        <v>0.475</v>
      </c>
      <c r="G57" s="38" t="n">
        <v>0.4742</v>
      </c>
      <c r="H57" s="50" t="n">
        <v>0.7564</v>
      </c>
      <c r="I57" s="50" t="n">
        <v>1.0827</v>
      </c>
      <c r="J57" s="76" t="n">
        <v>0.6874</v>
      </c>
      <c r="K57" s="38" t="n">
        <v>0.4872</v>
      </c>
      <c r="L57" s="38" t="n">
        <v>0.6823</v>
      </c>
      <c r="M57" s="188" t="n">
        <v>0.1565</v>
      </c>
      <c r="N57" s="566" t="n"/>
    </row>
    <row r="58">
      <c r="A58" s="83" t="inlineStr">
        <is>
          <t>유동비율</t>
        </is>
      </c>
      <c r="B58" s="162" t="n">
        <v>6.3761</v>
      </c>
      <c r="C58" s="351" t="n">
        <v>2.9067</v>
      </c>
      <c r="D58" s="6" t="n">
        <v>3.8337</v>
      </c>
      <c r="E58" s="182" t="n">
        <v>2.9913</v>
      </c>
      <c r="F58" s="6" t="n">
        <v>5.0344</v>
      </c>
      <c r="G58" s="38" t="n">
        <v>2.2359</v>
      </c>
      <c r="H58" s="50" t="n">
        <v>1.9892</v>
      </c>
      <c r="I58" s="50" t="n">
        <v>1.9034</v>
      </c>
      <c r="J58" s="6" t="n">
        <v>23.2288</v>
      </c>
      <c r="K58" s="38" t="n">
        <v>2.8724</v>
      </c>
      <c r="L58" s="38" t="n">
        <v>3.0762</v>
      </c>
      <c r="M58" s="188" t="n">
        <v>4.8453</v>
      </c>
      <c r="N58" s="566" t="n"/>
    </row>
    <row r="59" ht="22.5" customHeight="1" s="3">
      <c r="A59" s="84" t="inlineStr">
        <is>
          <t>영업기간
면허번호</t>
        </is>
      </c>
      <c r="B59" s="163" t="inlineStr">
        <is>
          <t>2015.08.19</t>
        </is>
      </c>
      <c r="C59" s="352" t="inlineStr">
        <is>
          <t>2000.04.07</t>
        </is>
      </c>
      <c r="D59" s="32" t="inlineStr">
        <is>
          <t>2005.11.09</t>
        </is>
      </c>
      <c r="E59" s="183" t="inlineStr">
        <is>
          <t>2014.07.03</t>
        </is>
      </c>
      <c r="F59" s="32" t="inlineStr">
        <is>
          <t>2015-02-00415</t>
        </is>
      </c>
      <c r="G59" s="44" t="inlineStr">
        <is>
          <t>경기이천 제2007-05호</t>
        </is>
      </c>
      <c r="H59" s="44" t="inlineStr">
        <is>
          <t>2018-02-00465</t>
        </is>
      </c>
      <c r="I59" s="47" t="inlineStr">
        <is>
          <t>2020-02-00125</t>
        </is>
      </c>
      <c r="J59" s="32" t="inlineStr">
        <is>
          <t>2001.06.22</t>
        </is>
      </c>
      <c r="K59" s="44" t="inlineStr">
        <is>
          <t>경기남양주 제2012-3호</t>
        </is>
      </c>
      <c r="L59" s="44" t="inlineStr">
        <is>
          <t>3년이상%</t>
        </is>
      </c>
      <c r="M59" s="189" t="inlineStr">
        <is>
          <t>2020.07.22</t>
        </is>
      </c>
    </row>
    <row r="60" ht="22.5" customHeight="1" s="3">
      <c r="A60" s="83" t="inlineStr">
        <is>
          <t>신용평가</t>
        </is>
      </c>
      <c r="B60" s="545" t="inlineStr">
        <is>
          <t>BB+
(25.04.18~26.04.17)</t>
        </is>
      </c>
      <c r="C60" s="547" t="inlineStr">
        <is>
          <t>BB-
(23.05.15~24.05.14)</t>
        </is>
      </c>
      <c r="D60" s="233" t="inlineStr">
        <is>
          <t>BBB+
(22.05.20~23.05.19)</t>
        </is>
      </c>
      <c r="E60" s="580" t="inlineStr">
        <is>
          <t>BB+
(25.06.19~26.06.18)</t>
        </is>
      </c>
      <c r="F60" s="232" t="inlineStr">
        <is>
          <t>BB-
(23.05.26~24.05.25)</t>
        </is>
      </c>
      <c r="G60" s="39" t="n"/>
      <c r="H60" s="39" t="n"/>
      <c r="I60" s="232" t="inlineStr">
        <is>
          <t>AO
(19.09.18~20.06.27)</t>
        </is>
      </c>
      <c r="J60" s="232" t="inlineStr">
        <is>
          <t>BBB-
(22.07.14~23.06.30)</t>
        </is>
      </c>
      <c r="K60" s="39" t="n"/>
      <c r="L60" s="232" t="inlineStr">
        <is>
          <t>BBB-
(14.10.20~15.06.30)</t>
        </is>
      </c>
      <c r="M60" s="39" t="n"/>
    </row>
    <row r="61">
      <c r="A61" s="83" t="inlineStr">
        <is>
          <t>여성기업</t>
        </is>
      </c>
      <c r="B61" s="171" t="inlineStr">
        <is>
          <t>24.07.08~</t>
        </is>
      </c>
      <c r="C61" s="355" t="n"/>
      <c r="D61" s="55" t="n"/>
      <c r="E61" s="184" t="n"/>
      <c r="F61" s="39" t="n"/>
      <c r="G61" s="39" t="n"/>
      <c r="H61" s="39" t="n"/>
      <c r="I61" s="39" t="n"/>
      <c r="J61" s="39" t="n"/>
      <c r="K61" s="39" t="n"/>
      <c r="L61" s="39" t="n"/>
      <c r="M61" s="190" t="n"/>
    </row>
    <row r="62">
      <c r="A62" s="83" t="inlineStr">
        <is>
          <t>건설고용지수</t>
        </is>
      </c>
      <c r="B62" s="171" t="n"/>
      <c r="C62" s="355" t="n"/>
      <c r="D62" s="55" t="n"/>
      <c r="E62" s="184" t="n"/>
      <c r="F62" s="39" t="n"/>
      <c r="G62" s="39" t="n"/>
      <c r="H62" s="39" t="n"/>
      <c r="I62" s="39" t="n"/>
      <c r="J62" s="39" t="n"/>
      <c r="K62" s="39" t="n"/>
      <c r="L62" s="39" t="n"/>
      <c r="M62" s="190" t="n"/>
    </row>
    <row r="63">
      <c r="A63" s="85" t="inlineStr">
        <is>
          <t>일자리창출실적</t>
        </is>
      </c>
      <c r="B63" s="171" t="n"/>
      <c r="C63" s="355" t="n"/>
      <c r="D63" s="55" t="n"/>
      <c r="E63" s="184" t="n"/>
      <c r="F63" s="39" t="n"/>
      <c r="G63" s="39" t="n"/>
      <c r="H63" s="39" t="n"/>
      <c r="I63" s="39" t="n"/>
      <c r="J63" s="39" t="n"/>
      <c r="K63" s="39" t="n"/>
      <c r="L63" s="39" t="n"/>
      <c r="M63" s="190" t="n"/>
    </row>
    <row r="64">
      <c r="A64" s="85" t="inlineStr">
        <is>
          <t>시공품질평가</t>
        </is>
      </c>
      <c r="B64" s="586" t="inlineStr">
        <is>
          <t>없음(25.05.01)</t>
        </is>
      </c>
      <c r="C64" s="355" t="inlineStr">
        <is>
          <t>없음 (25.05.01)</t>
        </is>
      </c>
      <c r="D64" s="72" t="inlineStr">
        <is>
          <t>없음 (22.05.01)</t>
        </is>
      </c>
      <c r="E64" s="184" t="n"/>
      <c r="F64" s="39" t="n"/>
      <c r="G64" s="39" t="n"/>
      <c r="H64" s="39" t="n"/>
      <c r="I64" s="39" t="n"/>
      <c r="J64" s="39" t="n"/>
      <c r="K64" s="39" t="n"/>
      <c r="L64" s="39" t="n"/>
      <c r="M64" s="190" t="n"/>
    </row>
    <row r="65">
      <c r="A65" s="83" t="inlineStr">
        <is>
          <t>비  고</t>
        </is>
      </c>
      <c r="B65" s="177" t="inlineStr">
        <is>
          <t>이동훈</t>
        </is>
      </c>
      <c r="C65" s="356" t="inlineStr">
        <is>
          <t>이동훈</t>
        </is>
      </c>
      <c r="D65" s="53" t="n"/>
      <c r="E65" s="185" t="inlineStr">
        <is>
          <t>김장섭</t>
        </is>
      </c>
      <c r="F65" s="94" t="inlineStr">
        <is>
          <t>이동훈</t>
        </is>
      </c>
      <c r="G65" s="71" t="inlineStr">
        <is>
          <t>윤명숙</t>
        </is>
      </c>
      <c r="H65" s="71" t="inlineStr">
        <is>
          <t>신대철</t>
        </is>
      </c>
      <c r="I65" s="37" t="n"/>
      <c r="J65" s="97" t="inlineStr">
        <is>
          <t>조동규</t>
        </is>
      </c>
      <c r="K65" s="58" t="inlineStr">
        <is>
          <t>조동규</t>
        </is>
      </c>
      <c r="L65" s="57" t="n"/>
      <c r="M65" s="186" t="inlineStr">
        <is>
          <t>경우전기 자회사</t>
        </is>
      </c>
    </row>
    <row r="66" ht="26.1" customHeight="1" s="3">
      <c r="A66" s="28" t="inlineStr">
        <is>
          <t>회사명</t>
        </is>
      </c>
      <c r="B66" s="29" t="inlineStr">
        <is>
          <t>아람이엔테크㈜</t>
        </is>
      </c>
      <c r="C66" s="28" t="inlineStr">
        <is>
          <t>유영이앤씨㈜</t>
        </is>
      </c>
      <c r="D66" s="28" t="inlineStr">
        <is>
          <t>㈜엔케이이엔씨</t>
        </is>
      </c>
      <c r="E66" s="28" t="inlineStr">
        <is>
          <t>㈜온세이엔씨</t>
        </is>
      </c>
      <c r="F66" s="28" t="inlineStr">
        <is>
          <t>㈜우광이엔씨</t>
        </is>
      </c>
      <c r="G66" s="46" t="inlineStr">
        <is>
          <t>㈜에이스원소방전기</t>
        </is>
      </c>
      <c r="H66" s="28" t="inlineStr">
        <is>
          <t>㈜아이텍파워</t>
        </is>
      </c>
      <c r="I66" s="28" t="inlineStr">
        <is>
          <t>㈜우수전력</t>
        </is>
      </c>
      <c r="J66" s="28" t="inlineStr">
        <is>
          <t>㈜용화전기통신</t>
        </is>
      </c>
      <c r="K66" s="10" t="inlineStr">
        <is>
          <t>우방산업㈜</t>
        </is>
      </c>
      <c r="L66" s="28" t="inlineStr">
        <is>
          <t>㈜이명전기</t>
        </is>
      </c>
      <c r="M66" s="28" t="inlineStr">
        <is>
          <t>일진종합전설㈜</t>
        </is>
      </c>
    </row>
    <row r="67">
      <c r="A67" s="83" t="inlineStr">
        <is>
          <t>대표자</t>
        </is>
      </c>
      <c r="B67" s="165" t="inlineStr">
        <is>
          <t>정충선</t>
        </is>
      </c>
      <c r="C67" s="7" t="inlineStr">
        <is>
          <t>김은숙</t>
        </is>
      </c>
      <c r="D67" s="111" t="inlineStr">
        <is>
          <t>나의상</t>
        </is>
      </c>
      <c r="E67" s="217" t="inlineStr">
        <is>
          <t>안영식</t>
        </is>
      </c>
      <c r="F67" s="43" t="inlineStr">
        <is>
          <t>김태현</t>
        </is>
      </c>
      <c r="G67" s="253" t="inlineStr">
        <is>
          <t>정몽수</t>
        </is>
      </c>
      <c r="H67" s="43" t="inlineStr">
        <is>
          <t>정찬원</t>
        </is>
      </c>
      <c r="I67" s="7" t="inlineStr">
        <is>
          <t>김종욱</t>
        </is>
      </c>
      <c r="J67" s="7" t="inlineStr">
        <is>
          <t>송승길</t>
        </is>
      </c>
      <c r="K67" s="5" t="inlineStr">
        <is>
          <t>김종열</t>
        </is>
      </c>
      <c r="L67" s="127" t="inlineStr">
        <is>
          <t>이명덕</t>
        </is>
      </c>
      <c r="M67" s="327" t="inlineStr">
        <is>
          <t>이종웅,임형근</t>
        </is>
      </c>
    </row>
    <row r="68">
      <c r="A68" s="83" t="inlineStr">
        <is>
          <t>사업자번호</t>
        </is>
      </c>
      <c r="B68" s="169" t="inlineStr">
        <is>
          <t>119-86-35582</t>
        </is>
      </c>
      <c r="C68" s="7" t="inlineStr">
        <is>
          <t>142-81-31387</t>
        </is>
      </c>
      <c r="D68" s="111" t="inlineStr">
        <is>
          <t>134-81-84938</t>
        </is>
      </c>
      <c r="E68" s="207" t="inlineStr">
        <is>
          <t>142-81-28387</t>
        </is>
      </c>
      <c r="F68" s="43" t="inlineStr">
        <is>
          <t>144-81-08903</t>
        </is>
      </c>
      <c r="G68" s="254" t="inlineStr">
        <is>
          <t xml:space="preserve">123-81-99799 </t>
        </is>
      </c>
      <c r="H68" s="43" t="inlineStr">
        <is>
          <t>220-87-16640</t>
        </is>
      </c>
      <c r="I68" s="7" t="inlineStr">
        <is>
          <t>132-81-78255</t>
        </is>
      </c>
      <c r="J68" s="7" t="inlineStr">
        <is>
          <t>123-81-96749</t>
        </is>
      </c>
      <c r="K68" s="5" t="inlineStr">
        <is>
          <t xml:space="preserve">214-81-06859 </t>
        </is>
      </c>
      <c r="L68" s="127" t="inlineStr">
        <is>
          <t>121-81-50354</t>
        </is>
      </c>
      <c r="M68" s="328" t="inlineStr">
        <is>
          <t>211-81-66538</t>
        </is>
      </c>
    </row>
    <row r="69">
      <c r="A69" s="83" t="inlineStr">
        <is>
          <t>지역</t>
        </is>
      </c>
      <c r="B69" s="165" t="inlineStr">
        <is>
          <t>경기도 양평군</t>
        </is>
      </c>
      <c r="C69" s="7" t="inlineStr">
        <is>
          <t>경기도 고양시</t>
        </is>
      </c>
      <c r="D69" s="111" t="inlineStr">
        <is>
          <t>경기도 용인시</t>
        </is>
      </c>
      <c r="E69" s="217" t="inlineStr">
        <is>
          <t>경기도 성남시</t>
        </is>
      </c>
      <c r="F69" s="43" t="inlineStr">
        <is>
          <t>경기도 용인시</t>
        </is>
      </c>
      <c r="G69" s="253" t="inlineStr">
        <is>
          <t>경기도 안양시</t>
        </is>
      </c>
      <c r="H69" s="43" t="inlineStr">
        <is>
          <t>경기도 평택시</t>
        </is>
      </c>
      <c r="I69" s="7" t="inlineStr">
        <is>
          <t>경기도 남양주시</t>
        </is>
      </c>
      <c r="J69" s="7" t="inlineStr">
        <is>
          <t>경기도 안양시</t>
        </is>
      </c>
      <c r="K69" s="5" t="inlineStr">
        <is>
          <t>경기도 이천시</t>
        </is>
      </c>
      <c r="L69" s="127" t="inlineStr">
        <is>
          <t>경기도 가평군</t>
        </is>
      </c>
      <c r="M69" s="327" t="inlineStr">
        <is>
          <t>경기도 광주시</t>
        </is>
      </c>
    </row>
    <row r="70">
      <c r="A70" s="83" t="inlineStr">
        <is>
          <t>소방시공능력</t>
        </is>
      </c>
      <c r="B70" s="582" t="n">
        <v>8940300000</v>
      </c>
      <c r="C70" s="538" t="n">
        <v>1765600000</v>
      </c>
      <c r="D70" s="562" t="n">
        <v>4470800000</v>
      </c>
      <c r="E70" s="533" t="n">
        <v>10703700000</v>
      </c>
      <c r="F70" s="539" t="n">
        <v>852900000</v>
      </c>
      <c r="G70" s="572" t="n">
        <v>1663400000</v>
      </c>
      <c r="H70" s="539" t="n">
        <v>6853300000</v>
      </c>
      <c r="I70" s="538" t="n">
        <v>514000000</v>
      </c>
      <c r="J70" s="538" t="n">
        <v>4203200000</v>
      </c>
      <c r="K70" s="538" t="n">
        <v>2032600000</v>
      </c>
      <c r="L70" s="562" t="n">
        <v>5329500000</v>
      </c>
      <c r="M70" s="564" t="n">
        <v>2599400000</v>
      </c>
    </row>
    <row r="71">
      <c r="A71" s="83" t="inlineStr">
        <is>
          <t>3년간 실적액</t>
        </is>
      </c>
      <c r="B71" s="582" t="n">
        <v>5048912000</v>
      </c>
      <c r="C71" s="538" t="n">
        <v>1098806000</v>
      </c>
      <c r="D71" s="562" t="n">
        <v>4440121000</v>
      </c>
      <c r="E71" s="533" t="n">
        <v>9330456000</v>
      </c>
      <c r="F71" s="539" t="n">
        <v>60555000</v>
      </c>
      <c r="G71" s="572" t="n">
        <v>1743410000</v>
      </c>
      <c r="H71" s="539" t="n">
        <v>6757783000</v>
      </c>
      <c r="I71" s="538" t="n">
        <v>383234000</v>
      </c>
      <c r="J71" s="538" t="n">
        <v>1976048000</v>
      </c>
      <c r="K71" s="538" t="n">
        <v>2106753000</v>
      </c>
      <c r="L71" s="562" t="n">
        <v>4920535000</v>
      </c>
      <c r="M71" s="564" t="n">
        <v>2550689000</v>
      </c>
    </row>
    <row r="72">
      <c r="A72" s="83" t="inlineStr">
        <is>
          <t>5년간 실적액</t>
        </is>
      </c>
      <c r="B72" s="582" t="n">
        <v>7038779000</v>
      </c>
      <c r="C72" s="538" t="n">
        <v>1929691000</v>
      </c>
      <c r="D72" s="562" t="n">
        <v>6773674000</v>
      </c>
      <c r="E72" s="533" t="n">
        <v>10318270000</v>
      </c>
      <c r="F72" s="539" t="n">
        <v>60555000</v>
      </c>
      <c r="G72" s="572" t="n">
        <v>2682494000</v>
      </c>
      <c r="H72" s="539" t="n">
        <v>9795798000</v>
      </c>
      <c r="I72" s="538" t="n">
        <v>446988000</v>
      </c>
      <c r="J72" s="538" t="n">
        <v>3068025000</v>
      </c>
      <c r="K72" s="538" t="n">
        <v>3924745000</v>
      </c>
      <c r="L72" s="562" t="n">
        <v>5737684000</v>
      </c>
      <c r="M72" s="564" t="n">
        <v>2705226000</v>
      </c>
    </row>
    <row r="73">
      <c r="A73" s="83" t="inlineStr">
        <is>
          <t>부채비율</t>
        </is>
      </c>
      <c r="B73" s="170" t="n">
        <v>1.13</v>
      </c>
      <c r="C73" s="6" t="n">
        <v>0.043</v>
      </c>
      <c r="D73" s="112" t="n">
        <v>0.1115</v>
      </c>
      <c r="E73" s="208" t="n">
        <v>0.4251</v>
      </c>
      <c r="F73" s="38" t="n">
        <v>0.2926</v>
      </c>
      <c r="G73" s="246" t="n">
        <v>0.2727</v>
      </c>
      <c r="H73" s="38" t="n">
        <v>0.4096</v>
      </c>
      <c r="I73" s="6" t="n">
        <v>0.2749</v>
      </c>
      <c r="J73" s="6" t="n">
        <v>0.236</v>
      </c>
      <c r="K73" s="76" t="n">
        <v>1.9288</v>
      </c>
      <c r="L73" s="112" t="n">
        <v>0.4109</v>
      </c>
      <c r="M73" s="322" t="n">
        <v>3.5645</v>
      </c>
      <c r="N73" s="566" t="n"/>
    </row>
    <row r="74">
      <c r="A74" s="83" t="inlineStr">
        <is>
          <t>유동비율</t>
        </is>
      </c>
      <c r="B74" s="170" t="n">
        <v>0.3923</v>
      </c>
      <c r="C74" s="6" t="n">
        <v>20.6626</v>
      </c>
      <c r="D74" s="112" t="n">
        <v>12.7794</v>
      </c>
      <c r="E74" s="208" t="n">
        <v>9.0746</v>
      </c>
      <c r="F74" s="38" t="n">
        <v>6.6518</v>
      </c>
      <c r="G74" s="246" t="n">
        <v>5.854299999999999</v>
      </c>
      <c r="H74" s="38" t="n">
        <v>3.8854</v>
      </c>
      <c r="I74" s="6" t="n">
        <v>6.2862</v>
      </c>
      <c r="J74" s="6" t="n">
        <v>2.6766</v>
      </c>
      <c r="K74" s="76" t="n">
        <v>1.5955</v>
      </c>
      <c r="L74" s="112" t="n">
        <v>2.313</v>
      </c>
      <c r="M74" s="322" t="n">
        <v>1.1807</v>
      </c>
      <c r="N74" s="566" t="n"/>
    </row>
    <row r="75" ht="22.5" customHeight="1" s="3">
      <c r="A75" s="84" t="inlineStr">
        <is>
          <t>영업기간
면허번호</t>
        </is>
      </c>
      <c r="B75" s="163" t="inlineStr">
        <is>
          <t>2015.04.22</t>
        </is>
      </c>
      <c r="C75" s="32" t="inlineStr">
        <is>
          <t>2015-02-00317</t>
        </is>
      </c>
      <c r="D75" s="135" t="inlineStr">
        <is>
          <t>2009.02.02</t>
        </is>
      </c>
      <c r="E75" s="218" t="inlineStr">
        <is>
          <t>2014.11.04</t>
        </is>
      </c>
      <c r="F75" s="44" t="inlineStr">
        <is>
          <t>2020.11.27</t>
        </is>
      </c>
      <c r="G75" s="255" t="inlineStr">
        <is>
          <t xml:space="preserve"> 2005.01.07</t>
        </is>
      </c>
      <c r="H75" s="44" t="inlineStr">
        <is>
          <t>1997.04.29</t>
        </is>
      </c>
      <c r="I75" s="32" t="inlineStr">
        <is>
          <t>2016-02-00478</t>
        </is>
      </c>
      <c r="J75" s="32" t="inlineStr">
        <is>
          <t>경기안양 제2010-7호</t>
        </is>
      </c>
      <c r="K75" s="81" t="inlineStr">
        <is>
          <t>1995.09.01</t>
        </is>
      </c>
      <c r="L75" s="135" t="inlineStr">
        <is>
          <t>2002.09.16</t>
        </is>
      </c>
      <c r="M75" s="329" t="inlineStr">
        <is>
          <t>1998.07.28</t>
        </is>
      </c>
    </row>
    <row r="76" ht="22.5" customHeight="1" s="3">
      <c r="A76" s="83" t="inlineStr">
        <is>
          <t>신용평가</t>
        </is>
      </c>
      <c r="B76" s="580" t="inlineStr">
        <is>
          <t>BB+
(25.06.02~26.06.01)</t>
        </is>
      </c>
      <c r="C76" s="55" t="n"/>
      <c r="D76" s="545" t="inlineStr">
        <is>
          <t>BB0
(25.04.17~26.04.16)</t>
        </is>
      </c>
      <c r="E76" s="545" t="inlineStr">
        <is>
          <t>BBB-
(25.05.12~26.05.11)</t>
        </is>
      </c>
      <c r="F76" s="233" t="inlineStr">
        <is>
          <t>BBBO
(21.04.21~22.04.20)</t>
        </is>
      </c>
      <c r="G76" s="39" t="n"/>
      <c r="H76" s="547" t="inlineStr">
        <is>
          <t>BBB-
(23.03.27~24.03.26)</t>
        </is>
      </c>
      <c r="I76" s="72" t="inlineStr">
        <is>
          <t>BBB-</t>
        </is>
      </c>
      <c r="J76" s="232" t="inlineStr">
        <is>
          <t>BBBO
(18.07.06~19.06.30)</t>
        </is>
      </c>
      <c r="K76" s="547" t="inlineStr">
        <is>
          <t>BBBO
(20.09.18~21.09.17)</t>
        </is>
      </c>
      <c r="L76" s="232" t="inlineStr">
        <is>
          <t>BB+
(24.06.21~25.06.20)</t>
        </is>
      </c>
      <c r="M76" s="545" t="inlineStr">
        <is>
          <t>BBB-
(25.05.07~26.05.06)</t>
        </is>
      </c>
    </row>
    <row r="77">
      <c r="A77" s="83" t="inlineStr">
        <is>
          <t>여성기업</t>
        </is>
      </c>
      <c r="B77" s="171" t="n"/>
      <c r="C77" s="55" t="n"/>
      <c r="D77" s="39" t="n"/>
      <c r="E77" s="220" t="n"/>
      <c r="F77" s="55" t="n"/>
      <c r="G77" s="251" t="n"/>
      <c r="H77" s="39" t="n"/>
      <c r="I77" s="39" t="n"/>
      <c r="J77" s="39" t="n"/>
      <c r="K77" s="548" t="n"/>
      <c r="L77" s="39" t="n"/>
      <c r="M77" s="324" t="n"/>
    </row>
    <row r="78">
      <c r="A78" s="83" t="inlineStr">
        <is>
          <t>건설고용지수</t>
        </is>
      </c>
      <c r="B78" s="171" t="n"/>
      <c r="C78" s="55" t="n"/>
      <c r="D78" s="39" t="n"/>
      <c r="E78" s="220" t="n"/>
      <c r="F78" s="55" t="n"/>
      <c r="G78" s="251" t="n"/>
      <c r="H78" s="39" t="n"/>
      <c r="I78" s="39" t="n"/>
      <c r="J78" s="39" t="n"/>
      <c r="K78" s="548" t="n"/>
      <c r="L78" s="39" t="n"/>
      <c r="M78" s="324" t="n"/>
    </row>
    <row r="79">
      <c r="A79" s="85" t="inlineStr">
        <is>
          <t>일자리창출실적</t>
        </is>
      </c>
      <c r="B79" s="171" t="inlineStr">
        <is>
          <t>O</t>
        </is>
      </c>
      <c r="C79" s="55" t="n"/>
      <c r="D79" s="39" t="n"/>
      <c r="E79" s="220" t="n"/>
      <c r="F79" s="55" t="n"/>
      <c r="G79" s="251" t="n"/>
      <c r="H79" s="39" t="n"/>
      <c r="I79" s="72" t="inlineStr">
        <is>
          <t>O</t>
        </is>
      </c>
      <c r="J79" s="39" t="n"/>
      <c r="K79" s="548" t="n"/>
      <c r="L79" s="39" t="n"/>
      <c r="M79" s="324" t="n"/>
    </row>
    <row r="80">
      <c r="A80" s="85" t="inlineStr">
        <is>
          <t>시공품질평가</t>
        </is>
      </c>
      <c r="B80" s="164" t="inlineStr">
        <is>
          <t>없음 (25.05.01)</t>
        </is>
      </c>
      <c r="C80" s="55" t="n"/>
      <c r="D80" s="120" t="inlineStr">
        <is>
          <t>없음 (24.05.01)</t>
        </is>
      </c>
      <c r="E80" s="549" t="inlineStr">
        <is>
          <t>없음 (25.05.01)</t>
        </is>
      </c>
      <c r="F80" s="55" t="n"/>
      <c r="G80" s="251" t="n"/>
      <c r="H80" s="39" t="n"/>
      <c r="I80" s="39" t="n"/>
      <c r="J80" s="39" t="n"/>
      <c r="K80" s="548" t="n"/>
      <c r="L80" s="120" t="inlineStr">
        <is>
          <t>없음 (24.05.01)</t>
        </is>
      </c>
      <c r="M80" s="325" t="inlineStr">
        <is>
          <t>없음 (24.05.01)</t>
        </is>
      </c>
    </row>
    <row r="81" ht="48" customHeight="1" s="3">
      <c r="A81" s="83" t="inlineStr">
        <is>
          <t>비  고</t>
        </is>
      </c>
      <c r="B81" s="172" t="inlineStr">
        <is>
          <t>주1, 보3(23.08.01)</t>
        </is>
      </c>
      <c r="C81" s="42" t="inlineStr">
        <is>
          <t>강성법</t>
        </is>
      </c>
      <c r="D81" s="121" t="inlineStr">
        <is>
          <t>중소기업 확인서
(24.04.01~25.03.31)</t>
        </is>
      </c>
      <c r="E81" s="221" t="inlineStr">
        <is>
          <t>안영식</t>
        </is>
      </c>
      <c r="F81" s="57" t="n"/>
      <c r="G81" s="253" t="inlineStr">
        <is>
          <t>조세희</t>
        </is>
      </c>
      <c r="H81" s="71" t="inlineStr">
        <is>
          <t>서권형
주2,보4(23.07.13)
중소기업 확인서
(23.04.01~24.03.31)</t>
        </is>
      </c>
      <c r="I81" s="73" t="inlineStr">
        <is>
          <t>이동훈</t>
        </is>
      </c>
      <c r="J81" s="62" t="n"/>
      <c r="K81" s="95" t="inlineStr">
        <is>
          <t>최상효</t>
        </is>
      </c>
      <c r="L81" s="127" t="inlineStr">
        <is>
          <t>이명전기 서재복</t>
        </is>
      </c>
      <c r="M81" s="330" t="inlineStr">
        <is>
          <t>박성균</t>
        </is>
      </c>
    </row>
    <row r="82" ht="26.1" customHeight="1" s="3">
      <c r="A82" s="28" t="inlineStr">
        <is>
          <t>회사명</t>
        </is>
      </c>
      <c r="B82" s="36" t="inlineStr">
        <is>
          <t>㈜유진소방</t>
        </is>
      </c>
      <c r="C82" s="31" t="inlineStr">
        <is>
          <t>에이치디씨
아이콘트롤스㈜</t>
        </is>
      </c>
      <c r="D82" s="29" t="inlineStr">
        <is>
          <t>㈜영도</t>
        </is>
      </c>
      <c r="E82" s="28" t="inlineStr">
        <is>
          <t>㈜육전사</t>
        </is>
      </c>
      <c r="F82" s="28" t="inlineStr">
        <is>
          <t>㈜용화이엔씨</t>
        </is>
      </c>
      <c r="G82" s="28" t="inlineStr">
        <is>
          <t>양우종합건설㈜</t>
        </is>
      </c>
      <c r="H82" s="28" t="inlineStr">
        <is>
          <t>㈜우진기전</t>
        </is>
      </c>
      <c r="I82" s="35" t="inlineStr">
        <is>
          <t>㈜아이콘트롤스</t>
        </is>
      </c>
      <c r="J82" s="29" t="inlineStr">
        <is>
          <t>지음이엔아이㈜</t>
        </is>
      </c>
      <c r="K82" s="28" t="inlineStr">
        <is>
          <t>㈜지테크</t>
        </is>
      </c>
      <c r="L82" s="28" t="inlineStr">
        <is>
          <t>㈜진환경</t>
        </is>
      </c>
      <c r="M82" s="29" t="inlineStr">
        <is>
          <t>주연소방㈜</t>
        </is>
      </c>
    </row>
    <row r="83">
      <c r="A83" s="83" t="inlineStr">
        <is>
          <t>대표자</t>
        </is>
      </c>
      <c r="B83" s="9" t="inlineStr">
        <is>
          <t>유진학</t>
        </is>
      </c>
      <c r="C83" s="43" t="inlineStr">
        <is>
          <t>정 현</t>
        </is>
      </c>
      <c r="D83" s="53" t="inlineStr">
        <is>
          <t>정회용</t>
        </is>
      </c>
      <c r="E83" s="43" t="inlineStr">
        <is>
          <t>배영배</t>
        </is>
      </c>
      <c r="F83" s="43" t="inlineStr">
        <is>
          <t>송영준</t>
        </is>
      </c>
      <c r="G83" s="43" t="inlineStr">
        <is>
          <t>고달상</t>
        </is>
      </c>
      <c r="H83" s="53" t="inlineStr">
        <is>
          <t>장창익</t>
        </is>
      </c>
      <c r="I83" s="9" t="inlineStr">
        <is>
          <t>이창우</t>
        </is>
      </c>
      <c r="J83" s="165" t="inlineStr">
        <is>
          <t>유형민</t>
        </is>
      </c>
      <c r="K83" s="43" t="inlineStr">
        <is>
          <t>박은자</t>
        </is>
      </c>
      <c r="L83" s="7" t="inlineStr">
        <is>
          <t>강석식</t>
        </is>
      </c>
      <c r="M83" s="9" t="inlineStr">
        <is>
          <t>김성권</t>
        </is>
      </c>
    </row>
    <row r="84">
      <c r="A84" s="83" t="inlineStr">
        <is>
          <t>사업자번호</t>
        </is>
      </c>
      <c r="B84" s="9" t="inlineStr">
        <is>
          <t xml:space="preserve">124-86-90291 </t>
        </is>
      </c>
      <c r="C84" s="43" t="inlineStr">
        <is>
          <t>120-81-93646</t>
        </is>
      </c>
      <c r="D84" s="53" t="inlineStr">
        <is>
          <t>124-86-57007</t>
        </is>
      </c>
      <c r="E84" s="43" t="inlineStr">
        <is>
          <t>135-81-33655</t>
        </is>
      </c>
      <c r="F84" s="43" t="n"/>
      <c r="G84" s="43" t="inlineStr">
        <is>
          <t xml:space="preserve">110-81-07293 </t>
        </is>
      </c>
      <c r="H84" s="53" t="inlineStr">
        <is>
          <t>106-81-23348</t>
        </is>
      </c>
      <c r="I84" s="9" t="inlineStr">
        <is>
          <t>120-81-93646</t>
        </is>
      </c>
      <c r="J84" s="169" t="inlineStr">
        <is>
          <t>132-81-79967</t>
        </is>
      </c>
      <c r="K84" s="127" t="inlineStr">
        <is>
          <t>243-81-02002</t>
        </is>
      </c>
      <c r="L84" s="7" t="inlineStr">
        <is>
          <t>141-81-33645</t>
        </is>
      </c>
      <c r="M84" s="9" t="inlineStr">
        <is>
          <t xml:space="preserve">230-88-00216 </t>
        </is>
      </c>
    </row>
    <row r="85">
      <c r="A85" s="83" t="inlineStr">
        <is>
          <t>지역</t>
        </is>
      </c>
      <c r="B85" s="9" t="inlineStr">
        <is>
          <t>경기도 화성시</t>
        </is>
      </c>
      <c r="C85" s="43" t="inlineStr">
        <is>
          <t>경기도 성남시</t>
        </is>
      </c>
      <c r="D85" s="53" t="inlineStr">
        <is>
          <t>경기도 화성시</t>
        </is>
      </c>
      <c r="E85" s="43" t="inlineStr">
        <is>
          <t>경기도 고양시</t>
        </is>
      </c>
      <c r="F85" s="43" t="inlineStr">
        <is>
          <t>경기도 안양시</t>
        </is>
      </c>
      <c r="G85" s="43" t="inlineStr">
        <is>
          <t>경기도 안양시</t>
        </is>
      </c>
      <c r="H85" s="53" t="inlineStr">
        <is>
          <t>경기도 평택시</t>
        </is>
      </c>
      <c r="I85" s="9" t="inlineStr">
        <is>
          <t>경기 성남</t>
        </is>
      </c>
      <c r="J85" s="165" t="inlineStr">
        <is>
          <t>경기도 남양주시</t>
        </is>
      </c>
      <c r="K85" s="43" t="inlineStr">
        <is>
          <t>경기도 평택시</t>
        </is>
      </c>
      <c r="L85" s="7" t="inlineStr">
        <is>
          <t>경기도 파주시</t>
        </is>
      </c>
      <c r="M85" s="9" t="inlineStr">
        <is>
          <t>경기도 화성시</t>
        </is>
      </c>
    </row>
    <row r="86">
      <c r="A86" s="83" t="inlineStr">
        <is>
          <t>소방시공능력</t>
        </is>
      </c>
      <c r="B86" s="538" t="n">
        <v>1561400000</v>
      </c>
      <c r="C86" s="539" t="n">
        <v>82894400000</v>
      </c>
      <c r="D86" s="539" t="n">
        <v>401600000</v>
      </c>
      <c r="E86" s="539" t="n">
        <v>1619600000</v>
      </c>
      <c r="F86" s="539" t="n">
        <v>1165200000</v>
      </c>
      <c r="G86" s="539" t="n">
        <v>10345200000</v>
      </c>
      <c r="H86" s="539" t="n">
        <v>13212037000</v>
      </c>
      <c r="I86" s="538" t="n">
        <v>8163000000</v>
      </c>
      <c r="J86" s="582" t="n">
        <v>11379700000</v>
      </c>
      <c r="K86" s="562" t="n">
        <v>2080300000</v>
      </c>
      <c r="L86" s="538" t="n">
        <v>311300000</v>
      </c>
      <c r="M86" s="538" t="n">
        <v>2375600000</v>
      </c>
    </row>
    <row r="87">
      <c r="A87" s="83" t="inlineStr">
        <is>
          <t>3년간 실적액</t>
        </is>
      </c>
      <c r="B87" s="538" t="n">
        <v>1794760000</v>
      </c>
      <c r="C87" s="539" t="n">
        <v>84216443000</v>
      </c>
      <c r="D87" s="539">
        <f>51225000</f>
        <v/>
      </c>
      <c r="E87" s="539" t="n">
        <v>1227334000</v>
      </c>
      <c r="F87" s="539">
        <f>275000000+248800000</f>
        <v/>
      </c>
      <c r="G87" s="539" t="n">
        <v>17282436000</v>
      </c>
      <c r="H87" s="539" t="n">
        <v>14587839000</v>
      </c>
      <c r="I87" s="538" t="n">
        <v>3444646000</v>
      </c>
      <c r="J87" s="582" t="n">
        <v>14246555000</v>
      </c>
      <c r="K87" s="562" t="n">
        <v>1631297000</v>
      </c>
      <c r="L87" s="538" t="n">
        <v>31676000</v>
      </c>
      <c r="M87" s="538" t="n">
        <v>2754092000</v>
      </c>
    </row>
    <row r="88">
      <c r="A88" s="83" t="inlineStr">
        <is>
          <t>5년간 실적액</t>
        </is>
      </c>
      <c r="B88" s="538" t="n">
        <v>2248876000</v>
      </c>
      <c r="C88" s="539" t="n">
        <v>129851900000</v>
      </c>
      <c r="D88" s="539">
        <f>51225000+40633000</f>
        <v/>
      </c>
      <c r="E88" s="539" t="n">
        <v>1801189000</v>
      </c>
      <c r="F88" s="539">
        <f>275000000+248800000+24167000</f>
        <v/>
      </c>
      <c r="G88" s="539" t="n">
        <v>33654344000</v>
      </c>
      <c r="H88" s="539" t="n">
        <v>26529667000</v>
      </c>
      <c r="I88" s="538" t="n">
        <v>3534460000</v>
      </c>
      <c r="J88" s="582" t="n">
        <v>21672377000</v>
      </c>
      <c r="K88" s="562" t="n">
        <v>2380170000</v>
      </c>
      <c r="L88" s="538" t="n">
        <v>1154920000</v>
      </c>
      <c r="M88" s="538" t="n">
        <v>4379916000</v>
      </c>
    </row>
    <row r="89">
      <c r="A89" s="83" t="inlineStr">
        <is>
          <t>부채비율</t>
        </is>
      </c>
      <c r="B89" s="6" t="n">
        <v>0.0888</v>
      </c>
      <c r="C89" s="38" t="n">
        <v>0.4469</v>
      </c>
      <c r="D89" s="38" t="n">
        <v>0.1553</v>
      </c>
      <c r="E89" s="38" t="n">
        <v>0.1794</v>
      </c>
      <c r="F89" s="38" t="n">
        <v>0.2006</v>
      </c>
      <c r="G89" s="50">
        <f>76824104/6369882</f>
        <v/>
      </c>
      <c r="H89" s="50" t="n">
        <v>0.72714</v>
      </c>
      <c r="I89" s="6" t="n">
        <v>0.9268</v>
      </c>
      <c r="J89" s="162" t="n">
        <v>0.3161</v>
      </c>
      <c r="K89" s="113" t="n">
        <v>0.345</v>
      </c>
      <c r="L89" s="38" t="n"/>
      <c r="M89" s="6" t="n">
        <v>0.2623</v>
      </c>
      <c r="N89" s="566" t="n"/>
    </row>
    <row r="90">
      <c r="A90" s="83" t="inlineStr">
        <is>
          <t>유동비율</t>
        </is>
      </c>
      <c r="B90" s="6" t="n">
        <v>8.874499999999999</v>
      </c>
      <c r="C90" s="38" t="n">
        <v>2.2382</v>
      </c>
      <c r="D90" s="38" t="n">
        <v>9.741300000000001</v>
      </c>
      <c r="E90" s="38" t="n">
        <v>6.7469</v>
      </c>
      <c r="F90" s="38" t="n">
        <v>5.227</v>
      </c>
      <c r="G90" s="38">
        <f>57531951/22501539</f>
        <v/>
      </c>
      <c r="H90" s="50" t="n">
        <v>2.0622</v>
      </c>
      <c r="I90" s="6" t="n">
        <v>0.8205</v>
      </c>
      <c r="J90" s="162" t="n">
        <v>2.1875</v>
      </c>
      <c r="K90" s="113" t="n">
        <v>2.6232</v>
      </c>
      <c r="L90" s="38" t="n"/>
      <c r="M90" s="6" t="n">
        <v>3.7724</v>
      </c>
      <c r="N90" s="566" t="n"/>
    </row>
    <row r="91" ht="22.5" customHeight="1" s="3">
      <c r="A91" s="84" t="inlineStr">
        <is>
          <t>영업기간
면허번호</t>
        </is>
      </c>
      <c r="B91" s="32" t="inlineStr">
        <is>
          <t>경기화성제2010-21호</t>
        </is>
      </c>
      <c r="C91" s="44" t="inlineStr">
        <is>
          <t>경기분당 제2004-9호</t>
        </is>
      </c>
      <c r="D91" s="59" t="inlineStr">
        <is>
          <t>경기화성 제2009-6호</t>
        </is>
      </c>
      <c r="E91" s="44" t="inlineStr">
        <is>
          <t>경기일산 제2013-09호</t>
        </is>
      </c>
      <c r="F91" s="44" t="inlineStr">
        <is>
          <t>2016-02-00295</t>
        </is>
      </c>
      <c r="G91" s="44" t="inlineStr">
        <is>
          <t>1985.07.20</t>
        </is>
      </c>
      <c r="H91" s="44" t="inlineStr">
        <is>
          <t>2015.12.10</t>
        </is>
      </c>
      <c r="I91" s="32" t="inlineStr">
        <is>
          <t>5년이상%</t>
        </is>
      </c>
      <c r="J91" s="163" t="inlineStr">
        <is>
          <t>2013.03.15</t>
        </is>
      </c>
      <c r="K91" s="44" t="inlineStr">
        <is>
          <t>2007.04.27</t>
        </is>
      </c>
      <c r="L91" s="32" t="inlineStr">
        <is>
          <t>경기파주 제2013-4호</t>
        </is>
      </c>
      <c r="M91" s="32" t="inlineStr">
        <is>
          <t>2015-02-00374</t>
        </is>
      </c>
    </row>
    <row r="92" ht="22.5" customHeight="1" s="3">
      <c r="A92" s="83" t="inlineStr">
        <is>
          <t>신용평가</t>
        </is>
      </c>
      <c r="B92" s="39" t="n"/>
      <c r="C92" s="55" t="n"/>
      <c r="D92" s="238" t="inlineStr">
        <is>
          <t>BB-
(18.06.26~19.06.25)</t>
        </is>
      </c>
      <c r="E92" s="55" t="n"/>
      <c r="F92" s="39" t="n"/>
      <c r="G92" s="232" t="inlineStr">
        <is>
          <t>BBB+
(17.07.25~18.06.30)</t>
        </is>
      </c>
      <c r="H92" s="545" t="inlineStr">
        <is>
          <t>A0
(25.04.25~26.04.24)</t>
        </is>
      </c>
      <c r="I92" s="8" t="inlineStr">
        <is>
          <t>A-</t>
        </is>
      </c>
      <c r="J92" s="675" t="inlineStr">
        <is>
          <t>BBB0
(25.06.13~26.06.12)</t>
        </is>
      </c>
      <c r="K92" s="593" t="inlineStr">
        <is>
          <t>BB0
(25.05.07~26.05.06)</t>
        </is>
      </c>
      <c r="L92" s="39" t="n"/>
      <c r="M92" s="39" t="n"/>
    </row>
    <row r="93">
      <c r="A93" s="83" t="inlineStr">
        <is>
          <t>여성기업</t>
        </is>
      </c>
      <c r="B93" s="39" t="n"/>
      <c r="C93" s="55" t="n"/>
      <c r="D93" s="60" t="n"/>
      <c r="E93" s="55" t="n"/>
      <c r="F93" s="39" t="n"/>
      <c r="G93" s="39" t="n"/>
      <c r="H93" s="39" t="n"/>
      <c r="I93" s="52" t="n"/>
      <c r="J93" s="171" t="n"/>
      <c r="K93" s="55" t="n"/>
      <c r="L93" s="39" t="n"/>
      <c r="M93" s="39" t="n"/>
    </row>
    <row r="94">
      <c r="A94" s="83" t="inlineStr">
        <is>
          <t>건설고용지수</t>
        </is>
      </c>
      <c r="B94" s="39" t="n"/>
      <c r="C94" s="55" t="n"/>
      <c r="D94" s="60" t="n"/>
      <c r="E94" s="55" t="n"/>
      <c r="F94" s="39" t="n"/>
      <c r="G94" s="39" t="n"/>
      <c r="H94" s="39" t="n"/>
      <c r="I94" s="52" t="n"/>
      <c r="J94" s="171" t="n"/>
      <c r="K94" s="55" t="n"/>
      <c r="L94" s="39" t="n"/>
      <c r="M94" s="39" t="n"/>
    </row>
    <row r="95">
      <c r="A95" s="85" t="inlineStr">
        <is>
          <t>일자리창출실적</t>
        </is>
      </c>
      <c r="B95" s="39" t="n"/>
      <c r="C95" s="55" t="n"/>
      <c r="D95" s="60" t="n"/>
      <c r="E95" s="55" t="n"/>
      <c r="F95" s="39" t="n"/>
      <c r="G95" s="39" t="n"/>
      <c r="H95" s="39" t="n"/>
      <c r="I95" s="52" t="n"/>
      <c r="J95" s="171" t="inlineStr">
        <is>
          <t>O</t>
        </is>
      </c>
      <c r="K95" s="55" t="n"/>
      <c r="L95" s="39" t="n"/>
      <c r="M95" s="39" t="n"/>
    </row>
    <row r="96">
      <c r="A96" s="85" t="inlineStr">
        <is>
          <t>시공품질평가</t>
        </is>
      </c>
      <c r="B96" s="39" t="n"/>
      <c r="C96" s="55" t="n"/>
      <c r="D96" s="60" t="n"/>
      <c r="E96" s="55" t="n"/>
      <c r="F96" s="39" t="n"/>
      <c r="G96" s="39" t="n"/>
      <c r="H96" s="39" t="n"/>
      <c r="I96" s="52" t="n"/>
      <c r="J96" s="164" t="inlineStr">
        <is>
          <t>없음 (25.05.01)</t>
        </is>
      </c>
      <c r="K96" s="55" t="n"/>
      <c r="L96" s="39" t="n"/>
      <c r="M96" s="39" t="n"/>
    </row>
    <row r="97">
      <c r="A97" s="83" t="inlineStr">
        <is>
          <t>비  고</t>
        </is>
      </c>
      <c r="B97" s="9" t="inlineStr">
        <is>
          <t>신종석</t>
        </is>
      </c>
      <c r="C97" s="57" t="n"/>
      <c r="D97" s="61" t="inlineStr">
        <is>
          <t>이동훈</t>
        </is>
      </c>
      <c r="E97" s="57" t="inlineStr">
        <is>
          <t>윤병일</t>
        </is>
      </c>
      <c r="F97" s="62" t="n"/>
      <c r="G97" s="62" t="n"/>
      <c r="H97" s="57" t="n"/>
      <c r="I97" s="64" t="n"/>
      <c r="J97" s="174" t="inlineStr">
        <is>
          <t>주1, 보6(23.08.01)</t>
        </is>
      </c>
      <c r="K97" s="57" t="inlineStr">
        <is>
          <t>김대열</t>
        </is>
      </c>
      <c r="L97" s="96" t="inlineStr">
        <is>
          <t>박성균</t>
        </is>
      </c>
      <c r="M97" s="42" t="inlineStr">
        <is>
          <t>이동훈</t>
        </is>
      </c>
    </row>
    <row r="98" ht="26.1" customHeight="1" s="3">
      <c r="A98" s="28" t="inlineStr">
        <is>
          <t>회사명</t>
        </is>
      </c>
      <c r="B98" s="28" t="inlineStr">
        <is>
          <t>㈜재경이앤에프</t>
        </is>
      </c>
      <c r="C98" s="28" t="inlineStr">
        <is>
          <t>㈜주경이앤씨</t>
        </is>
      </c>
      <c r="D98" s="28" t="inlineStr">
        <is>
          <t>조영일렉컴퍼니㈜</t>
        </is>
      </c>
      <c r="E98" s="41" t="inlineStr">
        <is>
          <t>(주)지앤에스이엔지</t>
        </is>
      </c>
      <c r="F98" s="28" t="inlineStr">
        <is>
          <t>중흥종합건설㈜</t>
        </is>
      </c>
      <c r="G98" s="28" t="inlineStr">
        <is>
          <t>㈜철탑</t>
        </is>
      </c>
      <c r="H98" s="29" t="inlineStr">
        <is>
          <t>청명전기㈜</t>
        </is>
      </c>
      <c r="I98" s="28" t="inlineStr">
        <is>
          <t>창전이앤시㈜</t>
        </is>
      </c>
      <c r="J98" s="36" t="inlineStr">
        <is>
          <t>㈜창성에이스산업</t>
        </is>
      </c>
      <c r="K98" s="29" t="inlineStr">
        <is>
          <t>㈜코원건설</t>
        </is>
      </c>
      <c r="L98" s="31" t="inlineStr">
        <is>
          <t>코오롱
환경서비스㈜</t>
        </is>
      </c>
      <c r="M98" s="10" t="inlineStr">
        <is>
          <t>㈜트래콘건설</t>
        </is>
      </c>
    </row>
    <row r="99">
      <c r="A99" s="83" t="inlineStr">
        <is>
          <t>대표자</t>
        </is>
      </c>
      <c r="B99" s="53" t="inlineStr">
        <is>
          <t>유은희</t>
        </is>
      </c>
      <c r="C99" s="53" t="inlineStr">
        <is>
          <t>김주희</t>
        </is>
      </c>
      <c r="D99" s="53" t="inlineStr">
        <is>
          <t>유광형</t>
        </is>
      </c>
      <c r="E99" s="53" t="inlineStr">
        <is>
          <t>전종수</t>
        </is>
      </c>
      <c r="F99" s="53" t="inlineStr">
        <is>
          <t>정원철</t>
        </is>
      </c>
      <c r="G99" s="265" t="inlineStr">
        <is>
          <t>권용선</t>
        </is>
      </c>
      <c r="H99" s="53" t="inlineStr">
        <is>
          <t>안상연</t>
        </is>
      </c>
      <c r="I99" s="43" t="inlineStr">
        <is>
          <t>김인자</t>
        </is>
      </c>
      <c r="J99" s="43" t="inlineStr">
        <is>
          <t>이의용</t>
        </is>
      </c>
      <c r="K99" s="226" t="inlineStr">
        <is>
          <t>이규식</t>
        </is>
      </c>
      <c r="L99" s="7" t="inlineStr">
        <is>
          <t>김화중</t>
        </is>
      </c>
      <c r="M99" s="320" t="inlineStr">
        <is>
          <t>김종필,오광석</t>
        </is>
      </c>
    </row>
    <row r="100">
      <c r="A100" s="83" t="inlineStr">
        <is>
          <t>사업자번호</t>
        </is>
      </c>
      <c r="B100" s="53" t="inlineStr">
        <is>
          <t>125-81-65674</t>
        </is>
      </c>
      <c r="C100" s="53" t="inlineStr">
        <is>
          <t>129-86-73171</t>
        </is>
      </c>
      <c r="D100" s="53" t="inlineStr">
        <is>
          <t>132-81-20393</t>
        </is>
      </c>
      <c r="E100" s="53" t="inlineStr">
        <is>
          <t>105-86-40413</t>
        </is>
      </c>
      <c r="F100" s="65" t="inlineStr">
        <is>
          <t>409-81-21119</t>
        </is>
      </c>
      <c r="G100" s="266" t="inlineStr">
        <is>
          <t>610-86-00214</t>
        </is>
      </c>
      <c r="H100" s="53" t="inlineStr">
        <is>
          <t xml:space="preserve">128-86-12206 </t>
        </is>
      </c>
      <c r="I100" s="43" t="inlineStr">
        <is>
          <t>129-81-45379</t>
        </is>
      </c>
      <c r="J100" s="43" t="inlineStr">
        <is>
          <t>212-81-21494</t>
        </is>
      </c>
      <c r="K100" s="226" t="inlineStr">
        <is>
          <t>123-81-78983</t>
        </is>
      </c>
      <c r="L100" s="7" t="inlineStr">
        <is>
          <t>123-81-75138</t>
        </is>
      </c>
      <c r="M100" s="321" t="inlineStr">
        <is>
          <t>214-81-64674</t>
        </is>
      </c>
    </row>
    <row r="101">
      <c r="A101" s="83" t="inlineStr">
        <is>
          <t>지역</t>
        </is>
      </c>
      <c r="B101" s="53" t="inlineStr">
        <is>
          <t>경기도 화성시</t>
        </is>
      </c>
      <c r="C101" s="53" t="inlineStr">
        <is>
          <t>경기 고양</t>
        </is>
      </c>
      <c r="D101" s="53" t="inlineStr">
        <is>
          <t>경기 구리</t>
        </is>
      </c>
      <c r="E101" s="53" t="inlineStr">
        <is>
          <t>경기 고양</t>
        </is>
      </c>
      <c r="F101" s="65" t="inlineStr">
        <is>
          <t>경기 가평</t>
        </is>
      </c>
      <c r="G101" s="265" t="inlineStr">
        <is>
          <t>경기도 성남시</t>
        </is>
      </c>
      <c r="H101" s="53" t="inlineStr">
        <is>
          <t>경기도 고양시</t>
        </is>
      </c>
      <c r="I101" s="43" t="inlineStr">
        <is>
          <t>경기 용인</t>
        </is>
      </c>
      <c r="J101" s="43" t="inlineStr">
        <is>
          <t>경기 성남</t>
        </is>
      </c>
      <c r="K101" s="226" t="inlineStr">
        <is>
          <t>경기도 성남시</t>
        </is>
      </c>
      <c r="L101" s="7" t="inlineStr">
        <is>
          <t>경기도 과천</t>
        </is>
      </c>
      <c r="M101" s="320" t="inlineStr">
        <is>
          <t>경기도 성남시</t>
        </is>
      </c>
    </row>
    <row r="102">
      <c r="A102" s="83" t="inlineStr">
        <is>
          <t>소방시공능력</t>
        </is>
      </c>
      <c r="B102" s="539" t="n">
        <v>819800000</v>
      </c>
      <c r="C102" s="539" t="n">
        <v>2126000000</v>
      </c>
      <c r="D102" s="539" t="n">
        <v>420500000</v>
      </c>
      <c r="E102" s="539" t="n">
        <v>4852800000</v>
      </c>
      <c r="F102" s="539" t="n">
        <v>10224100000</v>
      </c>
      <c r="G102" s="569" t="n">
        <v>888600000</v>
      </c>
      <c r="H102" s="539" t="n">
        <v>1373500000</v>
      </c>
      <c r="I102" s="539" t="n">
        <v>2569300000</v>
      </c>
      <c r="J102" s="539" t="n">
        <v>12568100000</v>
      </c>
      <c r="K102" s="581" t="n">
        <v>2759500000</v>
      </c>
      <c r="L102" s="538" t="n">
        <v>348300000</v>
      </c>
      <c r="M102" s="564" t="n">
        <v>6917500000</v>
      </c>
    </row>
    <row r="103">
      <c r="A103" s="83" t="inlineStr">
        <is>
          <t>3년간 실적액</t>
        </is>
      </c>
      <c r="B103" s="539">
        <f>149138000+13818000</f>
        <v/>
      </c>
      <c r="C103" s="539">
        <f>1419974000+1112446000+971804000</f>
        <v/>
      </c>
      <c r="D103" s="539" t="n">
        <v>387903000</v>
      </c>
      <c r="E103" s="539">
        <f>1796468000+3774998000+3848827000</f>
        <v/>
      </c>
      <c r="F103" s="539" t="n">
        <v>16721617000</v>
      </c>
      <c r="G103" s="569" t="n">
        <v>425886000</v>
      </c>
      <c r="H103" s="539" t="n">
        <v>1005974000</v>
      </c>
      <c r="I103" s="539">
        <f>21609000+28913000</f>
        <v/>
      </c>
      <c r="J103" s="539">
        <f>6213974000+6219368000+6152431000</f>
        <v/>
      </c>
      <c r="K103" s="581" t="n">
        <v>4380192000</v>
      </c>
      <c r="L103" s="538" t="n">
        <v>81052000</v>
      </c>
      <c r="M103" s="564" t="n">
        <v>9222864000</v>
      </c>
    </row>
    <row r="104">
      <c r="A104" s="83" t="inlineStr">
        <is>
          <t>5년간 실적액</t>
        </is>
      </c>
      <c r="B104" s="539">
        <f>149138000+13818000+481729000+172065000</f>
        <v/>
      </c>
      <c r="C104" s="556">
        <f>1419974000+1112446000+971804000+509548000</f>
        <v/>
      </c>
      <c r="D104" s="556" t="n">
        <v>925562000</v>
      </c>
      <c r="E104" s="539">
        <f>E103+1354284000+4145440000</f>
        <v/>
      </c>
      <c r="F104" s="539" t="n">
        <v>28716755000</v>
      </c>
      <c r="G104" s="569" t="n">
        <v>3119959000</v>
      </c>
      <c r="H104" s="539" t="n">
        <v>1051370000</v>
      </c>
      <c r="I104" s="539">
        <f>21609000+28913000+7945000</f>
        <v/>
      </c>
      <c r="J104" s="539">
        <f>J103+3413845000+2245961000</f>
        <v/>
      </c>
      <c r="K104" s="581" t="n">
        <v>9930953000</v>
      </c>
      <c r="L104" s="538" t="n">
        <v>81052000</v>
      </c>
      <c r="M104" s="564" t="n">
        <v>15186454000</v>
      </c>
    </row>
    <row r="105">
      <c r="A105" s="83" t="inlineStr">
        <is>
          <t>부채비율</t>
        </is>
      </c>
      <c r="B105" s="38" t="n">
        <v>0.1729</v>
      </c>
      <c r="C105" s="38" t="n">
        <v>0.1292</v>
      </c>
      <c r="D105" s="38" t="n">
        <v>0.2057</v>
      </c>
      <c r="E105" s="38" t="n">
        <v>0.6567</v>
      </c>
      <c r="F105" s="38" t="n">
        <v>4.1933</v>
      </c>
      <c r="G105" s="267" t="n">
        <v>0.2344</v>
      </c>
      <c r="H105" s="38" t="n"/>
      <c r="I105" s="38" t="n">
        <v>0.633</v>
      </c>
      <c r="J105" s="38" t="n">
        <v>1.8382</v>
      </c>
      <c r="K105" s="228" t="n">
        <v>12.0297</v>
      </c>
      <c r="L105" s="6" t="n">
        <v>1.3461</v>
      </c>
      <c r="M105" s="322" t="n">
        <v>2.7422</v>
      </c>
      <c r="N105" s="566" t="n"/>
    </row>
    <row r="106">
      <c r="A106" s="83" t="inlineStr">
        <is>
          <t>유동비율</t>
        </is>
      </c>
      <c r="B106" s="38" t="n">
        <v>12.7412</v>
      </c>
      <c r="C106" s="38" t="n">
        <v>4.8567</v>
      </c>
      <c r="D106" s="38" t="n">
        <v>20.4732</v>
      </c>
      <c r="E106" s="38" t="n">
        <v>3.5194</v>
      </c>
      <c r="F106" s="38" t="n">
        <v>1.05</v>
      </c>
      <c r="G106" s="267" t="n">
        <v>3.7467</v>
      </c>
      <c r="H106" s="38" t="n"/>
      <c r="I106" s="50" t="n">
        <v>1.6841</v>
      </c>
      <c r="J106" s="38" t="n">
        <v>1.5769</v>
      </c>
      <c r="K106" s="228" t="n">
        <v>0.3229</v>
      </c>
      <c r="L106" s="6" t="n">
        <v>1.5887</v>
      </c>
      <c r="M106" s="322" t="n">
        <v>1.2618</v>
      </c>
      <c r="N106" s="566" t="n"/>
    </row>
    <row r="107" ht="22.5" customHeight="1" s="3">
      <c r="A107" s="84" t="inlineStr">
        <is>
          <t>영업기간
면허번호</t>
        </is>
      </c>
      <c r="B107" s="59" t="inlineStr">
        <is>
          <t>경기화성 제2009-3호</t>
        </is>
      </c>
      <c r="C107" s="44" t="inlineStr">
        <is>
          <t>경기일산 제2015-02호</t>
        </is>
      </c>
      <c r="D107" s="44" t="inlineStr">
        <is>
          <t>10년이상%</t>
        </is>
      </c>
      <c r="E107" s="44" t="inlineStr">
        <is>
          <t>3년미만%</t>
        </is>
      </c>
      <c r="F107" s="44" t="inlineStr">
        <is>
          <t>5년이상%</t>
        </is>
      </c>
      <c r="G107" s="268" t="inlineStr">
        <is>
          <t xml:space="preserve"> 2001.03.12</t>
        </is>
      </c>
      <c r="H107" s="44" t="inlineStr">
        <is>
          <t>경기일산 제2010-2호</t>
        </is>
      </c>
      <c r="I107" s="59" t="inlineStr">
        <is>
          <t>경기용인공사
제2014-03호</t>
        </is>
      </c>
      <c r="J107" s="44" t="inlineStr">
        <is>
          <t>10년이상%</t>
        </is>
      </c>
      <c r="K107" s="227" t="inlineStr">
        <is>
          <t>2004.11.17</t>
        </is>
      </c>
      <c r="L107" s="32" t="inlineStr">
        <is>
          <t>5년이상%</t>
        </is>
      </c>
      <c r="M107" s="347" t="inlineStr">
        <is>
          <t>2014.01.28</t>
        </is>
      </c>
    </row>
    <row r="108" ht="22.5" customHeight="1" s="3">
      <c r="A108" s="83" t="inlineStr">
        <is>
          <t>신용평가</t>
        </is>
      </c>
      <c r="B108" s="238" t="inlineStr">
        <is>
          <t>B+
(20.06.19~21.06.18)</t>
        </is>
      </c>
      <c r="C108" s="52" t="n"/>
      <c r="D108" s="52" t="n"/>
      <c r="E108" s="232" t="inlineStr">
        <is>
          <t>BBB-
(15.06.29~16.06.28)</t>
        </is>
      </c>
      <c r="F108" s="232" t="inlineStr">
        <is>
          <t>BBB+
15.05.29~16.05.28)</t>
        </is>
      </c>
      <c r="G108" s="239" t="inlineStr">
        <is>
          <t>BB0
(24.06.28~25.06.27)</t>
        </is>
      </c>
      <c r="H108" s="39" t="n"/>
      <c r="I108" s="232" t="inlineStr">
        <is>
          <t>BBB-
(17.06.26~18.06.25)</t>
        </is>
      </c>
      <c r="J108" s="232" t="inlineStr">
        <is>
          <t>BBB-
14.04.16~15.04.15)</t>
        </is>
      </c>
      <c r="K108" s="545" t="inlineStr">
        <is>
          <t>BB0
(25.07.01~26.06.30)</t>
        </is>
      </c>
      <c r="L108" s="232" t="inlineStr">
        <is>
          <t>A0
(13.04.16~14.04.15)</t>
        </is>
      </c>
      <c r="M108" s="547" t="inlineStr">
        <is>
          <t>BBB+
(24.07.03~25.06.30)</t>
        </is>
      </c>
    </row>
    <row r="109">
      <c r="A109" s="83" t="inlineStr">
        <is>
          <t>여성기업</t>
        </is>
      </c>
      <c r="B109" s="60" t="n"/>
      <c r="C109" s="52" t="n"/>
      <c r="D109" s="52" t="n"/>
      <c r="E109" s="39" t="n"/>
      <c r="F109" s="39" t="n"/>
      <c r="G109" s="269" t="inlineStr">
        <is>
          <t>(24.06.26~27.06.25)</t>
        </is>
      </c>
      <c r="H109" s="39" t="n"/>
      <c r="I109" s="39" t="inlineStr">
        <is>
          <t>(15.03.16~18.03.15)</t>
        </is>
      </c>
      <c r="J109" s="39" t="n"/>
      <c r="K109" s="39" t="n"/>
      <c r="L109" s="39" t="n"/>
      <c r="M109" s="593" t="n"/>
    </row>
    <row r="110">
      <c r="A110" s="83" t="inlineStr">
        <is>
          <t>건설고용지수</t>
        </is>
      </c>
      <c r="B110" s="60" t="n"/>
      <c r="C110" s="52" t="n"/>
      <c r="D110" s="52" t="n"/>
      <c r="E110" s="39" t="n"/>
      <c r="F110" s="39" t="n"/>
      <c r="G110" s="269" t="n"/>
      <c r="H110" s="39" t="n"/>
      <c r="I110" s="39" t="n"/>
      <c r="J110" s="39" t="n"/>
      <c r="K110" s="39" t="n"/>
      <c r="L110" s="39" t="n"/>
      <c r="M110" s="593" t="n"/>
    </row>
    <row r="111">
      <c r="A111" s="85" t="inlineStr">
        <is>
          <t>일자리창출실적</t>
        </is>
      </c>
      <c r="B111" s="60" t="n"/>
      <c r="C111" s="52" t="n"/>
      <c r="D111" s="52" t="n"/>
      <c r="E111" s="39" t="n"/>
      <c r="F111" s="39" t="n"/>
      <c r="G111" s="269" t="n"/>
      <c r="H111" s="39" t="n"/>
      <c r="I111" s="39" t="n"/>
      <c r="J111" s="39" t="n"/>
      <c r="K111" s="39" t="n"/>
      <c r="L111" s="39" t="n"/>
      <c r="M111" s="593" t="n"/>
    </row>
    <row r="112">
      <c r="A112" s="85" t="inlineStr">
        <is>
          <t>시공품질평가</t>
        </is>
      </c>
      <c r="B112" s="60" t="n"/>
      <c r="C112" s="52" t="n"/>
      <c r="D112" s="52" t="n"/>
      <c r="E112" s="39" t="n"/>
      <c r="F112" s="39" t="n"/>
      <c r="G112" s="263" t="inlineStr">
        <is>
          <t>없음 (24.05.01)</t>
        </is>
      </c>
      <c r="H112" s="39" t="n"/>
      <c r="I112" s="39" t="n"/>
      <c r="J112" s="39" t="n"/>
      <c r="K112" s="39" t="n"/>
      <c r="L112" s="39" t="n"/>
      <c r="M112" s="325" t="inlineStr">
        <is>
          <t>없음 (24.05.01)</t>
        </is>
      </c>
    </row>
    <row r="113" ht="33.75" customHeight="1" s="3">
      <c r="A113" s="83" t="inlineStr">
        <is>
          <t>비  고</t>
        </is>
      </c>
      <c r="B113" s="53" t="inlineStr">
        <is>
          <t>이동훈</t>
        </is>
      </c>
      <c r="C113" s="57" t="inlineStr">
        <is>
          <t>이경재</t>
        </is>
      </c>
      <c r="D113" s="57" t="inlineStr">
        <is>
          <t>김장섭이사</t>
        </is>
      </c>
      <c r="E113" s="57" t="n"/>
      <c r="F113" s="57" t="n"/>
      <c r="G113" s="270" t="inlineStr">
        <is>
          <t>조재진</t>
        </is>
      </c>
      <c r="H113" s="57" t="inlineStr">
        <is>
          <t>송종윤</t>
        </is>
      </c>
      <c r="I113" s="63" t="n"/>
      <c r="J113" s="64" t="n"/>
      <c r="K113" s="142" t="inlineStr">
        <is>
          <t>송종윤,유형민</t>
        </is>
      </c>
      <c r="L113" s="62" t="n"/>
      <c r="M113" s="326" t="inlineStr">
        <is>
          <t>정부형
중소기업확인서
(23.05.04~24.03.31)</t>
        </is>
      </c>
    </row>
    <row r="114" ht="26.1" customHeight="1" s="3">
      <c r="A114" s="28" t="inlineStr">
        <is>
          <t>회사명</t>
        </is>
      </c>
      <c r="B114" s="29" t="inlineStr">
        <is>
          <t>㈜태림전설</t>
        </is>
      </c>
      <c r="C114" s="29" t="inlineStr">
        <is>
          <t>㈜태평양전설</t>
        </is>
      </c>
      <c r="D114" s="29" t="inlineStr">
        <is>
          <t>㈜태형</t>
        </is>
      </c>
      <c r="E114" s="29" t="inlineStr">
        <is>
          <t>㈜태영건설</t>
        </is>
      </c>
      <c r="F114" s="41" t="inlineStr">
        <is>
          <t>㈜피앤케이파워시스</t>
        </is>
      </c>
      <c r="G114" s="29" t="inlineStr">
        <is>
          <t>㈜파워이에프씨</t>
        </is>
      </c>
      <c r="H114" s="28" t="inlineStr">
        <is>
          <t>㈜포탈세이프티</t>
        </is>
      </c>
      <c r="I114" s="28" t="inlineStr">
        <is>
          <t>해오름건설㈜</t>
        </is>
      </c>
      <c r="J114" s="28" t="inlineStr">
        <is>
          <t>하모니씨앤씨㈜</t>
        </is>
      </c>
      <c r="K114" s="29" t="inlineStr">
        <is>
          <t>㈜현대전기건설</t>
        </is>
      </c>
      <c r="L114" s="29" t="inlineStr">
        <is>
          <t>㈜호림</t>
        </is>
      </c>
      <c r="M114" s="28" t="inlineStr">
        <is>
          <t>㈜화성전력</t>
        </is>
      </c>
    </row>
    <row r="115">
      <c r="A115" s="83" t="inlineStr">
        <is>
          <t>대표자</t>
        </is>
      </c>
      <c r="B115" s="9" t="inlineStr">
        <is>
          <t>김선화</t>
        </is>
      </c>
      <c r="C115" s="9" t="inlineStr">
        <is>
          <t>조상욱</t>
        </is>
      </c>
      <c r="D115" s="9" t="inlineStr">
        <is>
          <t>권형기</t>
        </is>
      </c>
      <c r="E115" s="9" t="inlineStr">
        <is>
          <t>김외곤</t>
        </is>
      </c>
      <c r="F115" s="53" t="inlineStr">
        <is>
          <t>구본관</t>
        </is>
      </c>
      <c r="G115" s="53" t="inlineStr">
        <is>
          <t>민동현</t>
        </is>
      </c>
      <c r="H115" s="43" t="inlineStr">
        <is>
          <t>김옥선</t>
        </is>
      </c>
      <c r="I115" s="127" t="inlineStr">
        <is>
          <t>김길수, 김인호</t>
        </is>
      </c>
      <c r="J115" s="313" t="inlineStr">
        <is>
          <t>박과희</t>
        </is>
      </c>
      <c r="K115" s="9" t="inlineStr">
        <is>
          <t>김희성</t>
        </is>
      </c>
      <c r="L115" s="9" t="inlineStr">
        <is>
          <t>조덕곤</t>
        </is>
      </c>
      <c r="M115" s="127" t="inlineStr">
        <is>
          <t>서재복</t>
        </is>
      </c>
    </row>
    <row r="116">
      <c r="A116" s="83" t="inlineStr">
        <is>
          <t>사업자번호</t>
        </is>
      </c>
      <c r="B116" s="9" t="inlineStr">
        <is>
          <t>126-81-33947</t>
        </is>
      </c>
      <c r="C116" s="9" t="inlineStr">
        <is>
          <t>124-86-50284</t>
        </is>
      </c>
      <c r="D116" s="9" t="inlineStr">
        <is>
          <t>126-81-70772</t>
        </is>
      </c>
      <c r="E116" s="9" t="inlineStr">
        <is>
          <t>105-81-74543</t>
        </is>
      </c>
      <c r="F116" s="53" t="inlineStr">
        <is>
          <t>107-86-93987</t>
        </is>
      </c>
      <c r="G116" s="53" t="inlineStr">
        <is>
          <t>113-81-66549</t>
        </is>
      </c>
      <c r="H116" s="43" t="inlineStr">
        <is>
          <t>124-87-14892</t>
        </is>
      </c>
      <c r="I116" s="127" t="inlineStr">
        <is>
          <t>138-81-23971</t>
        </is>
      </c>
      <c r="J116" s="305" t="inlineStr">
        <is>
          <t>126-81-80867</t>
        </is>
      </c>
      <c r="K116" s="9" t="inlineStr">
        <is>
          <t>132-81-71553</t>
        </is>
      </c>
      <c r="L116" s="9" t="inlineStr">
        <is>
          <t>135-81-21862</t>
        </is>
      </c>
      <c r="M116" s="127" t="inlineStr">
        <is>
          <t>128-81-70953</t>
        </is>
      </c>
    </row>
    <row r="117">
      <c r="A117" s="83" t="inlineStr">
        <is>
          <t>지역</t>
        </is>
      </c>
      <c r="B117" s="9" t="inlineStr">
        <is>
          <t>경기도 이천시</t>
        </is>
      </c>
      <c r="C117" s="9" t="inlineStr">
        <is>
          <t>경기도 화성시</t>
        </is>
      </c>
      <c r="D117" s="9" t="inlineStr">
        <is>
          <t>경기도 이천시</t>
        </is>
      </c>
      <c r="E117" s="9" t="inlineStr">
        <is>
          <t>경기도 고양시</t>
        </is>
      </c>
      <c r="F117" s="53" t="inlineStr">
        <is>
          <t>경기도 화성시</t>
        </is>
      </c>
      <c r="G117" s="53" t="inlineStr">
        <is>
          <t>경기 안성</t>
        </is>
      </c>
      <c r="H117" s="43" t="inlineStr">
        <is>
          <t>경기 화성</t>
        </is>
      </c>
      <c r="I117" s="127" t="inlineStr">
        <is>
          <t>경기도 안양시</t>
        </is>
      </c>
      <c r="J117" s="313" t="inlineStr">
        <is>
          <t>경기도 광주시</t>
        </is>
      </c>
      <c r="K117" s="9" t="inlineStr">
        <is>
          <t>경기도 구리시</t>
        </is>
      </c>
      <c r="L117" s="9" t="inlineStr">
        <is>
          <t>경기도 이천시</t>
        </is>
      </c>
      <c r="M117" s="127" t="inlineStr">
        <is>
          <t>경기도 여주시</t>
        </is>
      </c>
    </row>
    <row r="118">
      <c r="A118" s="83" t="inlineStr">
        <is>
          <t>소방시공능력</t>
        </is>
      </c>
      <c r="B118" s="538" t="n">
        <v>2167400000</v>
      </c>
      <c r="C118" s="538" t="n">
        <v>1026500000</v>
      </c>
      <c r="D118" s="538" t="n">
        <v>701500000</v>
      </c>
      <c r="E118" s="538" t="n">
        <v>23583800000</v>
      </c>
      <c r="F118" s="539" t="n">
        <v>2918900000</v>
      </c>
      <c r="G118" s="539" t="n">
        <v>3367800000</v>
      </c>
      <c r="H118" s="539" t="n">
        <v>767200000</v>
      </c>
      <c r="I118" s="562" t="n">
        <v>8071300000</v>
      </c>
      <c r="J118" s="554" t="n">
        <v>1717600000</v>
      </c>
      <c r="K118" s="538" t="n">
        <v>1993400000</v>
      </c>
      <c r="L118" s="538" t="n">
        <v>1550700000</v>
      </c>
      <c r="M118" s="562" t="n">
        <v>773300000</v>
      </c>
    </row>
    <row r="119">
      <c r="A119" s="83" t="inlineStr">
        <is>
          <t>3년간 실적액</t>
        </is>
      </c>
      <c r="B119" s="538" t="n">
        <v>1301572000</v>
      </c>
      <c r="C119" s="538" t="n">
        <v>839707000</v>
      </c>
      <c r="D119" s="538" t="n">
        <v>297830000</v>
      </c>
      <c r="E119" s="538" t="n">
        <v>26999250000</v>
      </c>
      <c r="F119" s="539" t="n">
        <v>4057763000</v>
      </c>
      <c r="G119" s="539">
        <f>904681000+397476000+1008470000</f>
        <v/>
      </c>
      <c r="H119" s="539">
        <f>13099000+205394000+210121000</f>
        <v/>
      </c>
      <c r="I119" s="562" t="n">
        <v>3098181000</v>
      </c>
      <c r="J119" s="554" t="n">
        <v>1208638000</v>
      </c>
      <c r="K119" s="538" t="n">
        <v>1091572000</v>
      </c>
      <c r="L119" s="538" t="n">
        <v>1224451000</v>
      </c>
      <c r="M119" s="562" t="n">
        <v>501862000</v>
      </c>
    </row>
    <row r="120">
      <c r="A120" s="83" t="inlineStr">
        <is>
          <t>5년간 실적액</t>
        </is>
      </c>
      <c r="B120" s="538" t="n">
        <v>1448455000</v>
      </c>
      <c r="C120" s="538" t="n">
        <v>1003313000</v>
      </c>
      <c r="D120" s="538" t="n">
        <v>761779000</v>
      </c>
      <c r="E120" s="538" t="n">
        <v>43502462000</v>
      </c>
      <c r="F120" s="539" t="n">
        <v>7863860000</v>
      </c>
      <c r="G120" s="539">
        <f>G119+700329000+679779000</f>
        <v/>
      </c>
      <c r="H120" s="539">
        <f>H119+109868000+60113000</f>
        <v/>
      </c>
      <c r="I120" s="562" t="n">
        <v>6030424000</v>
      </c>
      <c r="J120" s="554" t="n">
        <v>3212129000</v>
      </c>
      <c r="K120" s="538" t="n">
        <v>1346888000</v>
      </c>
      <c r="L120" s="538" t="n">
        <v>1239671000</v>
      </c>
      <c r="M120" s="562" t="n">
        <v>1080789000</v>
      </c>
    </row>
    <row r="121">
      <c r="A121" s="83" t="inlineStr">
        <is>
          <t>부채비율</t>
        </is>
      </c>
      <c r="B121" s="6" t="n">
        <v>0.1675</v>
      </c>
      <c r="C121" s="6" t="n">
        <v>0.3275</v>
      </c>
      <c r="D121" s="6" t="n">
        <v>0.3248</v>
      </c>
      <c r="E121" s="6" t="n">
        <v>1.8065</v>
      </c>
      <c r="F121" s="50" t="n">
        <v>1.1599</v>
      </c>
      <c r="G121" s="38" t="n">
        <v>0.2752</v>
      </c>
      <c r="H121" s="38" t="n">
        <v>0.3254</v>
      </c>
      <c r="I121" s="112" t="n">
        <v>0.1315</v>
      </c>
      <c r="J121" s="306" t="n">
        <v>0.1325</v>
      </c>
      <c r="K121" s="6" t="n">
        <v>0.4047</v>
      </c>
      <c r="L121" s="6" t="n">
        <v>0.3323</v>
      </c>
      <c r="M121" s="112" t="n">
        <v>0.1888</v>
      </c>
      <c r="N121" s="566" t="n"/>
    </row>
    <row r="122">
      <c r="A122" s="83" t="inlineStr">
        <is>
          <t>유동비율</t>
        </is>
      </c>
      <c r="B122" s="6" t="n">
        <v>9.7103</v>
      </c>
      <c r="C122" s="6" t="n">
        <v>3.1553</v>
      </c>
      <c r="D122" s="6" t="n">
        <v>3.143</v>
      </c>
      <c r="E122" s="6" t="n">
        <v>1.1491</v>
      </c>
      <c r="F122" s="50" t="n">
        <v>1.5561</v>
      </c>
      <c r="G122" s="38" t="n">
        <v>5.7294</v>
      </c>
      <c r="H122" s="38" t="n">
        <v>3.0873</v>
      </c>
      <c r="I122" s="112" t="n">
        <v>9.8765</v>
      </c>
      <c r="J122" s="306" t="n">
        <v>4.3719</v>
      </c>
      <c r="K122" s="6" t="n">
        <v>6.528</v>
      </c>
      <c r="L122" s="6" t="n">
        <v>4.0092</v>
      </c>
      <c r="M122" s="112" t="n">
        <v>2.692</v>
      </c>
      <c r="N122" s="566" t="n"/>
    </row>
    <row r="123" ht="22.5" customHeight="1" s="3">
      <c r="A123" s="84" t="inlineStr">
        <is>
          <t>영업기간
면허번호</t>
        </is>
      </c>
      <c r="B123" s="32" t="inlineStr">
        <is>
          <t>경기이천 제2001-3호</t>
        </is>
      </c>
      <c r="C123" s="32" t="inlineStr">
        <is>
          <t>경기오산 제2014-2호</t>
        </is>
      </c>
      <c r="D123" s="32" t="inlineStr">
        <is>
          <t>경기이천 제2011-01호</t>
        </is>
      </c>
      <c r="E123" s="32" t="inlineStr">
        <is>
          <t>5년이상%</t>
        </is>
      </c>
      <c r="F123" s="44" t="inlineStr">
        <is>
          <t>2010.04.26</t>
        </is>
      </c>
      <c r="G123" s="44" t="inlineStr">
        <is>
          <t>10년이상%</t>
        </is>
      </c>
      <c r="H123" s="44" t="inlineStr">
        <is>
          <t>5년이상%</t>
        </is>
      </c>
      <c r="I123" s="135" t="inlineStr">
        <is>
          <t>2004.12.06</t>
        </is>
      </c>
      <c r="J123" s="318" t="inlineStr">
        <is>
          <t>1994.07.08</t>
        </is>
      </c>
      <c r="K123" s="32" t="inlineStr">
        <is>
          <t>제경기구리 2017-13호</t>
        </is>
      </c>
      <c r="L123" s="32" t="inlineStr">
        <is>
          <t>경기이천 제2013-04호</t>
        </is>
      </c>
      <c r="M123" s="135" t="inlineStr">
        <is>
          <t>2006.04.19</t>
        </is>
      </c>
    </row>
    <row r="124" ht="22.5" customHeight="1" s="3">
      <c r="A124" s="83" t="inlineStr">
        <is>
          <t>신용평가</t>
        </is>
      </c>
      <c r="B124" s="232" t="inlineStr">
        <is>
          <t>BB0
(23.05.17~24.05.16)</t>
        </is>
      </c>
      <c r="C124" s="232" t="inlineStr">
        <is>
          <t>BB-
(20.05.22~21.05.21)</t>
        </is>
      </c>
      <c r="D124" s="39" t="n"/>
      <c r="E124" s="52" t="n"/>
      <c r="F124" s="547" t="inlineStr">
        <is>
          <t>BBB-
(24.04.29~25.04.28)</t>
        </is>
      </c>
      <c r="G124" s="232" t="inlineStr">
        <is>
          <t>BBB0
(15.06.25~16.06.24)</t>
        </is>
      </c>
      <c r="H124" s="233" t="inlineStr">
        <is>
          <t>BB+
(15.04.15~16.04.14)</t>
        </is>
      </c>
      <c r="I124" s="547" t="inlineStr">
        <is>
          <t>BBB+
(24.06.21~25.06.20)</t>
        </is>
      </c>
      <c r="J124" s="593" t="inlineStr">
        <is>
          <t>A-
(25.04.14~26.04.13)</t>
        </is>
      </c>
      <c r="K124" s="72" t="inlineStr">
        <is>
          <t>BBO</t>
        </is>
      </c>
      <c r="L124" s="232" t="inlineStr">
        <is>
          <t>BB-
(20.05.22~21.05.21)</t>
        </is>
      </c>
      <c r="M124" s="232" t="inlineStr">
        <is>
          <t>BBO
(18.05.09~19.05.08)</t>
        </is>
      </c>
    </row>
    <row r="125">
      <c r="A125" s="83" t="inlineStr">
        <is>
          <t>여성기업</t>
        </is>
      </c>
      <c r="B125" s="39" t="n"/>
      <c r="C125" s="39" t="n"/>
      <c r="D125" s="39" t="n"/>
      <c r="E125" s="52" t="n"/>
      <c r="F125" s="39" t="n"/>
      <c r="G125" s="39" t="n"/>
      <c r="H125" s="55" t="n"/>
      <c r="I125" s="55" t="n"/>
      <c r="J125" s="317" t="n"/>
      <c r="K125" s="39" t="n"/>
      <c r="L125" s="39" t="n"/>
      <c r="M125" s="39" t="n"/>
    </row>
    <row r="126">
      <c r="A126" s="83" t="inlineStr">
        <is>
          <t>건설고용지수</t>
        </is>
      </c>
      <c r="B126" s="39" t="n"/>
      <c r="C126" s="39" t="n"/>
      <c r="D126" s="39" t="n"/>
      <c r="E126" s="52" t="n"/>
      <c r="F126" s="39" t="n"/>
      <c r="G126" s="39" t="n"/>
      <c r="H126" s="55" t="n"/>
      <c r="I126" s="55" t="n"/>
      <c r="J126" s="317" t="n"/>
      <c r="K126" s="39" t="n"/>
      <c r="L126" s="39" t="n"/>
      <c r="M126" s="39" t="n"/>
    </row>
    <row r="127">
      <c r="A127" s="85" t="inlineStr">
        <is>
          <t>일자리창출실적</t>
        </is>
      </c>
      <c r="B127" s="39" t="n"/>
      <c r="C127" s="39" t="n"/>
      <c r="D127" s="39" t="n"/>
      <c r="E127" s="52" t="n"/>
      <c r="F127" s="39" t="n"/>
      <c r="G127" s="39" t="n"/>
      <c r="H127" s="55" t="n"/>
      <c r="I127" s="548" t="n"/>
      <c r="J127" s="317" t="n"/>
      <c r="K127" s="72" t="inlineStr">
        <is>
          <t>O</t>
        </is>
      </c>
      <c r="L127" s="39" t="n"/>
      <c r="M127" s="39" t="n"/>
    </row>
    <row r="128">
      <c r="A128" s="85" t="inlineStr">
        <is>
          <t>시공품질평가</t>
        </is>
      </c>
      <c r="B128" s="39" t="n"/>
      <c r="C128" s="39" t="n"/>
      <c r="D128" s="39" t="n"/>
      <c r="E128" s="52" t="n"/>
      <c r="F128" s="120" t="inlineStr">
        <is>
          <t>없음 (24.05.01)</t>
        </is>
      </c>
      <c r="G128" s="39" t="n"/>
      <c r="H128" s="55" t="n"/>
      <c r="I128" s="120" t="inlineStr">
        <is>
          <t>없음 (24.05.01)</t>
        </is>
      </c>
      <c r="J128" s="315" t="inlineStr">
        <is>
          <t>없음 (25.05.01)</t>
        </is>
      </c>
      <c r="K128" s="39" t="n"/>
      <c r="L128" s="39" t="n"/>
      <c r="M128" s="39" t="n"/>
    </row>
    <row r="129" ht="33.75" customHeight="1" s="3">
      <c r="A129" s="83" t="inlineStr">
        <is>
          <t>비  고</t>
        </is>
      </c>
      <c r="B129" s="97" t="inlineStr">
        <is>
          <t>신종석</t>
        </is>
      </c>
      <c r="C129" s="97" t="inlineStr">
        <is>
          <t>이동훈</t>
        </is>
      </c>
      <c r="D129" s="97" t="inlineStr">
        <is>
          <t>윤명숙</t>
        </is>
      </c>
      <c r="E129" s="42" t="inlineStr">
        <is>
          <t>구본진 차장</t>
        </is>
      </c>
      <c r="F129" s="58" t="inlineStr">
        <is>
          <t>이동훈</t>
        </is>
      </c>
      <c r="G129" s="57" t="n"/>
      <c r="H129" s="57" t="inlineStr">
        <is>
          <t>이승용부장</t>
        </is>
      </c>
      <c r="I129" s="48" t="inlineStr">
        <is>
          <t>전영덕
중소기업확인서
(23.04.01~24.03.31)</t>
        </is>
      </c>
      <c r="J129" s="319" t="inlineStr">
        <is>
          <t>김장섭</t>
        </is>
      </c>
      <c r="K129" s="42" t="inlineStr">
        <is>
          <t>이동훈</t>
        </is>
      </c>
      <c r="L129" s="42" t="inlineStr">
        <is>
          <t>신종석</t>
        </is>
      </c>
      <c r="M129" s="111" t="inlineStr">
        <is>
          <t>이명전기 서재복</t>
        </is>
      </c>
    </row>
    <row r="130" ht="26.1" customHeight="1" s="3">
      <c r="A130" s="28" t="inlineStr">
        <is>
          <t>회사명</t>
        </is>
      </c>
      <c r="B130" s="28" t="inlineStr">
        <is>
          <t>㈜한양건설</t>
        </is>
      </c>
      <c r="C130" s="29" t="inlineStr">
        <is>
          <t>㈜한빛에스엔씨</t>
        </is>
      </c>
      <c r="D130" s="28" t="inlineStr">
        <is>
          <t>한양이엔지㈜</t>
        </is>
      </c>
      <c r="E130" s="28" t="inlineStr">
        <is>
          <t>㈜경원</t>
        </is>
      </c>
      <c r="F130" s="28" t="inlineStr">
        <is>
          <t>㈜그리마건설</t>
        </is>
      </c>
      <c r="G130" s="28" t="inlineStr">
        <is>
          <t>갑오전력㈜</t>
        </is>
      </c>
      <c r="H130" s="28" t="inlineStr">
        <is>
          <t>동광기업㈜</t>
        </is>
      </c>
      <c r="I130" s="28" t="inlineStr">
        <is>
          <t>㈜상경건설</t>
        </is>
      </c>
      <c r="J130" s="10" t="inlineStr">
        <is>
          <t>성일전기㈜</t>
        </is>
      </c>
      <c r="K130" s="10" t="inlineStr">
        <is>
          <t>㈜성우전력</t>
        </is>
      </c>
      <c r="L130" s="28" t="inlineStr">
        <is>
          <t>삼정전력㈜</t>
        </is>
      </c>
      <c r="M130" s="10" t="inlineStr">
        <is>
          <t>㈜씨엠지테크</t>
        </is>
      </c>
    </row>
    <row r="131">
      <c r="A131" s="83" t="inlineStr">
        <is>
          <t>대표자</t>
        </is>
      </c>
      <c r="B131" s="43" t="inlineStr">
        <is>
          <t>김용주,이행기</t>
        </is>
      </c>
      <c r="C131" s="53" t="inlineStr">
        <is>
          <t>나홍현</t>
        </is>
      </c>
      <c r="D131" s="43" t="inlineStr">
        <is>
          <t>김형욱</t>
        </is>
      </c>
      <c r="E131" s="43" t="inlineStr">
        <is>
          <t>안귀영</t>
        </is>
      </c>
      <c r="F131" s="7" t="inlineStr">
        <is>
          <t>김부휘</t>
        </is>
      </c>
      <c r="G131" s="7" t="inlineStr">
        <is>
          <t>정미영</t>
        </is>
      </c>
      <c r="H131" s="43" t="inlineStr">
        <is>
          <t>주명숙</t>
        </is>
      </c>
      <c r="I131" s="127" t="inlineStr">
        <is>
          <t>이상진</t>
        </is>
      </c>
      <c r="J131" s="5" t="inlineStr">
        <is>
          <t>윤원자</t>
        </is>
      </c>
      <c r="K131" s="5" t="inlineStr">
        <is>
          <t>박길수</t>
        </is>
      </c>
      <c r="L131" s="43" t="inlineStr">
        <is>
          <t>김은미</t>
        </is>
      </c>
      <c r="M131" s="5" t="inlineStr">
        <is>
          <t>최문국</t>
        </is>
      </c>
    </row>
    <row r="132">
      <c r="A132" s="83" t="inlineStr">
        <is>
          <t>사업자번호</t>
        </is>
      </c>
      <c r="B132" s="43" t="inlineStr">
        <is>
          <t>408-81-09859</t>
        </is>
      </c>
      <c r="C132" s="53" t="inlineStr">
        <is>
          <t>318-86-00109</t>
        </is>
      </c>
      <c r="D132" s="43" t="inlineStr">
        <is>
          <t>124-81-37874</t>
        </is>
      </c>
      <c r="E132" s="43" t="inlineStr">
        <is>
          <t>129-81-48041</t>
        </is>
      </c>
      <c r="F132" s="7" t="inlineStr">
        <is>
          <t>110-81-32720</t>
        </is>
      </c>
      <c r="G132" s="7" t="inlineStr">
        <is>
          <t xml:space="preserve">135-86-20820 </t>
        </is>
      </c>
      <c r="H132" s="43" t="inlineStr">
        <is>
          <t xml:space="preserve">125-81-07581 </t>
        </is>
      </c>
      <c r="I132" s="127" t="inlineStr">
        <is>
          <t>619-87-00386</t>
        </is>
      </c>
      <c r="J132" s="5" t="inlineStr">
        <is>
          <t>126-81-54864</t>
        </is>
      </c>
      <c r="K132" s="5" t="inlineStr">
        <is>
          <t xml:space="preserve">124-86-41015 </t>
        </is>
      </c>
      <c r="L132" s="43" t="inlineStr">
        <is>
          <t>450-86-01488</t>
        </is>
      </c>
      <c r="M132" s="5" t="inlineStr">
        <is>
          <t xml:space="preserve">134-86-87639 </t>
        </is>
      </c>
    </row>
    <row r="133">
      <c r="A133" s="83" t="inlineStr">
        <is>
          <t>지역</t>
        </is>
      </c>
      <c r="B133" s="43" t="inlineStr">
        <is>
          <t>경기도 하남시</t>
        </is>
      </c>
      <c r="C133" s="53" t="inlineStr">
        <is>
          <t>경기 고양</t>
        </is>
      </c>
      <c r="D133" s="43" t="inlineStr">
        <is>
          <t>경기 화성</t>
        </is>
      </c>
      <c r="E133" s="43" t="inlineStr">
        <is>
          <t>경기도 양평군</t>
        </is>
      </c>
      <c r="F133" s="7" t="inlineStr">
        <is>
          <t>경기도 평택시</t>
        </is>
      </c>
      <c r="G133" s="7" t="inlineStr">
        <is>
          <t>경기도 수원시</t>
        </is>
      </c>
      <c r="H133" s="43" t="inlineStr">
        <is>
          <t>경기도 안성시</t>
        </is>
      </c>
      <c r="I133" s="127" t="inlineStr">
        <is>
          <t>경기도 오산시</t>
        </is>
      </c>
      <c r="J133" s="5" t="inlineStr">
        <is>
          <t>경기도 용인시</t>
        </is>
      </c>
      <c r="K133" s="5" t="inlineStr">
        <is>
          <t>경기도 수원시</t>
        </is>
      </c>
      <c r="L133" s="43" t="inlineStr">
        <is>
          <t>경기도 이천시</t>
        </is>
      </c>
      <c r="M133" s="5" t="inlineStr">
        <is>
          <t>경기도 안성시</t>
        </is>
      </c>
    </row>
    <row r="134">
      <c r="A134" s="83" t="inlineStr">
        <is>
          <t>소방시공능력</t>
        </is>
      </c>
      <c r="B134" s="539" t="n">
        <v>4025600000</v>
      </c>
      <c r="C134" s="539" t="n">
        <v>451100000</v>
      </c>
      <c r="D134" s="539" t="n">
        <v>938100000</v>
      </c>
      <c r="E134" s="539" t="n">
        <v>2791100000</v>
      </c>
      <c r="F134" s="538" t="n">
        <v>4082700000</v>
      </c>
      <c r="G134" s="538" t="n">
        <v>854600000</v>
      </c>
      <c r="H134" s="539" t="n">
        <v>2085800000</v>
      </c>
      <c r="I134" s="562" t="n">
        <v>3078300000</v>
      </c>
      <c r="J134" s="538" t="n">
        <v>745800000</v>
      </c>
      <c r="K134" s="538" t="n">
        <v>551200000</v>
      </c>
      <c r="L134" s="562" t="n">
        <v>1229300000</v>
      </c>
      <c r="M134" s="538" t="n">
        <v>1320900000</v>
      </c>
    </row>
    <row r="135">
      <c r="A135" s="83" t="inlineStr">
        <is>
          <t>3년간 실적액</t>
        </is>
      </c>
      <c r="B135" s="539" t="n">
        <v>2750000000</v>
      </c>
      <c r="C135" s="539">
        <f>121702000</f>
        <v/>
      </c>
      <c r="D135" s="539" t="n"/>
      <c r="E135" s="539" t="n">
        <v>1555588000</v>
      </c>
      <c r="F135" s="538" t="n">
        <v>5635412000</v>
      </c>
      <c r="G135" s="538" t="n">
        <v>867049000</v>
      </c>
      <c r="H135" s="539" t="n">
        <v>2314426000</v>
      </c>
      <c r="I135" s="562" t="n">
        <v>3706871000</v>
      </c>
      <c r="J135" s="538" t="n">
        <v>785257000</v>
      </c>
      <c r="K135" s="538" t="n">
        <v>38081000</v>
      </c>
      <c r="L135" s="588" t="n">
        <v>559769000</v>
      </c>
      <c r="M135" s="538" t="n">
        <v>1082303000</v>
      </c>
    </row>
    <row r="136">
      <c r="A136" s="83" t="inlineStr">
        <is>
          <t>5년간 실적액</t>
        </is>
      </c>
      <c r="B136" s="539" t="n">
        <v>2750000000</v>
      </c>
      <c r="C136" s="539" t="n">
        <v>121702000</v>
      </c>
      <c r="D136" s="539" t="n"/>
      <c r="E136" s="539" t="n">
        <v>1566567000</v>
      </c>
      <c r="F136" s="538" t="n">
        <v>7006005000</v>
      </c>
      <c r="G136" s="538" t="n">
        <v>1091175000</v>
      </c>
      <c r="H136" s="539" t="n">
        <v>3382885000</v>
      </c>
      <c r="I136" s="562" t="n">
        <v>5358905000</v>
      </c>
      <c r="J136" s="538" t="n">
        <v>1213065000</v>
      </c>
      <c r="K136" s="538" t="n">
        <v>655006000</v>
      </c>
      <c r="L136" s="588" t="n">
        <v>848871000</v>
      </c>
      <c r="M136" s="538" t="n">
        <v>2189483000</v>
      </c>
    </row>
    <row r="137">
      <c r="A137" s="83" t="inlineStr">
        <is>
          <t>부채비율</t>
        </is>
      </c>
      <c r="B137" s="38" t="n">
        <v>0.5544</v>
      </c>
      <c r="C137" s="38" t="n">
        <v>0.4038</v>
      </c>
      <c r="D137" s="50" t="n">
        <v>1.5588</v>
      </c>
      <c r="E137" s="38" t="n">
        <v>0.4659</v>
      </c>
      <c r="F137" s="76" t="n">
        <v>1.9496</v>
      </c>
      <c r="G137" s="6" t="n">
        <v>0.0243</v>
      </c>
      <c r="H137" s="38" t="n">
        <v>0.1193</v>
      </c>
      <c r="I137" s="112" t="n">
        <v>0.3432</v>
      </c>
      <c r="J137" s="6" t="n">
        <v>0.1179</v>
      </c>
      <c r="K137" s="6" t="n">
        <v>0.4651</v>
      </c>
      <c r="L137" s="38" t="n">
        <v>0.2375</v>
      </c>
      <c r="M137" s="76" t="n">
        <v>0.9046999999999999</v>
      </c>
      <c r="N137" s="566" t="n"/>
    </row>
    <row r="138">
      <c r="A138" s="83" t="inlineStr">
        <is>
          <t>유동비율</t>
        </is>
      </c>
      <c r="B138" s="38" t="n">
        <v>2.5285</v>
      </c>
      <c r="C138" s="38" t="n">
        <v>2.2221</v>
      </c>
      <c r="D138" s="50" t="n">
        <v>0.996</v>
      </c>
      <c r="E138" s="38" t="n">
        <v>5.5156</v>
      </c>
      <c r="F138" s="76" t="n">
        <v>1.36</v>
      </c>
      <c r="G138" s="6" t="n">
        <v>27.4191</v>
      </c>
      <c r="H138" s="38" t="n">
        <v>12.9158</v>
      </c>
      <c r="I138" s="112" t="n">
        <v>4.3034</v>
      </c>
      <c r="J138" s="6" t="n">
        <v>6.4333</v>
      </c>
      <c r="K138" s="6" t="n">
        <v>4.0676</v>
      </c>
      <c r="L138" s="38" t="n">
        <v>8.6721</v>
      </c>
      <c r="M138" s="6" t="n">
        <v>4.5911</v>
      </c>
      <c r="N138" s="566" t="n"/>
    </row>
    <row r="139" ht="22.5" customHeight="1" s="3">
      <c r="A139" s="84" t="inlineStr">
        <is>
          <t>영업기간
면허번호</t>
        </is>
      </c>
      <c r="B139" s="44" t="inlineStr">
        <is>
          <t>2016.07.26</t>
        </is>
      </c>
      <c r="C139" s="44" t="n"/>
      <c r="D139" s="44" t="n"/>
      <c r="E139" s="44" t="inlineStr">
        <is>
          <t>1999.08.12</t>
        </is>
      </c>
      <c r="F139" s="32" t="inlineStr">
        <is>
          <t>경기평택 제2007-2호</t>
        </is>
      </c>
      <c r="G139" s="32" t="inlineStr">
        <is>
          <t>2014.08.07</t>
        </is>
      </c>
      <c r="H139" s="44" t="inlineStr">
        <is>
          <t>1997.12.11</t>
        </is>
      </c>
      <c r="I139" s="127" t="inlineStr">
        <is>
          <t>2019.05.02</t>
        </is>
      </c>
      <c r="J139" s="81" t="inlineStr">
        <is>
          <t>2015-02-00166</t>
        </is>
      </c>
      <c r="K139" s="81" t="inlineStr">
        <is>
          <t>경기수원 제2009-102호</t>
        </is>
      </c>
      <c r="L139" s="44" t="inlineStr">
        <is>
          <t>경기이천 제2001-4호</t>
        </is>
      </c>
      <c r="M139" s="81" t="inlineStr">
        <is>
          <t>2018-02-00184</t>
        </is>
      </c>
    </row>
    <row r="140" ht="22.5" customHeight="1" s="3">
      <c r="A140" s="83" t="inlineStr">
        <is>
          <t>신용평가</t>
        </is>
      </c>
      <c r="B140" s="232" t="inlineStr">
        <is>
          <t>A+
(18.05.30~19.05.29)</t>
        </is>
      </c>
      <c r="C140" s="55" t="n"/>
      <c r="D140" s="232" t="inlineStr">
        <is>
          <t>A0
(15.04.08~16.04.07)</t>
        </is>
      </c>
      <c r="E140" s="39" t="n"/>
      <c r="F140" s="232" t="inlineStr">
        <is>
          <t>BBB-
(20.04.24~21.04.23)</t>
        </is>
      </c>
      <c r="G140" s="39" t="n"/>
      <c r="H140" s="39" t="n"/>
      <c r="I140" s="55" t="n"/>
      <c r="J140" s="232" t="inlineStr">
        <is>
          <t>BBO
(20.05.20~21.05.19)</t>
        </is>
      </c>
      <c r="K140" s="39" t="n"/>
      <c r="L140" s="55" t="n"/>
      <c r="M140" s="39" t="n"/>
    </row>
    <row r="141">
      <c r="A141" s="83" t="inlineStr">
        <is>
          <t>여성기업</t>
        </is>
      </c>
      <c r="B141" s="39" t="n"/>
      <c r="C141" s="55" t="n"/>
      <c r="D141" s="39" t="n"/>
      <c r="E141" s="39" t="n"/>
      <c r="F141" s="39" t="n"/>
      <c r="G141" s="39" t="n"/>
      <c r="H141" s="39" t="n"/>
      <c r="I141" s="55" t="n"/>
      <c r="J141" s="52" t="n"/>
      <c r="K141" s="52" t="n"/>
      <c r="L141" s="55" t="n"/>
      <c r="M141" s="52" t="n"/>
    </row>
    <row r="142">
      <c r="A142" s="83" t="inlineStr">
        <is>
          <t>건설고용지수</t>
        </is>
      </c>
      <c r="B142" s="39" t="n"/>
      <c r="C142" s="55" t="n"/>
      <c r="D142" s="39" t="n"/>
      <c r="E142" s="39" t="n"/>
      <c r="F142" s="39" t="n"/>
      <c r="G142" s="39" t="n"/>
      <c r="H142" s="39" t="n"/>
      <c r="I142" s="55" t="n"/>
      <c r="J142" s="52" t="n"/>
      <c r="K142" s="52" t="n"/>
      <c r="L142" s="55" t="n"/>
      <c r="M142" s="52" t="n"/>
    </row>
    <row r="143">
      <c r="A143" s="85" t="inlineStr">
        <is>
          <t>일자리창출실적</t>
        </is>
      </c>
      <c r="B143" s="39" t="n"/>
      <c r="C143" s="55" t="n"/>
      <c r="D143" s="39" t="n"/>
      <c r="E143" s="39" t="n"/>
      <c r="F143" s="39" t="n"/>
      <c r="G143" s="39" t="n"/>
      <c r="H143" s="39" t="n"/>
      <c r="I143" s="55" t="n"/>
      <c r="J143" s="52" t="n"/>
      <c r="K143" s="52" t="n"/>
      <c r="L143" s="55" t="n"/>
      <c r="M143" s="52" t="n"/>
    </row>
    <row r="144">
      <c r="A144" s="85" t="inlineStr">
        <is>
          <t>시공품질평가</t>
        </is>
      </c>
      <c r="B144" s="39" t="n"/>
      <c r="C144" s="55" t="n"/>
      <c r="D144" s="39" t="n"/>
      <c r="E144" s="39" t="n"/>
      <c r="F144" s="39" t="n"/>
      <c r="G144" s="39" t="n"/>
      <c r="H144" s="39" t="n"/>
      <c r="I144" s="55" t="n"/>
      <c r="J144" s="52" t="n"/>
      <c r="K144" s="52" t="n"/>
      <c r="L144" s="55" t="n"/>
      <c r="M144" s="52" t="n"/>
    </row>
    <row r="145">
      <c r="A145" s="83" t="inlineStr">
        <is>
          <t>비  고</t>
        </is>
      </c>
      <c r="B145" s="53" t="n"/>
      <c r="C145" s="70" t="n"/>
      <c r="D145" s="58" t="inlineStr">
        <is>
          <t>엄태룡과장(010-8922-0505)</t>
        </is>
      </c>
      <c r="E145" s="62" t="inlineStr">
        <is>
          <t>김희준,유형민</t>
        </is>
      </c>
      <c r="F145" s="62" t="n"/>
      <c r="G145" s="62" t="n"/>
      <c r="H145" s="62" t="inlineStr">
        <is>
          <t>이동훈</t>
        </is>
      </c>
      <c r="I145" s="142" t="inlineStr">
        <is>
          <t>조재진</t>
        </is>
      </c>
      <c r="J145" s="538" t="inlineStr">
        <is>
          <t>신종석</t>
        </is>
      </c>
      <c r="K145" s="538" t="inlineStr">
        <is>
          <t>김대열</t>
        </is>
      </c>
      <c r="L145" s="57" t="inlineStr">
        <is>
          <t>윤명숙</t>
        </is>
      </c>
      <c r="M145" s="538" t="inlineStr">
        <is>
          <t>조세희</t>
        </is>
      </c>
    </row>
    <row r="146" ht="26.1" customHeight="1" s="3">
      <c r="A146" s="28" t="inlineStr">
        <is>
          <t>회사명</t>
        </is>
      </c>
      <c r="B146" s="10" t="inlineStr">
        <is>
          <t>호근전기㈜</t>
        </is>
      </c>
      <c r="C146" s="28" t="inlineStr">
        <is>
          <t>㈜대상전력</t>
        </is>
      </c>
      <c r="D146" s="28" t="inlineStr">
        <is>
          <t>㈜도원테크</t>
        </is>
      </c>
      <c r="E146" s="28" t="inlineStr">
        <is>
          <t>㈜동원전력개발</t>
        </is>
      </c>
      <c r="F146" s="28" t="inlineStr">
        <is>
          <t>재영전기㈜</t>
        </is>
      </c>
      <c r="G146" s="28" t="inlineStr">
        <is>
          <t>성마기업㈜</t>
        </is>
      </c>
      <c r="H146" s="28" t="inlineStr">
        <is>
          <t>㈜상아전력</t>
        </is>
      </c>
      <c r="I146" s="28" t="inlineStr">
        <is>
          <t>㈜영전사</t>
        </is>
      </c>
      <c r="J146" s="28" t="inlineStr">
        <is>
          <t>아이앤피㈜</t>
        </is>
      </c>
      <c r="K146" s="28" t="inlineStr">
        <is>
          <t>㈜이앤엠테크</t>
        </is>
      </c>
      <c r="L146" s="10" t="inlineStr">
        <is>
          <t>일광이앤씨㈜</t>
        </is>
      </c>
      <c r="M146" s="28" t="inlineStr">
        <is>
          <t>㈜세양전기</t>
        </is>
      </c>
    </row>
    <row r="147">
      <c r="A147" s="83" t="inlineStr">
        <is>
          <t>대표자</t>
        </is>
      </c>
      <c r="B147" s="5" t="inlineStr">
        <is>
          <t>문원호</t>
        </is>
      </c>
      <c r="C147" s="160" t="inlineStr">
        <is>
          <t>박인정</t>
        </is>
      </c>
      <c r="D147" s="7" t="inlineStr">
        <is>
          <t>이창화</t>
        </is>
      </c>
      <c r="E147" s="7" t="inlineStr">
        <is>
          <t>정광섭</t>
        </is>
      </c>
      <c r="F147" s="7" t="inlineStr">
        <is>
          <t>최영환, 오세화</t>
        </is>
      </c>
      <c r="G147" s="43" t="inlineStr">
        <is>
          <t>민평기</t>
        </is>
      </c>
      <c r="H147" s="7" t="inlineStr">
        <is>
          <t>임명규</t>
        </is>
      </c>
      <c r="I147" s="7" t="inlineStr">
        <is>
          <t>김명호</t>
        </is>
      </c>
      <c r="J147" s="127" t="inlineStr">
        <is>
          <t>최송우</t>
        </is>
      </c>
      <c r="K147" s="127" t="inlineStr">
        <is>
          <t>홍정구</t>
        </is>
      </c>
      <c r="L147" s="210" t="inlineStr">
        <is>
          <t>반극헌</t>
        </is>
      </c>
      <c r="M147" s="43" t="inlineStr">
        <is>
          <t>최분남</t>
        </is>
      </c>
    </row>
    <row r="148">
      <c r="A148" s="83" t="inlineStr">
        <is>
          <t>사업자번호</t>
        </is>
      </c>
      <c r="B148" s="5" t="inlineStr">
        <is>
          <t xml:space="preserve">218-81-18148 </t>
        </is>
      </c>
      <c r="C148" s="161" t="inlineStr">
        <is>
          <t>216-81-15499</t>
        </is>
      </c>
      <c r="D148" s="7" t="inlineStr">
        <is>
          <t xml:space="preserve">135-86-03137 </t>
        </is>
      </c>
      <c r="E148" s="7" t="inlineStr">
        <is>
          <t xml:space="preserve">124-86-13090 </t>
        </is>
      </c>
      <c r="F148" s="7" t="inlineStr">
        <is>
          <t xml:space="preserve">132-81-48275 </t>
        </is>
      </c>
      <c r="G148" s="43" t="inlineStr">
        <is>
          <t>130-81-71799</t>
        </is>
      </c>
      <c r="H148" s="7" t="inlineStr">
        <is>
          <t>129-81-43857</t>
        </is>
      </c>
      <c r="I148" s="7" t="inlineStr">
        <is>
          <t>123-86-17491</t>
        </is>
      </c>
      <c r="J148" s="127" t="inlineStr">
        <is>
          <t>878-81-00722</t>
        </is>
      </c>
      <c r="K148" s="127" t="inlineStr">
        <is>
          <t>344-87-00497</t>
        </is>
      </c>
      <c r="L148" s="211" t="inlineStr">
        <is>
          <t>612-87-00347</t>
        </is>
      </c>
      <c r="M148" s="43" t="inlineStr">
        <is>
          <t>134-81-60014</t>
        </is>
      </c>
    </row>
    <row r="149">
      <c r="A149" s="83" t="inlineStr">
        <is>
          <t>지역</t>
        </is>
      </c>
      <c r="B149" s="5" t="inlineStr">
        <is>
          <t>경기도 안양시</t>
        </is>
      </c>
      <c r="C149" s="160" t="inlineStr">
        <is>
          <t>경기도 안성시</t>
        </is>
      </c>
      <c r="D149" s="7" t="inlineStr">
        <is>
          <t>경기도 수원시</t>
        </is>
      </c>
      <c r="E149" s="7" t="inlineStr">
        <is>
          <t>경기도 화성시</t>
        </is>
      </c>
      <c r="F149" s="7" t="inlineStr">
        <is>
          <t>경기도 안성시</t>
        </is>
      </c>
      <c r="G149" s="43" t="inlineStr">
        <is>
          <t>경기도 부천시</t>
        </is>
      </c>
      <c r="H149" s="7" t="inlineStr">
        <is>
          <t>경기도 성남시</t>
        </is>
      </c>
      <c r="I149" s="7" t="inlineStr">
        <is>
          <t>경기도 군포시</t>
        </is>
      </c>
      <c r="J149" s="127" t="inlineStr">
        <is>
          <t>경기도 안양시</t>
        </is>
      </c>
      <c r="K149" s="127" t="inlineStr">
        <is>
          <t>경기도 고양시</t>
        </is>
      </c>
      <c r="L149" s="210" t="inlineStr">
        <is>
          <t>경기도 성남시</t>
        </is>
      </c>
      <c r="M149" s="43" t="inlineStr">
        <is>
          <t>경기도 가평시</t>
        </is>
      </c>
    </row>
    <row r="150">
      <c r="A150" s="83" t="inlineStr">
        <is>
          <t>소방시공능력</t>
        </is>
      </c>
      <c r="B150" s="538" t="n">
        <v>895800000</v>
      </c>
      <c r="C150" s="582" t="n">
        <v>1350700000</v>
      </c>
      <c r="D150" s="538" t="n">
        <v>5448000000</v>
      </c>
      <c r="E150" s="538" t="n">
        <v>662900000</v>
      </c>
      <c r="F150" s="538" t="n">
        <v>1386600000</v>
      </c>
      <c r="G150" s="539" t="n">
        <v>66723900000</v>
      </c>
      <c r="H150" s="538" t="n">
        <v>2893500000</v>
      </c>
      <c r="I150" s="538" t="n">
        <v>918700000</v>
      </c>
      <c r="J150" s="562" t="n">
        <v>7308100000</v>
      </c>
      <c r="K150" s="562" t="n">
        <v>7905800000</v>
      </c>
      <c r="L150" s="533" t="n">
        <v>6030400000</v>
      </c>
      <c r="M150" s="539" t="n">
        <v>602800000</v>
      </c>
    </row>
    <row r="151">
      <c r="A151" s="83" t="inlineStr">
        <is>
          <t>3년간 실적액</t>
        </is>
      </c>
      <c r="B151" s="538" t="n">
        <v>844767000</v>
      </c>
      <c r="C151" s="582" t="n">
        <v>1834834000</v>
      </c>
      <c r="D151" s="538" t="n">
        <v>7212991000</v>
      </c>
      <c r="E151" s="538" t="n">
        <v>233297000</v>
      </c>
      <c r="F151" s="538" t="n">
        <v>1259063000</v>
      </c>
      <c r="G151" s="539" t="n">
        <v>93974962000</v>
      </c>
      <c r="H151" s="538" t="n">
        <v>2232846000</v>
      </c>
      <c r="I151" s="538" t="n">
        <v>440029000</v>
      </c>
      <c r="J151" s="562" t="n">
        <v>4967302000</v>
      </c>
      <c r="K151" s="562" t="n">
        <v>8645164000</v>
      </c>
      <c r="L151" s="533" t="n">
        <v>8218978000</v>
      </c>
      <c r="M151" s="588" t="n">
        <v>122925000</v>
      </c>
    </row>
    <row r="152">
      <c r="A152" s="83" t="inlineStr">
        <is>
          <t>5년간 실적액</t>
        </is>
      </c>
      <c r="B152" s="538" t="n">
        <v>844767000</v>
      </c>
      <c r="C152" s="582" t="n">
        <v>2164716000</v>
      </c>
      <c r="D152" s="538" t="n">
        <v>9564245000</v>
      </c>
      <c r="E152" s="538" t="n">
        <v>254297000</v>
      </c>
      <c r="F152" s="538" t="n">
        <v>2728565000</v>
      </c>
      <c r="G152" s="539" t="n">
        <v>149335692000</v>
      </c>
      <c r="H152" s="538" t="n">
        <v>3645083000</v>
      </c>
      <c r="I152" s="538" t="n">
        <v>513433000</v>
      </c>
      <c r="J152" s="562" t="n">
        <v>8109202000</v>
      </c>
      <c r="K152" s="562" t="n">
        <v>12253685000</v>
      </c>
      <c r="L152" s="533" t="n">
        <v>14294711000</v>
      </c>
      <c r="M152" s="588" t="n">
        <v>314935000</v>
      </c>
    </row>
    <row r="153">
      <c r="A153" s="83" t="inlineStr">
        <is>
          <t>부채비율</t>
        </is>
      </c>
      <c r="B153" s="6" t="n">
        <v>0.3031</v>
      </c>
      <c r="C153" s="162" t="n">
        <v>0.4454</v>
      </c>
      <c r="D153" s="6" t="n">
        <v>0.3763</v>
      </c>
      <c r="E153" s="38" t="n"/>
      <c r="F153" s="6" t="n">
        <v>0.3953</v>
      </c>
      <c r="G153" s="50" t="n">
        <v>2.5461</v>
      </c>
      <c r="H153" s="6" t="n">
        <v>0.4744</v>
      </c>
      <c r="I153" s="6" t="n">
        <v>0.2172</v>
      </c>
      <c r="J153" s="112" t="n">
        <v>0.0586</v>
      </c>
      <c r="K153" s="112" t="n">
        <v>0.2674</v>
      </c>
      <c r="L153" s="212" t="n">
        <v>1.0179</v>
      </c>
      <c r="M153" s="50" t="n">
        <v>0.5646</v>
      </c>
      <c r="N153" s="566" t="n"/>
    </row>
    <row r="154">
      <c r="A154" s="83" t="inlineStr">
        <is>
          <t>유동비율</t>
        </is>
      </c>
      <c r="B154" s="6" t="n">
        <v>3.3771</v>
      </c>
      <c r="C154" s="162" t="n">
        <v>4.4359</v>
      </c>
      <c r="D154" s="6" t="n">
        <v>11.548</v>
      </c>
      <c r="E154" s="38" t="n"/>
      <c r="F154" s="6" t="n">
        <v>2.7153</v>
      </c>
      <c r="G154" s="50" t="n">
        <v>0.6424</v>
      </c>
      <c r="H154" s="6" t="n">
        <v>5.8553</v>
      </c>
      <c r="I154" s="6" t="n">
        <v>4.383</v>
      </c>
      <c r="J154" s="112" t="n">
        <v>28.9607</v>
      </c>
      <c r="K154" s="112" t="n">
        <v>2.6328</v>
      </c>
      <c r="L154" s="212" t="n">
        <v>0.8243</v>
      </c>
      <c r="M154" s="38" t="n">
        <v>2.8376</v>
      </c>
      <c r="N154" s="566" t="n"/>
    </row>
    <row r="155" ht="22.5" customHeight="1" s="3">
      <c r="A155" s="84" t="inlineStr">
        <is>
          <t>영업기간
면허번호</t>
        </is>
      </c>
      <c r="B155" s="81" t="inlineStr">
        <is>
          <t>2016-02-00234</t>
        </is>
      </c>
      <c r="C155" s="163" t="inlineStr">
        <is>
          <t>2016.02.23</t>
        </is>
      </c>
      <c r="D155" s="32" t="inlineStr">
        <is>
          <t>경기수원 제2009-103호</t>
        </is>
      </c>
      <c r="E155" s="32" t="inlineStr">
        <is>
          <t>2019-02-00063</t>
        </is>
      </c>
      <c r="F155" s="101" t="inlineStr">
        <is>
          <t>2006.09.22</t>
        </is>
      </c>
      <c r="G155" s="44" t="inlineStr">
        <is>
          <t xml:space="preserve"> 2000.07.19</t>
        </is>
      </c>
      <c r="H155" s="32" t="inlineStr">
        <is>
          <t>경기성남 제2005-13호</t>
        </is>
      </c>
      <c r="I155" s="32" t="inlineStr">
        <is>
          <t>경기군포 제2012-1호</t>
        </is>
      </c>
      <c r="J155" s="135" t="inlineStr">
        <is>
          <t>2017.10.25</t>
        </is>
      </c>
      <c r="K155" s="135" t="inlineStr">
        <is>
          <t>2007.08.22</t>
        </is>
      </c>
      <c r="L155" s="209" t="inlineStr">
        <is>
          <t>1999.06.08</t>
        </is>
      </c>
      <c r="M155" s="44" t="inlineStr">
        <is>
          <t>2000.08.14</t>
        </is>
      </c>
    </row>
    <row r="156" ht="36" customHeight="1" s="3">
      <c r="A156" s="83" t="inlineStr">
        <is>
          <t>신용평가</t>
        </is>
      </c>
      <c r="B156" s="39" t="n"/>
      <c r="C156" s="231" t="inlineStr">
        <is>
          <t>BB0
(25.06.12~26.06.11)</t>
        </is>
      </c>
      <c r="D156" s="55" t="n"/>
      <c r="E156" s="82" t="inlineStr">
        <is>
          <t>BBBO</t>
        </is>
      </c>
      <c r="F156" s="55" t="n"/>
      <c r="G156" s="233" t="inlineStr">
        <is>
          <t>BB+
(22.06.30~23.06.29)</t>
        </is>
      </c>
      <c r="H156" s="55" t="n"/>
      <c r="I156" s="233" t="inlineStr">
        <is>
          <t>BBO
(21.04.26~22.04.25)</t>
        </is>
      </c>
      <c r="J156" s="233" t="inlineStr">
        <is>
          <t>BBB0
(24.04.25~25.04.24)</t>
        </is>
      </c>
      <c r="K156" s="234" t="inlineStr">
        <is>
          <t>A-
(24.04.04~25.04.03)</t>
        </is>
      </c>
      <c r="L156" s="231" t="inlineStr">
        <is>
          <t>A-
(25.05.29~26.05.28)</t>
        </is>
      </c>
      <c r="M156" s="55" t="n"/>
    </row>
    <row r="157">
      <c r="A157" s="83" t="inlineStr">
        <is>
          <t>여성기업</t>
        </is>
      </c>
      <c r="B157" s="52" t="n"/>
      <c r="C157" s="164" t="inlineStr">
        <is>
          <t>24.08.08~</t>
        </is>
      </c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213" t="n"/>
      <c r="M157" s="55" t="n"/>
    </row>
    <row r="158">
      <c r="A158" s="83" t="inlineStr">
        <is>
          <t>건설고용지수</t>
        </is>
      </c>
      <c r="B158" s="52" t="n"/>
      <c r="C158" s="164" t="n"/>
      <c r="D158" s="55" t="n"/>
      <c r="E158" s="55" t="n"/>
      <c r="F158" s="55" t="n"/>
      <c r="G158" s="55" t="n"/>
      <c r="H158" s="55" t="n"/>
      <c r="I158" s="55" t="n"/>
      <c r="J158" s="55" t="n"/>
      <c r="K158" s="55" t="n"/>
      <c r="L158" s="213" t="n"/>
      <c r="M158" s="55" t="n"/>
    </row>
    <row r="159">
      <c r="A159" s="85" t="inlineStr">
        <is>
          <t>일자리창출실적</t>
        </is>
      </c>
      <c r="B159" s="52" t="n"/>
      <c r="C159" s="164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213" t="n"/>
      <c r="M159" s="55" t="n"/>
    </row>
    <row r="160">
      <c r="A160" s="85" t="inlineStr">
        <is>
          <t>시공품질평가</t>
        </is>
      </c>
      <c r="B160" s="52" t="n"/>
      <c r="C160" s="164" t="inlineStr">
        <is>
          <t>없음 (25.05.01)</t>
        </is>
      </c>
      <c r="D160" s="55" t="n"/>
      <c r="E160" s="55" t="n"/>
      <c r="F160" s="55" t="n"/>
      <c r="G160" s="55" t="n"/>
      <c r="H160" s="55" t="n"/>
      <c r="I160" s="55" t="n"/>
      <c r="J160" s="120" t="inlineStr">
        <is>
          <t>없음 (24.05.01)</t>
        </is>
      </c>
      <c r="K160" s="55" t="n"/>
      <c r="L160" s="214" t="inlineStr">
        <is>
          <t>없음 (25.05.01)</t>
        </is>
      </c>
      <c r="M160" s="55" t="n"/>
    </row>
    <row r="161" ht="36" customHeight="1" s="3">
      <c r="A161" s="83" t="inlineStr">
        <is>
          <t>비  고</t>
        </is>
      </c>
      <c r="B161" s="538" t="inlineStr">
        <is>
          <t>박용규</t>
        </is>
      </c>
      <c r="C161" s="174" t="inlineStr">
        <is>
          <t>김희준</t>
        </is>
      </c>
      <c r="D161" s="42" t="inlineStr">
        <is>
          <t>박용규</t>
        </is>
      </c>
      <c r="E161" s="57" t="n"/>
      <c r="F161" s="57" t="n"/>
      <c r="G161" s="138" t="n"/>
      <c r="H161" s="55" t="n"/>
      <c r="I161" s="42" t="inlineStr">
        <is>
          <t>한재호부장, 송종윤</t>
        </is>
      </c>
      <c r="J161" s="58" t="inlineStr">
        <is>
          <t>전영덕
중소기업확인서
(23.04.01 ~ 24.03.31)</t>
        </is>
      </c>
      <c r="K161" s="57" t="n"/>
      <c r="L161" s="594" t="n"/>
      <c r="M161" s="57" t="inlineStr">
        <is>
          <t>윤명숙</t>
        </is>
      </c>
    </row>
    <row r="162" ht="26.1" customHeight="1" s="3">
      <c r="A162" s="28" t="inlineStr">
        <is>
          <t>회사명</t>
        </is>
      </c>
      <c r="B162" s="28" t="inlineStr">
        <is>
          <t>㈜창인산업</t>
        </is>
      </c>
      <c r="C162" s="28" t="inlineStr">
        <is>
          <t>태영건설산업㈜</t>
        </is>
      </c>
      <c r="D162" s="28" t="inlineStr">
        <is>
          <t>㈜태호전력</t>
        </is>
      </c>
      <c r="E162" s="28" t="inlineStr">
        <is>
          <t>㈜동원에프앤씨</t>
        </is>
      </c>
      <c r="F162" s="28" t="inlineStr">
        <is>
          <t>㈜혜담이앤씨</t>
        </is>
      </c>
      <c r="G162" s="28" t="inlineStr">
        <is>
          <t>대흥전력기술㈜</t>
        </is>
      </c>
      <c r="H162" s="28" t="inlineStr">
        <is>
          <t>㈜씨엔이지에스</t>
        </is>
      </c>
      <c r="I162" s="28" t="inlineStr">
        <is>
          <t>신동아건설㈜</t>
        </is>
      </c>
      <c r="J162" s="10" t="inlineStr">
        <is>
          <t>㈜에스엠테크뉴</t>
        </is>
      </c>
      <c r="K162" s="28" t="inlineStr">
        <is>
          <t>봉등전기㈜</t>
        </is>
      </c>
      <c r="L162" s="28" t="inlineStr">
        <is>
          <t>신화소방㈜</t>
        </is>
      </c>
      <c r="M162" s="10" t="inlineStr">
        <is>
          <t>㈜청연이엔지</t>
        </is>
      </c>
    </row>
    <row r="163">
      <c r="A163" s="83" t="inlineStr">
        <is>
          <t>대표자</t>
        </is>
      </c>
      <c r="B163" s="127" t="inlineStr">
        <is>
          <t>최선아</t>
        </is>
      </c>
      <c r="C163" s="7" t="inlineStr">
        <is>
          <t>이기용</t>
        </is>
      </c>
      <c r="D163" s="43" t="inlineStr">
        <is>
          <t>김필성</t>
        </is>
      </c>
      <c r="E163" s="43" t="inlineStr">
        <is>
          <t>이형석</t>
        </is>
      </c>
      <c r="F163" s="7" t="inlineStr">
        <is>
          <t>전원석</t>
        </is>
      </c>
      <c r="G163" s="127" t="inlineStr">
        <is>
          <t>양혜숙</t>
        </is>
      </c>
      <c r="H163" s="7" t="inlineStr">
        <is>
          <t>이종훈</t>
        </is>
      </c>
      <c r="I163" s="127" t="inlineStr">
        <is>
          <t>김용선 외 1명</t>
        </is>
      </c>
      <c r="J163" s="5" t="inlineStr">
        <is>
          <t>김은식, 조송연</t>
        </is>
      </c>
      <c r="K163" s="43" t="inlineStr">
        <is>
          <t>정기선</t>
        </is>
      </c>
      <c r="L163" s="7" t="inlineStr">
        <is>
          <t>정영옥</t>
        </is>
      </c>
      <c r="M163" s="7" t="inlineStr">
        <is>
          <t>김석철</t>
        </is>
      </c>
    </row>
    <row r="164">
      <c r="A164" s="83" t="inlineStr">
        <is>
          <t>사업자번호</t>
        </is>
      </c>
      <c r="B164" s="127" t="inlineStr">
        <is>
          <t>409-86-50981</t>
        </is>
      </c>
      <c r="C164" s="7" t="inlineStr">
        <is>
          <t>132-86-04705</t>
        </is>
      </c>
      <c r="D164" s="43" t="inlineStr">
        <is>
          <t>132-81-81560</t>
        </is>
      </c>
      <c r="E164" s="43" t="inlineStr">
        <is>
          <t>213-86-41810</t>
        </is>
      </c>
      <c r="F164" s="7" t="inlineStr">
        <is>
          <t>637-87-00287</t>
        </is>
      </c>
      <c r="G164" s="127" t="inlineStr">
        <is>
          <t>132-81-80431</t>
        </is>
      </c>
      <c r="H164" s="7" t="inlineStr">
        <is>
          <t>119-81-07970</t>
        </is>
      </c>
      <c r="I164" s="127" t="inlineStr">
        <is>
          <t>106-81-33808</t>
        </is>
      </c>
      <c r="J164" s="5" t="inlineStr">
        <is>
          <t>127-86-27098</t>
        </is>
      </c>
      <c r="K164" s="43" t="inlineStr">
        <is>
          <t>111-81-11994</t>
        </is>
      </c>
      <c r="L164" s="7" t="inlineStr">
        <is>
          <t>114-81-94451</t>
        </is>
      </c>
      <c r="M164" s="7" t="inlineStr">
        <is>
          <t>113-86-14861</t>
        </is>
      </c>
    </row>
    <row r="165">
      <c r="A165" s="83" t="inlineStr">
        <is>
          <t>지역</t>
        </is>
      </c>
      <c r="B165" s="127" t="inlineStr">
        <is>
          <t>경기도 화성시</t>
        </is>
      </c>
      <c r="C165" s="7" t="inlineStr">
        <is>
          <t>경기도 남양주시</t>
        </is>
      </c>
      <c r="D165" s="43" t="inlineStr">
        <is>
          <t>경기도 양평군</t>
        </is>
      </c>
      <c r="E165" s="43" t="inlineStr">
        <is>
          <t>경기도 구리시</t>
        </is>
      </c>
      <c r="F165" s="7" t="inlineStr">
        <is>
          <t>경기도 성남시</t>
        </is>
      </c>
      <c r="G165" s="127" t="inlineStr">
        <is>
          <t>경기도 남양주시</t>
        </is>
      </c>
      <c r="H165" s="7" t="inlineStr">
        <is>
          <t>경기도 안양시</t>
        </is>
      </c>
      <c r="I165" s="127" t="inlineStr">
        <is>
          <t>경기도 용인시</t>
        </is>
      </c>
      <c r="J165" s="5" t="inlineStr">
        <is>
          <t>경기도 남양주시</t>
        </is>
      </c>
      <c r="K165" s="43" t="inlineStr">
        <is>
          <t>경기도 고양시</t>
        </is>
      </c>
      <c r="L165" s="7" t="inlineStr">
        <is>
          <t>경기도 안양시</t>
        </is>
      </c>
      <c r="M165" s="7" t="inlineStr">
        <is>
          <t>경기도 안양시</t>
        </is>
      </c>
    </row>
    <row r="166">
      <c r="A166" s="83" t="inlineStr">
        <is>
          <t>소방시공능력</t>
        </is>
      </c>
      <c r="B166" s="562" t="n">
        <v>11346400000</v>
      </c>
      <c r="C166" s="538" t="n">
        <v>1111000000</v>
      </c>
      <c r="D166" s="539" t="n">
        <v>508200000</v>
      </c>
      <c r="E166" s="539" t="n">
        <v>321500000</v>
      </c>
      <c r="F166" s="538" t="n">
        <v>3248000000</v>
      </c>
      <c r="G166" s="562" t="n">
        <v>309900000</v>
      </c>
      <c r="H166" s="538" t="n">
        <v>32450600000</v>
      </c>
      <c r="I166" s="562" t="n">
        <v>15186700000</v>
      </c>
      <c r="J166" s="538" t="n">
        <v>23125900000</v>
      </c>
      <c r="K166" s="539" t="n">
        <v>11784100000</v>
      </c>
      <c r="L166" s="538" t="n">
        <v>10071000000</v>
      </c>
      <c r="M166" s="538" t="n">
        <v>8044300000</v>
      </c>
    </row>
    <row r="167">
      <c r="A167" s="83" t="inlineStr">
        <is>
          <t>3년간 실적액</t>
        </is>
      </c>
      <c r="B167" s="562" t="n">
        <v>16882772000</v>
      </c>
      <c r="C167" s="538" t="n">
        <v>746269000</v>
      </c>
      <c r="D167" s="588" t="n">
        <v>0</v>
      </c>
      <c r="E167" s="588" t="n">
        <v>0</v>
      </c>
      <c r="F167" s="538" t="n">
        <v>2727733000</v>
      </c>
      <c r="G167" s="595" t="n">
        <v>23892000</v>
      </c>
      <c r="H167" s="538" t="n">
        <v>42852754000</v>
      </c>
      <c r="I167" s="562" t="n">
        <v>12711935000</v>
      </c>
      <c r="J167" s="538" t="n">
        <v>31274066000</v>
      </c>
      <c r="K167" s="539" t="n">
        <v>11034866000</v>
      </c>
      <c r="L167" s="538" t="n">
        <v>10052825000</v>
      </c>
      <c r="M167" s="538" t="n">
        <v>12544744000</v>
      </c>
    </row>
    <row r="168">
      <c r="A168" s="83" t="inlineStr">
        <is>
          <t>5년간 실적액</t>
        </is>
      </c>
      <c r="B168" s="562" t="n">
        <v>24681980000</v>
      </c>
      <c r="C168" s="538" t="n">
        <v>938163000</v>
      </c>
      <c r="D168" s="588" t="n">
        <v>0</v>
      </c>
      <c r="E168" s="588" t="n">
        <v>0</v>
      </c>
      <c r="F168" s="538" t="n">
        <v>2727733000</v>
      </c>
      <c r="G168" s="595" t="n">
        <v>23892000</v>
      </c>
      <c r="H168" s="538" t="n">
        <v>69382142000</v>
      </c>
      <c r="I168" s="562" t="n">
        <v>30873080000</v>
      </c>
      <c r="J168" s="538" t="n">
        <v>39171481000</v>
      </c>
      <c r="K168" s="539" t="n">
        <v>18203520000</v>
      </c>
      <c r="L168" s="538" t="n">
        <v>15664679000</v>
      </c>
      <c r="M168" s="538" t="n">
        <v>28712243000</v>
      </c>
    </row>
    <row r="169">
      <c r="A169" s="83" t="inlineStr">
        <is>
          <t>부채비율</t>
        </is>
      </c>
      <c r="B169" s="114" t="n">
        <v>0.4493</v>
      </c>
      <c r="C169" s="6" t="n">
        <v>0.4567</v>
      </c>
      <c r="D169" s="38" t="n">
        <v>0.1523</v>
      </c>
      <c r="E169" s="38" t="n">
        <v>0.3052</v>
      </c>
      <c r="F169" s="6" t="n">
        <v>0.1761</v>
      </c>
      <c r="G169" s="112" t="n">
        <v>0.3597</v>
      </c>
      <c r="H169" s="76" t="n">
        <v>1.8877</v>
      </c>
      <c r="I169" s="113" t="n">
        <v>4.0979</v>
      </c>
      <c r="J169" s="6" t="n">
        <v>0.4686</v>
      </c>
      <c r="K169" s="50" t="n">
        <v>0.6282</v>
      </c>
      <c r="L169" s="6" t="n">
        <v>0.3452</v>
      </c>
      <c r="M169" s="76" t="n">
        <v>2.0861</v>
      </c>
      <c r="N169" s="566" t="n"/>
    </row>
    <row r="170">
      <c r="A170" s="83" t="inlineStr">
        <is>
          <t>유동비율</t>
        </is>
      </c>
      <c r="B170" s="112" t="n">
        <v>10.3251</v>
      </c>
      <c r="C170" s="6" t="n">
        <v>13.7251</v>
      </c>
      <c r="D170" s="38" t="n">
        <v>6.745</v>
      </c>
      <c r="E170" s="38" t="n">
        <v>4.0756</v>
      </c>
      <c r="F170" s="6" t="n">
        <v>6.5622</v>
      </c>
      <c r="G170" s="112" t="n">
        <v>3.6439</v>
      </c>
      <c r="H170" s="76" t="n">
        <v>1.6466</v>
      </c>
      <c r="I170" s="113" t="n">
        <v>1.3399</v>
      </c>
      <c r="J170" s="6" t="n">
        <v>3.1114</v>
      </c>
      <c r="K170" s="38" t="n">
        <v>7.2388</v>
      </c>
      <c r="L170" s="6" t="n">
        <v>4.7233</v>
      </c>
      <c r="M170" s="6" t="n">
        <v>6.1799</v>
      </c>
      <c r="N170" s="566" t="n"/>
    </row>
    <row r="171" ht="22.5" customHeight="1" s="3">
      <c r="A171" s="84" t="inlineStr">
        <is>
          <t>영업기간
면허번호</t>
        </is>
      </c>
      <c r="B171" s="135" t="inlineStr">
        <is>
          <t>2015.01.02</t>
        </is>
      </c>
      <c r="C171" s="32" t="inlineStr">
        <is>
          <t>경기남양주 제2012-7호</t>
        </is>
      </c>
      <c r="D171" s="138" t="inlineStr">
        <is>
          <t>2021.10.25</t>
        </is>
      </c>
      <c r="E171" s="138" t="inlineStr">
        <is>
          <t>2018.03.07</t>
        </is>
      </c>
      <c r="F171" s="32" t="inlineStr">
        <is>
          <t>2017.05.17</t>
        </is>
      </c>
      <c r="G171" s="137" t="inlineStr">
        <is>
          <t>2021.08.31</t>
        </is>
      </c>
      <c r="H171" s="32" t="inlineStr">
        <is>
          <t>1992.08.10</t>
        </is>
      </c>
      <c r="I171" s="135" t="inlineStr">
        <is>
          <t>1985.07.20</t>
        </is>
      </c>
      <c r="J171" s="81" t="inlineStr">
        <is>
          <t>2011.01.07</t>
        </is>
      </c>
      <c r="K171" s="44" t="inlineStr">
        <is>
          <t>1999.10.11</t>
        </is>
      </c>
      <c r="L171" s="32" t="inlineStr">
        <is>
          <t>1997.04.29</t>
        </is>
      </c>
      <c r="M171" s="32" t="inlineStr">
        <is>
          <t>2007.10.22</t>
        </is>
      </c>
    </row>
    <row r="172" ht="22.5" customHeight="1" s="3">
      <c r="A172" s="83" t="inlineStr">
        <is>
          <t>신용평가</t>
        </is>
      </c>
      <c r="B172" s="232" t="inlineStr">
        <is>
          <t>BB0
(24.06.28~25.06.27)</t>
        </is>
      </c>
      <c r="C172" s="55" t="n"/>
      <c r="D172" s="55" t="n"/>
      <c r="E172" s="55" t="n"/>
      <c r="F172" s="55" t="n"/>
      <c r="G172" s="233" t="inlineStr">
        <is>
          <t>BB0
(23.04.13~24.04.12)</t>
        </is>
      </c>
      <c r="H172" s="55" t="n"/>
      <c r="I172" s="233" t="inlineStr">
        <is>
          <t>A+
(24.04.05~25.04.04)</t>
        </is>
      </c>
      <c r="J172" s="232" t="inlineStr">
        <is>
          <t>BBB-
(21.06.19~22.06.18)</t>
        </is>
      </c>
      <c r="K172" s="232" t="inlineStr">
        <is>
          <t>BBB-
(23.04.07~24.04.06)</t>
        </is>
      </c>
      <c r="L172" s="55" t="n"/>
      <c r="M172" s="232" t="inlineStr">
        <is>
          <t>BB0
(21.07.01~22.06.30)</t>
        </is>
      </c>
    </row>
    <row r="173">
      <c r="A173" s="83" t="inlineStr">
        <is>
          <t>여성기업</t>
        </is>
      </c>
      <c r="B173" s="55" t="n"/>
      <c r="C173" s="55" t="n"/>
      <c r="D173" s="55" t="n"/>
      <c r="E173" s="55" t="n"/>
      <c r="F173" s="55" t="n"/>
      <c r="G173" s="55" t="n"/>
      <c r="H173" s="55" t="n"/>
      <c r="I173" s="55" t="n"/>
      <c r="J173" s="39" t="n"/>
      <c r="K173" s="55" t="n"/>
      <c r="L173" s="55" t="n"/>
      <c r="M173" s="55" t="n"/>
    </row>
    <row r="174">
      <c r="A174" s="83" t="inlineStr">
        <is>
          <t>건설고용지수</t>
        </is>
      </c>
      <c r="B174" s="55" t="n"/>
      <c r="C174" s="55" t="n"/>
      <c r="D174" s="55" t="n"/>
      <c r="E174" s="55" t="n"/>
      <c r="F174" s="55" t="n"/>
      <c r="G174" s="55" t="n"/>
      <c r="H174" s="55" t="n"/>
      <c r="I174" s="55" t="n"/>
      <c r="J174" s="39" t="n"/>
      <c r="K174" s="55" t="n"/>
      <c r="L174" s="55" t="n"/>
      <c r="M174" s="55" t="n"/>
    </row>
    <row r="175">
      <c r="A175" s="85" t="inlineStr">
        <is>
          <t>일자리창출실적</t>
        </is>
      </c>
      <c r="B175" s="120" t="inlineStr">
        <is>
          <t>0.5점보유</t>
        </is>
      </c>
      <c r="C175" s="55" t="n"/>
      <c r="D175" s="55" t="n"/>
      <c r="E175" s="55" t="n"/>
      <c r="F175" s="55" t="n"/>
      <c r="G175" s="55" t="n"/>
      <c r="H175" s="55" t="n"/>
      <c r="I175" s="55" t="n"/>
      <c r="J175" s="39" t="n"/>
      <c r="K175" s="55" t="n"/>
      <c r="L175" s="55" t="n"/>
      <c r="M175" s="55" t="n"/>
    </row>
    <row r="176">
      <c r="A176" s="85" t="inlineStr">
        <is>
          <t>시공품질평가</t>
        </is>
      </c>
      <c r="B176" s="124" t="inlineStr">
        <is>
          <t>없음 (24.05.01)</t>
        </is>
      </c>
      <c r="C176" s="55" t="n"/>
      <c r="D176" s="55" t="n"/>
      <c r="E176" s="55" t="n"/>
      <c r="F176" s="55" t="n"/>
      <c r="G176" s="55" t="n"/>
      <c r="H176" s="55" t="n"/>
      <c r="I176" s="55" t="n"/>
      <c r="J176" s="39" t="n"/>
      <c r="K176" s="55" t="n"/>
      <c r="L176" s="55" t="n"/>
      <c r="M176" s="55" t="n"/>
    </row>
    <row r="177">
      <c r="A177" s="83" t="inlineStr">
        <is>
          <t>비  고</t>
        </is>
      </c>
      <c r="B177" s="142" t="inlineStr">
        <is>
          <t>송용주</t>
        </is>
      </c>
      <c r="C177" s="42" t="inlineStr">
        <is>
          <t>조동규</t>
        </is>
      </c>
      <c r="D177" s="57" t="inlineStr">
        <is>
          <t>이동훈</t>
        </is>
      </c>
      <c r="E177" s="57" t="inlineStr">
        <is>
          <t>이동훈</t>
        </is>
      </c>
      <c r="F177" s="57" t="n"/>
      <c r="G177" s="142" t="inlineStr">
        <is>
          <t>윤명숙</t>
        </is>
      </c>
      <c r="H177" s="42" t="inlineStr">
        <is>
          <t>구본진</t>
        </is>
      </c>
      <c r="I177" s="142" t="inlineStr">
        <is>
          <t>구본진</t>
        </is>
      </c>
      <c r="J177" s="5" t="inlineStr">
        <is>
          <t>구본진</t>
        </is>
      </c>
      <c r="K177" s="57" t="inlineStr">
        <is>
          <t>구본진</t>
        </is>
      </c>
      <c r="L177" s="42" t="inlineStr">
        <is>
          <t>구본진</t>
        </is>
      </c>
      <c r="M177" s="42" t="inlineStr">
        <is>
          <t>구본진</t>
        </is>
      </c>
    </row>
    <row r="178" ht="26.1" customHeight="1" s="3">
      <c r="A178" s="28" t="inlineStr">
        <is>
          <t>회사명</t>
        </is>
      </c>
      <c r="B178" s="28" t="inlineStr">
        <is>
          <t>㈜성운티에스피</t>
        </is>
      </c>
      <c r="C178" s="28" t="inlineStr">
        <is>
          <t>태양방재산업㈜</t>
        </is>
      </c>
      <c r="D178" s="28" t="inlineStr">
        <is>
          <t>㈜서원이에프씨</t>
        </is>
      </c>
      <c r="E178" s="28" t="inlineStr">
        <is>
          <t>인하공영㈜</t>
        </is>
      </c>
      <c r="F178" s="28" t="inlineStr">
        <is>
          <t>참빛파워텍㈜</t>
        </is>
      </c>
      <c r="G178" s="28" t="inlineStr">
        <is>
          <t>태호전기통신㈜</t>
        </is>
      </c>
      <c r="H178" s="28" t="inlineStr">
        <is>
          <t>㈜미래에너지</t>
        </is>
      </c>
      <c r="I178" s="28" t="inlineStr">
        <is>
          <t>㈜우진전기</t>
        </is>
      </c>
      <c r="J178" s="28" t="inlineStr">
        <is>
          <t>인성전기㈜</t>
        </is>
      </c>
      <c r="K178" s="10" t="inlineStr">
        <is>
          <t>㈜씨앤씨전력</t>
        </is>
      </c>
      <c r="L178" s="10" t="inlineStr">
        <is>
          <t>㈜계명</t>
        </is>
      </c>
      <c r="M178" s="10" t="inlineStr">
        <is>
          <t>㈜새솔방재</t>
        </is>
      </c>
    </row>
    <row r="179">
      <c r="A179" s="83" t="inlineStr">
        <is>
          <t>대표자</t>
        </is>
      </c>
      <c r="B179" s="7" t="inlineStr">
        <is>
          <t>이지현</t>
        </is>
      </c>
      <c r="C179" s="7" t="inlineStr">
        <is>
          <t>장현석</t>
        </is>
      </c>
      <c r="D179" s="7" t="inlineStr">
        <is>
          <t>김현모</t>
        </is>
      </c>
      <c r="E179" s="7" t="inlineStr">
        <is>
          <t>박충열</t>
        </is>
      </c>
      <c r="F179" s="7" t="inlineStr">
        <is>
          <t>남찬우</t>
        </is>
      </c>
      <c r="G179" s="7" t="inlineStr">
        <is>
          <t>이호승, 박애자</t>
        </is>
      </c>
      <c r="H179" s="43" t="inlineStr">
        <is>
          <t>윤영욱</t>
        </is>
      </c>
      <c r="I179" s="43" t="inlineStr">
        <is>
          <t>강완형</t>
        </is>
      </c>
      <c r="J179" s="37" t="inlineStr">
        <is>
          <t>강미영</t>
        </is>
      </c>
      <c r="K179" s="37" t="inlineStr">
        <is>
          <t>정행엽</t>
        </is>
      </c>
      <c r="L179" s="37" t="inlineStr">
        <is>
          <t>이완용, 주명호</t>
        </is>
      </c>
      <c r="M179" s="43" t="inlineStr">
        <is>
          <t>김태유</t>
        </is>
      </c>
    </row>
    <row r="180">
      <c r="A180" s="83" t="inlineStr">
        <is>
          <t>사업자번호</t>
        </is>
      </c>
      <c r="B180" s="7" t="inlineStr">
        <is>
          <t>105-87-04087</t>
        </is>
      </c>
      <c r="C180" s="7" t="inlineStr">
        <is>
          <t>135-81-72906</t>
        </is>
      </c>
      <c r="D180" s="7" t="inlineStr">
        <is>
          <t>128-81-37051</t>
        </is>
      </c>
      <c r="E180" s="7" t="inlineStr">
        <is>
          <t>229-81-35676</t>
        </is>
      </c>
      <c r="F180" s="7" t="inlineStr">
        <is>
          <t>617-86-02756</t>
        </is>
      </c>
      <c r="G180" s="7" t="inlineStr">
        <is>
          <t>132-81-11424</t>
        </is>
      </c>
      <c r="H180" s="43" t="inlineStr">
        <is>
          <t>837-86-00954</t>
        </is>
      </c>
      <c r="I180" s="43" t="inlineStr">
        <is>
          <t>134-86-54778</t>
        </is>
      </c>
      <c r="J180" s="37" t="inlineStr">
        <is>
          <t>125-81-56267</t>
        </is>
      </c>
      <c r="K180" s="37" t="inlineStr">
        <is>
          <t>128-81-47108</t>
        </is>
      </c>
      <c r="L180" s="53" t="inlineStr">
        <is>
          <t>124-81-52176</t>
        </is>
      </c>
      <c r="M180" s="43" t="inlineStr">
        <is>
          <t>204-81-40433</t>
        </is>
      </c>
    </row>
    <row r="181">
      <c r="A181" s="83" t="inlineStr">
        <is>
          <t>지역</t>
        </is>
      </c>
      <c r="B181" s="7" t="inlineStr">
        <is>
          <t>경기도 광명시</t>
        </is>
      </c>
      <c r="C181" s="7" t="inlineStr">
        <is>
          <t>경기도 오산시</t>
        </is>
      </c>
      <c r="D181" s="7" t="inlineStr">
        <is>
          <t>경기도 김포시</t>
        </is>
      </c>
      <c r="E181" s="7" t="inlineStr">
        <is>
          <t>경기도 의왕시</t>
        </is>
      </c>
      <c r="F181" s="7" t="inlineStr">
        <is>
          <t>경기도 의왕시</t>
        </is>
      </c>
      <c r="G181" s="7" t="inlineStr">
        <is>
          <t>경기도 남양주시</t>
        </is>
      </c>
      <c r="H181" s="43" t="inlineStr">
        <is>
          <t>경기도 안산시</t>
        </is>
      </c>
      <c r="I181" s="43" t="inlineStr">
        <is>
          <t>경기도 안산시</t>
        </is>
      </c>
      <c r="J181" s="37" t="inlineStr">
        <is>
          <t>경기도 평택시</t>
        </is>
      </c>
      <c r="K181" s="37" t="inlineStr">
        <is>
          <t>경기도 평택시</t>
        </is>
      </c>
      <c r="L181" s="37" t="inlineStr">
        <is>
          <t>경기도 안양시</t>
        </is>
      </c>
      <c r="M181" s="43" t="inlineStr">
        <is>
          <t>경기도 남양주시</t>
        </is>
      </c>
    </row>
    <row r="182">
      <c r="A182" s="83" t="inlineStr">
        <is>
          <t>소방시공능력</t>
        </is>
      </c>
      <c r="B182" s="538" t="n">
        <v>11986400000</v>
      </c>
      <c r="C182" s="538" t="n">
        <v>18518700000</v>
      </c>
      <c r="D182" s="538" t="n">
        <v>1445000000</v>
      </c>
      <c r="E182" s="538" t="n">
        <v>16752700000</v>
      </c>
      <c r="F182" s="538" t="n">
        <v>2118000000</v>
      </c>
      <c r="G182" s="538" t="n">
        <v>1661300000</v>
      </c>
      <c r="H182" s="539" t="n">
        <v>485100000</v>
      </c>
      <c r="I182" s="539" t="n">
        <v>869500000</v>
      </c>
      <c r="J182" s="539" t="n">
        <v>956800000</v>
      </c>
      <c r="K182" s="539" t="n">
        <v>1957400000</v>
      </c>
      <c r="L182" s="539" t="n">
        <v>2062600000</v>
      </c>
      <c r="M182" s="539" t="n">
        <v>37332000000</v>
      </c>
    </row>
    <row r="183">
      <c r="A183" s="83" t="inlineStr">
        <is>
          <t>3년간 실적액</t>
        </is>
      </c>
      <c r="B183" s="538" t="n">
        <v>15427851000</v>
      </c>
      <c r="C183" s="538" t="n">
        <v>28523043000</v>
      </c>
      <c r="D183" s="596" t="n">
        <v>61323000</v>
      </c>
      <c r="E183" s="596" t="n">
        <v>25460220000</v>
      </c>
      <c r="F183" s="538" t="n">
        <v>1388059000</v>
      </c>
      <c r="G183" s="596" t="n">
        <v>542554000</v>
      </c>
      <c r="H183" s="539" t="n">
        <v>126491000</v>
      </c>
      <c r="I183" s="539" t="n">
        <v>1054594000</v>
      </c>
      <c r="J183" s="539" t="n">
        <v>1515047000</v>
      </c>
      <c r="K183" s="539" t="n">
        <v>1826904000</v>
      </c>
      <c r="L183" s="539" t="n">
        <v>1149442000</v>
      </c>
      <c r="M183" s="539" t="n">
        <v>46206926000</v>
      </c>
    </row>
    <row r="184">
      <c r="A184" s="83" t="inlineStr">
        <is>
          <t>5년간 실적액</t>
        </is>
      </c>
      <c r="B184" s="538" t="n">
        <v>22020975000</v>
      </c>
      <c r="C184" s="538" t="n">
        <v>39332737000</v>
      </c>
      <c r="D184" s="596" t="n">
        <v>61323000</v>
      </c>
      <c r="E184" s="596" t="n">
        <v>39312708000</v>
      </c>
      <c r="F184" s="538" t="n">
        <v>1647398000</v>
      </c>
      <c r="G184" s="596" t="n">
        <v>583351000</v>
      </c>
      <c r="H184" s="539" t="n">
        <v>151257000</v>
      </c>
      <c r="I184" s="539" t="n">
        <v>1058554000</v>
      </c>
      <c r="J184" s="539" t="n">
        <v>2200033000</v>
      </c>
      <c r="K184" s="539" t="n">
        <v>2243704000</v>
      </c>
      <c r="L184" s="539" t="n">
        <v>2050812000</v>
      </c>
      <c r="M184" s="539" t="n">
        <v>83077172000</v>
      </c>
    </row>
    <row r="185">
      <c r="A185" s="83" t="inlineStr">
        <is>
          <t>부채비율</t>
        </is>
      </c>
      <c r="B185" s="6" t="n">
        <v>0.2097</v>
      </c>
      <c r="C185" s="76" t="n">
        <v>0.5077</v>
      </c>
      <c r="D185" s="6" t="n">
        <v>0.1159</v>
      </c>
      <c r="E185" s="76" t="n">
        <v>1.2375</v>
      </c>
      <c r="F185" s="6" t="n">
        <v>0.3792</v>
      </c>
      <c r="G185" s="6" t="n">
        <v>0.3083</v>
      </c>
      <c r="H185" s="50" t="n">
        <v>0.5536</v>
      </c>
      <c r="I185" s="38" t="n">
        <v>0.2396</v>
      </c>
      <c r="J185" s="38" t="n">
        <v>0.2834</v>
      </c>
      <c r="K185" s="38" t="n">
        <v>0.6024</v>
      </c>
      <c r="L185" s="38" t="n">
        <v>0.3024</v>
      </c>
      <c r="M185" s="38" t="n">
        <v>0.2501</v>
      </c>
      <c r="N185" s="566" t="n"/>
    </row>
    <row r="186">
      <c r="A186" s="83" t="inlineStr">
        <is>
          <t>유동비율</t>
        </is>
      </c>
      <c r="B186" s="6" t="n">
        <v>11.9042</v>
      </c>
      <c r="C186" s="6" t="n">
        <v>3.2916</v>
      </c>
      <c r="D186" s="6" t="n">
        <v>6.5505</v>
      </c>
      <c r="E186" s="6" t="n">
        <v>2.3902</v>
      </c>
      <c r="F186" s="6" t="n">
        <v>4.4593</v>
      </c>
      <c r="G186" s="6" t="n">
        <v>3.3444</v>
      </c>
      <c r="H186" s="38" t="n">
        <v>3.9728</v>
      </c>
      <c r="I186" s="38" t="n">
        <v>77.0868</v>
      </c>
      <c r="J186" s="38" t="n">
        <v>11.1565</v>
      </c>
      <c r="K186" s="38" t="n">
        <v>2.1827</v>
      </c>
      <c r="L186" s="38" t="n">
        <v>9.895300000000001</v>
      </c>
      <c r="M186" s="38" t="n">
        <v>6.35</v>
      </c>
      <c r="N186" s="566" t="n"/>
    </row>
    <row r="187" ht="22.5" customHeight="1" s="3">
      <c r="A187" s="84" t="inlineStr">
        <is>
          <t>영업기간
면허번호</t>
        </is>
      </c>
      <c r="B187" s="32" t="inlineStr">
        <is>
          <t>2011.03.30</t>
        </is>
      </c>
      <c r="C187" s="32" t="inlineStr">
        <is>
          <t>2004.10.14</t>
        </is>
      </c>
      <c r="D187" s="96" t="inlineStr">
        <is>
          <t>1997.10.07</t>
        </is>
      </c>
      <c r="E187" s="96" t="inlineStr">
        <is>
          <t>2017-02-00645</t>
        </is>
      </c>
      <c r="F187" s="32" t="inlineStr">
        <is>
          <t>경기의왕제2013-04호</t>
        </is>
      </c>
      <c r="G187" s="101" t="inlineStr">
        <is>
          <t>남양주 2005-15</t>
        </is>
      </c>
      <c r="H187" s="43" t="inlineStr">
        <is>
          <t>2018.03.20</t>
        </is>
      </c>
      <c r="I187" s="44" t="inlineStr">
        <is>
          <t>2016.07.01</t>
        </is>
      </c>
      <c r="J187" s="47" t="inlineStr">
        <is>
          <t xml:space="preserve"> 2017.06.15</t>
        </is>
      </c>
      <c r="K187" s="47" t="inlineStr">
        <is>
          <t>제 광진 2001-5호</t>
        </is>
      </c>
      <c r="L187" s="47" t="inlineStr">
        <is>
          <t>2015.07.31</t>
        </is>
      </c>
      <c r="M187" s="43" t="inlineStr">
        <is>
          <t xml:space="preserve"> 1997.04.29</t>
        </is>
      </c>
    </row>
    <row r="188" ht="22.5" customHeight="1" s="3">
      <c r="A188" s="83" t="inlineStr">
        <is>
          <t>신용평가</t>
        </is>
      </c>
      <c r="B188" s="55" t="n"/>
      <c r="C188" s="82" t="inlineStr">
        <is>
          <t>BB0</t>
        </is>
      </c>
      <c r="D188" s="55" t="n"/>
      <c r="E188" s="232" t="inlineStr">
        <is>
          <t>BB+
(21.06.08~22.06.07)</t>
        </is>
      </c>
      <c r="F188" s="55" t="n"/>
      <c r="G188" s="55" t="n"/>
      <c r="H188" s="55" t="n"/>
      <c r="I188" s="55" t="n"/>
      <c r="J188" s="39" t="n"/>
      <c r="K188" s="232" t="inlineStr">
        <is>
          <t>BB+
(22.06.14~23.06.13)</t>
        </is>
      </c>
      <c r="L188" s="232" t="inlineStr">
        <is>
          <t>BB+
(22.04.20~23.04.19)</t>
        </is>
      </c>
      <c r="M188" s="232" t="inlineStr">
        <is>
          <t>BB0
(22.05.31~23.05.30)</t>
        </is>
      </c>
    </row>
    <row r="189">
      <c r="A189" s="83" t="inlineStr">
        <is>
          <t>여성기업</t>
        </is>
      </c>
      <c r="B189" s="55" t="n"/>
      <c r="C189" s="55" t="n"/>
      <c r="D189" s="55" t="n"/>
      <c r="E189" s="55" t="n"/>
      <c r="F189" s="55" t="n"/>
      <c r="G189" s="55" t="n"/>
      <c r="H189" s="55" t="n"/>
      <c r="I189" s="55" t="n"/>
      <c r="J189" s="39" t="n"/>
      <c r="K189" s="52" t="n"/>
      <c r="L189" s="67" t="n"/>
      <c r="M189" s="55" t="n"/>
    </row>
    <row r="190">
      <c r="A190" s="83" t="inlineStr">
        <is>
          <t>건설고용지수</t>
        </is>
      </c>
      <c r="B190" s="55" t="n"/>
      <c r="C190" s="55" t="n"/>
      <c r="D190" s="55" t="n"/>
      <c r="E190" s="55" t="n"/>
      <c r="F190" s="55" t="n"/>
      <c r="G190" s="55" t="n"/>
      <c r="H190" s="55" t="n"/>
      <c r="I190" s="55" t="n"/>
      <c r="J190" s="39" t="n"/>
      <c r="K190" s="52" t="n"/>
      <c r="L190" s="67" t="n"/>
      <c r="M190" s="55" t="n"/>
    </row>
    <row r="191">
      <c r="A191" s="85" t="inlineStr">
        <is>
          <t>일자리창출실적</t>
        </is>
      </c>
      <c r="B191" s="55" t="n"/>
      <c r="C191" s="55" t="n"/>
      <c r="D191" s="55" t="n"/>
      <c r="E191" s="55" t="n"/>
      <c r="F191" s="55" t="n"/>
      <c r="G191" s="55" t="n"/>
      <c r="H191" s="55" t="n"/>
      <c r="I191" s="55" t="n"/>
      <c r="J191" s="39" t="n"/>
      <c r="K191" s="52" t="n"/>
      <c r="L191" s="67" t="n"/>
      <c r="M191" s="55" t="n"/>
    </row>
    <row r="192">
      <c r="A192" s="85" t="inlineStr">
        <is>
          <t>시공품질평가</t>
        </is>
      </c>
      <c r="B192" s="55" t="n"/>
      <c r="C192" s="55" t="n"/>
      <c r="D192" s="55" t="n"/>
      <c r="E192" s="55" t="n"/>
      <c r="F192" s="55" t="n"/>
      <c r="G192" s="55" t="n"/>
      <c r="H192" s="55" t="n"/>
      <c r="I192" s="55" t="n"/>
      <c r="J192" s="39" t="n"/>
      <c r="K192" s="52" t="n"/>
      <c r="L192" s="67" t="n"/>
      <c r="M192" s="55" t="n"/>
    </row>
    <row r="193" ht="22.5" customHeight="1" s="3">
      <c r="A193" s="83" t="inlineStr">
        <is>
          <t>비  고</t>
        </is>
      </c>
      <c r="B193" s="42" t="inlineStr">
        <is>
          <t>구본진</t>
        </is>
      </c>
      <c r="C193" s="42" t="inlineStr">
        <is>
          <t>구본진</t>
        </is>
      </c>
      <c r="D193" s="57" t="n"/>
      <c r="E193" s="42" t="inlineStr">
        <is>
          <t>임태균</t>
        </is>
      </c>
      <c r="F193" s="42" t="inlineStr">
        <is>
          <t>구본진</t>
        </is>
      </c>
      <c r="G193" s="42" t="inlineStr">
        <is>
          <t>조동규</t>
        </is>
      </c>
      <c r="H193" s="57" t="inlineStr">
        <is>
          <t>윤명숙</t>
        </is>
      </c>
      <c r="I193" s="57" t="inlineStr">
        <is>
          <t>조재진</t>
        </is>
      </c>
      <c r="J193" s="48" t="inlineStr">
        <is>
          <t>송용주
주1,보2(22.08.01)</t>
        </is>
      </c>
      <c r="K193" s="37" t="inlineStr">
        <is>
          <t>구본진</t>
        </is>
      </c>
      <c r="L193" s="48" t="inlineStr">
        <is>
          <t>임정빈 상무</t>
        </is>
      </c>
      <c r="M193" s="57" t="inlineStr">
        <is>
          <t>조동규</t>
        </is>
      </c>
    </row>
    <row r="194" ht="26.1" customHeight="1" s="3">
      <c r="A194" s="28" t="inlineStr">
        <is>
          <t>회사명</t>
        </is>
      </c>
      <c r="B194" s="10" t="inlineStr">
        <is>
          <t>프로테크㈜</t>
        </is>
      </c>
      <c r="C194" s="28" t="inlineStr">
        <is>
          <t>㈜서희건설</t>
        </is>
      </c>
      <c r="D194" s="29" t="inlineStr">
        <is>
          <t>㈜웰크론한텍</t>
        </is>
      </c>
      <c r="E194" s="28" t="inlineStr">
        <is>
          <t>㈜태일종합건설</t>
        </is>
      </c>
      <c r="F194" s="28" t="inlineStr">
        <is>
          <t>㈜홍익엔지니어링</t>
        </is>
      </c>
      <c r="G194" s="28" t="inlineStr">
        <is>
          <t>삼성방재㈜</t>
        </is>
      </c>
      <c r="H194" s="10" t="inlineStr">
        <is>
          <t>㈜신화전공</t>
        </is>
      </c>
      <c r="I194" s="10" t="inlineStr">
        <is>
          <t>일메테크㈜</t>
        </is>
      </c>
      <c r="J194" s="29" t="inlineStr">
        <is>
          <t>(합)부원전기</t>
        </is>
      </c>
      <c r="K194" s="11" t="inlineStr">
        <is>
          <t>에코엠이엔씨㈜</t>
        </is>
      </c>
      <c r="L194" s="28" t="inlineStr">
        <is>
          <t>㈜비에스이엔지</t>
        </is>
      </c>
      <c r="M194" s="28" t="inlineStr">
        <is>
          <t>씨엔지건설㈜</t>
        </is>
      </c>
    </row>
    <row r="195">
      <c r="A195" s="83" t="inlineStr">
        <is>
          <t>대표자</t>
        </is>
      </c>
      <c r="B195" s="43" t="inlineStr">
        <is>
          <t>구강서</t>
        </is>
      </c>
      <c r="C195" s="127" t="inlineStr">
        <is>
          <t>김원철,김팔수</t>
        </is>
      </c>
      <c r="D195" s="53" t="inlineStr">
        <is>
          <t>이영규,이기창,이영식</t>
        </is>
      </c>
      <c r="E195" s="43" t="inlineStr">
        <is>
          <t>김충일</t>
        </is>
      </c>
      <c r="F195" s="43" t="inlineStr">
        <is>
          <t>정종익</t>
        </is>
      </c>
      <c r="G195" s="43" t="inlineStr">
        <is>
          <t>박종철</t>
        </is>
      </c>
      <c r="H195" s="37" t="inlineStr">
        <is>
          <t>최형진</t>
        </is>
      </c>
      <c r="I195" s="37" t="inlineStr">
        <is>
          <t>김대성.김재환</t>
        </is>
      </c>
      <c r="J195" s="339" t="inlineStr">
        <is>
          <t>김철수, 김용민</t>
        </is>
      </c>
      <c r="K195" s="597" t="inlineStr">
        <is>
          <t>이민아</t>
        </is>
      </c>
      <c r="L195" s="43" t="inlineStr">
        <is>
          <t>김철환</t>
        </is>
      </c>
      <c r="M195" s="43" t="inlineStr">
        <is>
          <t>우순정</t>
        </is>
      </c>
    </row>
    <row r="196">
      <c r="A196" s="83" t="inlineStr">
        <is>
          <t>사업자번호</t>
        </is>
      </c>
      <c r="B196" s="43" t="inlineStr">
        <is>
          <t>127-81-75988</t>
        </is>
      </c>
      <c r="C196" s="127" t="inlineStr">
        <is>
          <t>220-81-19330</t>
        </is>
      </c>
      <c r="D196" s="53" t="inlineStr">
        <is>
          <t>126-81-23094</t>
        </is>
      </c>
      <c r="E196" s="43" t="inlineStr">
        <is>
          <t>880-86-00017</t>
        </is>
      </c>
      <c r="F196" s="43" t="inlineStr">
        <is>
          <t>215-81-88553</t>
        </is>
      </c>
      <c r="G196" s="43" t="inlineStr">
        <is>
          <t>124-81-21071</t>
        </is>
      </c>
      <c r="H196" s="37" t="inlineStr">
        <is>
          <t>135-81-74490</t>
        </is>
      </c>
      <c r="I196" s="37" t="inlineStr">
        <is>
          <t>214-87-07544</t>
        </is>
      </c>
      <c r="J196" s="340" t="inlineStr">
        <is>
          <t>218-81-08562</t>
        </is>
      </c>
      <c r="K196" s="161" t="inlineStr">
        <is>
          <t>107-87-75007</t>
        </is>
      </c>
      <c r="L196" s="43" t="inlineStr">
        <is>
          <t>123-81-80359</t>
        </is>
      </c>
      <c r="M196" s="43" t="inlineStr">
        <is>
          <t>119-81-51156</t>
        </is>
      </c>
    </row>
    <row r="197">
      <c r="A197" s="83" t="inlineStr">
        <is>
          <t>지역</t>
        </is>
      </c>
      <c r="B197" s="43" t="inlineStr">
        <is>
          <t>경기도 포천시</t>
        </is>
      </c>
      <c r="C197" s="127" t="inlineStr">
        <is>
          <t>경기도 성남시</t>
        </is>
      </c>
      <c r="D197" s="53" t="inlineStr">
        <is>
          <t>경기도 화성시</t>
        </is>
      </c>
      <c r="E197" s="43" t="inlineStr">
        <is>
          <t>경기도 안산시</t>
        </is>
      </c>
      <c r="F197" s="43" t="inlineStr">
        <is>
          <t>경기도 성남시</t>
        </is>
      </c>
      <c r="G197" s="43" t="inlineStr">
        <is>
          <t>경기도 수원시</t>
        </is>
      </c>
      <c r="H197" s="37" t="inlineStr">
        <is>
          <t>경기도 고양시</t>
        </is>
      </c>
      <c r="I197" s="37" t="inlineStr">
        <is>
          <t>경기도 수원시</t>
        </is>
      </c>
      <c r="J197" s="339" t="inlineStr">
        <is>
          <t>경기도 광주시</t>
        </is>
      </c>
      <c r="K197" s="597" t="inlineStr">
        <is>
          <t>경기도 화성시</t>
        </is>
      </c>
      <c r="L197" s="43" t="inlineStr">
        <is>
          <t>경기도 안양시</t>
        </is>
      </c>
      <c r="M197" s="43" t="inlineStr">
        <is>
          <t>경기도 수원시</t>
        </is>
      </c>
    </row>
    <row r="198">
      <c r="A198" s="83" t="inlineStr">
        <is>
          <t>소방시공능력</t>
        </is>
      </c>
      <c r="B198" s="539" t="n">
        <v>48650700000</v>
      </c>
      <c r="C198" s="562" t="n">
        <v>91671200000</v>
      </c>
      <c r="D198" s="539" t="n">
        <v>10822200000</v>
      </c>
      <c r="E198" s="539" t="n">
        <v>383000000</v>
      </c>
      <c r="F198" s="539" t="n">
        <v>34599600000</v>
      </c>
      <c r="G198" s="539" t="n">
        <v>13736900000</v>
      </c>
      <c r="H198" s="539" t="n">
        <v>12469300000</v>
      </c>
      <c r="I198" s="539" t="n">
        <v>8911000000</v>
      </c>
      <c r="J198" s="598" t="n">
        <v>3691900000</v>
      </c>
      <c r="K198" s="582" t="n">
        <v>1126000000</v>
      </c>
      <c r="L198" s="539" t="n">
        <v>15007300000</v>
      </c>
      <c r="M198" s="539" t="n">
        <v>23023400000</v>
      </c>
    </row>
    <row r="199">
      <c r="A199" s="83" t="inlineStr">
        <is>
          <t>3년간 실적액</t>
        </is>
      </c>
      <c r="B199" s="539" t="n">
        <v>65560567000</v>
      </c>
      <c r="C199" s="562" t="n">
        <v>96790630000</v>
      </c>
      <c r="D199" s="539" t="n">
        <v>11876590000</v>
      </c>
      <c r="E199" s="588" t="n">
        <v>251021000</v>
      </c>
      <c r="F199" s="539" t="n">
        <v>49097863000</v>
      </c>
      <c r="G199" s="588" t="n">
        <v>18019054000</v>
      </c>
      <c r="H199" s="539" t="n">
        <v>14435447000</v>
      </c>
      <c r="I199" s="539" t="n">
        <v>8567319000</v>
      </c>
      <c r="J199" s="598" t="n">
        <v>2372737000</v>
      </c>
      <c r="K199" s="582" t="n">
        <v>1065334000</v>
      </c>
      <c r="L199" s="539" t="n">
        <v>17320958000</v>
      </c>
      <c r="M199" s="539" t="n">
        <v>36875010000</v>
      </c>
    </row>
    <row r="200">
      <c r="A200" s="83" t="inlineStr">
        <is>
          <t>5년간 실적액</t>
        </is>
      </c>
      <c r="B200" s="539" t="n">
        <v>92589010000</v>
      </c>
      <c r="C200" s="562" t="n">
        <v>123551079000</v>
      </c>
      <c r="D200" s="539" t="n">
        <v>12452330000</v>
      </c>
      <c r="E200" s="588" t="n">
        <v>898134000</v>
      </c>
      <c r="F200" s="539" t="n">
        <v>74306387000</v>
      </c>
      <c r="G200" s="588" t="n">
        <v>30087120000</v>
      </c>
      <c r="H200" s="539" t="n">
        <v>20415772000</v>
      </c>
      <c r="I200" s="539" t="n">
        <v>11282970000</v>
      </c>
      <c r="J200" s="598" t="n">
        <v>3157334000</v>
      </c>
      <c r="K200" s="582" t="n">
        <v>1555486000</v>
      </c>
      <c r="L200" s="539" t="n">
        <v>31533512000</v>
      </c>
      <c r="M200" s="539" t="n">
        <v>45643175000</v>
      </c>
    </row>
    <row r="201">
      <c r="A201" s="83" t="inlineStr">
        <is>
          <t>부채비율</t>
        </is>
      </c>
      <c r="B201" s="50" t="n">
        <v>0.5385</v>
      </c>
      <c r="C201" s="113" t="n">
        <v>0.6512</v>
      </c>
      <c r="D201" s="50" t="n">
        <v>1.969</v>
      </c>
      <c r="E201" s="50" t="n">
        <v>0.9496</v>
      </c>
      <c r="F201" s="38" t="n">
        <v>0.3612</v>
      </c>
      <c r="G201" s="38" t="n">
        <v>0.4321</v>
      </c>
      <c r="H201" s="131" t="n">
        <v>0.454</v>
      </c>
      <c r="I201" s="50" t="n">
        <v>0.5485</v>
      </c>
      <c r="J201" s="341" t="n">
        <v>1.2684</v>
      </c>
      <c r="K201" s="162" t="n">
        <v>0.1424</v>
      </c>
      <c r="L201" s="38" t="n">
        <v>0.4036</v>
      </c>
      <c r="M201" s="38" t="n"/>
      <c r="N201" s="566" t="n"/>
    </row>
    <row r="202">
      <c r="A202" s="83" t="inlineStr">
        <is>
          <t>유동비율</t>
        </is>
      </c>
      <c r="B202" s="38" t="n">
        <v>8.041</v>
      </c>
      <c r="C202" s="113" t="n">
        <v>1.8817</v>
      </c>
      <c r="D202" s="50" t="n">
        <v>1.1684</v>
      </c>
      <c r="E202" s="38" t="n">
        <v>7.2056</v>
      </c>
      <c r="F202" s="38" t="n">
        <v>2.8731</v>
      </c>
      <c r="G202" s="38" t="n">
        <v>3.1506</v>
      </c>
      <c r="H202" s="38" t="n">
        <v>11.724</v>
      </c>
      <c r="I202" s="38" t="n">
        <v>2.8458</v>
      </c>
      <c r="J202" s="342" t="n">
        <v>2.4145</v>
      </c>
      <c r="K202" s="162" t="n">
        <v>6.184500000000001</v>
      </c>
      <c r="L202" s="38" t="n">
        <v>2.9038</v>
      </c>
      <c r="M202" s="38" t="n"/>
      <c r="N202" s="566" t="n"/>
    </row>
    <row r="203" ht="22.5" customHeight="1" s="3">
      <c r="A203" s="84" t="inlineStr">
        <is>
          <t>영업기간
면허번호</t>
        </is>
      </c>
      <c r="B203" s="39" t="n"/>
      <c r="C203" s="135" t="inlineStr">
        <is>
          <t>1997.12.29</t>
        </is>
      </c>
      <c r="D203" s="44" t="inlineStr">
        <is>
          <t>2016.04.07</t>
        </is>
      </c>
      <c r="E203" s="138" t="inlineStr">
        <is>
          <t>2016.06.18</t>
        </is>
      </c>
      <c r="F203" s="44" t="inlineStr">
        <is>
          <t>2000.03.31</t>
        </is>
      </c>
      <c r="G203" s="59" t="inlineStr">
        <is>
          <t>1991.08.12</t>
        </is>
      </c>
      <c r="H203" s="47" t="inlineStr">
        <is>
          <t>2010.03.29</t>
        </is>
      </c>
      <c r="I203" s="38" t="inlineStr">
        <is>
          <t>2003.03.28</t>
        </is>
      </c>
      <c r="J203" s="329" t="inlineStr">
        <is>
          <t>1985.08.01</t>
        </is>
      </c>
      <c r="K203" s="173" t="inlineStr">
        <is>
          <t>2007.11.27</t>
        </is>
      </c>
      <c r="L203" s="43" t="inlineStr">
        <is>
          <t>2004.05.17</t>
        </is>
      </c>
      <c r="M203" s="43" t="inlineStr">
        <is>
          <t>2016.02.01</t>
        </is>
      </c>
    </row>
    <row r="204" ht="22.5" customHeight="1" s="3">
      <c r="A204" s="83" t="inlineStr">
        <is>
          <t>신용평가</t>
        </is>
      </c>
      <c r="B204" s="233" t="inlineStr">
        <is>
          <t>BBB+
(22.04.14~23.04.13)</t>
        </is>
      </c>
      <c r="C204" s="233" t="inlineStr">
        <is>
          <t>AA+
(24.06.24~25.06.23)</t>
        </is>
      </c>
      <c r="D204" s="547" t="inlineStr">
        <is>
          <t>A-
(23.03.30~24.03.29)</t>
        </is>
      </c>
      <c r="E204" s="232" t="inlineStr">
        <is>
          <t>BB+
(23.06.20~24.06.19)</t>
        </is>
      </c>
      <c r="F204" s="233" t="inlineStr">
        <is>
          <t>BB+
(23.06.27~24.06.26)</t>
        </is>
      </c>
      <c r="G204" s="233" t="inlineStr">
        <is>
          <t>BB+
(23.06.02~24.06.01)</t>
        </is>
      </c>
      <c r="H204" s="547" t="inlineStr">
        <is>
          <t>BBB-
(23.04.10~24.04.09)</t>
        </is>
      </c>
      <c r="I204" s="232" t="inlineStr">
        <is>
          <t>BBB+
(23.04.27~24.04.26)</t>
        </is>
      </c>
      <c r="J204" s="593" t="inlineStr">
        <is>
          <t>BBB-
(24.12.31~25.12.30)</t>
        </is>
      </c>
      <c r="K204" s="675" t="inlineStr">
        <is>
          <t>BB+
(25.04.08~26.04.07)</t>
        </is>
      </c>
      <c r="L204" s="55" t="n"/>
      <c r="M204" s="547" t="inlineStr">
        <is>
          <t>BB+
(24.04.08~25.04.07)</t>
        </is>
      </c>
    </row>
    <row r="205">
      <c r="A205" s="83" t="inlineStr">
        <is>
          <t>여성기업</t>
        </is>
      </c>
      <c r="B205" s="55" t="n"/>
      <c r="C205" s="55" t="n"/>
      <c r="D205" s="39" t="n"/>
      <c r="E205" s="55" t="n"/>
      <c r="F205" s="55" t="n"/>
      <c r="G205" s="55" t="n"/>
      <c r="H205" s="39" t="n"/>
      <c r="I205" s="43" t="n"/>
      <c r="J205" s="324" t="n"/>
      <c r="K205" s="599" t="n"/>
      <c r="L205" s="55" t="n"/>
      <c r="M205" s="55" t="n"/>
    </row>
    <row r="206">
      <c r="A206" s="83" t="inlineStr">
        <is>
          <t>건설고용지수</t>
        </is>
      </c>
      <c r="B206" s="55" t="n"/>
      <c r="C206" s="55" t="n"/>
      <c r="D206" s="39" t="n"/>
      <c r="E206" s="55" t="n"/>
      <c r="F206" s="55" t="n"/>
      <c r="G206" s="55" t="n"/>
      <c r="H206" s="39" t="n"/>
      <c r="I206" s="43" t="n"/>
      <c r="J206" s="324" t="n"/>
      <c r="K206" s="599" t="n"/>
      <c r="L206" s="55" t="n"/>
      <c r="M206" s="55" t="n"/>
    </row>
    <row r="207">
      <c r="A207" s="85" t="inlineStr">
        <is>
          <t>일자리창출실적</t>
        </is>
      </c>
      <c r="B207" s="55" t="n"/>
      <c r="C207" s="55" t="n"/>
      <c r="D207" s="39" t="n"/>
      <c r="E207" s="55" t="n"/>
      <c r="F207" s="55" t="n"/>
      <c r="G207" s="55" t="n"/>
      <c r="H207" s="39" t="n"/>
      <c r="I207" s="43" t="n"/>
      <c r="J207" s="324" t="n"/>
      <c r="K207" s="599" t="n"/>
      <c r="L207" s="55" t="n"/>
      <c r="M207" s="55" t="n"/>
    </row>
    <row r="208">
      <c r="A208" s="85" t="inlineStr">
        <is>
          <t>시공품질평가</t>
        </is>
      </c>
      <c r="B208" s="55" t="n"/>
      <c r="C208" s="600" t="inlineStr">
        <is>
          <t>없음 (25.05.01)</t>
        </is>
      </c>
      <c r="D208" s="39" t="n"/>
      <c r="E208" s="55" t="n"/>
      <c r="F208" s="55" t="n"/>
      <c r="G208" s="55" t="n"/>
      <c r="H208" s="39" t="n"/>
      <c r="I208" s="43" t="n"/>
      <c r="J208" s="325" t="inlineStr">
        <is>
          <t>없음(25.05.01)</t>
        </is>
      </c>
      <c r="K208" s="599" t="inlineStr">
        <is>
          <t>없음(25.05.01)</t>
        </is>
      </c>
      <c r="L208" s="55" t="n"/>
      <c r="M208" s="55" t="n"/>
    </row>
    <row r="209">
      <c r="A209" s="83" t="inlineStr">
        <is>
          <t>비  고</t>
        </is>
      </c>
      <c r="B209" s="57" t="inlineStr">
        <is>
          <t>조동규</t>
        </is>
      </c>
      <c r="C209" s="142" t="inlineStr">
        <is>
          <t>유형민</t>
        </is>
      </c>
      <c r="D209" s="62" t="inlineStr">
        <is>
          <t>홍정구</t>
        </is>
      </c>
      <c r="E209" s="57" t="n"/>
      <c r="F209" s="57" t="inlineStr">
        <is>
          <t>윤한봉</t>
        </is>
      </c>
      <c r="G209" s="57" t="inlineStr">
        <is>
          <t>윤한봉</t>
        </is>
      </c>
      <c r="H209" s="37" t="inlineStr">
        <is>
          <t>주용건</t>
        </is>
      </c>
      <c r="I209" s="37" t="inlineStr">
        <is>
          <t>김희준</t>
        </is>
      </c>
      <c r="J209" s="330" t="inlineStr">
        <is>
          <t>김장섭</t>
        </is>
      </c>
      <c r="K209" s="601" t="n"/>
      <c r="L209" s="57" t="inlineStr">
        <is>
          <t>조동규</t>
        </is>
      </c>
      <c r="M209" s="57" t="inlineStr">
        <is>
          <t>김희</t>
        </is>
      </c>
    </row>
    <row r="210" ht="26.1" customHeight="1" s="3">
      <c r="A210" s="28" t="inlineStr">
        <is>
          <t>회사명</t>
        </is>
      </c>
      <c r="B210" s="33" t="inlineStr">
        <is>
          <t>㈜경기방재소방공사</t>
        </is>
      </c>
      <c r="C210" s="28" t="inlineStr">
        <is>
          <t>㈜한신이엔씨</t>
        </is>
      </c>
      <c r="D210" s="29" t="inlineStr">
        <is>
          <t>㈜선우이엔씨</t>
        </is>
      </c>
      <c r="E210" s="28" t="inlineStr">
        <is>
          <t>㈜와이제이이엔지</t>
        </is>
      </c>
      <c r="F210" s="28" t="inlineStr">
        <is>
          <t>㈜개성건설</t>
        </is>
      </c>
      <c r="G210" s="28" t="inlineStr">
        <is>
          <t xml:space="preserve"> 동산씨앤이㈜</t>
        </is>
      </c>
      <c r="H210" s="10" t="inlineStr">
        <is>
          <t>금호전기조명㈜</t>
        </is>
      </c>
      <c r="I210" s="10" t="inlineStr">
        <is>
          <t>일성이엔지㈜</t>
        </is>
      </c>
      <c r="J210" s="11" t="inlineStr">
        <is>
          <t>일성건설㈜</t>
        </is>
      </c>
      <c r="K210" s="11" t="inlineStr">
        <is>
          <t>선제이앤씨㈜</t>
        </is>
      </c>
      <c r="L210" s="28" t="inlineStr">
        <is>
          <t>㈜이삭</t>
        </is>
      </c>
      <c r="M210" s="28" t="inlineStr">
        <is>
          <t>㈜금강전설</t>
        </is>
      </c>
    </row>
    <row r="211">
      <c r="A211" s="83" t="inlineStr">
        <is>
          <t>대표자</t>
        </is>
      </c>
      <c r="B211" s="43" t="inlineStr">
        <is>
          <t>이현태</t>
        </is>
      </c>
      <c r="C211" s="127" t="inlineStr">
        <is>
          <t>한완수</t>
        </is>
      </c>
      <c r="D211" s="111" t="inlineStr">
        <is>
          <t>송영주</t>
        </is>
      </c>
      <c r="E211" s="327" t="inlineStr">
        <is>
          <t>허상문</t>
        </is>
      </c>
      <c r="F211" s="217" t="inlineStr">
        <is>
          <t>박형국</t>
        </is>
      </c>
      <c r="G211" s="127" t="inlineStr">
        <is>
          <t>지현석</t>
        </is>
      </c>
      <c r="H211" s="110" t="inlineStr">
        <is>
          <t>김미숙</t>
        </is>
      </c>
      <c r="I211" s="110" t="inlineStr">
        <is>
          <t>이관희</t>
        </is>
      </c>
      <c r="J211" s="321" t="inlineStr">
        <is>
          <t>백종탁</t>
        </is>
      </c>
      <c r="K211" s="562" t="inlineStr">
        <is>
          <t>전면식</t>
        </is>
      </c>
      <c r="L211" s="127" t="inlineStr">
        <is>
          <t>민은정</t>
        </is>
      </c>
      <c r="M211" s="127" t="inlineStr">
        <is>
          <t>임현</t>
        </is>
      </c>
    </row>
    <row r="212">
      <c r="A212" s="83" t="inlineStr">
        <is>
          <t>사업자번호</t>
        </is>
      </c>
      <c r="B212" s="43" t="inlineStr">
        <is>
          <t>123-81-77285</t>
        </is>
      </c>
      <c r="C212" s="127" t="inlineStr">
        <is>
          <t>626-87-00953</t>
        </is>
      </c>
      <c r="D212" s="111" t="inlineStr">
        <is>
          <t>125-86-01976</t>
        </is>
      </c>
      <c r="E212" s="328" t="inlineStr">
        <is>
          <t>225-81-16153</t>
        </is>
      </c>
      <c r="F212" s="207" t="inlineStr">
        <is>
          <t>110-81-31639</t>
        </is>
      </c>
      <c r="G212" s="127" t="inlineStr">
        <is>
          <t>620-81-23510</t>
        </is>
      </c>
      <c r="H212" s="110" t="inlineStr">
        <is>
          <t>123-86-21087</t>
        </is>
      </c>
      <c r="I212" s="110" t="inlineStr">
        <is>
          <t>388-88-02100</t>
        </is>
      </c>
      <c r="J212" s="321" t="inlineStr">
        <is>
          <t>105-81-29640</t>
        </is>
      </c>
      <c r="K212" s="127" t="inlineStr">
        <is>
          <t>109-86-09054</t>
        </is>
      </c>
      <c r="L212" s="127" t="inlineStr">
        <is>
          <t>817-88-00027</t>
        </is>
      </c>
      <c r="M212" s="127" t="inlineStr">
        <is>
          <t>224-81-34783</t>
        </is>
      </c>
    </row>
    <row r="213">
      <c r="A213" s="83" t="inlineStr">
        <is>
          <t>지역</t>
        </is>
      </c>
      <c r="B213" s="43" t="inlineStr">
        <is>
          <t>경기도 안양시</t>
        </is>
      </c>
      <c r="C213" s="127" t="inlineStr">
        <is>
          <t>경기도 성남시</t>
        </is>
      </c>
      <c r="D213" s="111" t="inlineStr">
        <is>
          <t>경기도 연천군</t>
        </is>
      </c>
      <c r="E213" s="327" t="inlineStr">
        <is>
          <t>경기도 성남시</t>
        </is>
      </c>
      <c r="F213" s="217" t="inlineStr">
        <is>
          <t>경기도 안양시</t>
        </is>
      </c>
      <c r="G213" s="127" t="inlineStr">
        <is>
          <t>경기도 수원시</t>
        </is>
      </c>
      <c r="H213" s="110" t="inlineStr">
        <is>
          <t>경기도 군포시</t>
        </is>
      </c>
      <c r="I213" s="110" t="inlineStr">
        <is>
          <t>경기도 용인시</t>
        </is>
      </c>
      <c r="J213" s="320" t="inlineStr">
        <is>
          <t>경기도 용인시</t>
        </is>
      </c>
      <c r="K213" s="562" t="inlineStr">
        <is>
          <t>경기도 파주시</t>
        </is>
      </c>
      <c r="L213" s="127" t="inlineStr">
        <is>
          <t>경기도 양주시</t>
        </is>
      </c>
      <c r="M213" s="127" t="inlineStr">
        <is>
          <t>경기도 의왕시</t>
        </is>
      </c>
    </row>
    <row r="214">
      <c r="A214" s="83" t="inlineStr">
        <is>
          <t>소방시공능력</t>
        </is>
      </c>
      <c r="B214" s="539" t="n">
        <v>7743400000</v>
      </c>
      <c r="C214" s="562" t="n">
        <v>2109500000</v>
      </c>
      <c r="D214" s="562" t="n">
        <v>5308200000</v>
      </c>
      <c r="E214" s="564" t="n">
        <v>4145200000</v>
      </c>
      <c r="F214" s="533" t="n">
        <v>7358200000</v>
      </c>
      <c r="G214" s="562" t="n">
        <v>303300000</v>
      </c>
      <c r="H214" s="562" t="n">
        <v>1554100000</v>
      </c>
      <c r="I214" s="562" t="n">
        <v>1910100000</v>
      </c>
      <c r="J214" s="564" t="n">
        <v>21597900000</v>
      </c>
      <c r="K214" s="562" t="n">
        <v>7445700000</v>
      </c>
      <c r="L214" s="562" t="n">
        <v>19609100000</v>
      </c>
      <c r="M214" s="562" t="n">
        <v>762500000</v>
      </c>
    </row>
    <row r="215">
      <c r="A215" s="83" t="inlineStr">
        <is>
          <t>3년간 실적액</t>
        </is>
      </c>
      <c r="B215" s="539" t="n">
        <v>7614136000</v>
      </c>
      <c r="C215" s="562" t="n">
        <v>1034898000</v>
      </c>
      <c r="D215" s="562" t="n">
        <v>6243105000</v>
      </c>
      <c r="E215" s="602" t="n">
        <v>5743324000</v>
      </c>
      <c r="F215" s="533" t="n">
        <v>8848362000</v>
      </c>
      <c r="G215" s="588" t="n"/>
      <c r="H215" s="562" t="n">
        <v>649136000</v>
      </c>
      <c r="I215" s="562" t="n">
        <v>1474200000</v>
      </c>
      <c r="J215" s="564" t="n">
        <v>32454237000</v>
      </c>
      <c r="K215" s="562" t="n">
        <v>8303422000</v>
      </c>
      <c r="L215" s="562" t="n">
        <v>31222442000</v>
      </c>
      <c r="M215" s="562" t="n">
        <v>507905000</v>
      </c>
    </row>
    <row r="216">
      <c r="A216" s="83" t="inlineStr">
        <is>
          <t>5년간 실적액</t>
        </is>
      </c>
      <c r="B216" s="539" t="n">
        <v>11162851000</v>
      </c>
      <c r="C216" s="562" t="n">
        <v>1114802000</v>
      </c>
      <c r="D216" s="562" t="n">
        <v>8623453000</v>
      </c>
      <c r="E216" s="602" t="n">
        <v>8200197000</v>
      </c>
      <c r="F216" s="533" t="n">
        <v>10568536000</v>
      </c>
      <c r="G216" s="588" t="n"/>
      <c r="H216" s="562" t="n">
        <v>904345000</v>
      </c>
      <c r="I216" s="562" t="n">
        <v>1474200000</v>
      </c>
      <c r="J216" s="564" t="n">
        <v>61204329000</v>
      </c>
      <c r="K216" s="562" t="n">
        <v>14068462000</v>
      </c>
      <c r="L216" s="562" t="n">
        <v>38194472000</v>
      </c>
      <c r="M216" s="562" t="n">
        <v>750660000</v>
      </c>
    </row>
    <row r="217">
      <c r="A217" s="83" t="inlineStr">
        <is>
          <t>부채비율</t>
        </is>
      </c>
      <c r="B217" s="131" t="n">
        <v>0.1475</v>
      </c>
      <c r="C217" s="114" t="n">
        <v>0.2557</v>
      </c>
      <c r="D217" s="114" t="n">
        <v>0.4946</v>
      </c>
      <c r="E217" s="333" t="n">
        <v>0.4855</v>
      </c>
      <c r="F217" s="212" t="n">
        <v>3.6728</v>
      </c>
      <c r="G217" s="38" t="n"/>
      <c r="H217" s="114" t="n">
        <v>0.1409</v>
      </c>
      <c r="I217" s="113" t="n">
        <v>2.5175</v>
      </c>
      <c r="J217" s="322" t="n">
        <v>4.6556</v>
      </c>
      <c r="K217" s="114" t="n">
        <v>0.2626</v>
      </c>
      <c r="L217" s="112" t="n">
        <v>0.276</v>
      </c>
      <c r="M217" s="112" t="n">
        <v>0.2085</v>
      </c>
    </row>
    <row r="218">
      <c r="A218" s="83" t="inlineStr">
        <is>
          <t>유동비율</t>
        </is>
      </c>
      <c r="B218" s="38" t="n">
        <v>5.9298</v>
      </c>
      <c r="C218" s="114" t="n">
        <v>3.9364</v>
      </c>
      <c r="D218" s="114" t="n">
        <v>2.9218</v>
      </c>
      <c r="E218" s="333" t="n">
        <v>2.7081</v>
      </c>
      <c r="F218" s="208" t="n">
        <v>5.4451</v>
      </c>
      <c r="G218" s="38" t="n"/>
      <c r="H218" s="112" t="n">
        <v>7.1975</v>
      </c>
      <c r="I218" s="113" t="n">
        <v>1.6962</v>
      </c>
      <c r="J218" s="322" t="n">
        <v>0.8008</v>
      </c>
      <c r="K218" s="112" t="n">
        <v>5.4168</v>
      </c>
      <c r="L218" s="112" t="n">
        <v>3.6007</v>
      </c>
      <c r="M218" s="112" t="n">
        <v>4.1664</v>
      </c>
    </row>
    <row r="219" ht="22.5" customHeight="1" s="3">
      <c r="A219" s="84" t="inlineStr">
        <is>
          <t>영업기간
면허번호</t>
        </is>
      </c>
      <c r="B219" s="63" t="inlineStr">
        <is>
          <t>2002.04.25</t>
        </is>
      </c>
      <c r="C219" s="135" t="inlineStr">
        <is>
          <t>2020.07.16</t>
        </is>
      </c>
      <c r="D219" s="135" t="inlineStr">
        <is>
          <t>2018.12.07</t>
        </is>
      </c>
      <c r="E219" s="345" t="inlineStr">
        <is>
          <t>2019.07.07</t>
        </is>
      </c>
      <c r="F219" s="218" t="inlineStr">
        <is>
          <t>2017.08.09</t>
        </is>
      </c>
      <c r="G219" s="137" t="inlineStr">
        <is>
          <t>2010.02.01</t>
        </is>
      </c>
      <c r="H219" s="117" t="inlineStr">
        <is>
          <t>2018.04.18</t>
        </is>
      </c>
      <c r="I219" s="112" t="inlineStr">
        <is>
          <t>2021.12.27</t>
        </is>
      </c>
      <c r="J219" s="332" t="inlineStr">
        <is>
          <t>1996.08.30</t>
        </is>
      </c>
      <c r="K219" s="117" t="inlineStr">
        <is>
          <t>2008.02.14</t>
        </is>
      </c>
      <c r="L219" s="127" t="inlineStr">
        <is>
          <t>2015.04.22</t>
        </is>
      </c>
      <c r="M219" s="127" t="inlineStr">
        <is>
          <t>2015.11.10</t>
        </is>
      </c>
    </row>
    <row r="220" ht="22.5" customHeight="1" s="3">
      <c r="A220" s="83" t="inlineStr">
        <is>
          <t>신용평가</t>
        </is>
      </c>
      <c r="B220" s="547" t="inlineStr">
        <is>
          <t>BB+
(24.04.09~25.04.08)</t>
        </is>
      </c>
      <c r="C220" s="547" t="inlineStr">
        <is>
          <t>BB0
(24.03.29~25.03.28)</t>
        </is>
      </c>
      <c r="D220" s="548" t="n"/>
      <c r="E220" s="545" t="inlineStr">
        <is>
          <t>BB+
(25.04.23~26.04.22)</t>
        </is>
      </c>
      <c r="F220" s="547" t="inlineStr">
        <is>
          <t>BBB-
(24.06.13~25.06.12)</t>
        </is>
      </c>
      <c r="G220" s="55" t="n"/>
      <c r="H220" s="548" t="n"/>
      <c r="I220" s="547" t="inlineStr">
        <is>
          <t>BB-
(24.04.24~25.04.23)</t>
        </is>
      </c>
      <c r="J220" s="593" t="inlineStr">
        <is>
          <t>BBB+
(25.06.23~26.06.22)</t>
        </is>
      </c>
      <c r="K220" s="547" t="inlineStr">
        <is>
          <t>BB+
(24.06.26~25.06.25)</t>
        </is>
      </c>
      <c r="L220" s="55" t="n"/>
      <c r="M220" s="548" t="n"/>
    </row>
    <row r="221">
      <c r="A221" s="83" t="inlineStr">
        <is>
          <t>여성기업</t>
        </is>
      </c>
      <c r="B221" s="55" t="n"/>
      <c r="C221" s="55" t="n"/>
      <c r="D221" s="39" t="n"/>
      <c r="E221" s="325" t="n"/>
      <c r="F221" s="214" t="n"/>
      <c r="G221" s="55" t="n"/>
      <c r="H221" s="39" t="n"/>
      <c r="I221" s="43" t="n"/>
      <c r="J221" s="593" t="n"/>
      <c r="K221" s="558" t="n"/>
      <c r="L221" s="55" t="n"/>
      <c r="M221" s="55" t="n"/>
    </row>
    <row r="222">
      <c r="A222" s="83" t="inlineStr">
        <is>
          <t>건설고용지수</t>
        </is>
      </c>
      <c r="B222" s="55" t="n"/>
      <c r="C222" s="55" t="n"/>
      <c r="D222" s="39" t="n"/>
      <c r="E222" s="325" t="n"/>
      <c r="F222" s="214" t="n"/>
      <c r="G222" s="55" t="n"/>
      <c r="H222" s="39" t="n"/>
      <c r="I222" s="43" t="n"/>
      <c r="J222" s="593" t="n"/>
      <c r="K222" s="558" t="n"/>
      <c r="L222" s="55" t="n"/>
      <c r="M222" s="55" t="n"/>
    </row>
    <row r="223">
      <c r="A223" s="85" t="inlineStr">
        <is>
          <t>일자리창출실적</t>
        </is>
      </c>
      <c r="B223" s="55" t="n"/>
      <c r="C223" s="55" t="n"/>
      <c r="D223" s="39" t="n"/>
      <c r="E223" s="325" t="n"/>
      <c r="F223" s="214" t="n"/>
      <c r="G223" s="55" t="n"/>
      <c r="H223" s="39" t="n"/>
      <c r="I223" s="43" t="n"/>
      <c r="J223" s="593" t="n"/>
      <c r="K223" s="558" t="n"/>
      <c r="L223" s="55" t="n"/>
      <c r="M223" s="55" t="n"/>
    </row>
    <row r="224">
      <c r="A224" s="85" t="inlineStr">
        <is>
          <t>시공품질평가</t>
        </is>
      </c>
      <c r="B224" s="55" t="n"/>
      <c r="C224" s="548" t="n"/>
      <c r="D224" s="39" t="n"/>
      <c r="E224" s="325" t="n"/>
      <c r="F224" s="549" t="inlineStr">
        <is>
          <t>없음 (24.05.01)</t>
        </is>
      </c>
      <c r="G224" s="55" t="n"/>
      <c r="H224" s="39" t="n"/>
      <c r="I224" s="43" t="n"/>
      <c r="J224" s="593" t="n"/>
      <c r="K224" s="558" t="n"/>
      <c r="L224" s="55" t="n"/>
      <c r="M224" s="55" t="n"/>
    </row>
    <row r="225">
      <c r="A225" s="83" t="inlineStr">
        <is>
          <t>비  고</t>
        </is>
      </c>
      <c r="B225" s="57" t="inlineStr">
        <is>
          <t>서권형</t>
        </is>
      </c>
      <c r="C225" s="142" t="inlineStr">
        <is>
          <t>송종윤</t>
        </is>
      </c>
      <c r="D225" s="141" t="inlineStr">
        <is>
          <t>나의상</t>
        </is>
      </c>
      <c r="E225" s="346" t="inlineStr">
        <is>
          <t>박성균</t>
        </is>
      </c>
      <c r="F225" s="219" t="n"/>
      <c r="G225" s="142" t="inlineStr">
        <is>
          <t>이동훈</t>
        </is>
      </c>
      <c r="H225" s="110" t="inlineStr">
        <is>
          <t>구본진</t>
        </is>
      </c>
      <c r="I225" s="110" t="inlineStr">
        <is>
          <t>일성건설 자회사(임정빈)</t>
        </is>
      </c>
      <c r="J225" s="320" t="inlineStr">
        <is>
          <t>임정빈</t>
        </is>
      </c>
      <c r="K225" s="603" t="inlineStr">
        <is>
          <t>구본진</t>
        </is>
      </c>
      <c r="L225" s="142" t="inlineStr">
        <is>
          <t>구본진</t>
        </is>
      </c>
      <c r="M225" s="142" t="inlineStr">
        <is>
          <t>조세희</t>
        </is>
      </c>
    </row>
    <row r="226" ht="26.1" customHeight="1" s="3">
      <c r="A226" s="28" t="inlineStr">
        <is>
          <t>회사명</t>
        </is>
      </c>
      <c r="B226" s="33" t="inlineStr">
        <is>
          <t>하나로기술㈜</t>
        </is>
      </c>
      <c r="C226" s="28" t="inlineStr">
        <is>
          <t>㈜에스티엔비</t>
        </is>
      </c>
      <c r="D226" s="29" t="inlineStr">
        <is>
          <t>㈜파워텔레콤</t>
        </is>
      </c>
      <c r="E226" s="11" t="inlineStr">
        <is>
          <t>은성산업㈜</t>
        </is>
      </c>
      <c r="F226" s="28" t="inlineStr">
        <is>
          <t>㈜우진일렉트</t>
        </is>
      </c>
      <c r="G226" s="10" t="inlineStr">
        <is>
          <t>㈜두민</t>
        </is>
      </c>
      <c r="H226" s="132" t="n"/>
      <c r="I226" s="132" t="n"/>
      <c r="J226" s="144" t="n"/>
      <c r="K226" s="144" t="n"/>
      <c r="L226" s="143" t="n"/>
      <c r="M226" s="143" t="n"/>
    </row>
    <row r="227">
      <c r="A227" s="83" t="inlineStr">
        <is>
          <t>대표자</t>
        </is>
      </c>
      <c r="B227" s="127" t="inlineStr">
        <is>
          <t>배장명</t>
        </is>
      </c>
      <c r="C227" s="127" t="inlineStr">
        <is>
          <t>김유철</t>
        </is>
      </c>
      <c r="D227" s="682" t="inlineStr">
        <is>
          <t>조호연</t>
        </is>
      </c>
      <c r="E227" s="604" t="inlineStr">
        <is>
          <t>이동준</t>
        </is>
      </c>
      <c r="F227" s="160" t="inlineStr">
        <is>
          <t>박현식</t>
        </is>
      </c>
      <c r="G227" s="366" t="inlineStr">
        <is>
          <t>김상래</t>
        </is>
      </c>
      <c r="H227" s="37" t="n"/>
      <c r="I227" s="37" t="n"/>
      <c r="J227" s="37" t="n"/>
      <c r="K227" s="539" t="n"/>
      <c r="L227" s="43" t="n"/>
      <c r="M227" s="43" t="n"/>
    </row>
    <row r="228">
      <c r="A228" s="83" t="inlineStr">
        <is>
          <t>사업자번호</t>
        </is>
      </c>
      <c r="B228" s="127" t="inlineStr">
        <is>
          <t>123-86-42082</t>
        </is>
      </c>
      <c r="C228" s="127" t="inlineStr">
        <is>
          <t>123-81-94585</t>
        </is>
      </c>
      <c r="D228" s="683" t="inlineStr">
        <is>
          <t>124-86-25392</t>
        </is>
      </c>
      <c r="E228" s="207" t="inlineStr">
        <is>
          <t>133-81-22735</t>
        </is>
      </c>
      <c r="F228" s="161" t="inlineStr">
        <is>
          <t>135-81-40632</t>
        </is>
      </c>
      <c r="G228" s="367" t="inlineStr">
        <is>
          <t>140-86-00641</t>
        </is>
      </c>
      <c r="H228" s="37" t="n"/>
      <c r="I228" s="37" t="n"/>
      <c r="J228" s="37" t="n"/>
      <c r="K228" s="43" t="n"/>
      <c r="L228" s="43" t="n"/>
      <c r="M228" s="43" t="n"/>
    </row>
    <row r="229">
      <c r="A229" s="83" t="inlineStr">
        <is>
          <t>지역</t>
        </is>
      </c>
      <c r="B229" s="127" t="inlineStr">
        <is>
          <t>경기도 의왕시</t>
        </is>
      </c>
      <c r="C229" s="127" t="inlineStr">
        <is>
          <t>경기도 안양시</t>
        </is>
      </c>
      <c r="D229" s="682" t="inlineStr">
        <is>
          <t>경기도 수원시</t>
        </is>
      </c>
      <c r="E229" s="604" t="inlineStr">
        <is>
          <t>경기도 과천시</t>
        </is>
      </c>
      <c r="F229" s="160" t="inlineStr">
        <is>
          <t>경기도 성남시</t>
        </is>
      </c>
      <c r="G229" s="605" t="inlineStr">
        <is>
          <t>경기도 하남시</t>
        </is>
      </c>
      <c r="H229" s="37" t="n"/>
      <c r="I229" s="37" t="n"/>
      <c r="J229" s="37" t="n"/>
      <c r="K229" s="539" t="n"/>
      <c r="L229" s="43" t="n"/>
      <c r="M229" s="43" t="n"/>
    </row>
    <row r="230">
      <c r="A230" s="83" t="inlineStr">
        <is>
          <t>소방시공능력</t>
        </is>
      </c>
      <c r="B230" s="562" t="n">
        <v>968400000</v>
      </c>
      <c r="C230" s="562" t="n">
        <v>3596300000</v>
      </c>
      <c r="D230" s="577" t="n">
        <v>1033600000</v>
      </c>
      <c r="E230" s="533" t="n">
        <v>1936400000</v>
      </c>
      <c r="F230" s="582" t="n">
        <v>14567000000</v>
      </c>
      <c r="G230" s="606" t="n">
        <v>4238100000</v>
      </c>
      <c r="H230" s="539" t="n"/>
      <c r="I230" s="539" t="n"/>
      <c r="J230" s="539" t="n"/>
      <c r="K230" s="539" t="n"/>
      <c r="L230" s="539" t="n"/>
      <c r="M230" s="539" t="n"/>
    </row>
    <row r="231">
      <c r="A231" s="83" t="inlineStr">
        <is>
          <t>3년간 실적액</t>
        </is>
      </c>
      <c r="B231" s="562" t="n">
        <v>759369000</v>
      </c>
      <c r="C231" s="562" t="n">
        <v>916993000</v>
      </c>
      <c r="D231" s="577" t="n">
        <v>222174000</v>
      </c>
      <c r="E231" s="533" t="n">
        <v>683622000</v>
      </c>
      <c r="F231" s="582" t="n">
        <v>10254975000</v>
      </c>
      <c r="G231" s="607" t="n">
        <v>3852412000</v>
      </c>
      <c r="H231" s="539" t="n"/>
      <c r="I231" s="539" t="n"/>
      <c r="J231" s="539" t="n"/>
      <c r="K231" s="539" t="n"/>
      <c r="L231" s="539" t="n"/>
      <c r="M231" s="539" t="n"/>
    </row>
    <row r="232">
      <c r="A232" s="83" t="inlineStr">
        <is>
          <t>5년간 실적액</t>
        </is>
      </c>
      <c r="B232" s="562" t="n">
        <v>1834894000</v>
      </c>
      <c r="C232" s="562" t="n">
        <v>1271923000</v>
      </c>
      <c r="D232" s="577" t="n">
        <v>222174000</v>
      </c>
      <c r="E232" s="533" t="n">
        <v>1177522000</v>
      </c>
      <c r="F232" s="582" t="n">
        <v>11716746000</v>
      </c>
      <c r="G232" s="607" t="n">
        <v>4839849000</v>
      </c>
      <c r="H232" s="539" t="n"/>
      <c r="I232" s="539" t="n"/>
      <c r="J232" s="539" t="n"/>
      <c r="K232" s="539" t="n"/>
      <c r="L232" s="539" t="n"/>
      <c r="M232" s="539" t="n"/>
    </row>
    <row r="233">
      <c r="A233" s="83" t="inlineStr">
        <is>
          <t>부채비율</t>
        </is>
      </c>
      <c r="B233" s="114" t="n">
        <v>0.2054</v>
      </c>
      <c r="C233" s="114" t="n">
        <v>0.2944</v>
      </c>
      <c r="D233" s="578" t="n">
        <v>0.3332</v>
      </c>
      <c r="E233" s="212" t="n">
        <v>4.926600000000001</v>
      </c>
      <c r="F233" s="162" t="n">
        <v>0.168</v>
      </c>
      <c r="G233" s="368" t="n">
        <v>0.0512</v>
      </c>
      <c r="H233" s="131" t="n"/>
      <c r="I233" s="50" t="n"/>
      <c r="J233" s="50" t="n"/>
      <c r="K233" s="131" t="n"/>
      <c r="L233" s="38" t="n"/>
      <c r="M233" s="38" t="n"/>
    </row>
    <row r="234">
      <c r="A234" s="83" t="inlineStr">
        <is>
          <t>유동비율</t>
        </is>
      </c>
      <c r="B234" s="112" t="n">
        <v>4.7065</v>
      </c>
      <c r="C234" s="114" t="n">
        <v>2.9069</v>
      </c>
      <c r="D234" s="578" t="n">
        <v>6.6101</v>
      </c>
      <c r="E234" s="212" t="n">
        <v>1.1684</v>
      </c>
      <c r="F234" s="162" t="n">
        <v>4.9504</v>
      </c>
      <c r="G234" s="368" t="n">
        <v>15.1545</v>
      </c>
      <c r="H234" s="38" t="n"/>
      <c r="I234" s="50" t="n"/>
      <c r="J234" s="50" t="n"/>
      <c r="K234" s="38" t="n"/>
      <c r="L234" s="38" t="n"/>
      <c r="M234" s="38" t="n"/>
    </row>
    <row r="235" ht="22.5" customHeight="1" s="3">
      <c r="A235" s="84" t="inlineStr">
        <is>
          <t>영업기간
면허번호</t>
        </is>
      </c>
      <c r="B235" s="145" t="inlineStr">
        <is>
          <t>2005.02.22</t>
        </is>
      </c>
      <c r="C235" s="135" t="inlineStr">
        <is>
          <t>2009.03.06</t>
        </is>
      </c>
      <c r="D235" s="684" t="inlineStr">
        <is>
          <t>2022.06.23</t>
        </is>
      </c>
      <c r="E235" s="222" t="inlineStr">
        <is>
          <t>2019.05.15</t>
        </is>
      </c>
      <c r="F235" s="163" t="inlineStr">
        <is>
          <t>2010.12.06</t>
        </is>
      </c>
      <c r="G235" s="369" t="inlineStr">
        <is>
          <t>2018.08.06</t>
        </is>
      </c>
      <c r="H235" s="47" t="n"/>
      <c r="I235" s="38" t="n"/>
      <c r="J235" s="38" t="n"/>
      <c r="K235" s="47" t="n"/>
      <c r="L235" s="43" t="n"/>
      <c r="M235" s="43" t="n"/>
    </row>
    <row r="236" ht="22.5" customHeight="1" s="3">
      <c r="A236" s="83" t="inlineStr">
        <is>
          <t>신용평가</t>
        </is>
      </c>
      <c r="B236" s="548" t="n"/>
      <c r="C236" s="548" t="n"/>
      <c r="D236" s="548" t="n"/>
      <c r="E236" s="545" t="inlineStr">
        <is>
          <t>BB+
(25.06.26~26.06.25)</t>
        </is>
      </c>
      <c r="F236" s="678" t="inlineStr">
        <is>
          <t>BBB-
(25.06.27~26.06.26)</t>
        </is>
      </c>
      <c r="G236" s="370" t="inlineStr">
        <is>
          <t>BBB-
(25.06.27~26.06.26)</t>
        </is>
      </c>
      <c r="H236" s="548" t="n"/>
      <c r="I236" s="548" t="n"/>
      <c r="J236" s="548" t="n"/>
      <c r="K236" s="548" t="n"/>
      <c r="L236" s="55" t="n"/>
      <c r="M236" s="548" t="n"/>
    </row>
    <row r="237">
      <c r="A237" s="83" t="inlineStr">
        <is>
          <t>여성기업</t>
        </is>
      </c>
      <c r="B237" s="55" t="n"/>
      <c r="C237" s="55" t="n"/>
      <c r="D237" s="580" t="n"/>
      <c r="E237" s="210" t="n"/>
      <c r="F237" s="164" t="n"/>
      <c r="G237" s="370" t="n"/>
      <c r="H237" s="39" t="n"/>
      <c r="I237" s="43" t="n"/>
      <c r="J237" s="548" t="n"/>
      <c r="K237" s="558" t="n"/>
      <c r="L237" s="55" t="n"/>
      <c r="M237" s="55" t="n"/>
    </row>
    <row r="238">
      <c r="A238" s="83" t="inlineStr">
        <is>
          <t>건설고용지수</t>
        </is>
      </c>
      <c r="B238" s="55" t="n"/>
      <c r="C238" s="55" t="n"/>
      <c r="D238" s="580" t="n"/>
      <c r="E238" s="210" t="n"/>
      <c r="F238" s="164" t="n"/>
      <c r="G238" s="370" t="n"/>
      <c r="H238" s="39" t="n"/>
      <c r="I238" s="43" t="n"/>
      <c r="J238" s="548" t="n"/>
      <c r="K238" s="558" t="n"/>
      <c r="L238" s="55" t="n"/>
      <c r="M238" s="55" t="n"/>
    </row>
    <row r="239">
      <c r="A239" s="85" t="inlineStr">
        <is>
          <t>일자리창출실적</t>
        </is>
      </c>
      <c r="B239" s="55" t="n"/>
      <c r="C239" s="55" t="n"/>
      <c r="D239" s="580" t="n"/>
      <c r="E239" s="210" t="n"/>
      <c r="F239" s="164" t="n"/>
      <c r="G239" s="370" t="n"/>
      <c r="H239" s="39" t="n"/>
      <c r="I239" s="43" t="n"/>
      <c r="J239" s="548" t="n"/>
      <c r="K239" s="558" t="n"/>
      <c r="L239" s="55" t="n"/>
      <c r="M239" s="55" t="n"/>
    </row>
    <row r="240">
      <c r="A240" s="85" t="inlineStr">
        <is>
          <t>시공품질평가</t>
        </is>
      </c>
      <c r="B240" s="55" t="n"/>
      <c r="C240" s="548" t="n"/>
      <c r="D240" s="580" t="n"/>
      <c r="E240" s="210" t="n"/>
      <c r="F240" s="164" t="inlineStr">
        <is>
          <t>없음(25.05.01)</t>
        </is>
      </c>
      <c r="G240" s="370" t="n"/>
      <c r="H240" s="39" t="n"/>
      <c r="I240" s="43" t="n"/>
      <c r="J240" s="548" t="n"/>
      <c r="K240" s="558" t="n"/>
      <c r="L240" s="55" t="n"/>
      <c r="M240" s="55" t="n"/>
    </row>
    <row r="241">
      <c r="A241" s="83" t="inlineStr">
        <is>
          <t>비  고</t>
        </is>
      </c>
      <c r="B241" s="142" t="inlineStr">
        <is>
          <t>조세희</t>
        </is>
      </c>
      <c r="C241" s="142" t="inlineStr">
        <is>
          <t>구본진</t>
        </is>
      </c>
      <c r="D241" s="685" t="inlineStr">
        <is>
          <t>김대열</t>
        </is>
      </c>
      <c r="E241" s="210" t="inlineStr">
        <is>
          <t>유형민</t>
        </is>
      </c>
      <c r="F241" s="166" t="inlineStr">
        <is>
          <t>주2, 보1(23.08.01)</t>
        </is>
      </c>
      <c r="G241" s="371" t="inlineStr">
        <is>
          <t>서권형</t>
        </is>
      </c>
      <c r="H241" s="37" t="n"/>
      <c r="I241" s="37" t="n"/>
      <c r="J241" s="37" t="n"/>
      <c r="K241" s="556" t="n"/>
      <c r="L241" s="57" t="n"/>
      <c r="M241" s="57" t="n"/>
    </row>
    <row r="308">
      <c r="B308" s="77" t="inlineStr">
        <is>
          <t>201-81-98784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170"/>
  <sheetViews>
    <sheetView zoomScaleNormal="100" workbookViewId="0">
      <pane ySplit="1" topLeftCell="A56" activePane="bottomLeft" state="frozen"/>
      <selection pane="bottomLeft" activeCell="L69" sqref="L69"/>
    </sheetView>
  </sheetViews>
  <sheetFormatPr baseColWidth="8" defaultColWidth="8.77734375" defaultRowHeight="13.5"/>
  <cols>
    <col width="10" bestFit="1" customWidth="1" style="526" min="1" max="1"/>
    <col width="19.21875" customWidth="1" style="526" min="2" max="2"/>
    <col width="15.77734375" customWidth="1" style="526" min="3" max="7"/>
    <col width="19.109375" customWidth="1" style="526" min="8" max="8"/>
    <col width="15.77734375" customWidth="1" style="526" min="9" max="13"/>
    <col width="8.77734375" customWidth="1" style="526" min="14" max="38"/>
    <col width="8.77734375" customWidth="1" style="526" min="39" max="16384"/>
  </cols>
  <sheetData>
    <row r="1" ht="25.5" customHeight="1" s="3">
      <c r="A1" s="525" t="inlineStr">
        <is>
          <t>소  방 ( 인 천 )</t>
        </is>
      </c>
    </row>
    <row r="2" ht="26.1" customFormat="1" customHeight="1" s="21">
      <c r="A2" s="11" t="inlineStr">
        <is>
          <t>회사명</t>
        </is>
      </c>
      <c r="B2" s="10" t="inlineStr">
        <is>
          <t>경성소방이앤지㈜</t>
        </is>
      </c>
      <c r="C2" s="29" t="inlineStr">
        <is>
          <t>㈜건화티에스</t>
        </is>
      </c>
      <c r="D2" s="10" t="inlineStr">
        <is>
          <t>㈜경성방재설비</t>
        </is>
      </c>
      <c r="E2" s="10" t="inlineStr">
        <is>
          <t>㈜녹산시스템</t>
        </is>
      </c>
      <c r="F2" s="10" t="inlineStr">
        <is>
          <t>㈜대동전력</t>
        </is>
      </c>
      <c r="G2" s="10" t="inlineStr">
        <is>
          <t>㈜반도건설</t>
        </is>
      </c>
      <c r="H2" s="10" t="inlineStr">
        <is>
          <t>㈜보성소방</t>
        </is>
      </c>
      <c r="I2" s="11" t="inlineStr">
        <is>
          <t>㈜부현전기</t>
        </is>
      </c>
      <c r="J2" s="10" t="inlineStr">
        <is>
          <t>벽산건설㈜</t>
        </is>
      </c>
      <c r="K2" s="10" t="inlineStr">
        <is>
          <t>삼도전력공사</t>
        </is>
      </c>
      <c r="L2" s="11" t="inlineStr">
        <is>
          <t>세이콘㈜</t>
        </is>
      </c>
      <c r="M2" s="10" t="inlineStr">
        <is>
          <t>㈜삼호</t>
        </is>
      </c>
    </row>
    <row r="3" customFormat="1" s="19">
      <c r="A3" s="86" t="inlineStr">
        <is>
          <t>대표자</t>
        </is>
      </c>
      <c r="B3" s="37" t="inlineStr">
        <is>
          <t>송민호</t>
        </is>
      </c>
      <c r="C3" s="366" t="inlineStr">
        <is>
          <t>이건우</t>
        </is>
      </c>
      <c r="D3" s="5" t="inlineStr">
        <is>
          <t>송태호</t>
        </is>
      </c>
      <c r="E3" s="5" t="inlineStr">
        <is>
          <t>이정운</t>
        </is>
      </c>
      <c r="F3" s="357" t="inlineStr">
        <is>
          <t>전준혁</t>
        </is>
      </c>
      <c r="G3" s="37" t="inlineStr">
        <is>
          <t>유대식</t>
        </is>
      </c>
      <c r="H3" s="5" t="inlineStr">
        <is>
          <t>박경미</t>
        </is>
      </c>
      <c r="I3" s="320" t="inlineStr">
        <is>
          <t>김홍수</t>
        </is>
      </c>
      <c r="J3" s="5" t="inlineStr">
        <is>
          <t>장성각</t>
        </is>
      </c>
      <c r="K3" s="5" t="inlineStr">
        <is>
          <t>이용암</t>
        </is>
      </c>
      <c r="L3" s="37" t="inlineStr">
        <is>
          <t>황정성</t>
        </is>
      </c>
      <c r="M3" s="5" t="inlineStr">
        <is>
          <t>김한기</t>
        </is>
      </c>
    </row>
    <row r="4" ht="11.25" customFormat="1" customHeight="1" s="20">
      <c r="A4" s="86" t="inlineStr">
        <is>
          <t>사업자번호</t>
        </is>
      </c>
      <c r="B4" s="43" t="inlineStr">
        <is>
          <t xml:space="preserve">163-86-01167 </t>
        </is>
      </c>
      <c r="C4" s="372" t="inlineStr">
        <is>
          <t>131-81-53299</t>
        </is>
      </c>
      <c r="D4" s="7" t="inlineStr">
        <is>
          <t xml:space="preserve">122-81-93962 </t>
        </is>
      </c>
      <c r="E4" s="7" t="inlineStr">
        <is>
          <t xml:space="preserve">139-81-42632 </t>
        </is>
      </c>
      <c r="F4" s="360" t="inlineStr">
        <is>
          <t>139-81-35771</t>
        </is>
      </c>
      <c r="G4" s="37" t="inlineStr">
        <is>
          <t>605-81-87475</t>
        </is>
      </c>
      <c r="H4" s="7" t="inlineStr">
        <is>
          <t xml:space="preserve">131-86-38366 </t>
        </is>
      </c>
      <c r="I4" s="321" t="inlineStr">
        <is>
          <t>118-81-21173</t>
        </is>
      </c>
      <c r="J4" s="5" t="inlineStr">
        <is>
          <t>116-81-25566</t>
        </is>
      </c>
      <c r="K4" s="7" t="inlineStr">
        <is>
          <t>137-06-53500</t>
        </is>
      </c>
      <c r="L4" s="37" t="inlineStr">
        <is>
          <t>310-81-20843</t>
        </is>
      </c>
      <c r="M4" s="5" t="inlineStr">
        <is>
          <t>102-81-34561</t>
        </is>
      </c>
    </row>
    <row r="5" ht="11.25" customFormat="1" customHeight="1" s="20">
      <c r="A5" s="86" t="inlineStr">
        <is>
          <t>지역</t>
        </is>
      </c>
      <c r="B5" s="37" t="inlineStr">
        <is>
          <t>인천광역시 부평구</t>
        </is>
      </c>
      <c r="C5" s="366" t="inlineStr">
        <is>
          <t>인천광역시 남동구</t>
        </is>
      </c>
      <c r="D5" s="5" t="inlineStr">
        <is>
          <t>인척광역시 부평구</t>
        </is>
      </c>
      <c r="E5" s="5" t="inlineStr">
        <is>
          <t>인천광역시 남동구</t>
        </is>
      </c>
      <c r="F5" s="357" t="inlineStr">
        <is>
          <t>인천광역시 남동구</t>
        </is>
      </c>
      <c r="G5" s="37" t="inlineStr">
        <is>
          <t>인천 연수</t>
        </is>
      </c>
      <c r="H5" s="5" t="inlineStr">
        <is>
          <t>인천광역시 남동구</t>
        </is>
      </c>
      <c r="I5" s="320" t="inlineStr">
        <is>
          <t>인천시 부평구</t>
        </is>
      </c>
      <c r="J5" s="5" t="inlineStr">
        <is>
          <t>인천 연수구</t>
        </is>
      </c>
      <c r="K5" s="5" t="inlineStr">
        <is>
          <t>인천광역시 서구</t>
        </is>
      </c>
      <c r="L5" s="37" t="inlineStr">
        <is>
          <t>인천 부평</t>
        </is>
      </c>
      <c r="M5" s="5" t="inlineStr">
        <is>
          <t>인천 남동구</t>
        </is>
      </c>
    </row>
    <row r="6" ht="11.25" customFormat="1" customHeight="1" s="20">
      <c r="A6" s="86" t="inlineStr">
        <is>
          <t>소방시공능력</t>
        </is>
      </c>
      <c r="B6" s="539" t="n">
        <v>5520400000</v>
      </c>
      <c r="C6" s="606" t="n">
        <v>2933400000</v>
      </c>
      <c r="D6" s="538" t="n">
        <v>5181400000</v>
      </c>
      <c r="E6" s="538" t="n">
        <v>908000000</v>
      </c>
      <c r="F6" s="565" t="n">
        <v>989000000</v>
      </c>
      <c r="G6" s="539" t="n">
        <v>13422700000</v>
      </c>
      <c r="H6" s="538" t="n">
        <v>1039500000</v>
      </c>
      <c r="I6" s="564" t="n">
        <v>34881700000</v>
      </c>
      <c r="J6" s="538" t="n">
        <v>20379100000</v>
      </c>
      <c r="K6" s="538" t="n">
        <v>872700000</v>
      </c>
      <c r="L6" s="608" t="n">
        <v>441500000</v>
      </c>
      <c r="M6" s="538" t="n">
        <v>9366000000</v>
      </c>
    </row>
    <row r="7" ht="11.25" customFormat="1" customHeight="1" s="20">
      <c r="A7" s="86" t="inlineStr">
        <is>
          <t>3년간 실적액</t>
        </is>
      </c>
      <c r="B7" s="539" t="n">
        <v>7148008000</v>
      </c>
      <c r="C7" s="606" t="n">
        <v>2123496000</v>
      </c>
      <c r="D7" s="538" t="n">
        <v>8048408000</v>
      </c>
      <c r="E7" s="538" t="n">
        <v>746196000</v>
      </c>
      <c r="F7" s="565" t="n">
        <v>714586000</v>
      </c>
      <c r="G7" s="539">
        <f>7500796000+2477172000+3173651000</f>
        <v/>
      </c>
      <c r="H7" s="538" t="n">
        <v>995182000</v>
      </c>
      <c r="I7" s="564" t="n">
        <v>37844676000</v>
      </c>
      <c r="J7" s="539" t="inlineStr">
        <is>
          <t xml:space="preserve"> </t>
        </is>
      </c>
      <c r="K7" s="538" t="n">
        <v>551402000</v>
      </c>
      <c r="L7" s="608" t="n">
        <v>230230000</v>
      </c>
      <c r="M7" s="538" t="n">
        <v>15633402000</v>
      </c>
    </row>
    <row r="8" customFormat="1" s="22">
      <c r="A8" s="86" t="inlineStr">
        <is>
          <t>5년간 실적액</t>
        </is>
      </c>
      <c r="B8" s="539" t="n">
        <v>9458976000</v>
      </c>
      <c r="C8" s="606" t="n">
        <v>3636972000</v>
      </c>
      <c r="D8" s="538" t="n">
        <v>16311574000</v>
      </c>
      <c r="E8" s="538" t="n">
        <v>1182340000</v>
      </c>
      <c r="F8" s="565" t="n">
        <v>809450000</v>
      </c>
      <c r="G8" s="539">
        <f>G7+5191692000+3962342000</f>
        <v/>
      </c>
      <c r="H8" s="538" t="n">
        <v>1736333000</v>
      </c>
      <c r="I8" s="564" t="n">
        <v>56126180000</v>
      </c>
      <c r="J8" s="539" t="inlineStr">
        <is>
          <t xml:space="preserve"> </t>
        </is>
      </c>
      <c r="K8" s="538" t="n">
        <v>837502000</v>
      </c>
      <c r="L8" s="608" t="n">
        <v>673968000</v>
      </c>
      <c r="M8" s="538" t="n">
        <v>37556869000</v>
      </c>
    </row>
    <row r="9" customFormat="1" s="542">
      <c r="A9" s="609" t="inlineStr">
        <is>
          <t>부채비율</t>
        </is>
      </c>
      <c r="B9" s="38" t="n">
        <v>0.314</v>
      </c>
      <c r="C9" s="368" t="n">
        <v>0.5277000000000001</v>
      </c>
      <c r="D9" s="6" t="n">
        <v>0.4063</v>
      </c>
      <c r="E9" s="76" t="n">
        <v>0.7645999999999999</v>
      </c>
      <c r="F9" s="351" t="n">
        <v>0.4496</v>
      </c>
      <c r="G9" s="38" t="n">
        <v>1.1192</v>
      </c>
      <c r="H9" s="6" t="n">
        <v>0.4881</v>
      </c>
      <c r="I9" s="322" t="n">
        <v>1.8098</v>
      </c>
      <c r="J9" s="6" t="n">
        <v>12.1148</v>
      </c>
      <c r="K9" s="6" t="n">
        <v>0.2953</v>
      </c>
      <c r="L9" s="38" t="n">
        <v>0.3208</v>
      </c>
      <c r="M9" s="38" t="n"/>
    </row>
    <row r="10" customFormat="1" s="542">
      <c r="A10" s="609" t="inlineStr">
        <is>
          <t>유동비율</t>
        </is>
      </c>
      <c r="B10" s="38" t="n">
        <v>3.129</v>
      </c>
      <c r="C10" s="368" t="n">
        <v>15.4904</v>
      </c>
      <c r="D10" s="6" t="n">
        <v>4.3469</v>
      </c>
      <c r="E10" s="6" t="n">
        <v>12.5014</v>
      </c>
      <c r="F10" s="351" t="n">
        <v>10.1569</v>
      </c>
      <c r="G10" s="38" t="n">
        <v>2.275</v>
      </c>
      <c r="H10" s="6" t="n">
        <v>3.0297</v>
      </c>
      <c r="I10" s="322" t="n">
        <v>1.4867</v>
      </c>
      <c r="J10" s="6" t="n">
        <v>1.2882</v>
      </c>
      <c r="K10" s="6" t="n">
        <v>23.4723</v>
      </c>
      <c r="L10" s="38" t="n">
        <v>3.1242</v>
      </c>
      <c r="M10" s="38" t="n"/>
    </row>
    <row r="11" ht="22.5" customFormat="1" customHeight="1" s="542">
      <c r="A11" s="610" t="inlineStr">
        <is>
          <t>영업기간
면허번호</t>
        </is>
      </c>
      <c r="B11" s="118" t="inlineStr">
        <is>
          <t xml:space="preserve"> 2018.11.19</t>
        </is>
      </c>
      <c r="C11" s="376" t="inlineStr">
        <is>
          <t xml:space="preserve"> 2003.12.26</t>
        </is>
      </c>
      <c r="D11" s="6" t="inlineStr">
        <is>
          <t>2001.07.11</t>
        </is>
      </c>
      <c r="E11" s="6" t="inlineStr">
        <is>
          <t>2020-02-00491</t>
        </is>
      </c>
      <c r="F11" s="365" t="inlineStr">
        <is>
          <t>2001.09.07</t>
        </is>
      </c>
      <c r="G11" s="38" t="inlineStr">
        <is>
          <t>10년이상%</t>
        </is>
      </c>
      <c r="H11" s="6" t="inlineStr">
        <is>
          <t>인천남동 제2012-4호</t>
        </is>
      </c>
      <c r="I11" s="332" t="inlineStr">
        <is>
          <t xml:space="preserve"> 2001.08.03</t>
        </is>
      </c>
      <c r="J11" s="6" t="inlineStr">
        <is>
          <t>3년미만%</t>
        </is>
      </c>
      <c r="K11" s="6" t="inlineStr">
        <is>
          <t>2006.04.05</t>
        </is>
      </c>
      <c r="L11" s="38" t="n"/>
      <c r="M11" s="38" t="n"/>
    </row>
    <row r="12" ht="22.5" customFormat="1" customHeight="1" s="19">
      <c r="A12" s="86" t="inlineStr">
        <is>
          <t>신용평가</t>
        </is>
      </c>
      <c r="B12" s="547" t="inlineStr">
        <is>
          <t>BB0
(23.06.16~24.06.15)</t>
        </is>
      </c>
      <c r="C12" s="545" t="inlineStr">
        <is>
          <t>BB+
(25.05.13~26.05.12)</t>
        </is>
      </c>
      <c r="D12" s="547" t="inlineStr">
        <is>
          <t>BB0
(22.06.17~23.06.16)</t>
        </is>
      </c>
      <c r="E12" s="548" t="n"/>
      <c r="F12" s="567" t="inlineStr">
        <is>
          <t>BB-
(25.04.14~26.04.13)</t>
        </is>
      </c>
      <c r="G12" s="547" t="inlineStr">
        <is>
          <t>BBB+
(14.05.30~15.06.30)</t>
        </is>
      </c>
      <c r="H12" s="548" t="n"/>
      <c r="I12" s="545" t="inlineStr">
        <is>
          <t>BBB+
(25.04.01~26.03.31)</t>
        </is>
      </c>
      <c r="J12" s="558" t="n"/>
      <c r="K12" s="547" t="inlineStr">
        <is>
          <t>BB+
(20.07.02~21.06.30)</t>
        </is>
      </c>
      <c r="L12" s="547" t="inlineStr">
        <is>
          <t>BBB0
(14.04.29~14.04.28)</t>
        </is>
      </c>
      <c r="M12" s="52" t="n"/>
    </row>
    <row r="13" customFormat="1" s="19">
      <c r="A13" s="86" t="inlineStr">
        <is>
          <t>여성기업</t>
        </is>
      </c>
      <c r="B13" s="548" t="n"/>
      <c r="C13" s="585" t="n"/>
      <c r="D13" s="548" t="n"/>
      <c r="E13" s="548" t="n"/>
      <c r="F13" s="567" t="n"/>
      <c r="G13" s="548" t="n"/>
      <c r="H13" s="548" t="n"/>
      <c r="I13" s="593" t="n"/>
      <c r="J13" s="558" t="n"/>
      <c r="K13" s="548" t="n"/>
      <c r="L13" s="548" t="n"/>
      <c r="M13" s="52" t="n"/>
    </row>
    <row r="14" customFormat="1" s="19">
      <c r="A14" s="86" t="inlineStr">
        <is>
          <t>건설고용지수</t>
        </is>
      </c>
      <c r="B14" s="548" t="n"/>
      <c r="C14" s="585" t="n"/>
      <c r="D14" s="548" t="n"/>
      <c r="E14" s="548" t="n"/>
      <c r="F14" s="567" t="n"/>
      <c r="G14" s="548" t="n"/>
      <c r="H14" s="548" t="n"/>
      <c r="I14" s="593" t="n"/>
      <c r="J14" s="558" t="n"/>
      <c r="K14" s="548" t="n"/>
      <c r="L14" s="548" t="n"/>
      <c r="M14" s="52" t="n"/>
    </row>
    <row r="15" customFormat="1" s="19">
      <c r="A15" s="87" t="inlineStr">
        <is>
          <t>일자리창출실적</t>
        </is>
      </c>
      <c r="B15" s="548" t="n"/>
      <c r="C15" s="585" t="n"/>
      <c r="D15" s="548" t="n"/>
      <c r="E15" s="548" t="n"/>
      <c r="F15" s="567" t="n"/>
      <c r="G15" s="548" t="n"/>
      <c r="H15" s="548" t="n"/>
      <c r="I15" s="593" t="n"/>
      <c r="J15" s="558" t="n"/>
      <c r="K15" s="548" t="n"/>
      <c r="L15" s="548" t="n"/>
      <c r="M15" s="52" t="n"/>
    </row>
    <row r="16" customFormat="1" s="19">
      <c r="A16" s="87" t="inlineStr">
        <is>
          <t>시공품질평가</t>
        </is>
      </c>
      <c r="B16" s="548" t="n"/>
      <c r="C16" s="585" t="inlineStr">
        <is>
          <t>없음 (24.05.01)</t>
        </is>
      </c>
      <c r="D16" s="548" t="n"/>
      <c r="E16" s="548" t="n"/>
      <c r="F16" s="567" t="n"/>
      <c r="G16" s="548" t="n"/>
      <c r="H16" s="548" t="n"/>
      <c r="I16" s="324" t="inlineStr">
        <is>
          <t>없음 (25.05.01)</t>
        </is>
      </c>
      <c r="J16" s="558" t="n"/>
      <c r="K16" s="548" t="n"/>
      <c r="L16" s="548" t="n"/>
      <c r="M16" s="52" t="n"/>
    </row>
    <row r="17" ht="33.75" customFormat="1" customHeight="1" s="19">
      <c r="A17" s="86" t="inlineStr">
        <is>
          <t>비  고</t>
        </is>
      </c>
      <c r="B17" s="48" t="inlineStr">
        <is>
          <t>김동식
중소기업확인서
(23.04.01~24.03.31)</t>
        </is>
      </c>
      <c r="C17" s="375" t="inlineStr">
        <is>
          <t>윤명숙
중소기업확인서
(24.04.01~25.03.31)</t>
        </is>
      </c>
      <c r="D17" s="95" t="inlineStr">
        <is>
          <t>강창일</t>
        </is>
      </c>
      <c r="E17" s="37" t="n"/>
      <c r="F17" s="362" t="inlineStr">
        <is>
          <t>서권형
중소기업확인서
(24.04.01~25.03.31)</t>
        </is>
      </c>
      <c r="G17" s="37" t="n"/>
      <c r="H17" s="5" t="inlineStr">
        <is>
          <t>강창일</t>
        </is>
      </c>
      <c r="I17" s="326" t="inlineStr">
        <is>
          <t>김장섭
중소기업확인서
(24.04.01~25.03.31)</t>
        </is>
      </c>
      <c r="J17" s="37" t="n"/>
      <c r="K17" s="37" t="n"/>
      <c r="L17" s="37" t="n"/>
      <c r="M17" s="37" t="n"/>
    </row>
    <row r="18" ht="26.1" customHeight="1" s="3">
      <c r="A18" s="11" t="inlineStr">
        <is>
          <t>회사명</t>
        </is>
      </c>
      <c r="B18" s="10" t="inlineStr">
        <is>
          <t>오성전설산업㈜</t>
        </is>
      </c>
      <c r="C18" s="33" t="inlineStr">
        <is>
          <t>인천전기소방설비(주)</t>
        </is>
      </c>
      <c r="D18" s="10" t="inlineStr">
        <is>
          <t>완성전기조명</t>
        </is>
      </c>
      <c r="E18" s="92" t="inlineStr">
        <is>
          <t>㈜나이스이엔씨</t>
        </is>
      </c>
      <c r="F18" s="10" t="inlineStr">
        <is>
          <t>진시스템</t>
        </is>
      </c>
      <c r="G18" s="33" t="inlineStr">
        <is>
          <t>㈜중앙소방이앤지</t>
        </is>
      </c>
      <c r="H18" s="11" t="inlineStr">
        <is>
          <t>케이에프이㈜</t>
        </is>
      </c>
      <c r="I18" s="40" t="inlineStr">
        <is>
          <t>케이에스이앤지㈜</t>
        </is>
      </c>
      <c r="J18" s="11" t="inlineStr">
        <is>
          <t>㈜케이디이앤씨</t>
        </is>
      </c>
      <c r="K18" s="10" t="inlineStr">
        <is>
          <t>㈜태호이앤씨</t>
        </is>
      </c>
      <c r="L18" s="69" t="inlineStr">
        <is>
          <t>㈜시트론정보통신</t>
        </is>
      </c>
      <c r="M18" s="10" t="inlineStr">
        <is>
          <t>㈜와이엘테크</t>
        </is>
      </c>
    </row>
    <row r="19">
      <c r="A19" s="86" t="inlineStr">
        <is>
          <t>대표자</t>
        </is>
      </c>
      <c r="B19" s="5" t="inlineStr">
        <is>
          <t>이상봉</t>
        </is>
      </c>
      <c r="C19" s="5" t="inlineStr">
        <is>
          <t>김태형</t>
        </is>
      </c>
      <c r="D19" s="5" t="inlineStr">
        <is>
          <t>심완섭</t>
        </is>
      </c>
      <c r="E19" s="110" t="inlineStr">
        <is>
          <t>유우준</t>
        </is>
      </c>
      <c r="F19" s="5" t="inlineStr">
        <is>
          <t>이형진</t>
        </is>
      </c>
      <c r="G19" s="5" t="inlineStr">
        <is>
          <t>김정섭</t>
        </is>
      </c>
      <c r="H19" s="611" t="inlineStr">
        <is>
          <t>김명규</t>
        </is>
      </c>
      <c r="I19" s="612" t="inlineStr">
        <is>
          <t>송민호</t>
        </is>
      </c>
      <c r="J19" s="37" t="inlineStr">
        <is>
          <t>강민식</t>
        </is>
      </c>
      <c r="K19" s="5" t="inlineStr">
        <is>
          <t>송수정</t>
        </is>
      </c>
      <c r="L19" s="5" t="inlineStr">
        <is>
          <t>권혁준</t>
        </is>
      </c>
      <c r="M19" s="5" t="inlineStr">
        <is>
          <t>유한종</t>
        </is>
      </c>
    </row>
    <row r="20">
      <c r="A20" s="86" t="inlineStr">
        <is>
          <t>사업자번호</t>
        </is>
      </c>
      <c r="B20" s="7" t="inlineStr">
        <is>
          <t>131-81-78650</t>
        </is>
      </c>
      <c r="C20" s="5" t="inlineStr">
        <is>
          <t>121-81-20831</t>
        </is>
      </c>
      <c r="D20" s="7" t="inlineStr">
        <is>
          <t>136-13-61704</t>
        </is>
      </c>
      <c r="E20" s="127" t="inlineStr">
        <is>
          <t>131-86-07320</t>
        </is>
      </c>
      <c r="F20" s="7" t="inlineStr">
        <is>
          <t xml:space="preserve">121-13-81917 </t>
        </is>
      </c>
      <c r="G20" s="7" t="inlineStr">
        <is>
          <t>122-81-75625</t>
        </is>
      </c>
      <c r="H20" s="102" t="inlineStr">
        <is>
          <t xml:space="preserve"> 132-81-42679  </t>
        </is>
      </c>
      <c r="I20" s="56" t="inlineStr">
        <is>
          <t xml:space="preserve">163-86-01167 </t>
        </is>
      </c>
      <c r="J20" s="53" t="inlineStr">
        <is>
          <t>131-81-98850</t>
        </is>
      </c>
      <c r="K20" s="7" t="inlineStr">
        <is>
          <t>410-86-11144</t>
        </is>
      </c>
      <c r="L20" s="5" t="inlineStr">
        <is>
          <t>121-86-05679</t>
        </is>
      </c>
      <c r="M20" s="5" t="inlineStr">
        <is>
          <t>131-81-83508</t>
        </is>
      </c>
    </row>
    <row r="21">
      <c r="A21" s="86" t="inlineStr">
        <is>
          <t>지역</t>
        </is>
      </c>
      <c r="B21" s="5" t="inlineStr">
        <is>
          <t>인천광역시 중구</t>
        </is>
      </c>
      <c r="C21" s="5" t="inlineStr">
        <is>
          <t>인천광역시 동구</t>
        </is>
      </c>
      <c r="D21" s="5" t="inlineStr">
        <is>
          <t>인천광역시 강화군</t>
        </is>
      </c>
      <c r="E21" s="110" t="inlineStr">
        <is>
          <t>인천광역시 남동구</t>
        </is>
      </c>
      <c r="F21" s="5" t="inlineStr">
        <is>
          <t>인천광역시 동구</t>
        </is>
      </c>
      <c r="G21" s="5" t="inlineStr">
        <is>
          <t>인천시 부평구</t>
        </is>
      </c>
      <c r="H21" s="611" t="inlineStr">
        <is>
          <t>인천광역시 남동구</t>
        </is>
      </c>
      <c r="I21" s="612" t="inlineStr">
        <is>
          <t>인천광역시 부평구</t>
        </is>
      </c>
      <c r="J21" s="37" t="inlineStr">
        <is>
          <t>인천 남동구</t>
        </is>
      </c>
      <c r="K21" s="5" t="inlineStr">
        <is>
          <t>인천광역시 서구</t>
        </is>
      </c>
      <c r="L21" s="5" t="inlineStr">
        <is>
          <t>인천광역시 서구</t>
        </is>
      </c>
      <c r="M21" s="5" t="inlineStr">
        <is>
          <t>인천광역시 남동구</t>
        </is>
      </c>
    </row>
    <row r="22">
      <c r="A22" s="86" t="inlineStr">
        <is>
          <t>소방시공능력</t>
        </is>
      </c>
      <c r="B22" s="538" t="n">
        <v>1663900000</v>
      </c>
      <c r="C22" s="538" t="n">
        <v>5099700000</v>
      </c>
      <c r="D22" s="538" t="n">
        <v>442800000</v>
      </c>
      <c r="E22" s="562" t="n">
        <v>1287300000</v>
      </c>
      <c r="F22" s="538" t="n">
        <v>860100000</v>
      </c>
      <c r="G22" s="538" t="n">
        <v>5027100000</v>
      </c>
      <c r="H22" s="538" t="n">
        <v>9342900000</v>
      </c>
      <c r="I22" s="539" t="n">
        <v>1197600000</v>
      </c>
      <c r="J22" s="539" t="n">
        <v>463600000</v>
      </c>
      <c r="K22" s="538" t="n">
        <v>8866200000</v>
      </c>
      <c r="L22" s="538" t="n">
        <v>1313200000</v>
      </c>
      <c r="M22" s="538" t="n">
        <v>848200000</v>
      </c>
    </row>
    <row r="23">
      <c r="A23" s="86" t="inlineStr">
        <is>
          <t>3년간 실적액</t>
        </is>
      </c>
      <c r="B23" s="538" t="n">
        <v>1374648000</v>
      </c>
      <c r="C23" s="538" t="n">
        <v>4072636000</v>
      </c>
      <c r="D23" s="538" t="n">
        <v>60278000</v>
      </c>
      <c r="E23" s="562" t="n">
        <v>837402000</v>
      </c>
      <c r="F23" s="538" t="n">
        <v>642017000</v>
      </c>
      <c r="G23" s="538" t="n">
        <v>4269735000</v>
      </c>
      <c r="H23" s="538" t="n">
        <v>8760041000</v>
      </c>
      <c r="I23" s="539" t="n">
        <v>277200000</v>
      </c>
      <c r="J23" s="539">
        <f>500000+15890000+10472000</f>
        <v/>
      </c>
      <c r="K23" s="538" t="n">
        <v>6817349000</v>
      </c>
      <c r="L23" s="538" t="n">
        <v>1279951000</v>
      </c>
      <c r="M23" s="538" t="n">
        <v>176805000</v>
      </c>
    </row>
    <row r="24">
      <c r="A24" s="86" t="inlineStr">
        <is>
          <t>5년간 실적액</t>
        </is>
      </c>
      <c r="B24" s="538" t="n">
        <v>2415871000</v>
      </c>
      <c r="C24" s="538" t="n">
        <v>4844052000</v>
      </c>
      <c r="D24" s="538" t="n">
        <v>60278000</v>
      </c>
      <c r="E24" s="562" t="n">
        <v>1078013000</v>
      </c>
      <c r="F24" s="538" t="n">
        <v>1340885000</v>
      </c>
      <c r="G24" s="538" t="n">
        <v>6993379000</v>
      </c>
      <c r="H24" s="538" t="n">
        <v>11908247000</v>
      </c>
      <c r="I24" s="539" t="n">
        <v>277200000</v>
      </c>
      <c r="J24" s="539">
        <f>500000+15890000+10472000+423027000+719102000</f>
        <v/>
      </c>
      <c r="K24" s="538" t="n">
        <v>10639454000</v>
      </c>
      <c r="L24" s="538" t="n">
        <v>1279951000</v>
      </c>
      <c r="M24" s="538" t="n">
        <v>482204000</v>
      </c>
    </row>
    <row r="25">
      <c r="A25" s="609" t="inlineStr">
        <is>
          <t>부채비율</t>
        </is>
      </c>
      <c r="B25" s="6" t="n">
        <v>0.1813</v>
      </c>
      <c r="C25" s="6" t="n">
        <v>0.0183</v>
      </c>
      <c r="D25" s="6" t="n">
        <v>0.1725</v>
      </c>
      <c r="E25" s="112" t="n">
        <v>0.0914</v>
      </c>
      <c r="F25" s="6" t="n">
        <v>0.1217</v>
      </c>
      <c r="G25" s="6" t="n">
        <v>0.3066</v>
      </c>
      <c r="H25" s="6" t="n">
        <v>0.3286</v>
      </c>
      <c r="I25" s="38" t="n">
        <v>0.449</v>
      </c>
      <c r="J25" s="38" t="n">
        <v>0.1903</v>
      </c>
      <c r="K25" s="6" t="n">
        <v>0.1948</v>
      </c>
      <c r="L25" s="6" t="n">
        <v>0.1991</v>
      </c>
      <c r="M25" s="6" t="n">
        <v>0.0603</v>
      </c>
      <c r="N25" s="566" t="n"/>
    </row>
    <row r="26">
      <c r="A26" s="609" t="inlineStr">
        <is>
          <t>유동비율</t>
        </is>
      </c>
      <c r="B26" s="6" t="n">
        <v>5.9189</v>
      </c>
      <c r="C26" s="6" t="n">
        <v>33.841</v>
      </c>
      <c r="D26" s="6" t="n">
        <v>9.623100000000001</v>
      </c>
      <c r="E26" s="112" t="n">
        <v>8.908899999999999</v>
      </c>
      <c r="F26" s="76" t="n">
        <v>1.696</v>
      </c>
      <c r="G26" s="6" t="n">
        <v>3.6033</v>
      </c>
      <c r="H26" s="6" t="n">
        <v>4.6616</v>
      </c>
      <c r="I26" s="38" t="n">
        <v>2.2706</v>
      </c>
      <c r="J26" s="38" t="n">
        <v>2.648</v>
      </c>
      <c r="K26" s="6" t="n">
        <v>6.0668</v>
      </c>
      <c r="L26" s="6" t="n">
        <v>5.7235</v>
      </c>
      <c r="M26" s="6" t="n">
        <v>23.2902</v>
      </c>
      <c r="N26" s="566" t="n"/>
    </row>
    <row r="27" ht="22.5" customHeight="1" s="3">
      <c r="A27" s="610" t="inlineStr">
        <is>
          <t>영업기간
면허번호</t>
        </is>
      </c>
      <c r="B27" s="6" t="inlineStr">
        <is>
          <t>2015-02-00212</t>
        </is>
      </c>
      <c r="C27" s="6" t="inlineStr">
        <is>
          <t>인천중부 제2007-03호</t>
        </is>
      </c>
      <c r="D27" s="6" t="inlineStr">
        <is>
          <t>2020-02-00039</t>
        </is>
      </c>
      <c r="E27" s="117" t="inlineStr">
        <is>
          <t>2010.12.01</t>
        </is>
      </c>
      <c r="F27" s="6" t="inlineStr">
        <is>
          <t>제2007-04호</t>
        </is>
      </c>
      <c r="G27" s="80" t="n">
        <v>34175</v>
      </c>
      <c r="H27" s="6" t="inlineStr">
        <is>
          <t>2002.02.15</t>
        </is>
      </c>
      <c r="I27" s="38" t="inlineStr">
        <is>
          <t>2018-02-00495</t>
        </is>
      </c>
      <c r="J27" s="38" t="inlineStr">
        <is>
          <t>5년이상%</t>
        </is>
      </c>
      <c r="K27" s="6" t="inlineStr">
        <is>
          <t>인천남부 제2010-01호</t>
        </is>
      </c>
      <c r="L27" s="6" t="inlineStr">
        <is>
          <t>2018.10.24</t>
        </is>
      </c>
      <c r="M27" s="6" t="inlineStr">
        <is>
          <t>2013.06.11</t>
        </is>
      </c>
    </row>
    <row r="28" ht="22.5" customHeight="1" s="3">
      <c r="A28" s="86" t="inlineStr">
        <is>
          <t>신용평가</t>
        </is>
      </c>
      <c r="B28" s="548" t="n"/>
      <c r="C28" s="232" t="inlineStr">
        <is>
          <t>BBO
(19.06.28~20.06.27)</t>
        </is>
      </c>
      <c r="D28" s="548" t="n"/>
      <c r="E28" s="39" t="n"/>
      <c r="F28" s="548" t="n"/>
      <c r="G28" s="547" t="inlineStr">
        <is>
          <t>BB+
(22.04.22~23.04.21)</t>
        </is>
      </c>
      <c r="H28" s="547" t="inlineStr">
        <is>
          <t>BBB-
(23.06.07~24.06.06)</t>
        </is>
      </c>
      <c r="I28" s="548" t="n"/>
      <c r="J28" s="547" t="inlineStr">
        <is>
          <t>BB+
(16.04.05~17.04.04)</t>
        </is>
      </c>
      <c r="K28" s="547" t="inlineStr">
        <is>
          <t>BBB-
(21.05.25~22.05.24)</t>
        </is>
      </c>
      <c r="L28" s="547" t="inlineStr">
        <is>
          <t>BB+
(21.05.04~22.05.03)</t>
        </is>
      </c>
      <c r="M28" s="558" t="n"/>
    </row>
    <row r="29">
      <c r="A29" s="86" t="inlineStr">
        <is>
          <t>여성기업</t>
        </is>
      </c>
      <c r="B29" s="548" t="n"/>
      <c r="C29" s="39" t="n"/>
      <c r="D29" s="548" t="n"/>
      <c r="E29" s="548" t="n"/>
      <c r="F29" s="548" t="n"/>
      <c r="G29" s="548" t="n"/>
      <c r="H29" s="548" t="n"/>
      <c r="I29" s="548" t="n"/>
      <c r="J29" s="548" t="n"/>
      <c r="K29" s="548" t="n"/>
      <c r="L29" s="558" t="n"/>
      <c r="M29" s="558" t="n"/>
    </row>
    <row r="30">
      <c r="A30" s="86" t="inlineStr">
        <is>
          <t>건설고용지수</t>
        </is>
      </c>
      <c r="B30" s="548" t="n"/>
      <c r="C30" s="39" t="n"/>
      <c r="D30" s="548" t="n"/>
      <c r="E30" s="548" t="n"/>
      <c r="F30" s="548" t="n"/>
      <c r="G30" s="548" t="n"/>
      <c r="H30" s="548" t="n"/>
      <c r="I30" s="548" t="n"/>
      <c r="J30" s="548" t="n"/>
      <c r="K30" s="548" t="n"/>
      <c r="L30" s="558" t="n"/>
      <c r="M30" s="558" t="n"/>
    </row>
    <row r="31">
      <c r="A31" s="87" t="inlineStr">
        <is>
          <t>일자리창출실적</t>
        </is>
      </c>
      <c r="B31" s="548" t="n"/>
      <c r="C31" s="39" t="n"/>
      <c r="D31" s="548" t="n"/>
      <c r="E31" s="548" t="n"/>
      <c r="F31" s="548" t="n"/>
      <c r="G31" s="548" t="n"/>
      <c r="H31" s="548" t="n"/>
      <c r="I31" s="548" t="n"/>
      <c r="J31" s="548" t="n"/>
      <c r="K31" s="548" t="n"/>
      <c r="L31" s="558" t="n"/>
      <c r="M31" s="558" t="n"/>
    </row>
    <row r="32">
      <c r="A32" s="87" t="inlineStr">
        <is>
          <t>시공품질평가</t>
        </is>
      </c>
      <c r="B32" s="548" t="n"/>
      <c r="C32" s="39" t="n"/>
      <c r="D32" s="548" t="n"/>
      <c r="E32" s="548" t="n"/>
      <c r="F32" s="548" t="n"/>
      <c r="G32" s="548" t="n"/>
      <c r="H32" s="55" t="inlineStr">
        <is>
          <t>없음(23.05.01)</t>
        </is>
      </c>
      <c r="I32" s="548" t="n"/>
      <c r="J32" s="548" t="n"/>
      <c r="K32" s="548" t="n"/>
      <c r="L32" s="558" t="n"/>
      <c r="M32" s="558" t="n"/>
    </row>
    <row r="33">
      <c r="A33" s="86" t="inlineStr">
        <is>
          <t>비  고</t>
        </is>
      </c>
      <c r="B33" s="5" t="inlineStr">
        <is>
          <t>배성광</t>
        </is>
      </c>
      <c r="C33" s="5" t="inlineStr">
        <is>
          <t>강창일이사</t>
        </is>
      </c>
      <c r="D33" s="5" t="inlineStr">
        <is>
          <t>강창일</t>
        </is>
      </c>
      <c r="E33" s="110" t="inlineStr">
        <is>
          <t>여인백</t>
        </is>
      </c>
      <c r="F33" s="5" t="inlineStr">
        <is>
          <t>강창일이사</t>
        </is>
      </c>
      <c r="G33" s="37" t="n"/>
      <c r="H33" s="5" t="inlineStr">
        <is>
          <t>한기수010-2204-8598</t>
        </is>
      </c>
      <c r="I33" s="37" t="inlineStr">
        <is>
          <t>강창일이사</t>
        </is>
      </c>
      <c r="J33" s="37" t="inlineStr">
        <is>
          <t>조재진</t>
        </is>
      </c>
      <c r="K33" s="5" t="inlineStr">
        <is>
          <t>보선 자회사</t>
        </is>
      </c>
      <c r="L33" s="5" t="inlineStr">
        <is>
          <t>조동규</t>
        </is>
      </c>
      <c r="M33" s="37" t="n"/>
    </row>
    <row r="34" ht="26.1" customHeight="1" s="3">
      <c r="A34" s="11" t="inlineStr">
        <is>
          <t>회사명</t>
        </is>
      </c>
      <c r="B34" s="10" t="inlineStr">
        <is>
          <t>㈜마석엔지니어링</t>
        </is>
      </c>
      <c r="C34" s="10" t="inlineStr">
        <is>
          <t>효림기업㈜</t>
        </is>
      </c>
      <c r="D34" s="10" t="inlineStr">
        <is>
          <t>㈜신한전력</t>
        </is>
      </c>
      <c r="E34" s="10" t="inlineStr">
        <is>
          <t>㈜대환테크</t>
        </is>
      </c>
      <c r="F34" s="10" t="inlineStr">
        <is>
          <t>㈜경기방재설비</t>
        </is>
      </c>
      <c r="G34" s="10" t="inlineStr">
        <is>
          <t>중앙에너지㈜</t>
        </is>
      </c>
      <c r="H34" s="10" t="inlineStr">
        <is>
          <t>㈜가인전력</t>
        </is>
      </c>
      <c r="I34" s="10" t="inlineStr">
        <is>
          <t>㈜대경</t>
        </is>
      </c>
      <c r="J34" s="10" t="inlineStr">
        <is>
          <t>㈜대경기전</t>
        </is>
      </c>
      <c r="K34" s="10" t="inlineStr">
        <is>
          <t>㈜비티엑스엔펌</t>
        </is>
      </c>
      <c r="L34" s="10" t="inlineStr">
        <is>
          <t>㈜성두이엔씨</t>
        </is>
      </c>
      <c r="M34" s="11" t="inlineStr">
        <is>
          <t>원기산업㈜</t>
        </is>
      </c>
    </row>
    <row r="35">
      <c r="A35" s="86" t="inlineStr">
        <is>
          <t>대표자</t>
        </is>
      </c>
      <c r="B35" s="5" t="inlineStr">
        <is>
          <t>김승우</t>
        </is>
      </c>
      <c r="C35" s="5" t="inlineStr">
        <is>
          <t>진용국</t>
        </is>
      </c>
      <c r="D35" s="5" t="inlineStr">
        <is>
          <t>김정배</t>
        </is>
      </c>
      <c r="E35" s="5" t="inlineStr">
        <is>
          <t>김병철</t>
        </is>
      </c>
      <c r="F35" s="5" t="inlineStr">
        <is>
          <t>이혜숙</t>
        </is>
      </c>
      <c r="G35" s="110" t="inlineStr">
        <is>
          <t>이정길</t>
        </is>
      </c>
      <c r="H35" s="611" t="inlineStr">
        <is>
          <t>장복남</t>
        </is>
      </c>
      <c r="I35" s="611" t="inlineStr">
        <is>
          <t>함경민</t>
        </is>
      </c>
      <c r="J35" s="5" t="inlineStr">
        <is>
          <t>함문상</t>
        </is>
      </c>
      <c r="K35" s="5" t="inlineStr">
        <is>
          <t>이은영</t>
        </is>
      </c>
      <c r="L35" s="5" t="inlineStr">
        <is>
          <t>유정호</t>
        </is>
      </c>
      <c r="M35" s="5" t="inlineStr">
        <is>
          <t>김석규</t>
        </is>
      </c>
    </row>
    <row r="36">
      <c r="A36" s="86" t="inlineStr">
        <is>
          <t>사업자번호</t>
        </is>
      </c>
      <c r="B36" s="7" t="inlineStr">
        <is>
          <t>515-86-00961</t>
        </is>
      </c>
      <c r="C36" s="5" t="inlineStr">
        <is>
          <t>222-02-65228</t>
        </is>
      </c>
      <c r="D36" s="7" t="inlineStr">
        <is>
          <t>139-81-09195</t>
        </is>
      </c>
      <c r="E36" s="5" t="inlineStr">
        <is>
          <t>131-86-58469</t>
        </is>
      </c>
      <c r="F36" s="7" t="inlineStr">
        <is>
          <t>139-81-26345</t>
        </is>
      </c>
      <c r="G36" s="127" t="inlineStr">
        <is>
          <t>131-81-66095</t>
        </is>
      </c>
      <c r="H36" s="102" t="inlineStr">
        <is>
          <t>131-86-03625</t>
        </is>
      </c>
      <c r="I36" s="102" t="inlineStr">
        <is>
          <t>345-88-02215</t>
        </is>
      </c>
      <c r="J36" s="7" t="inlineStr">
        <is>
          <t>121-81-29661</t>
        </is>
      </c>
      <c r="K36" s="7" t="inlineStr">
        <is>
          <t>122-86-26376</t>
        </is>
      </c>
      <c r="L36" s="5" t="inlineStr">
        <is>
          <t>131-81-41852</t>
        </is>
      </c>
      <c r="M36" s="5" t="inlineStr">
        <is>
          <t>139-81-11352</t>
        </is>
      </c>
    </row>
    <row r="37">
      <c r="A37" s="86" t="inlineStr">
        <is>
          <t>지역</t>
        </is>
      </c>
      <c r="B37" s="5" t="inlineStr">
        <is>
          <t>인천광역시 남동구</t>
        </is>
      </c>
      <c r="C37" s="5" t="inlineStr">
        <is>
          <t>인천광역시 서구</t>
        </is>
      </c>
      <c r="D37" s="5" t="inlineStr">
        <is>
          <t>인천광역시 강화군</t>
        </is>
      </c>
      <c r="E37" s="5" t="inlineStr">
        <is>
          <t>인천광역시 남동구</t>
        </is>
      </c>
      <c r="F37" s="5" t="inlineStr">
        <is>
          <t>인천광역시 남동구</t>
        </is>
      </c>
      <c r="G37" s="110" t="inlineStr">
        <is>
          <t>인천광역시 연수구</t>
        </is>
      </c>
      <c r="H37" s="611" t="inlineStr">
        <is>
          <t>인천광역시 연수구</t>
        </is>
      </c>
      <c r="I37" s="611" t="inlineStr">
        <is>
          <t>인천광역시 남동구</t>
        </is>
      </c>
      <c r="J37" s="5" t="inlineStr">
        <is>
          <t>인천광역시 남동구</t>
        </is>
      </c>
      <c r="K37" s="5" t="inlineStr">
        <is>
          <t>인천광역시 계양구</t>
        </is>
      </c>
      <c r="L37" s="5" t="inlineStr">
        <is>
          <t>인천광역시 남동구</t>
        </is>
      </c>
      <c r="M37" s="5" t="inlineStr">
        <is>
          <t>인천광역시 남동구</t>
        </is>
      </c>
    </row>
    <row r="38">
      <c r="A38" s="86" t="inlineStr">
        <is>
          <t>소방시공능력</t>
        </is>
      </c>
      <c r="B38" s="538" t="n">
        <v>614800000</v>
      </c>
      <c r="C38" s="538" t="n">
        <v>1097500000</v>
      </c>
      <c r="D38" s="538" t="n">
        <v>1354300000</v>
      </c>
      <c r="E38" s="538" t="n">
        <v>978700000</v>
      </c>
      <c r="F38" s="538" t="n">
        <v>2764200000</v>
      </c>
      <c r="G38" s="562" t="n">
        <v>1694800000</v>
      </c>
      <c r="H38" s="538" t="n">
        <v>1939700000</v>
      </c>
      <c r="I38" s="538" t="n">
        <v>602600000</v>
      </c>
      <c r="J38" s="538" t="n">
        <v>1060700000</v>
      </c>
      <c r="K38" s="538" t="n">
        <v>577600000</v>
      </c>
      <c r="L38" s="538" t="n">
        <v>1832900000</v>
      </c>
      <c r="M38" s="538" t="n">
        <v>607400000</v>
      </c>
    </row>
    <row r="39">
      <c r="A39" s="86" t="inlineStr">
        <is>
          <t>3년간 실적액</t>
        </is>
      </c>
      <c r="B39" s="538" t="n">
        <v>346346000</v>
      </c>
      <c r="C39" s="538" t="n">
        <v>978273000</v>
      </c>
      <c r="D39" s="538" t="n">
        <v>59325000</v>
      </c>
      <c r="E39" s="538" t="n">
        <v>911057000</v>
      </c>
      <c r="F39" s="538" t="n">
        <v>2430707000</v>
      </c>
      <c r="G39" s="562" t="n">
        <v>1905956000</v>
      </c>
      <c r="H39" s="538" t="n">
        <v>1909193000</v>
      </c>
      <c r="I39" s="613" t="inlineStr">
        <is>
          <t>-</t>
        </is>
      </c>
      <c r="J39" s="538" t="n">
        <v>922224000</v>
      </c>
      <c r="K39" s="613" t="inlineStr">
        <is>
          <t>-</t>
        </is>
      </c>
      <c r="L39" s="539" t="n"/>
      <c r="M39" s="538" t="n">
        <v>260359000</v>
      </c>
    </row>
    <row r="40">
      <c r="A40" s="86" t="inlineStr">
        <is>
          <t>5년간 실적액</t>
        </is>
      </c>
      <c r="B40" s="538" t="n">
        <v>346346000</v>
      </c>
      <c r="C40" s="538" t="n">
        <v>1586985000</v>
      </c>
      <c r="D40" s="538" t="n">
        <v>668655000</v>
      </c>
      <c r="E40" s="538" t="n">
        <v>1769933000</v>
      </c>
      <c r="F40" s="538" t="n">
        <v>4061710000</v>
      </c>
      <c r="G40" s="562" t="n">
        <v>2678286000</v>
      </c>
      <c r="H40" s="538" t="n">
        <v>2313298000</v>
      </c>
      <c r="I40" s="613" t="inlineStr">
        <is>
          <t>-</t>
        </is>
      </c>
      <c r="J40" s="538" t="n">
        <v>922224000</v>
      </c>
      <c r="K40" s="613" t="inlineStr">
        <is>
          <t>-</t>
        </is>
      </c>
      <c r="L40" s="539" t="n"/>
      <c r="M40" s="538" t="n">
        <v>399509000</v>
      </c>
    </row>
    <row r="41">
      <c r="A41" s="609" t="inlineStr">
        <is>
          <t>부채비율</t>
        </is>
      </c>
      <c r="B41" s="6" t="n">
        <v>0.407</v>
      </c>
      <c r="C41" s="6" t="n">
        <v>0.08500000000000001</v>
      </c>
      <c r="D41" s="6" t="n">
        <v>0.1303</v>
      </c>
      <c r="E41" s="6" t="n">
        <v>0.0878</v>
      </c>
      <c r="F41" s="76" t="n">
        <v>0.5093</v>
      </c>
      <c r="G41" s="112" t="n">
        <v>0.4403</v>
      </c>
      <c r="H41" s="6" t="n">
        <v>0.4827</v>
      </c>
      <c r="I41" s="6" t="n">
        <v>0</v>
      </c>
      <c r="J41" s="6" t="n">
        <v>0.3432</v>
      </c>
      <c r="K41" s="6" t="n">
        <v>0.0698</v>
      </c>
      <c r="L41" s="6" t="n">
        <v>0.1235</v>
      </c>
      <c r="M41" s="6" t="n">
        <v>0.104</v>
      </c>
      <c r="N41" s="566" t="n"/>
    </row>
    <row r="42">
      <c r="A42" s="609" t="inlineStr">
        <is>
          <t>유동비율</t>
        </is>
      </c>
      <c r="B42" s="76" t="n">
        <v>1.0734</v>
      </c>
      <c r="C42" s="6" t="n">
        <v>36.4291</v>
      </c>
      <c r="D42" s="6" t="n">
        <v>7.823</v>
      </c>
      <c r="E42" s="6" t="n">
        <v>9.775</v>
      </c>
      <c r="F42" s="6" t="n">
        <v>18.5873</v>
      </c>
      <c r="G42" s="112" t="n">
        <v>6.666</v>
      </c>
      <c r="H42" s="6" t="n">
        <v>20.0412</v>
      </c>
      <c r="I42" s="6" t="n">
        <v>999999.9999000001</v>
      </c>
      <c r="J42" s="6" t="n">
        <v>2.687</v>
      </c>
      <c r="K42" s="6" t="n">
        <v>10.5117</v>
      </c>
      <c r="L42" s="6" t="n">
        <v>7.748</v>
      </c>
      <c r="M42" s="6" t="n">
        <v>9.702</v>
      </c>
      <c r="N42" s="566" t="n"/>
    </row>
    <row r="43" ht="22.5" customHeight="1" s="3">
      <c r="A43" s="610" t="inlineStr">
        <is>
          <t>영업기간
면허번호</t>
        </is>
      </c>
      <c r="B43" s="80" t="inlineStr">
        <is>
          <t>2019.08.12</t>
        </is>
      </c>
      <c r="C43" s="6" t="inlineStr">
        <is>
          <t>1996.12.31</t>
        </is>
      </c>
      <c r="D43" s="6" t="inlineStr">
        <is>
          <t>인천강화 제2011-2호</t>
        </is>
      </c>
      <c r="E43" s="6" t="inlineStr">
        <is>
          <t>2015.04.20</t>
        </is>
      </c>
      <c r="F43" s="6" t="inlineStr">
        <is>
          <t>1998.11.20</t>
        </is>
      </c>
      <c r="G43" s="112" t="inlineStr">
        <is>
          <t>2009.07.31</t>
        </is>
      </c>
      <c r="H43" s="6" t="inlineStr">
        <is>
          <t>2015.06.16</t>
        </is>
      </c>
      <c r="I43" s="80" t="inlineStr">
        <is>
          <t>2022.02.25</t>
        </is>
      </c>
      <c r="J43" s="6" t="inlineStr">
        <is>
          <t>2016.09.22</t>
        </is>
      </c>
      <c r="K43" s="6" t="inlineStr">
        <is>
          <t>2012.10.23</t>
        </is>
      </c>
      <c r="L43" s="6" t="inlineStr">
        <is>
          <t>1991.08.26</t>
        </is>
      </c>
      <c r="M43" s="6" t="inlineStr">
        <is>
          <t>인천남동 제99-11호</t>
        </is>
      </c>
    </row>
    <row r="44" ht="22.5" customHeight="1" s="3">
      <c r="A44" s="86" t="inlineStr">
        <is>
          <t>신용평가</t>
        </is>
      </c>
      <c r="B44" s="548" t="n"/>
      <c r="C44" s="39" t="n"/>
      <c r="D44" s="547" t="inlineStr">
        <is>
          <t>BB+
(22.04.18~23.04.17)</t>
        </is>
      </c>
      <c r="E44" s="548" t="n"/>
      <c r="F44" s="547" t="inlineStr">
        <is>
          <t>B+
(21.05.21~22.05.20)</t>
        </is>
      </c>
      <c r="G44" s="547" t="inlineStr">
        <is>
          <t>BB0
(24.04.11~25.04.10)</t>
        </is>
      </c>
      <c r="H44" s="548" t="n"/>
      <c r="I44" s="548" t="n"/>
      <c r="J44" s="548" t="n"/>
      <c r="K44" s="548" t="n"/>
      <c r="L44" s="547" t="inlineStr">
        <is>
          <t>BB0
(21.09.14~22.06.30)</t>
        </is>
      </c>
      <c r="M44" s="558" t="n"/>
    </row>
    <row r="45">
      <c r="A45" s="86" t="inlineStr">
        <is>
          <t>여성기업</t>
        </is>
      </c>
      <c r="B45" s="548" t="n"/>
      <c r="C45" s="39" t="n"/>
      <c r="D45" s="548" t="n"/>
      <c r="E45" s="548" t="n"/>
      <c r="F45" s="548" t="n"/>
      <c r="G45" s="548" t="n"/>
      <c r="H45" s="548" t="n"/>
      <c r="I45" s="548" t="n"/>
      <c r="J45" s="548" t="n"/>
      <c r="K45" s="548" t="n"/>
      <c r="L45" s="558" t="n"/>
      <c r="M45" s="558" t="n"/>
    </row>
    <row r="46">
      <c r="A46" s="86" t="inlineStr">
        <is>
          <t>건설고용지수</t>
        </is>
      </c>
      <c r="B46" s="548" t="n"/>
      <c r="C46" s="39" t="n"/>
      <c r="D46" s="548" t="n"/>
      <c r="E46" s="548" t="n"/>
      <c r="F46" s="548" t="n"/>
      <c r="G46" s="548" t="n"/>
      <c r="H46" s="548" t="n"/>
      <c r="I46" s="548" t="n"/>
      <c r="J46" s="548" t="n"/>
      <c r="K46" s="548" t="n"/>
      <c r="L46" s="558" t="n"/>
      <c r="M46" s="558" t="n"/>
    </row>
    <row r="47">
      <c r="A47" s="87" t="inlineStr">
        <is>
          <t>일자리창출실적</t>
        </is>
      </c>
      <c r="B47" s="548" t="n"/>
      <c r="C47" s="39" t="n"/>
      <c r="D47" s="548" t="n"/>
      <c r="E47" s="548" t="n"/>
      <c r="F47" s="548" t="n"/>
      <c r="G47" s="548" t="n"/>
      <c r="H47" s="548" t="n"/>
      <c r="I47" s="548" t="n"/>
      <c r="J47" s="548" t="n"/>
      <c r="K47" s="548" t="n"/>
      <c r="L47" s="558" t="n"/>
      <c r="M47" s="558" t="n"/>
    </row>
    <row r="48">
      <c r="A48" s="87" t="inlineStr">
        <is>
          <t>시공품질평가</t>
        </is>
      </c>
      <c r="B48" s="548" t="n"/>
      <c r="C48" s="39" t="n"/>
      <c r="D48" s="548" t="n"/>
      <c r="E48" s="548" t="n"/>
      <c r="F48" s="548" t="n"/>
      <c r="G48" s="120" t="inlineStr">
        <is>
          <t>없음 (24.05.01)</t>
        </is>
      </c>
      <c r="H48" s="548" t="n"/>
      <c r="I48" s="548" t="n"/>
      <c r="J48" s="548" t="n"/>
      <c r="K48" s="548" t="n"/>
      <c r="L48" s="558" t="n"/>
      <c r="M48" s="558" t="n"/>
    </row>
    <row r="49" ht="33.75" customHeight="1" s="3">
      <c r="A49" s="86" t="inlineStr">
        <is>
          <t>비  고</t>
        </is>
      </c>
      <c r="B49" s="5" t="inlineStr">
        <is>
          <t>박재웅</t>
        </is>
      </c>
      <c r="C49" s="5" t="inlineStr">
        <is>
          <t>구본진</t>
        </is>
      </c>
      <c r="D49" s="5" t="inlineStr">
        <is>
          <t>구본진</t>
        </is>
      </c>
      <c r="E49" s="5" t="inlineStr">
        <is>
          <t>윤명숙</t>
        </is>
      </c>
      <c r="F49" s="5" t="inlineStr">
        <is>
          <t>윤한봉</t>
        </is>
      </c>
      <c r="G49" s="48" t="inlineStr">
        <is>
          <t>윤명숙
중소기업확인서
(23.04.01~24.03.31)</t>
        </is>
      </c>
      <c r="H49" s="5" t="inlineStr">
        <is>
          <t>조동규</t>
        </is>
      </c>
      <c r="I49" s="5" t="inlineStr">
        <is>
          <t>구본진</t>
        </is>
      </c>
      <c r="J49" s="5" t="inlineStr">
        <is>
          <t>구본진</t>
        </is>
      </c>
      <c r="K49" s="5" t="inlineStr">
        <is>
          <t>구본진</t>
        </is>
      </c>
      <c r="L49" s="5" t="inlineStr">
        <is>
          <t>구본진</t>
        </is>
      </c>
      <c r="M49" s="5" t="inlineStr">
        <is>
          <t>구본진</t>
        </is>
      </c>
    </row>
    <row r="50" ht="26.1" customHeight="1" s="3">
      <c r="A50" s="11" t="inlineStr">
        <is>
          <t>회사명</t>
        </is>
      </c>
      <c r="B50" s="69" t="inlineStr">
        <is>
          <t>(주)지음쏠라테크</t>
        </is>
      </c>
      <c r="C50" s="29" t="inlineStr">
        <is>
          <t>㈜세종방재설비</t>
        </is>
      </c>
      <c r="D50" s="29" t="inlineStr">
        <is>
          <t>경서산업㈜</t>
        </is>
      </c>
      <c r="E50" s="29" t="inlineStr">
        <is>
          <t>(합)동양통신</t>
        </is>
      </c>
      <c r="F50" s="34" t="inlineStr">
        <is>
          <t>㈜한백엔지니어링</t>
        </is>
      </c>
      <c r="G50" s="29" t="inlineStr">
        <is>
          <t>㈜거산파워텍</t>
        </is>
      </c>
      <c r="H50" s="29" t="inlineStr">
        <is>
          <t>㈜한울네트웍</t>
        </is>
      </c>
      <c r="I50" s="92" t="inlineStr">
        <is>
          <t>㈜남경전력</t>
        </is>
      </c>
      <c r="J50" s="29" t="inlineStr">
        <is>
          <t>대광이엔씨㈜</t>
        </is>
      </c>
      <c r="K50" s="29" t="inlineStr">
        <is>
          <t>신광전기㈜</t>
        </is>
      </c>
      <c r="L50" s="92" t="inlineStr">
        <is>
          <t>㈜에이엠케이</t>
        </is>
      </c>
      <c r="M50" s="29" t="inlineStr">
        <is>
          <t>금석개발㈜</t>
        </is>
      </c>
    </row>
    <row r="51">
      <c r="A51" s="86" t="inlineStr">
        <is>
          <t>대표자</t>
        </is>
      </c>
      <c r="B51" s="166" t="inlineStr">
        <is>
          <t>조경용</t>
        </is>
      </c>
      <c r="C51" s="7" t="inlineStr">
        <is>
          <t>오재구</t>
        </is>
      </c>
      <c r="D51" s="43" t="inlineStr">
        <is>
          <t>주남호</t>
        </is>
      </c>
      <c r="E51" s="574" t="inlineStr">
        <is>
          <t>최필규, 최병갑</t>
        </is>
      </c>
      <c r="F51" s="110" t="inlineStr">
        <is>
          <t>이건수</t>
        </is>
      </c>
      <c r="G51" s="5" t="inlineStr">
        <is>
          <t>김금자</t>
        </is>
      </c>
      <c r="H51" s="611" t="inlineStr">
        <is>
          <t>박종주</t>
        </is>
      </c>
      <c r="I51" s="5" t="inlineStr">
        <is>
          <t>길영춘</t>
        </is>
      </c>
      <c r="J51" s="5" t="inlineStr">
        <is>
          <t>박정진</t>
        </is>
      </c>
      <c r="K51" s="5" t="inlineStr">
        <is>
          <t>박영탁</t>
        </is>
      </c>
      <c r="L51" s="5" t="inlineStr">
        <is>
          <t>장남철</t>
        </is>
      </c>
      <c r="M51" s="110" t="inlineStr">
        <is>
          <t>전수연</t>
        </is>
      </c>
    </row>
    <row r="52">
      <c r="A52" s="86" t="inlineStr">
        <is>
          <t>사업자번호</t>
        </is>
      </c>
      <c r="B52" s="167" t="inlineStr">
        <is>
          <t>407-87-00819</t>
        </is>
      </c>
      <c r="C52" s="43" t="n"/>
      <c r="D52" s="43" t="inlineStr">
        <is>
          <t>310-81-34541</t>
        </is>
      </c>
      <c r="E52" s="672" t="inlineStr">
        <is>
          <t>122-81-36791</t>
        </is>
      </c>
      <c r="F52" s="127" t="inlineStr">
        <is>
          <t>131-81-58635</t>
        </is>
      </c>
      <c r="G52" s="7" t="inlineStr">
        <is>
          <t>131-81-90896</t>
        </is>
      </c>
      <c r="H52" s="102" t="inlineStr">
        <is>
          <t>122-81-68629</t>
        </is>
      </c>
      <c r="I52" s="7" t="inlineStr">
        <is>
          <t>122-81-92148</t>
        </is>
      </c>
      <c r="J52" s="7" t="inlineStr">
        <is>
          <t>692-87-00566</t>
        </is>
      </c>
      <c r="K52" s="7" t="inlineStr">
        <is>
          <t>409-86-36922</t>
        </is>
      </c>
      <c r="L52" s="5" t="inlineStr">
        <is>
          <t>124-87-05281</t>
        </is>
      </c>
      <c r="M52" s="110" t="inlineStr">
        <is>
          <t>736-81-00807</t>
        </is>
      </c>
    </row>
    <row r="53">
      <c r="A53" s="86" t="inlineStr">
        <is>
          <t>지역</t>
        </is>
      </c>
      <c r="B53" s="166" t="inlineStr">
        <is>
          <t>인천광역시 연수구</t>
        </is>
      </c>
      <c r="C53" s="7" t="inlineStr">
        <is>
          <t>인천광역시 부평구</t>
        </is>
      </c>
      <c r="D53" s="43" t="inlineStr">
        <is>
          <t>인천광역시 서구</t>
        </is>
      </c>
      <c r="E53" s="574" t="inlineStr">
        <is>
          <t>인천광역시 부평구</t>
        </is>
      </c>
      <c r="F53" s="110" t="inlineStr">
        <is>
          <t>인천광역시 남동구</t>
        </is>
      </c>
      <c r="G53" s="538" t="inlineStr">
        <is>
          <t>인천광역시 남동구</t>
        </is>
      </c>
      <c r="H53" s="538" t="inlineStr">
        <is>
          <t>인천광역시 동구</t>
        </is>
      </c>
      <c r="I53" s="5" t="inlineStr">
        <is>
          <t>인천광역시 부평구</t>
        </is>
      </c>
      <c r="J53" s="5" t="inlineStr">
        <is>
          <t>인천광역시 부평구</t>
        </is>
      </c>
      <c r="K53" s="5" t="inlineStr">
        <is>
          <t>인천광역시 서구</t>
        </is>
      </c>
      <c r="L53" s="5" t="inlineStr">
        <is>
          <t>인천광역시 연수구</t>
        </is>
      </c>
      <c r="M53" s="110" t="inlineStr">
        <is>
          <t>인천광역시 연수구</t>
        </is>
      </c>
    </row>
    <row r="54">
      <c r="A54" s="86" t="inlineStr">
        <is>
          <t>소방시공능력</t>
        </is>
      </c>
      <c r="B54" s="582" t="n">
        <v>2745500000</v>
      </c>
      <c r="C54" s="538" t="n">
        <v>1542400000</v>
      </c>
      <c r="D54" s="539" t="n">
        <v>619900000</v>
      </c>
      <c r="E54" s="577" t="n">
        <v>520400000</v>
      </c>
      <c r="F54" s="562" t="n">
        <v>860800000</v>
      </c>
      <c r="G54" s="538" t="n">
        <v>1437300000</v>
      </c>
      <c r="H54" s="538" t="n">
        <v>786600000</v>
      </c>
      <c r="I54" s="538" t="n">
        <v>2066000000</v>
      </c>
      <c r="J54" s="538" t="n">
        <v>1325600000</v>
      </c>
      <c r="K54" s="538" t="n">
        <v>955700000</v>
      </c>
      <c r="L54" s="538" t="n">
        <v>1401600000</v>
      </c>
      <c r="M54" s="562" t="n">
        <v>4029300000</v>
      </c>
    </row>
    <row r="55">
      <c r="A55" s="86" t="inlineStr">
        <is>
          <t>3년간 실적액</t>
        </is>
      </c>
      <c r="B55" s="582" t="n">
        <v>4457032000</v>
      </c>
      <c r="C55" s="538" t="n">
        <v>1102176000</v>
      </c>
      <c r="D55" s="539" t="n">
        <v>158736000</v>
      </c>
      <c r="E55" s="577" t="n">
        <v>190897000</v>
      </c>
      <c r="F55" s="562" t="n">
        <v>0</v>
      </c>
      <c r="G55" s="538" t="n">
        <v>2353153000</v>
      </c>
      <c r="H55" s="538" t="n">
        <v>281055000</v>
      </c>
      <c r="I55" s="538" t="n">
        <v>2034852000</v>
      </c>
      <c r="J55" s="538" t="n">
        <v>1214844000</v>
      </c>
      <c r="K55" s="613" t="n">
        <v>697272000</v>
      </c>
      <c r="L55" s="538" t="n">
        <v>1169820000</v>
      </c>
      <c r="M55" s="562" t="n">
        <v>3414765000</v>
      </c>
    </row>
    <row r="56">
      <c r="A56" s="86" t="inlineStr">
        <is>
          <t>5년간 실적액</t>
        </is>
      </c>
      <c r="B56" s="582" t="n">
        <v>7643696000</v>
      </c>
      <c r="C56" s="538" t="n">
        <v>2427503000</v>
      </c>
      <c r="D56" s="539" t="n">
        <v>402200000</v>
      </c>
      <c r="E56" s="577" t="n">
        <v>250704000</v>
      </c>
      <c r="F56" s="562" t="n">
        <v>24812000</v>
      </c>
      <c r="G56" s="538" t="n">
        <v>4533102000</v>
      </c>
      <c r="H56" s="538" t="n">
        <v>319463000</v>
      </c>
      <c r="I56" s="538" t="n">
        <v>3494839000</v>
      </c>
      <c r="J56" s="538" t="n">
        <v>1414586000</v>
      </c>
      <c r="K56" s="613" t="n">
        <v>1371105000</v>
      </c>
      <c r="L56" s="538" t="n">
        <v>1227331000</v>
      </c>
      <c r="M56" s="562" t="n">
        <v>3726062000</v>
      </c>
    </row>
    <row r="57">
      <c r="A57" s="609" t="inlineStr">
        <is>
          <t>부채비율</t>
        </is>
      </c>
      <c r="B57" s="162" t="n">
        <v>0.1743</v>
      </c>
      <c r="C57" s="6" t="n">
        <v>0.4444</v>
      </c>
      <c r="D57" s="38" t="n">
        <v>0.3781</v>
      </c>
      <c r="E57" s="670" t="n">
        <v>0.5584</v>
      </c>
      <c r="F57" s="112" t="n">
        <v>0.1598</v>
      </c>
      <c r="G57" s="6" t="n">
        <v>0.3191</v>
      </c>
      <c r="H57" s="6" t="n">
        <v>0.2213</v>
      </c>
      <c r="I57" s="6" t="n">
        <v>0.3145</v>
      </c>
      <c r="J57" s="6" t="n">
        <v>0.3718</v>
      </c>
      <c r="K57" s="6" t="n">
        <v>0.4459</v>
      </c>
      <c r="L57" s="76" t="n">
        <v>1.1363</v>
      </c>
      <c r="M57" s="112" t="n">
        <v>0.3802</v>
      </c>
    </row>
    <row r="58">
      <c r="A58" s="609" t="inlineStr">
        <is>
          <t>유동비율</t>
        </is>
      </c>
      <c r="B58" s="162" t="n">
        <v>3.4998</v>
      </c>
      <c r="C58" s="6" t="n">
        <v>5.1061</v>
      </c>
      <c r="D58" s="50" t="n">
        <v>1.8825</v>
      </c>
      <c r="E58" s="578" t="n">
        <v>8.645199999999999</v>
      </c>
      <c r="F58" s="112" t="n">
        <v>23.8127</v>
      </c>
      <c r="G58" s="6" t="n">
        <v>4.7549</v>
      </c>
      <c r="H58" s="6" t="n">
        <v>27.5266</v>
      </c>
      <c r="I58" s="6" t="n">
        <v>7.3496</v>
      </c>
      <c r="J58" s="6" t="n">
        <v>3.4688</v>
      </c>
      <c r="K58" s="6" t="n">
        <v>5.1884</v>
      </c>
      <c r="L58" s="6" t="n">
        <v>6.1936</v>
      </c>
      <c r="M58" s="112" t="n">
        <v>3.8481</v>
      </c>
    </row>
    <row r="59" ht="22.5" customHeight="1" s="3">
      <c r="A59" s="610" t="inlineStr">
        <is>
          <t>영업기간
면허번호</t>
        </is>
      </c>
      <c r="B59" s="168" t="inlineStr">
        <is>
          <t>1992.07.18</t>
        </is>
      </c>
      <c r="C59" s="32" t="inlineStr">
        <is>
          <t>2014.01.24</t>
        </is>
      </c>
      <c r="D59" s="44" t="inlineStr">
        <is>
          <t>2001.11.16</t>
        </is>
      </c>
      <c r="E59" s="668" t="inlineStr">
        <is>
          <t>1989.06.17</t>
        </is>
      </c>
      <c r="F59" s="112" t="inlineStr">
        <is>
          <t>2006.02.03</t>
        </is>
      </c>
      <c r="G59" s="6" t="inlineStr">
        <is>
          <t>2016.04.21</t>
        </is>
      </c>
      <c r="H59" s="6" t="inlineStr">
        <is>
          <t>2002.02.27</t>
        </is>
      </c>
      <c r="I59" s="81" t="inlineStr">
        <is>
          <t>2013.03.13</t>
        </is>
      </c>
      <c r="J59" s="6" t="inlineStr">
        <is>
          <t xml:space="preserve"> 2008.08.19</t>
        </is>
      </c>
      <c r="K59" s="6" t="inlineStr">
        <is>
          <t xml:space="preserve"> 2014.08.18</t>
        </is>
      </c>
      <c r="L59" s="6" t="inlineStr">
        <is>
          <t>2016-02-00016</t>
        </is>
      </c>
      <c r="M59" s="112" t="inlineStr">
        <is>
          <t>2001.04.19</t>
        </is>
      </c>
    </row>
    <row r="60" ht="22.5" customHeight="1" s="3">
      <c r="A60" s="86" t="inlineStr">
        <is>
          <t>신용평가</t>
        </is>
      </c>
      <c r="B60" s="580" t="inlineStr">
        <is>
          <t>BB+
(25.05.09~26.05.08)</t>
        </is>
      </c>
      <c r="C60" s="548" t="n"/>
      <c r="D60" s="548" t="n"/>
      <c r="E60" s="545" t="inlineStr">
        <is>
          <t>BB-
(25.04.07~26.04.06)</t>
        </is>
      </c>
      <c r="F60" s="547" t="inlineStr">
        <is>
          <t>BB+
(23.04.14~24.04.13)</t>
        </is>
      </c>
      <c r="G60" s="232" t="inlineStr">
        <is>
          <t>BBB-
(22.07.01~23.06.30)</t>
        </is>
      </c>
      <c r="H60" s="548" t="n"/>
      <c r="I60" s="232" t="inlineStr">
        <is>
          <t>BB0
(22.06.30~23.06.29)</t>
        </is>
      </c>
      <c r="J60" s="232" t="inlineStr">
        <is>
          <t>BB0
(22.03.29~23.03.28)</t>
        </is>
      </c>
      <c r="K60" s="232" t="inlineStr">
        <is>
          <t>BB-
(22.09.14~23.06.30)</t>
        </is>
      </c>
      <c r="L60" s="547" t="inlineStr">
        <is>
          <t>BB+
(22.05.31~23.05.30)</t>
        </is>
      </c>
      <c r="M60" s="232" t="inlineStr">
        <is>
          <t>BB-
(22.07.01~23.06.30)</t>
        </is>
      </c>
    </row>
    <row r="61">
      <c r="A61" s="86" t="inlineStr">
        <is>
          <t>여성기업</t>
        </is>
      </c>
      <c r="B61" s="160" t="n"/>
      <c r="C61" s="39" t="n"/>
      <c r="D61" s="39" t="n"/>
      <c r="E61" s="675" t="n"/>
      <c r="F61" s="548" t="n"/>
      <c r="G61" s="548" t="n"/>
      <c r="H61" s="548" t="n"/>
      <c r="I61" s="548" t="n"/>
      <c r="J61" s="548" t="n"/>
      <c r="K61" s="548" t="n"/>
      <c r="L61" s="558" t="n"/>
      <c r="M61" s="558" t="n"/>
    </row>
    <row r="62">
      <c r="A62" s="86" t="inlineStr">
        <is>
          <t>건설고용지수</t>
        </is>
      </c>
      <c r="B62" s="160" t="n"/>
      <c r="C62" s="39" t="n"/>
      <c r="D62" s="39" t="n"/>
      <c r="E62" s="675" t="n"/>
      <c r="F62" s="548" t="n"/>
      <c r="G62" s="548" t="n"/>
      <c r="H62" s="548" t="n"/>
      <c r="I62" s="548" t="n"/>
      <c r="J62" s="548" t="n"/>
      <c r="K62" s="548" t="n"/>
      <c r="L62" s="558" t="n"/>
      <c r="M62" s="558" t="n"/>
    </row>
    <row r="63">
      <c r="A63" s="87" t="inlineStr">
        <is>
          <t>일자리창출실적</t>
        </is>
      </c>
      <c r="B63" s="160" t="n"/>
      <c r="C63" s="39" t="n"/>
      <c r="D63" s="39" t="n"/>
      <c r="E63" s="675" t="n"/>
      <c r="F63" s="548" t="n"/>
      <c r="G63" s="548" t="n"/>
      <c r="H63" s="548" t="n"/>
      <c r="I63" s="548" t="n"/>
      <c r="J63" s="548" t="n"/>
      <c r="K63" s="548" t="n"/>
      <c r="L63" s="558" t="n"/>
      <c r="M63" s="558" t="n"/>
    </row>
    <row r="64">
      <c r="A64" s="87" t="inlineStr">
        <is>
          <t>시공품질평가</t>
        </is>
      </c>
      <c r="B64" s="164" t="inlineStr">
        <is>
          <t>없음(25.05.01)</t>
        </is>
      </c>
      <c r="C64" s="39" t="n"/>
      <c r="D64" s="39" t="n"/>
      <c r="E64" s="681" t="inlineStr">
        <is>
          <t>없음 (24.05.01)</t>
        </is>
      </c>
      <c r="F64" s="120" t="inlineStr">
        <is>
          <t>없음 (24.05.01)</t>
        </is>
      </c>
      <c r="G64" s="548" t="n"/>
      <c r="H64" s="548" t="n"/>
      <c r="I64" s="548" t="n"/>
      <c r="J64" s="548" t="n"/>
      <c r="K64" s="548" t="n"/>
      <c r="L64" s="558" t="n"/>
      <c r="M64" s="558" t="n"/>
    </row>
    <row r="65">
      <c r="A65" s="86" t="inlineStr">
        <is>
          <t>비  고</t>
        </is>
      </c>
      <c r="B65" s="166" t="inlineStr">
        <is>
          <t>주1, 보3(23.08.01)</t>
        </is>
      </c>
      <c r="C65" s="9" t="inlineStr">
        <is>
          <t>윤명숙</t>
        </is>
      </c>
      <c r="D65" s="53" t="inlineStr">
        <is>
          <t>윤명숙</t>
        </is>
      </c>
      <c r="E65" s="671" t="inlineStr">
        <is>
          <t>김장섭</t>
        </is>
      </c>
      <c r="F65" s="121" t="inlineStr">
        <is>
          <t>윤명숙</t>
        </is>
      </c>
      <c r="G65" s="5" t="inlineStr">
        <is>
          <t>조동규</t>
        </is>
      </c>
      <c r="H65" s="5" t="inlineStr">
        <is>
          <t>조재진</t>
        </is>
      </c>
      <c r="I65" s="5" t="inlineStr">
        <is>
          <t>조동규</t>
        </is>
      </c>
      <c r="J65" s="95" t="inlineStr">
        <is>
          <t>중소기업 확인서</t>
        </is>
      </c>
      <c r="K65" s="95" t="inlineStr">
        <is>
          <t>신대철</t>
        </is>
      </c>
      <c r="L65" s="95" t="inlineStr">
        <is>
          <t>임태균</t>
        </is>
      </c>
      <c r="M65" s="121" t="inlineStr">
        <is>
          <t>임태균</t>
        </is>
      </c>
    </row>
    <row r="66" ht="26.1" customHeight="1" s="3">
      <c r="A66" s="11" t="inlineStr">
        <is>
          <t>회사명</t>
        </is>
      </c>
      <c r="B66" s="29" t="inlineStr">
        <is>
          <t>창조전기㈜</t>
        </is>
      </c>
      <c r="C66" s="29" t="inlineStr">
        <is>
          <t>중앙건설㈜</t>
        </is>
      </c>
      <c r="D66" s="10" t="inlineStr">
        <is>
          <t>㈜제일이엔티</t>
        </is>
      </c>
      <c r="E66" s="69" t="inlineStr">
        <is>
          <t>㈜성지기공</t>
        </is>
      </c>
      <c r="F66" s="34" t="inlineStr">
        <is>
          <t>㈜드림이에스</t>
        </is>
      </c>
      <c r="G66" s="29" t="inlineStr">
        <is>
          <t>㈜바림종합건설</t>
        </is>
      </c>
      <c r="H66" s="29" t="inlineStr">
        <is>
          <t>정상이엔지</t>
        </is>
      </c>
      <c r="I66" s="92" t="inlineStr">
        <is>
          <t>(주)대연이노텍</t>
        </is>
      </c>
      <c r="J66" s="29" t="inlineStr">
        <is>
          <t>태강기업㈜</t>
        </is>
      </c>
      <c r="K66" s="92" t="inlineStr">
        <is>
          <t>(주)이화이앤에프</t>
        </is>
      </c>
      <c r="L66" s="147" t="n"/>
      <c r="M66" s="146" t="n"/>
    </row>
    <row r="67">
      <c r="A67" s="86" t="inlineStr">
        <is>
          <t>대표자</t>
        </is>
      </c>
      <c r="B67" s="5" t="inlineStr">
        <is>
          <t>허강무</t>
        </is>
      </c>
      <c r="C67" s="5" t="inlineStr">
        <is>
          <t>김익수, 박영광</t>
        </is>
      </c>
      <c r="D67" s="5" t="inlineStr">
        <is>
          <t>유경순</t>
        </is>
      </c>
      <c r="E67" s="110" t="inlineStr">
        <is>
          <t>이호석</t>
        </is>
      </c>
      <c r="F67" s="37" t="inlineStr">
        <is>
          <t>구승현</t>
        </is>
      </c>
      <c r="G67" s="37" t="inlineStr">
        <is>
          <t>김동원</t>
        </is>
      </c>
      <c r="H67" s="612" t="inlineStr">
        <is>
          <t>주상희</t>
        </is>
      </c>
      <c r="I67" s="191" t="inlineStr">
        <is>
          <t>임선자</t>
        </is>
      </c>
      <c r="J67" s="110" t="inlineStr">
        <is>
          <t>선태길</t>
        </is>
      </c>
      <c r="K67" s="574" t="inlineStr">
        <is>
          <t>박소연</t>
        </is>
      </c>
      <c r="L67" s="37" t="n"/>
      <c r="M67" s="37" t="n"/>
    </row>
    <row r="68">
      <c r="A68" s="86" t="inlineStr">
        <is>
          <t>사업자번호</t>
        </is>
      </c>
      <c r="B68" s="7" t="inlineStr">
        <is>
          <t>846-88-00331</t>
        </is>
      </c>
      <c r="C68" s="7" t="inlineStr">
        <is>
          <t>136-81-12051</t>
        </is>
      </c>
      <c r="D68" s="7" t="inlineStr">
        <is>
          <t>131-86-24746</t>
        </is>
      </c>
      <c r="E68" s="110" t="inlineStr">
        <is>
          <t>139-81-07125</t>
        </is>
      </c>
      <c r="F68" s="43" t="inlineStr">
        <is>
          <t>121-86-04665</t>
        </is>
      </c>
      <c r="G68" s="43" t="inlineStr">
        <is>
          <t>122-81-82539</t>
        </is>
      </c>
      <c r="H68" s="56" t="inlineStr">
        <is>
          <t>665-02-01611</t>
        </is>
      </c>
      <c r="I68" s="198" t="inlineStr">
        <is>
          <t>823-86-02064</t>
        </is>
      </c>
      <c r="J68" s="127" t="inlineStr">
        <is>
          <t>363-87-00557</t>
        </is>
      </c>
      <c r="K68" s="672" t="inlineStr">
        <is>
          <t>542-88-00915</t>
        </is>
      </c>
      <c r="L68" s="37" t="n"/>
      <c r="M68" s="37" t="n"/>
    </row>
    <row r="69">
      <c r="A69" s="86" t="inlineStr">
        <is>
          <t>지역</t>
        </is>
      </c>
      <c r="B69" s="5" t="inlineStr">
        <is>
          <t>인천광역시 남동구</t>
        </is>
      </c>
      <c r="C69" s="5" t="inlineStr">
        <is>
          <t>인천광역시 강화군</t>
        </is>
      </c>
      <c r="D69" s="5" t="inlineStr">
        <is>
          <t>인천광역시 남동구</t>
        </is>
      </c>
      <c r="E69" s="110" t="inlineStr">
        <is>
          <t>인천광역시 남동구</t>
        </is>
      </c>
      <c r="F69" s="37" t="inlineStr">
        <is>
          <t>인천광역시 동구</t>
        </is>
      </c>
      <c r="G69" s="539" t="inlineStr">
        <is>
          <t>인천광역시 부평구</t>
        </is>
      </c>
      <c r="H69" s="539" t="inlineStr">
        <is>
          <t>인천광역시 서구</t>
        </is>
      </c>
      <c r="I69" s="191" t="inlineStr">
        <is>
          <t>인천광역시 연수구</t>
        </is>
      </c>
      <c r="J69" s="110" t="inlineStr">
        <is>
          <t>인천광역시 부평구</t>
        </is>
      </c>
      <c r="K69" s="673" t="inlineStr">
        <is>
          <t>인천광역시 서구</t>
        </is>
      </c>
      <c r="L69" s="37" t="n"/>
      <c r="M69" s="37" t="n"/>
    </row>
    <row r="70">
      <c r="A70" s="86" t="inlineStr">
        <is>
          <t>소방시공능력</t>
        </is>
      </c>
      <c r="B70" s="538" t="n">
        <v>927400000</v>
      </c>
      <c r="C70" s="538" t="n">
        <v>8100000000</v>
      </c>
      <c r="D70" s="538" t="n">
        <v>1072800000</v>
      </c>
      <c r="E70" s="562" t="n">
        <v>21612000000</v>
      </c>
      <c r="F70" s="539" t="n">
        <v>728800000</v>
      </c>
      <c r="G70" s="539" t="n">
        <v>283200000</v>
      </c>
      <c r="H70" s="539" t="n">
        <v>403200000</v>
      </c>
      <c r="I70" s="614" t="n">
        <v>1167500000</v>
      </c>
      <c r="J70" s="562" t="n">
        <v>1676900000</v>
      </c>
      <c r="K70" s="577" t="n">
        <v>1719300000</v>
      </c>
      <c r="L70" s="539" t="n"/>
      <c r="M70" s="539" t="n"/>
    </row>
    <row r="71">
      <c r="A71" s="86" t="inlineStr">
        <is>
          <t>3년간 실적액</t>
        </is>
      </c>
      <c r="B71" s="538" t="n">
        <v>228624000</v>
      </c>
      <c r="C71" s="538" t="n">
        <v>11502196000</v>
      </c>
      <c r="D71" s="538" t="n">
        <v>437237000</v>
      </c>
      <c r="E71" s="562" t="n">
        <v>28696523000</v>
      </c>
      <c r="F71" s="539" t="n">
        <v>58300000</v>
      </c>
      <c r="G71" s="539" t="n">
        <v>12600000</v>
      </c>
      <c r="H71" s="539" t="n">
        <v>0</v>
      </c>
      <c r="I71" s="614" t="n">
        <v>793113000</v>
      </c>
      <c r="J71" s="615" t="n">
        <v>1639428000</v>
      </c>
      <c r="K71" s="577" t="n">
        <v>363016000</v>
      </c>
      <c r="L71" s="539" t="n"/>
      <c r="M71" s="539" t="n"/>
    </row>
    <row r="72">
      <c r="A72" s="86" t="inlineStr">
        <is>
          <t>5년간 실적액</t>
        </is>
      </c>
      <c r="B72" s="538" t="n">
        <v>555555000</v>
      </c>
      <c r="C72" s="538" t="n">
        <v>14015804000</v>
      </c>
      <c r="D72" s="538" t="n">
        <v>506320000</v>
      </c>
      <c r="E72" s="562" t="n">
        <v>50531274000</v>
      </c>
      <c r="F72" s="539" t="n">
        <v>58300000</v>
      </c>
      <c r="G72" s="539" t="n">
        <v>12600000</v>
      </c>
      <c r="H72" s="539" t="n">
        <v>0</v>
      </c>
      <c r="I72" s="614" t="n">
        <v>1706013000</v>
      </c>
      <c r="J72" s="615" t="n">
        <v>1639428000</v>
      </c>
      <c r="K72" s="577" t="n">
        <v>885845000</v>
      </c>
      <c r="L72" s="539" t="n"/>
      <c r="M72" s="539" t="n"/>
    </row>
    <row r="73">
      <c r="A73" s="609" t="inlineStr">
        <is>
          <t>부채비율</t>
        </is>
      </c>
      <c r="B73" s="6" t="n">
        <v>0.1123</v>
      </c>
      <c r="C73" s="76" t="n">
        <v>0.7847</v>
      </c>
      <c r="D73" s="76" t="n">
        <v>0.5984</v>
      </c>
      <c r="E73" s="112" t="n">
        <v>0.3109</v>
      </c>
      <c r="F73" s="38" t="n">
        <v>0.383</v>
      </c>
      <c r="G73" s="38" t="n">
        <v>0.2336</v>
      </c>
      <c r="H73" s="38" t="n">
        <v>0.0528</v>
      </c>
      <c r="I73" s="193" t="n">
        <v>0.3623</v>
      </c>
      <c r="J73" s="112" t="n">
        <v>0.4767</v>
      </c>
      <c r="K73" s="578" t="n">
        <v>0.2411</v>
      </c>
      <c r="L73" s="38" t="n"/>
      <c r="M73" s="38" t="n"/>
    </row>
    <row r="74">
      <c r="A74" s="609" t="inlineStr">
        <is>
          <t>유동비율</t>
        </is>
      </c>
      <c r="B74" s="104" t="n">
        <v>13.1935</v>
      </c>
      <c r="C74" s="76" t="n">
        <v>1.8884</v>
      </c>
      <c r="D74" s="6" t="n">
        <v>11.553</v>
      </c>
      <c r="E74" s="112" t="n">
        <v>4.3255</v>
      </c>
      <c r="F74" s="38" t="n">
        <v>3.0088</v>
      </c>
      <c r="G74" s="38" t="n">
        <v>6.3263</v>
      </c>
      <c r="H74" s="38" t="n">
        <v>18.0372</v>
      </c>
      <c r="I74" s="193" t="n">
        <v>2.7495</v>
      </c>
      <c r="J74" s="112" t="n">
        <v>6.5917</v>
      </c>
      <c r="K74" s="578" t="n">
        <v>11.9967</v>
      </c>
      <c r="L74" s="38" t="n"/>
      <c r="M74" s="38" t="n"/>
    </row>
    <row r="75" ht="22.5" customHeight="1" s="3">
      <c r="A75" s="610" t="inlineStr">
        <is>
          <t>영업기간
면허번호</t>
        </is>
      </c>
      <c r="B75" s="6" t="inlineStr">
        <is>
          <t>2000.11.21</t>
        </is>
      </c>
      <c r="C75" s="6" t="inlineStr">
        <is>
          <t>2017.04.26</t>
        </is>
      </c>
      <c r="D75" s="6" t="inlineStr">
        <is>
          <t>2009.09.17</t>
        </is>
      </c>
      <c r="E75" s="115" t="inlineStr">
        <is>
          <t>1999.12.28</t>
        </is>
      </c>
      <c r="F75" s="38" t="inlineStr">
        <is>
          <t>2021.11.25</t>
        </is>
      </c>
      <c r="G75" s="38" t="inlineStr">
        <is>
          <t>2021.07.06</t>
        </is>
      </c>
      <c r="H75" s="38" t="inlineStr">
        <is>
          <t>등록번호 : 2023.02.00107</t>
        </is>
      </c>
      <c r="I75" s="200" t="inlineStr">
        <is>
          <t>2001.09.19</t>
        </is>
      </c>
      <c r="J75" s="112" t="inlineStr">
        <is>
          <t>2021.02.19</t>
        </is>
      </c>
      <c r="K75" s="674" t="n"/>
      <c r="L75" s="38" t="n"/>
      <c r="M75" s="38" t="n"/>
    </row>
    <row r="76" ht="22.5" customHeight="1" s="3">
      <c r="A76" s="86" t="inlineStr">
        <is>
          <t>신용평가</t>
        </is>
      </c>
      <c r="B76" s="547" t="inlineStr">
        <is>
          <t>BB0
(22.05.31~23.05.30)</t>
        </is>
      </c>
      <c r="C76" s="547" t="inlineStr">
        <is>
          <t>A+
(22.05.04~23.05.03)</t>
        </is>
      </c>
      <c r="D76" s="547" t="inlineStr">
        <is>
          <t>BB0
(22.06.29~23.06.28)</t>
        </is>
      </c>
      <c r="E76" s="232" t="inlineStr">
        <is>
          <t>BBB0
(24.04.19~25.04.18)</t>
        </is>
      </c>
      <c r="F76" s="548" t="n"/>
      <c r="G76" s="39" t="n"/>
      <c r="H76" s="548" t="n"/>
      <c r="I76" s="231" t="inlineStr">
        <is>
          <t>BB0
(25.04.10~26.04.09)</t>
        </is>
      </c>
      <c r="J76" s="39" t="n"/>
      <c r="K76" s="675" t="inlineStr">
        <is>
          <t>B+
(25.06.24~26.06.23)</t>
        </is>
      </c>
      <c r="L76" s="39" t="n"/>
      <c r="M76" s="39" t="n"/>
    </row>
    <row r="77">
      <c r="A77" s="86" t="inlineStr">
        <is>
          <t>여성기업</t>
        </is>
      </c>
      <c r="B77" s="548" t="n"/>
      <c r="C77" s="548" t="n"/>
      <c r="D77" s="548" t="n"/>
      <c r="E77" s="43" t="n"/>
      <c r="F77" s="548" t="n"/>
      <c r="G77" s="548" t="n"/>
      <c r="H77" s="548" t="n"/>
      <c r="I77" s="616" t="n"/>
      <c r="J77" s="548" t="n"/>
      <c r="K77" s="675" t="n"/>
      <c r="L77" s="558" t="n"/>
      <c r="M77" s="558" t="n"/>
    </row>
    <row r="78">
      <c r="A78" s="86" t="inlineStr">
        <is>
          <t>건설고용지수</t>
        </is>
      </c>
      <c r="B78" s="548" t="n"/>
      <c r="C78" s="548" t="n"/>
      <c r="D78" s="548" t="n"/>
      <c r="E78" s="43" t="n"/>
      <c r="F78" s="548" t="n"/>
      <c r="G78" s="548" t="n"/>
      <c r="H78" s="548" t="n"/>
      <c r="I78" s="616" t="n"/>
      <c r="J78" s="548" t="n"/>
      <c r="K78" s="675" t="n"/>
      <c r="L78" s="558" t="n"/>
      <c r="M78" s="558" t="n"/>
    </row>
    <row r="79">
      <c r="A79" s="87" t="inlineStr">
        <is>
          <t>일자리창출실적</t>
        </is>
      </c>
      <c r="B79" s="548" t="n"/>
      <c r="C79" s="548" t="n"/>
      <c r="D79" s="548" t="n"/>
      <c r="E79" s="43" t="n"/>
      <c r="F79" s="548" t="n"/>
      <c r="G79" s="548" t="n"/>
      <c r="H79" s="548" t="n"/>
      <c r="I79" s="616" t="n"/>
      <c r="J79" s="548" t="n"/>
      <c r="K79" s="675" t="n"/>
      <c r="L79" s="558" t="n"/>
      <c r="M79" s="558" t="n"/>
    </row>
    <row r="80">
      <c r="A80" s="87" t="inlineStr">
        <is>
          <t>시공품질평가</t>
        </is>
      </c>
      <c r="B80" s="548" t="n"/>
      <c r="C80" s="548" t="n"/>
      <c r="D80" s="548" t="n"/>
      <c r="E80" s="55" t="n"/>
      <c r="F80" s="548" t="n"/>
      <c r="G80" s="548" t="n"/>
      <c r="H80" s="548" t="n"/>
      <c r="I80" s="616" t="n"/>
      <c r="J80" s="548" t="n"/>
      <c r="K80" s="675" t="n"/>
      <c r="L80" s="558" t="n"/>
      <c r="M80" s="558" t="n"/>
    </row>
    <row r="81">
      <c r="A81" s="86" t="inlineStr">
        <is>
          <t>비  고</t>
        </is>
      </c>
      <c r="B81" s="95" t="inlineStr">
        <is>
          <t>임태균</t>
        </is>
      </c>
      <c r="C81" s="48" t="n"/>
      <c r="D81" s="95" t="inlineStr">
        <is>
          <t>신대철</t>
        </is>
      </c>
      <c r="E81" s="110" t="inlineStr">
        <is>
          <t>서권형</t>
        </is>
      </c>
      <c r="F81" s="48" t="inlineStr">
        <is>
          <t>서권형</t>
        </is>
      </c>
      <c r="G81" s="37" t="inlineStr">
        <is>
          <t>서권형</t>
        </is>
      </c>
      <c r="H81" s="37" t="inlineStr">
        <is>
          <t>서권형</t>
        </is>
      </c>
      <c r="I81" s="197" t="inlineStr">
        <is>
          <t>송용주</t>
        </is>
      </c>
      <c r="J81" s="121" t="inlineStr">
        <is>
          <t>김대열</t>
        </is>
      </c>
      <c r="K81" s="574" t="inlineStr">
        <is>
          <t>정석</t>
        </is>
      </c>
      <c r="L81" s="48" t="n"/>
      <c r="M81" s="48" t="n"/>
    </row>
    <row r="164">
      <c r="I164" s="526" t="inlineStr">
        <is>
          <t>641-81-00979</t>
        </is>
      </c>
    </row>
    <row r="170">
      <c r="L170" s="526" t="n">
        <v>273.73</v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N49"/>
  <sheetViews>
    <sheetView zoomScaleNormal="100" workbookViewId="0">
      <pane ySplit="1" topLeftCell="A17" activePane="bottomLeft" state="frozen"/>
      <selection pane="bottomLeft" activeCell="G29" sqref="G29"/>
    </sheetView>
  </sheetViews>
  <sheetFormatPr baseColWidth="8" defaultColWidth="8.77734375" defaultRowHeight="13.5"/>
  <cols>
    <col width="10" bestFit="1" customWidth="1" style="3" min="1" max="1"/>
    <col width="15.77734375" customWidth="1" style="3" min="2" max="8"/>
    <col width="17" customWidth="1" style="3" min="9" max="9"/>
    <col width="15.77734375" customWidth="1" style="3" min="10" max="10"/>
    <col width="17" customWidth="1" style="3" min="11" max="11"/>
    <col width="15.77734375" customWidth="1" style="3" min="12" max="13"/>
    <col width="8.77734375" customWidth="1" style="3" min="14" max="38"/>
    <col width="8.77734375" customWidth="1" style="3" min="39" max="16384"/>
  </cols>
  <sheetData>
    <row r="1" ht="25.5" customHeight="1" s="3">
      <c r="A1" s="617" t="inlineStr">
        <is>
          <t>소  방 ( 강 원 )</t>
        </is>
      </c>
      <c r="B1" s="528" t="n"/>
      <c r="C1" s="528" t="n"/>
      <c r="D1" s="528" t="n"/>
      <c r="E1" s="528" t="n"/>
      <c r="F1" s="528" t="n"/>
      <c r="G1" s="528" t="n"/>
      <c r="H1" s="528" t="n"/>
      <c r="I1" s="528" t="n"/>
      <c r="J1" s="528" t="n"/>
      <c r="K1" s="528" t="n"/>
      <c r="L1" s="528" t="n"/>
      <c r="M1" s="529" t="n"/>
    </row>
    <row r="2" ht="26.1" customFormat="1" customHeight="1" s="12">
      <c r="A2" s="10" t="inlineStr">
        <is>
          <t>회사명</t>
        </is>
      </c>
      <c r="B2" s="11" t="inlineStr">
        <is>
          <t>㈜기전사</t>
        </is>
      </c>
      <c r="C2" s="11" t="inlineStr">
        <is>
          <t>㈜기백</t>
        </is>
      </c>
      <c r="D2" s="11" t="inlineStr">
        <is>
          <t>(합)도원전력</t>
        </is>
      </c>
      <c r="E2" s="11" t="inlineStr">
        <is>
          <t>상지전업사</t>
        </is>
      </c>
      <c r="F2" s="11" t="inlineStr">
        <is>
          <t>㈜유남전력</t>
        </is>
      </c>
      <c r="G2" s="11" t="inlineStr">
        <is>
          <t>㈜유수</t>
        </is>
      </c>
      <c r="H2" s="11" t="inlineStr">
        <is>
          <t>㈜일구소방</t>
        </is>
      </c>
      <c r="I2" s="11" t="inlineStr">
        <is>
          <t>우민전기㈜</t>
        </is>
      </c>
      <c r="J2" s="11" t="inlineStr">
        <is>
          <t>(유)일석</t>
        </is>
      </c>
      <c r="K2" s="11" t="inlineStr">
        <is>
          <t>㈜태호이엔지</t>
        </is>
      </c>
      <c r="L2" s="11" t="inlineStr">
        <is>
          <t>한덕철광산업㈜</t>
        </is>
      </c>
      <c r="M2" s="11" t="inlineStr">
        <is>
          <t>㈜케이전기</t>
        </is>
      </c>
    </row>
    <row r="3" customFormat="1" s="13">
      <c r="A3" s="86" t="inlineStr">
        <is>
          <t>대표자</t>
        </is>
      </c>
      <c r="B3" s="37" t="inlineStr">
        <is>
          <t>임만심</t>
        </is>
      </c>
      <c r="C3" s="37" t="inlineStr">
        <is>
          <t>백승희</t>
        </is>
      </c>
      <c r="D3" s="110" t="inlineStr">
        <is>
          <t>김영복</t>
        </is>
      </c>
      <c r="E3" s="5" t="inlineStr">
        <is>
          <t>최양호</t>
        </is>
      </c>
      <c r="F3" s="37" t="inlineStr">
        <is>
          <t>곽남신</t>
        </is>
      </c>
      <c r="G3" s="110" t="inlineStr">
        <is>
          <t>박만식</t>
        </is>
      </c>
      <c r="H3" s="37" t="inlineStr">
        <is>
          <t>이강희, 송완근</t>
        </is>
      </c>
      <c r="I3" s="37" t="inlineStr">
        <is>
          <t>이학표</t>
        </is>
      </c>
      <c r="J3" s="37" t="inlineStr">
        <is>
          <t>조인환</t>
        </is>
      </c>
      <c r="K3" s="5" t="inlineStr">
        <is>
          <t>이찬효</t>
        </is>
      </c>
      <c r="L3" s="110" t="inlineStr">
        <is>
          <t>김철홍</t>
        </is>
      </c>
      <c r="M3" s="5" t="inlineStr">
        <is>
          <t>강혜진</t>
        </is>
      </c>
    </row>
    <row r="4" ht="11.25" customFormat="1" customHeight="1" s="14">
      <c r="A4" s="86" t="inlineStr">
        <is>
          <t>사업자번호</t>
        </is>
      </c>
      <c r="B4" s="37" t="inlineStr">
        <is>
          <t>301-81-82388</t>
        </is>
      </c>
      <c r="C4" s="37" t="inlineStr">
        <is>
          <t>532-88-01106</t>
        </is>
      </c>
      <c r="D4" s="110" t="inlineStr">
        <is>
          <t xml:space="preserve">513-81-08958 </t>
        </is>
      </c>
      <c r="E4" s="5" t="inlineStr">
        <is>
          <t xml:space="preserve">224-17-96018 </t>
        </is>
      </c>
      <c r="F4" s="37" t="inlineStr">
        <is>
          <t xml:space="preserve">505-87-00355 </t>
        </is>
      </c>
      <c r="G4" s="110" t="inlineStr">
        <is>
          <t xml:space="preserve">772-88-00215 </t>
        </is>
      </c>
      <c r="H4" s="37" t="inlineStr">
        <is>
          <t xml:space="preserve">634-87-00482 </t>
        </is>
      </c>
      <c r="I4" s="37" t="inlineStr">
        <is>
          <t>214-81-88924</t>
        </is>
      </c>
      <c r="J4" s="37" t="inlineStr">
        <is>
          <t>214-81-38083</t>
        </is>
      </c>
      <c r="K4" s="7" t="inlineStr">
        <is>
          <t>225-81-24731</t>
        </is>
      </c>
      <c r="L4" s="110" t="inlineStr">
        <is>
          <t>225-81-13326</t>
        </is>
      </c>
      <c r="M4" s="5" t="inlineStr">
        <is>
          <t>732-87-00224</t>
        </is>
      </c>
    </row>
    <row r="5" ht="11.25" customFormat="1" customHeight="1" s="14">
      <c r="A5" s="86" t="inlineStr">
        <is>
          <t>지역</t>
        </is>
      </c>
      <c r="B5" s="37" t="inlineStr">
        <is>
          <t>강원 춘천</t>
        </is>
      </c>
      <c r="C5" s="37" t="inlineStr">
        <is>
          <t>강원도 횡성군</t>
        </is>
      </c>
      <c r="D5" s="110" t="inlineStr">
        <is>
          <t>강원도 원주시</t>
        </is>
      </c>
      <c r="E5" s="5" t="inlineStr">
        <is>
          <t>강원도 원주시</t>
        </is>
      </c>
      <c r="F5" s="37" t="inlineStr">
        <is>
          <t>강원도 원주시</t>
        </is>
      </c>
      <c r="G5" s="110" t="inlineStr">
        <is>
          <t>강원도 원주시</t>
        </is>
      </c>
      <c r="H5" s="37" t="inlineStr">
        <is>
          <t>강원도 원주시</t>
        </is>
      </c>
      <c r="I5" s="37" t="inlineStr">
        <is>
          <t>강원 춘천</t>
        </is>
      </c>
      <c r="J5" s="37" t="inlineStr">
        <is>
          <t>강원 춘천</t>
        </is>
      </c>
      <c r="K5" s="538" t="inlineStr">
        <is>
          <t>강원 정선</t>
        </is>
      </c>
      <c r="L5" s="110" t="inlineStr">
        <is>
          <t>강원도 정선군</t>
        </is>
      </c>
      <c r="M5" s="5" t="inlineStr">
        <is>
          <t>강원도 원주시</t>
        </is>
      </c>
    </row>
    <row r="6" customFormat="1" s="13">
      <c r="A6" s="86" t="inlineStr">
        <is>
          <t>소방시공능력</t>
        </is>
      </c>
      <c r="B6" s="608" t="n">
        <v>2779200000</v>
      </c>
      <c r="C6" s="608" t="n">
        <v>3498800000</v>
      </c>
      <c r="D6" s="535" t="n">
        <v>368500000</v>
      </c>
      <c r="E6" s="618" t="n">
        <v>1050800000</v>
      </c>
      <c r="F6" s="535" t="n">
        <v>954200000</v>
      </c>
      <c r="G6" s="619" t="n">
        <v>664600000</v>
      </c>
      <c r="H6" s="535" t="n">
        <v>1304400000</v>
      </c>
      <c r="I6" s="608" t="n">
        <v>4010600000</v>
      </c>
      <c r="J6" s="608" t="n">
        <v>4513200000</v>
      </c>
      <c r="K6" s="538" t="n">
        <v>619400000</v>
      </c>
      <c r="L6" s="562" t="n">
        <v>362600000</v>
      </c>
      <c r="M6" s="538" t="n">
        <v>447100000</v>
      </c>
    </row>
    <row r="7" customFormat="1" s="13">
      <c r="A7" s="86" t="inlineStr">
        <is>
          <t>3년간 실적액</t>
        </is>
      </c>
      <c r="B7" s="608">
        <f>861755000+378696000+245348000</f>
        <v/>
      </c>
      <c r="C7" s="608" t="n">
        <v>3359778000</v>
      </c>
      <c r="D7" s="535" t="n">
        <v>174917000</v>
      </c>
      <c r="E7" s="618" t="n">
        <v>286098000</v>
      </c>
      <c r="F7" s="608" t="n">
        <v>1028571000</v>
      </c>
      <c r="G7" s="619" t="n">
        <v>288876000</v>
      </c>
      <c r="H7" s="608" t="n">
        <v>1224417000</v>
      </c>
      <c r="I7" s="608">
        <f>812211000+55927000+54257000</f>
        <v/>
      </c>
      <c r="J7" s="608">
        <f>266822000+377236000+257988000</f>
        <v/>
      </c>
      <c r="K7" s="538" t="n">
        <v>342174000</v>
      </c>
      <c r="L7" s="562" t="n">
        <v>141842000</v>
      </c>
      <c r="M7" s="596" t="inlineStr">
        <is>
          <t xml:space="preserve">                      -</t>
        </is>
      </c>
    </row>
    <row r="8" customFormat="1" s="13">
      <c r="A8" s="86" t="inlineStr">
        <is>
          <t>5년간 실적액</t>
        </is>
      </c>
      <c r="B8" s="608">
        <f>861755000+378696000+245348000+1875911000+3784020000</f>
        <v/>
      </c>
      <c r="C8" s="608" t="n">
        <v>3846171000</v>
      </c>
      <c r="D8" s="535" t="n">
        <v>272187000</v>
      </c>
      <c r="E8" s="618" t="n">
        <v>423054000</v>
      </c>
      <c r="F8" s="608" t="n">
        <v>1273667000</v>
      </c>
      <c r="G8" s="619" t="n">
        <v>351164000</v>
      </c>
      <c r="H8" s="608" t="n">
        <v>1540048000</v>
      </c>
      <c r="I8" s="608">
        <f>812211000+55927000+54257000+1296685000+154730000</f>
        <v/>
      </c>
      <c r="J8" s="608">
        <f>J7+616249000</f>
        <v/>
      </c>
      <c r="K8" s="538" t="n">
        <v>694320000</v>
      </c>
      <c r="L8" s="562" t="n">
        <v>205638000</v>
      </c>
      <c r="M8" s="596" t="inlineStr">
        <is>
          <t xml:space="preserve">                      -</t>
        </is>
      </c>
    </row>
    <row r="9" customFormat="1" s="620">
      <c r="A9" s="609" t="inlineStr">
        <is>
          <t>부채비율</t>
        </is>
      </c>
      <c r="B9" s="38" t="n">
        <v>0.1801</v>
      </c>
      <c r="C9" s="38" t="n">
        <v>0.4679</v>
      </c>
      <c r="D9" s="112" t="n">
        <v>0.4161</v>
      </c>
      <c r="E9" s="6" t="n">
        <v>0.0291</v>
      </c>
      <c r="F9" s="50" t="n">
        <v>0.5686</v>
      </c>
      <c r="G9" s="112" t="n">
        <v>0.2507</v>
      </c>
      <c r="H9" s="38" t="n">
        <v>0.0673</v>
      </c>
      <c r="I9" s="38" t="n">
        <v>0.583</v>
      </c>
      <c r="J9" s="38" t="n">
        <v>0.0187</v>
      </c>
      <c r="K9" s="38" t="n"/>
      <c r="L9" s="113" t="n">
        <v>0.8492</v>
      </c>
      <c r="M9" s="76" t="n">
        <v>0.8064</v>
      </c>
      <c r="N9" s="566" t="n"/>
    </row>
    <row r="10" customFormat="1" s="620">
      <c r="A10" s="609" t="inlineStr">
        <is>
          <t>유동비율</t>
        </is>
      </c>
      <c r="B10" s="38" t="n">
        <v>3.0164</v>
      </c>
      <c r="C10" s="38" t="n">
        <v>6.8404</v>
      </c>
      <c r="D10" s="112" t="n">
        <v>23.9174</v>
      </c>
      <c r="E10" s="6" t="n">
        <v>7.6012</v>
      </c>
      <c r="F10" s="38" t="n">
        <v>16.2604</v>
      </c>
      <c r="G10" s="112" t="n">
        <v>5.7182</v>
      </c>
      <c r="H10" s="38" t="n">
        <v>14.7869</v>
      </c>
      <c r="I10" s="38" t="n">
        <v>3.092</v>
      </c>
      <c r="J10" s="38" t="n">
        <v>59.8103</v>
      </c>
      <c r="K10" s="38" t="n"/>
      <c r="L10" s="113" t="n">
        <v>0.6711</v>
      </c>
      <c r="M10" s="6" t="n">
        <v>167.4946</v>
      </c>
      <c r="N10" s="566" t="n"/>
    </row>
    <row r="11" ht="22.5" customFormat="1" customHeight="1" s="620">
      <c r="A11" s="610" t="inlineStr">
        <is>
          <t>영업기간
면허번호</t>
        </is>
      </c>
      <c r="B11" s="38" t="n"/>
      <c r="C11" s="118" t="inlineStr">
        <is>
          <t>2018.11.15</t>
        </is>
      </c>
      <c r="D11" s="112" t="inlineStr">
        <is>
          <t>2020.02.13</t>
        </is>
      </c>
      <c r="E11" s="98" t="inlineStr">
        <is>
          <t>1999.07.05
제65호</t>
        </is>
      </c>
      <c r="F11" s="38" t="inlineStr">
        <is>
          <t>2017.09.08</t>
        </is>
      </c>
      <c r="G11" s="112" t="inlineStr">
        <is>
          <t>2019.03.11</t>
        </is>
      </c>
      <c r="H11" s="38" t="inlineStr">
        <is>
          <t>2017.03.10</t>
        </is>
      </c>
      <c r="I11" s="38" t="n"/>
      <c r="J11" s="38" t="inlineStr">
        <is>
          <t>10년이상%</t>
        </is>
      </c>
      <c r="K11" s="6" t="inlineStr">
        <is>
          <t>5년이상%</t>
        </is>
      </c>
      <c r="L11" s="112" t="inlineStr">
        <is>
          <t>2005.04.25</t>
        </is>
      </c>
      <c r="M11" s="6" t="inlineStr">
        <is>
          <t>2019.12.18</t>
        </is>
      </c>
    </row>
    <row r="12" ht="22.5" customFormat="1" customHeight="1" s="13">
      <c r="A12" s="86" t="inlineStr">
        <is>
          <t>신용평가</t>
        </is>
      </c>
      <c r="B12" s="232" t="inlineStr">
        <is>
          <t>BBB0
(16.04.14~17.04.13)</t>
        </is>
      </c>
      <c r="C12" s="52" t="n"/>
      <c r="D12" s="232" t="inlineStr">
        <is>
          <t>BBO
(22.07.01~23.06.30)</t>
        </is>
      </c>
      <c r="E12" s="39" t="n"/>
      <c r="F12" s="52" t="n"/>
      <c r="G12" s="547" t="inlineStr">
        <is>
          <t>BB+
(24.06.13~25.06.12)</t>
        </is>
      </c>
      <c r="H12" s="52" t="n"/>
      <c r="I12" s="52" t="n"/>
      <c r="J12" s="52" t="n"/>
      <c r="K12" s="558" t="n"/>
      <c r="L12" s="547" t="inlineStr">
        <is>
          <t>A-
(24.05.10~25.05.09)</t>
        </is>
      </c>
      <c r="M12" s="558" t="n"/>
    </row>
    <row r="13" customFormat="1" s="13">
      <c r="A13" s="86" t="inlineStr">
        <is>
          <t>여성기업</t>
        </is>
      </c>
      <c r="B13" s="39" t="inlineStr">
        <is>
          <t>(15.12.01~18.11.30)</t>
        </is>
      </c>
      <c r="C13" s="52" t="n"/>
      <c r="D13" s="52" t="n"/>
      <c r="E13" s="39" t="n"/>
      <c r="F13" s="52" t="n"/>
      <c r="G13" s="52" t="n"/>
      <c r="H13" s="52" t="n"/>
      <c r="I13" s="52" t="n"/>
      <c r="J13" s="52" t="n"/>
      <c r="K13" s="558" t="n"/>
      <c r="L13" s="52" t="n"/>
      <c r="M13" s="558" t="n"/>
    </row>
    <row r="14" customFormat="1" s="13">
      <c r="A14" s="86" t="inlineStr">
        <is>
          <t>건설고용지수</t>
        </is>
      </c>
      <c r="B14" s="39" t="n"/>
      <c r="C14" s="52" t="n"/>
      <c r="D14" s="52" t="n"/>
      <c r="E14" s="39" t="n"/>
      <c r="F14" s="52" t="n"/>
      <c r="G14" s="52" t="n"/>
      <c r="H14" s="52" t="n"/>
      <c r="I14" s="52" t="n"/>
      <c r="J14" s="52" t="n"/>
      <c r="K14" s="558" t="n"/>
      <c r="L14" s="52" t="n"/>
      <c r="M14" s="558" t="n"/>
    </row>
    <row r="15" customFormat="1" s="13">
      <c r="A15" s="87" t="inlineStr">
        <is>
          <t>일자리창출실적</t>
        </is>
      </c>
      <c r="B15" s="39" t="n"/>
      <c r="C15" s="52" t="n"/>
      <c r="D15" s="52" t="n"/>
      <c r="E15" s="39" t="n"/>
      <c r="F15" s="52" t="n"/>
      <c r="G15" s="52" t="n"/>
      <c r="H15" s="52" t="n"/>
      <c r="I15" s="52" t="n"/>
      <c r="J15" s="52" t="n"/>
      <c r="K15" s="558" t="n"/>
      <c r="L15" s="52" t="n"/>
      <c r="M15" s="558" t="n"/>
    </row>
    <row r="16" customFormat="1" s="13">
      <c r="A16" s="87" t="inlineStr">
        <is>
          <t>시공품질평가</t>
        </is>
      </c>
      <c r="B16" s="39" t="n"/>
      <c r="C16" s="52" t="n"/>
      <c r="D16" s="52" t="n"/>
      <c r="E16" s="39" t="n"/>
      <c r="F16" s="52" t="n"/>
      <c r="G16" s="52" t="n"/>
      <c r="H16" s="52" t="n"/>
      <c r="I16" s="52" t="n"/>
      <c r="J16" s="52" t="n"/>
      <c r="K16" s="558" t="n"/>
      <c r="L16" s="120" t="inlineStr">
        <is>
          <t>없음(24.05.01)</t>
        </is>
      </c>
      <c r="M16" s="558" t="n"/>
    </row>
    <row r="17" customFormat="1" s="13">
      <c r="A17" s="86" t="inlineStr">
        <is>
          <t>비  고</t>
        </is>
      </c>
      <c r="B17" s="48" t="n"/>
      <c r="C17" s="37" t="inlineStr">
        <is>
          <t>윤명숙</t>
        </is>
      </c>
      <c r="D17" s="110" t="inlineStr">
        <is>
          <t>윤명숙</t>
        </is>
      </c>
      <c r="E17" s="95" t="inlineStr">
        <is>
          <t>윤명숙</t>
        </is>
      </c>
      <c r="F17" s="37" t="inlineStr">
        <is>
          <t>윤명숙</t>
        </is>
      </c>
      <c r="G17" s="110" t="inlineStr">
        <is>
          <t>윤명숙</t>
        </is>
      </c>
      <c r="H17" s="37" t="inlineStr">
        <is>
          <t>윤명숙</t>
        </is>
      </c>
      <c r="I17" s="37" t="n"/>
      <c r="J17" s="37" t="n"/>
      <c r="K17" s="37" t="n"/>
      <c r="L17" s="110" t="inlineStr">
        <is>
          <t>조재진</t>
        </is>
      </c>
      <c r="M17" s="5" t="inlineStr">
        <is>
          <t>윤명숙</t>
        </is>
      </c>
    </row>
    <row r="18" ht="26.1" customHeight="1" s="3">
      <c r="A18" s="10" t="inlineStr">
        <is>
          <t>회사명</t>
        </is>
      </c>
      <c r="B18" s="11" t="inlineStr">
        <is>
          <t>㈜성지전력</t>
        </is>
      </c>
      <c r="C18" s="11" t="inlineStr">
        <is>
          <t>우리소방㈜</t>
        </is>
      </c>
      <c r="D18" s="11" t="inlineStr">
        <is>
          <t>㈜성광전력</t>
        </is>
      </c>
      <c r="E18" s="11" t="inlineStr">
        <is>
          <t>㈜동서전기</t>
        </is>
      </c>
      <c r="F18" s="109" t="inlineStr">
        <is>
          <t>㈜북원소방</t>
        </is>
      </c>
      <c r="G18" s="28" t="inlineStr">
        <is>
          <t>㈜석미</t>
        </is>
      </c>
      <c r="H18" s="11" t="inlineStr">
        <is>
          <t>동화이앤씨㈜</t>
        </is>
      </c>
      <c r="I18" s="10" t="inlineStr">
        <is>
          <t>㈜성익이엔에프</t>
        </is>
      </c>
      <c r="J18" s="28" t="inlineStr">
        <is>
          <t>라온이엔씨㈜</t>
        </is>
      </c>
      <c r="K18" s="11" t="inlineStr">
        <is>
          <t>㈜중앙에프엔씨</t>
        </is>
      </c>
      <c r="L18" s="11" t="inlineStr">
        <is>
          <t>보승개발㈜</t>
        </is>
      </c>
    </row>
    <row r="19">
      <c r="A19" s="86" t="inlineStr">
        <is>
          <t>대표자</t>
        </is>
      </c>
      <c r="B19" s="5" t="inlineStr">
        <is>
          <t>함수연</t>
        </is>
      </c>
      <c r="C19" s="5" t="inlineStr">
        <is>
          <t>허원립</t>
        </is>
      </c>
      <c r="D19" s="5" t="inlineStr">
        <is>
          <t>신은섭</t>
        </is>
      </c>
      <c r="E19" s="5" t="inlineStr">
        <is>
          <t>김민석</t>
        </is>
      </c>
      <c r="F19" s="110" t="inlineStr">
        <is>
          <t>유기창</t>
        </is>
      </c>
      <c r="G19" s="37" t="inlineStr">
        <is>
          <t>원현주</t>
        </is>
      </c>
      <c r="H19" s="5" t="inlineStr">
        <is>
          <t>장용현</t>
        </is>
      </c>
      <c r="I19" s="105" t="inlineStr">
        <is>
          <t>김은희</t>
        </is>
      </c>
      <c r="J19" s="43" t="inlineStr">
        <is>
          <t>권성미</t>
        </is>
      </c>
      <c r="K19" s="37" t="inlineStr">
        <is>
          <t>이기주</t>
        </is>
      </c>
      <c r="L19" s="37" t="inlineStr">
        <is>
          <t>강송숙</t>
        </is>
      </c>
    </row>
    <row r="20">
      <c r="A20" s="86" t="inlineStr">
        <is>
          <t>사업자번호</t>
        </is>
      </c>
      <c r="B20" s="5" t="inlineStr">
        <is>
          <t>223-81-13543</t>
        </is>
      </c>
      <c r="C20" s="5" t="inlineStr">
        <is>
          <t>221-81-32976</t>
        </is>
      </c>
      <c r="D20" s="5" t="inlineStr">
        <is>
          <t>223-81-10018</t>
        </is>
      </c>
      <c r="E20" s="5" t="inlineStr">
        <is>
          <t>127-86-04912</t>
        </is>
      </c>
      <c r="F20" s="110" t="inlineStr">
        <is>
          <t>224-81-34411</t>
        </is>
      </c>
      <c r="G20" s="43" t="inlineStr">
        <is>
          <t>221-81-24554</t>
        </is>
      </c>
      <c r="H20" s="5" t="inlineStr">
        <is>
          <t>224-81-16072</t>
        </is>
      </c>
      <c r="I20" s="105" t="inlineStr">
        <is>
          <t>221-81-40234</t>
        </is>
      </c>
      <c r="J20" s="43" t="inlineStr">
        <is>
          <t>414-81-06158</t>
        </is>
      </c>
      <c r="K20" s="37" t="inlineStr">
        <is>
          <t>221-81-45490</t>
        </is>
      </c>
      <c r="L20" s="37" t="inlineStr">
        <is>
          <t>225-81-01214</t>
        </is>
      </c>
    </row>
    <row r="21">
      <c r="A21" s="86" t="inlineStr">
        <is>
          <t>지역</t>
        </is>
      </c>
      <c r="B21" s="5" t="inlineStr">
        <is>
          <t>강원도 인제군</t>
        </is>
      </c>
      <c r="C21" s="5" t="inlineStr">
        <is>
          <t>강원도 철원군</t>
        </is>
      </c>
      <c r="D21" s="5" t="inlineStr">
        <is>
          <t>강원도 홍천군</t>
        </is>
      </c>
      <c r="E21" s="5" t="inlineStr">
        <is>
          <t>강원도 철원군</t>
        </is>
      </c>
      <c r="F21" s="110" t="inlineStr">
        <is>
          <t>강원도 원주시</t>
        </is>
      </c>
      <c r="G21" s="539" t="inlineStr">
        <is>
          <t>강원도 춘천시</t>
        </is>
      </c>
      <c r="H21" s="5" t="inlineStr">
        <is>
          <t>강원도 원주시</t>
        </is>
      </c>
      <c r="I21" s="105" t="inlineStr">
        <is>
          <t>강원도 춘천시</t>
        </is>
      </c>
      <c r="J21" s="43" t="inlineStr">
        <is>
          <t>강원도 춘천시</t>
        </is>
      </c>
      <c r="K21" s="37" t="inlineStr">
        <is>
          <t>강원도 춘천시</t>
        </is>
      </c>
      <c r="L21" s="37" t="inlineStr">
        <is>
          <t>강원도 영월군</t>
        </is>
      </c>
    </row>
    <row r="22">
      <c r="A22" s="86" t="inlineStr">
        <is>
          <t>소방시공능력</t>
        </is>
      </c>
      <c r="B22" s="618" t="n">
        <v>856200000</v>
      </c>
      <c r="C22" s="618" t="n">
        <v>1660300000</v>
      </c>
      <c r="D22" s="618" t="n">
        <v>1388800000</v>
      </c>
      <c r="E22" s="618" t="n">
        <v>2192900000</v>
      </c>
      <c r="F22" s="535" t="n">
        <v>3635500000</v>
      </c>
      <c r="G22" s="539" t="n">
        <v>3996700000</v>
      </c>
      <c r="H22" s="618" t="n">
        <v>865900000</v>
      </c>
      <c r="I22" s="611" t="n">
        <v>713200000</v>
      </c>
      <c r="J22" s="539" t="n">
        <v>2183100000</v>
      </c>
      <c r="K22" s="539" t="n">
        <v>1431700000</v>
      </c>
      <c r="L22" s="539" t="n">
        <v>600500000</v>
      </c>
    </row>
    <row r="23">
      <c r="A23" s="86" t="inlineStr">
        <is>
          <t>3년간 실적액</t>
        </is>
      </c>
      <c r="B23" s="618" t="n">
        <v>682048000</v>
      </c>
      <c r="C23" s="618" t="n">
        <v>1127657000</v>
      </c>
      <c r="D23" s="618" t="n">
        <v>1042377000</v>
      </c>
      <c r="E23" s="618" t="n">
        <v>1028302000</v>
      </c>
      <c r="F23" s="535" t="n">
        <v>3327844000</v>
      </c>
      <c r="G23" s="539" t="n">
        <v>1808304000</v>
      </c>
      <c r="H23" s="618" t="n">
        <v>626962000</v>
      </c>
      <c r="I23" s="611" t="n">
        <v>754176000</v>
      </c>
      <c r="J23" s="539" t="n">
        <v>2237265000</v>
      </c>
      <c r="K23" s="539" t="n">
        <v>1492939000</v>
      </c>
      <c r="L23" s="588" t="n">
        <v>239758000</v>
      </c>
    </row>
    <row r="24">
      <c r="A24" s="86" t="inlineStr">
        <is>
          <t>5년간 실적액</t>
        </is>
      </c>
      <c r="B24" s="618" t="n">
        <v>808567000</v>
      </c>
      <c r="C24" s="618" t="n">
        <v>1939282000</v>
      </c>
      <c r="D24" s="618" t="n">
        <v>1462247000</v>
      </c>
      <c r="E24" s="618" t="n">
        <v>1837662000</v>
      </c>
      <c r="F24" s="535" t="n">
        <v>5473240000</v>
      </c>
      <c r="G24" s="539" t="n">
        <v>2250305000</v>
      </c>
      <c r="H24" s="621" t="n">
        <v>853190000</v>
      </c>
      <c r="I24" s="611" t="n">
        <v>1160439000</v>
      </c>
      <c r="J24" s="539" t="n">
        <v>3539074000</v>
      </c>
      <c r="K24" s="539" t="n">
        <v>3021369000</v>
      </c>
      <c r="L24" s="588" t="n">
        <v>472212000</v>
      </c>
    </row>
    <row r="25">
      <c r="A25" s="609" t="inlineStr">
        <is>
          <t>부채비율</t>
        </is>
      </c>
      <c r="B25" s="6" t="n">
        <v>0.0554</v>
      </c>
      <c r="C25" s="6" t="n">
        <v>0.1607</v>
      </c>
      <c r="D25" s="6" t="n">
        <v>0.3923</v>
      </c>
      <c r="E25" s="6" t="n">
        <v>0.0853</v>
      </c>
      <c r="F25" s="112" t="n">
        <v>0.0563</v>
      </c>
      <c r="G25" s="38" t="n">
        <v>0.3823</v>
      </c>
      <c r="H25" s="6" t="n">
        <v>0.08989999999999999</v>
      </c>
      <c r="I25" s="104" t="n">
        <v>0.3572</v>
      </c>
      <c r="J25" s="38" t="n">
        <v>0.1449</v>
      </c>
      <c r="K25" s="50" t="n">
        <v>1.4794</v>
      </c>
      <c r="L25" s="131" t="n">
        <v>0.0601</v>
      </c>
      <c r="N25" s="566" t="n"/>
    </row>
    <row r="26">
      <c r="A26" s="609" t="inlineStr">
        <is>
          <t>유동비율</t>
        </is>
      </c>
      <c r="B26" s="6" t="n">
        <v>16.9984</v>
      </c>
      <c r="C26" s="6" t="n">
        <v>13.0891</v>
      </c>
      <c r="D26" s="6" t="n">
        <v>6.3952</v>
      </c>
      <c r="E26" s="6" t="n">
        <v>36.3188</v>
      </c>
      <c r="F26" s="112" t="n">
        <v>27.87</v>
      </c>
      <c r="G26" s="38" t="n">
        <v>5.0563</v>
      </c>
      <c r="H26" s="6" t="n">
        <v>9.5631</v>
      </c>
      <c r="I26" s="104" t="n">
        <v>82.79900000000001</v>
      </c>
      <c r="J26" s="38" t="n">
        <v>3.8901</v>
      </c>
      <c r="K26" s="131" t="n">
        <v>27.3332</v>
      </c>
      <c r="L26" s="38" t="n">
        <v>32.4126</v>
      </c>
      <c r="N26" s="566" t="n"/>
    </row>
    <row r="27" ht="22.5" customHeight="1" s="3">
      <c r="A27" s="610" t="inlineStr">
        <is>
          <t>영업기간
면허번호</t>
        </is>
      </c>
      <c r="B27" s="6" t="inlineStr">
        <is>
          <t>2014.11.21</t>
        </is>
      </c>
      <c r="C27" s="6" t="inlineStr">
        <is>
          <t>2010.10.21</t>
        </is>
      </c>
      <c r="D27" s="6" t="inlineStr">
        <is>
          <t>2013.03.26</t>
        </is>
      </c>
      <c r="E27" s="80" t="inlineStr">
        <is>
          <t>2007.08.03</t>
        </is>
      </c>
      <c r="F27" s="128" t="inlineStr">
        <is>
          <t xml:space="preserve"> 2005.08.10</t>
        </is>
      </c>
      <c r="G27" s="118" t="inlineStr">
        <is>
          <t>2004.05.28</t>
        </is>
      </c>
      <c r="H27" s="6" t="inlineStr">
        <is>
          <t>2007.05.02</t>
        </is>
      </c>
      <c r="I27" s="104" t="inlineStr">
        <is>
          <t>2015.06.18</t>
        </is>
      </c>
      <c r="J27" s="44" t="inlineStr">
        <is>
          <t>1998.01.08</t>
        </is>
      </c>
      <c r="K27" s="38" t="inlineStr">
        <is>
          <t>2014.04.03</t>
        </is>
      </c>
      <c r="L27" s="38" t="inlineStr">
        <is>
          <t>2005.07.04</t>
        </is>
      </c>
    </row>
    <row r="28" ht="32.45" customHeight="1" s="3">
      <c r="A28" s="86" t="inlineStr">
        <is>
          <t>신용평가</t>
        </is>
      </c>
      <c r="B28" s="39" t="n"/>
      <c r="C28" s="39" t="n"/>
      <c r="D28" s="39" t="n"/>
      <c r="E28" s="39" t="n"/>
      <c r="F28" s="52" t="n"/>
      <c r="G28" s="558" t="n"/>
      <c r="H28" s="52" t="n"/>
      <c r="I28" s="153" t="n"/>
      <c r="J28" s="233" t="inlineStr">
        <is>
          <t>BB+
(23.06.20~24.06.19)</t>
        </is>
      </c>
      <c r="K28" s="39" t="n"/>
      <c r="L28" s="558" t="n"/>
    </row>
    <row r="29">
      <c r="A29" s="86" t="inlineStr">
        <is>
          <t>여성기업</t>
        </is>
      </c>
      <c r="B29" s="39" t="n"/>
      <c r="C29" s="52" t="n"/>
      <c r="D29" s="39" t="n"/>
      <c r="E29" s="39" t="n"/>
      <c r="F29" s="52" t="n"/>
      <c r="G29" s="622" t="inlineStr">
        <is>
          <t>22.06.24~25.06.23</t>
        </is>
      </c>
      <c r="H29" s="52" t="n"/>
      <c r="I29" s="148" t="n"/>
      <c r="J29" s="55" t="n"/>
      <c r="K29" s="52" t="n"/>
      <c r="L29" s="558" t="n"/>
    </row>
    <row r="30">
      <c r="A30" s="86" t="inlineStr">
        <is>
          <t>건설고용지수</t>
        </is>
      </c>
      <c r="B30" s="39" t="n"/>
      <c r="C30" s="52" t="n"/>
      <c r="D30" s="39" t="n"/>
      <c r="E30" s="39" t="n"/>
      <c r="F30" s="52" t="n"/>
      <c r="G30" s="558" t="n"/>
      <c r="H30" s="52" t="n"/>
      <c r="I30" s="148" t="n"/>
      <c r="J30" s="55" t="n"/>
      <c r="K30" s="52" t="n"/>
      <c r="L30" s="558" t="n"/>
    </row>
    <row r="31">
      <c r="A31" s="87" t="inlineStr">
        <is>
          <t>일자리창출실적</t>
        </is>
      </c>
      <c r="B31" s="39" t="n"/>
      <c r="C31" s="52" t="n"/>
      <c r="D31" s="39" t="n"/>
      <c r="E31" s="39" t="n"/>
      <c r="F31" s="52" t="n"/>
      <c r="G31" s="558" t="n"/>
      <c r="H31" s="52" t="n"/>
      <c r="I31" s="148" t="n"/>
      <c r="J31" s="55" t="n"/>
      <c r="K31" s="52" t="n"/>
      <c r="L31" s="558" t="n"/>
    </row>
    <row r="32">
      <c r="A32" s="87" t="inlineStr">
        <is>
          <t>시공품질평가</t>
        </is>
      </c>
      <c r="B32" s="39" t="n"/>
      <c r="C32" s="52" t="n"/>
      <c r="D32" s="39" t="n"/>
      <c r="E32" s="39" t="n"/>
      <c r="F32" s="52" t="n"/>
      <c r="G32" s="558" t="n"/>
      <c r="H32" s="52" t="n"/>
      <c r="I32" s="148" t="n"/>
      <c r="J32" s="55" t="n"/>
      <c r="K32" s="52" t="n"/>
      <c r="L32" s="558" t="n"/>
    </row>
    <row r="33">
      <c r="A33" s="86" t="inlineStr">
        <is>
          <t>비  고</t>
        </is>
      </c>
      <c r="B33" s="95" t="inlineStr">
        <is>
          <t>박성균</t>
        </is>
      </c>
      <c r="C33" s="5" t="inlineStr">
        <is>
          <t>윤명숙</t>
        </is>
      </c>
      <c r="D33" s="95" t="inlineStr">
        <is>
          <t>박성균</t>
        </is>
      </c>
      <c r="E33" s="95" t="inlineStr">
        <is>
          <t>윤명숙</t>
        </is>
      </c>
      <c r="F33" s="37" t="inlineStr">
        <is>
          <t>윤명숙</t>
        </is>
      </c>
      <c r="G33" s="37" t="inlineStr">
        <is>
          <t>임태균</t>
        </is>
      </c>
      <c r="H33" s="37" t="n"/>
      <c r="I33" s="105" t="inlineStr">
        <is>
          <t>조동규</t>
        </is>
      </c>
      <c r="J33" s="53" t="n"/>
      <c r="K33" s="37" t="inlineStr">
        <is>
          <t>임태균</t>
        </is>
      </c>
      <c r="L33" s="37" t="inlineStr">
        <is>
          <t>조세희</t>
        </is>
      </c>
    </row>
    <row r="34" ht="26.1" customHeight="1" s="3">
      <c r="A34" s="10" t="inlineStr">
        <is>
          <t>회사명</t>
        </is>
      </c>
      <c r="B34" s="11" t="inlineStr">
        <is>
          <t>㈜한성기술단</t>
        </is>
      </c>
      <c r="C34" s="11" t="inlineStr">
        <is>
          <t>㈜동서이엔에프</t>
        </is>
      </c>
      <c r="D34" s="11" t="inlineStr">
        <is>
          <t>㈜승헌</t>
        </is>
      </c>
      <c r="E34" s="11" t="inlineStr">
        <is>
          <t>세경산전㈜</t>
        </is>
      </c>
      <c r="F34" s="11" t="inlineStr">
        <is>
          <t>㈜오성건설</t>
        </is>
      </c>
      <c r="G34" s="28" t="inlineStr">
        <is>
          <t>㈜한국엘이디</t>
        </is>
      </c>
      <c r="H34" s="28" t="inlineStr">
        <is>
          <t>㈜신우</t>
        </is>
      </c>
      <c r="I34" s="11" t="inlineStr">
        <is>
          <t>삼아산업㈜</t>
        </is>
      </c>
      <c r="J34" s="10" t="inlineStr">
        <is>
          <t>㈜홍천이에프씨</t>
        </is>
      </c>
      <c r="K34" s="143" t="n"/>
      <c r="L34" s="144" t="n"/>
      <c r="M34" s="144" t="n"/>
    </row>
    <row r="35">
      <c r="A35" s="86" t="inlineStr">
        <is>
          <t>대표자</t>
        </is>
      </c>
      <c r="B35" s="37" t="inlineStr">
        <is>
          <t>오상구</t>
        </is>
      </c>
      <c r="C35" s="37" t="inlineStr">
        <is>
          <t>김민석</t>
        </is>
      </c>
      <c r="D35" s="37" t="inlineStr">
        <is>
          <t>김남군</t>
        </is>
      </c>
      <c r="E35" s="37" t="inlineStr">
        <is>
          <t>신흥환</t>
        </is>
      </c>
      <c r="F35" s="37" t="inlineStr">
        <is>
          <t>김남수</t>
        </is>
      </c>
      <c r="G35" s="43" t="inlineStr">
        <is>
          <t>박형필</t>
        </is>
      </c>
      <c r="H35" s="37" t="inlineStr">
        <is>
          <t>고진희</t>
        </is>
      </c>
      <c r="I35" s="110" t="inlineStr">
        <is>
          <t>장민숙,김진홍</t>
        </is>
      </c>
      <c r="J35" s="110" t="inlineStr">
        <is>
          <t>조진원</t>
        </is>
      </c>
      <c r="K35" s="43" t="n"/>
      <c r="L35" s="37" t="n"/>
      <c r="M35" s="37" t="n"/>
    </row>
    <row r="36">
      <c r="A36" s="86" t="inlineStr">
        <is>
          <t>사업자번호</t>
        </is>
      </c>
      <c r="B36" s="37" t="inlineStr">
        <is>
          <t>224-81-36710</t>
        </is>
      </c>
      <c r="C36" s="37" t="inlineStr">
        <is>
          <t>221-81-32976</t>
        </is>
      </c>
      <c r="D36" s="37" t="inlineStr">
        <is>
          <t xml:space="preserve">243-88-01375 </t>
        </is>
      </c>
      <c r="E36" s="37" t="inlineStr">
        <is>
          <t>127-81-83552</t>
        </is>
      </c>
      <c r="F36" s="37" t="inlineStr">
        <is>
          <t>117-81-93392</t>
        </is>
      </c>
      <c r="G36" s="43" t="inlineStr">
        <is>
          <t>221-81-13829</t>
        </is>
      </c>
      <c r="H36" s="43" t="inlineStr">
        <is>
          <t>224-81-53999</t>
        </is>
      </c>
      <c r="I36" s="110" t="inlineStr">
        <is>
          <t>127-81-41891</t>
        </is>
      </c>
      <c r="J36" s="110" t="inlineStr">
        <is>
          <t>867-86-01615</t>
        </is>
      </c>
      <c r="K36" s="43" t="n"/>
      <c r="L36" s="37" t="n"/>
      <c r="M36" s="37" t="n"/>
    </row>
    <row r="37">
      <c r="A37" s="86" t="inlineStr">
        <is>
          <t>지역</t>
        </is>
      </c>
      <c r="B37" s="37" t="inlineStr">
        <is>
          <t>강원도 원주시</t>
        </is>
      </c>
      <c r="C37" s="37" t="inlineStr">
        <is>
          <t>강원도 철원군</t>
        </is>
      </c>
      <c r="D37" s="37" t="inlineStr">
        <is>
          <t>강원도 강릉시</t>
        </is>
      </c>
      <c r="E37" s="37" t="inlineStr">
        <is>
          <t>강원도 원주시</t>
        </is>
      </c>
      <c r="F37" s="37" t="inlineStr">
        <is>
          <t>강원도 춘천시</t>
        </is>
      </c>
      <c r="G37" s="43" t="inlineStr">
        <is>
          <t>강원도 춘천시</t>
        </is>
      </c>
      <c r="H37" s="539" t="inlineStr">
        <is>
          <t>강원도 원주시</t>
        </is>
      </c>
      <c r="I37" s="110" t="inlineStr">
        <is>
          <t>강원도 영월군</t>
        </is>
      </c>
      <c r="J37" s="110" t="inlineStr">
        <is>
          <t>강원도 홍천군</t>
        </is>
      </c>
      <c r="K37" s="43" t="n"/>
      <c r="L37" s="37" t="n"/>
      <c r="M37" s="37" t="n"/>
    </row>
    <row r="38">
      <c r="A38" s="86" t="inlineStr">
        <is>
          <t>소방시공능력</t>
        </is>
      </c>
      <c r="B38" s="535" t="n">
        <v>1262100000</v>
      </c>
      <c r="C38" s="608" t="n">
        <v>1945400000</v>
      </c>
      <c r="D38" s="608" t="n">
        <v>639200000</v>
      </c>
      <c r="E38" s="608" t="n">
        <v>600300000</v>
      </c>
      <c r="F38" s="608" t="n">
        <v>543600000</v>
      </c>
      <c r="G38" s="539" t="n">
        <v>714500000</v>
      </c>
      <c r="H38" s="539" t="n">
        <v>715700000</v>
      </c>
      <c r="I38" s="535" t="n">
        <v>781000000</v>
      </c>
      <c r="J38" s="562" t="n">
        <v>1133700000</v>
      </c>
      <c r="K38" s="539" t="n"/>
      <c r="L38" s="539" t="n"/>
      <c r="M38" s="539" t="n"/>
    </row>
    <row r="39">
      <c r="A39" s="86" t="inlineStr">
        <is>
          <t>3년간 실적액</t>
        </is>
      </c>
      <c r="B39" s="608" t="n">
        <v>632907000</v>
      </c>
      <c r="C39" s="608" t="n">
        <v>1766829000</v>
      </c>
      <c r="D39" s="608" t="n">
        <v>160477000</v>
      </c>
      <c r="E39" s="608" t="n">
        <v>476425000</v>
      </c>
      <c r="F39" s="608" t="n">
        <v>394385000</v>
      </c>
      <c r="G39" s="539" t="n">
        <v>450692000</v>
      </c>
      <c r="H39" s="539" t="n">
        <v>122698000</v>
      </c>
      <c r="I39" s="535" t="n">
        <v>158456000</v>
      </c>
      <c r="J39" s="562" t="n">
        <v>282090000</v>
      </c>
      <c r="K39" s="539" t="n"/>
      <c r="L39" s="539" t="n"/>
      <c r="M39" s="588" t="n"/>
    </row>
    <row r="40">
      <c r="A40" s="86" t="inlineStr">
        <is>
          <t>5년간 실적액</t>
        </is>
      </c>
      <c r="B40" s="608" t="n">
        <v>1171714000</v>
      </c>
      <c r="C40" s="608" t="n">
        <v>3047974000</v>
      </c>
      <c r="D40" s="608" t="n">
        <v>160477000</v>
      </c>
      <c r="E40" s="608" t="n">
        <v>606403000</v>
      </c>
      <c r="F40" s="608" t="n">
        <v>394385000</v>
      </c>
      <c r="G40" s="539" t="n">
        <v>674590000</v>
      </c>
      <c r="H40" s="539" t="n">
        <v>978295000</v>
      </c>
      <c r="I40" s="540" t="n">
        <v>809151000</v>
      </c>
      <c r="J40" s="562" t="n">
        <v>1020311000</v>
      </c>
      <c r="K40" s="539" t="n"/>
      <c r="L40" s="539" t="n"/>
      <c r="M40" s="588" t="n"/>
    </row>
    <row r="41">
      <c r="A41" s="609" t="inlineStr">
        <is>
          <t>부채비율</t>
        </is>
      </c>
      <c r="B41" s="50" t="n">
        <v>0.6611</v>
      </c>
      <c r="C41" s="38" t="n">
        <v>0.118</v>
      </c>
      <c r="D41" s="38" t="n">
        <v>0.486</v>
      </c>
      <c r="E41" s="38" t="n">
        <v>0.0436</v>
      </c>
      <c r="F41" s="38" t="n">
        <v>0.6012</v>
      </c>
      <c r="G41" s="50" t="n">
        <v>1.2787</v>
      </c>
      <c r="H41" s="38" t="n">
        <v>0.2671</v>
      </c>
      <c r="I41" s="113" t="n">
        <v>1.5119</v>
      </c>
      <c r="J41" s="112" t="n">
        <v>0.1076</v>
      </c>
      <c r="K41" s="38" t="n"/>
      <c r="L41" s="50" t="n"/>
      <c r="M41" s="131" t="n"/>
    </row>
    <row r="42">
      <c r="A42" s="609" t="inlineStr">
        <is>
          <t>유동비율</t>
        </is>
      </c>
      <c r="B42" s="38" t="n">
        <v>4.4011</v>
      </c>
      <c r="C42" s="38" t="n">
        <v>24.0877</v>
      </c>
      <c r="D42" s="38" t="n">
        <v>6.4182</v>
      </c>
      <c r="E42" s="38" t="n">
        <v>17.6261</v>
      </c>
      <c r="F42" s="38" t="n">
        <v>5.2032</v>
      </c>
      <c r="G42" s="131" t="n">
        <v>2.3772</v>
      </c>
      <c r="H42" s="38" t="n">
        <v>15.2716</v>
      </c>
      <c r="I42" s="113" t="n">
        <v>1.4008</v>
      </c>
      <c r="J42" s="112" t="n">
        <v>6.0329</v>
      </c>
      <c r="K42" s="38" t="n"/>
      <c r="L42" s="131" t="n"/>
      <c r="M42" s="38" t="n"/>
    </row>
    <row r="43" ht="22.5" customHeight="1" s="3">
      <c r="A43" s="610" t="inlineStr">
        <is>
          <t>영업기간
면허번호</t>
        </is>
      </c>
      <c r="B43" s="38" t="inlineStr">
        <is>
          <t>2010.07.02</t>
        </is>
      </c>
      <c r="C43" s="38" t="inlineStr">
        <is>
          <t>2007.06.14</t>
        </is>
      </c>
      <c r="D43" s="38" t="inlineStr">
        <is>
          <t xml:space="preserve"> 2021.12.06</t>
        </is>
      </c>
      <c r="E43" s="118" t="inlineStr">
        <is>
          <t>2008.03.27</t>
        </is>
      </c>
      <c r="F43" s="149" t="inlineStr">
        <is>
          <t>2020.09.28</t>
        </is>
      </c>
      <c r="G43" s="44" t="inlineStr">
        <is>
          <t>1991.01.01</t>
        </is>
      </c>
      <c r="H43" s="118" t="inlineStr">
        <is>
          <t xml:space="preserve"> 2016.11.15</t>
        </is>
      </c>
      <c r="I43" s="112" t="inlineStr">
        <is>
          <t>2008.03.21</t>
        </is>
      </c>
      <c r="J43" s="112" t="inlineStr">
        <is>
          <t>2016.11.10</t>
        </is>
      </c>
      <c r="K43" s="44" t="n"/>
      <c r="L43" s="38" t="n"/>
      <c r="M43" s="38" t="n"/>
    </row>
    <row r="44" ht="22.5" customHeight="1" s="3">
      <c r="A44" s="86" t="inlineStr">
        <is>
          <t>신용평가</t>
        </is>
      </c>
      <c r="B44" s="232" t="inlineStr">
        <is>
          <t>BB+
(23.06.16~24.06.15)</t>
        </is>
      </c>
      <c r="C44" s="39" t="n"/>
      <c r="D44" s="39" t="n"/>
      <c r="E44" s="232" t="inlineStr">
        <is>
          <t>BBB-
(24.04.19~25.04.18)</t>
        </is>
      </c>
      <c r="F44" s="52" t="n"/>
      <c r="G44" s="232" t="inlineStr">
        <is>
          <t>BBB-
(23.04.19~25.04.18)</t>
        </is>
      </c>
      <c r="H44" s="558" t="n"/>
      <c r="I44" s="580" t="inlineStr">
        <is>
          <t>BBB-
(25.04.22~26.04.21)</t>
        </is>
      </c>
      <c r="J44" s="39" t="n"/>
      <c r="K44" s="55" t="n"/>
      <c r="L44" s="39" t="n"/>
      <c r="M44" s="558" t="n"/>
    </row>
    <row r="45">
      <c r="A45" s="86" t="inlineStr">
        <is>
          <t>여성기업</t>
        </is>
      </c>
      <c r="B45" s="39" t="n"/>
      <c r="C45" s="52" t="n"/>
      <c r="D45" s="39" t="n"/>
      <c r="E45" s="39" t="n"/>
      <c r="F45" s="52" t="n"/>
      <c r="G45" s="55" t="n"/>
      <c r="H45" s="558" t="n"/>
      <c r="I45" s="52" t="n"/>
      <c r="J45" s="52" t="n"/>
      <c r="K45" s="55" t="n"/>
      <c r="L45" s="52" t="n"/>
      <c r="M45" s="558" t="n"/>
    </row>
    <row r="46">
      <c r="A46" s="86" t="inlineStr">
        <is>
          <t>건설고용지수</t>
        </is>
      </c>
      <c r="B46" s="39" t="n"/>
      <c r="C46" s="52" t="n"/>
      <c r="D46" s="39" t="n"/>
      <c r="E46" s="39" t="n"/>
      <c r="F46" s="52" t="n"/>
      <c r="G46" s="55" t="n"/>
      <c r="H46" s="558" t="n"/>
      <c r="I46" s="52" t="n"/>
      <c r="J46" s="52" t="n"/>
      <c r="K46" s="55" t="n"/>
      <c r="L46" s="52" t="n"/>
      <c r="M46" s="558" t="n"/>
    </row>
    <row r="47">
      <c r="A47" s="87" t="inlineStr">
        <is>
          <t>일자리창출실적</t>
        </is>
      </c>
      <c r="B47" s="39" t="n"/>
      <c r="C47" s="52" t="n"/>
      <c r="D47" s="39" t="n"/>
      <c r="E47" s="39" t="n"/>
      <c r="F47" s="52" t="n"/>
      <c r="G47" s="55" t="n"/>
      <c r="H47" s="558" t="n"/>
      <c r="I47" s="52" t="n"/>
      <c r="J47" s="52" t="n"/>
      <c r="K47" s="55" t="n"/>
      <c r="L47" s="52" t="n"/>
      <c r="M47" s="558" t="n"/>
    </row>
    <row r="48">
      <c r="A48" s="87" t="inlineStr">
        <is>
          <t>시공품질평가</t>
        </is>
      </c>
      <c r="B48" s="39" t="n"/>
      <c r="C48" s="52" t="n"/>
      <c r="D48" s="39" t="n"/>
      <c r="E48" s="39" t="n"/>
      <c r="F48" s="52" t="n"/>
      <c r="G48" s="55" t="n"/>
      <c r="H48" s="558" t="n"/>
      <c r="I48" s="52" t="n"/>
      <c r="J48" s="52" t="n"/>
      <c r="K48" s="55" t="n"/>
      <c r="L48" s="52" t="n"/>
      <c r="M48" s="558" t="n"/>
    </row>
    <row r="49">
      <c r="A49" s="86" t="inlineStr">
        <is>
          <t>비  고</t>
        </is>
      </c>
      <c r="B49" s="48" t="inlineStr">
        <is>
          <t>윤명숙</t>
        </is>
      </c>
      <c r="C49" s="37" t="inlineStr">
        <is>
          <t>윤명숙</t>
        </is>
      </c>
      <c r="D49" s="48" t="n"/>
      <c r="E49" s="48" t="n"/>
      <c r="F49" s="37" t="inlineStr">
        <is>
          <t>구본진</t>
        </is>
      </c>
      <c r="G49" s="37" t="inlineStr">
        <is>
          <t>구본진</t>
        </is>
      </c>
      <c r="H49" s="37" t="inlineStr">
        <is>
          <t>서권형</t>
        </is>
      </c>
      <c r="I49" s="110" t="inlineStr">
        <is>
          <t>여인백</t>
        </is>
      </c>
      <c r="J49" s="110" t="inlineStr">
        <is>
          <t>박성균</t>
        </is>
      </c>
      <c r="K49" s="53" t="n"/>
      <c r="L49" s="37" t="n"/>
      <c r="M49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N49"/>
  <sheetViews>
    <sheetView zoomScaleNormal="100" workbookViewId="0">
      <pane ySplit="1" topLeftCell="A23" activePane="bottomLeft" state="frozen"/>
      <selection pane="bottomLeft" activeCell="L30" sqref="L30"/>
    </sheetView>
  </sheetViews>
  <sheetFormatPr baseColWidth="8" defaultColWidth="8.77734375" defaultRowHeight="13.5"/>
  <cols>
    <col width="10" bestFit="1" customWidth="1" style="3" min="1" max="1"/>
    <col width="15.77734375" bestFit="1" customWidth="1" style="3" min="2" max="4"/>
    <col width="17.77734375" customWidth="1" style="3" min="5" max="5"/>
    <col width="15.5546875" customWidth="1" style="3" min="6" max="6"/>
    <col width="15.44140625" customWidth="1" style="3" min="7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충 남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㈜광전사</t>
        </is>
      </c>
      <c r="C2" s="11" t="inlineStr">
        <is>
          <t>㈜경동이앤지</t>
        </is>
      </c>
      <c r="D2" s="11" t="inlineStr">
        <is>
          <t>극동건설㈜</t>
        </is>
      </c>
      <c r="E2" s="11" t="inlineStr">
        <is>
          <t>대교전설㈜</t>
        </is>
      </c>
      <c r="F2" s="11" t="inlineStr">
        <is>
          <t>두원이엔지㈜</t>
        </is>
      </c>
      <c r="G2" s="11" t="inlineStr">
        <is>
          <t>㈜문화전기</t>
        </is>
      </c>
      <c r="H2" s="11" t="inlineStr">
        <is>
          <t>(유)바이텍</t>
        </is>
      </c>
      <c r="I2" s="11" t="inlineStr">
        <is>
          <t>서령전기㈜</t>
        </is>
      </c>
      <c r="J2" s="45" t="inlineStr">
        <is>
          <t>㈜새한전기
통신공사</t>
        </is>
      </c>
      <c r="K2" s="11" t="inlineStr">
        <is>
          <t>선원건설㈜</t>
        </is>
      </c>
      <c r="L2" s="10" t="inlineStr">
        <is>
          <t>세광전기㈜</t>
        </is>
      </c>
      <c r="M2" s="11" t="inlineStr">
        <is>
          <t>㈜연희전력</t>
        </is>
      </c>
    </row>
    <row r="3" customFormat="1" s="13">
      <c r="A3" s="86" t="inlineStr">
        <is>
          <t>대표자</t>
        </is>
      </c>
      <c r="B3" s="562" t="inlineStr">
        <is>
          <t>박현석</t>
        </is>
      </c>
      <c r="C3" s="597" t="inlineStr">
        <is>
          <t>황일재</t>
        </is>
      </c>
      <c r="D3" s="539" t="inlineStr">
        <is>
          <t>박상철</t>
        </is>
      </c>
      <c r="E3" s="538" t="inlineStr">
        <is>
          <t>권용일</t>
        </is>
      </c>
      <c r="F3" s="539" t="inlineStr">
        <is>
          <t>권태욱</t>
        </is>
      </c>
      <c r="G3" s="538" t="inlineStr">
        <is>
          <t>이성욱</t>
        </is>
      </c>
      <c r="H3" s="538" t="inlineStr">
        <is>
          <t>최경임</t>
        </is>
      </c>
      <c r="I3" s="562" t="inlineStr">
        <is>
          <t>김용식</t>
        </is>
      </c>
      <c r="J3" s="538" t="inlineStr">
        <is>
          <t>유병근</t>
        </is>
      </c>
      <c r="K3" s="539" t="inlineStr">
        <is>
          <t>성호복</t>
        </is>
      </c>
      <c r="L3" s="37" t="inlineStr">
        <is>
          <t>이성만</t>
        </is>
      </c>
      <c r="M3" s="538" t="inlineStr">
        <is>
          <t>최재우</t>
        </is>
      </c>
    </row>
    <row r="4" customFormat="1" s="24">
      <c r="A4" s="86" t="inlineStr">
        <is>
          <t>사업자번호</t>
        </is>
      </c>
      <c r="B4" s="127" t="inlineStr">
        <is>
          <t>312-81-54505</t>
        </is>
      </c>
      <c r="C4" s="161" t="inlineStr">
        <is>
          <t>311-81-48126</t>
        </is>
      </c>
      <c r="D4" s="43" t="inlineStr">
        <is>
          <t>201-81-45083</t>
        </is>
      </c>
      <c r="E4" s="7" t="inlineStr">
        <is>
          <t xml:space="preserve"> 312-81-44346  </t>
        </is>
      </c>
      <c r="F4" s="43" t="inlineStr">
        <is>
          <t>311-81-40518</t>
        </is>
      </c>
      <c r="G4" s="7" t="inlineStr">
        <is>
          <t>609-81-65774</t>
        </is>
      </c>
      <c r="H4" s="7" t="inlineStr">
        <is>
          <t>402-86-01849</t>
        </is>
      </c>
      <c r="I4" s="127" t="inlineStr">
        <is>
          <t xml:space="preserve">128-81-58599 </t>
        </is>
      </c>
      <c r="J4" s="7" t="inlineStr">
        <is>
          <t>511-81-13173</t>
        </is>
      </c>
      <c r="K4" s="43" t="inlineStr">
        <is>
          <t>312-81-42071</t>
        </is>
      </c>
      <c r="L4" s="37" t="inlineStr">
        <is>
          <t>311-81-05879</t>
        </is>
      </c>
      <c r="M4" s="7" t="inlineStr">
        <is>
          <t xml:space="preserve">121-81-36236 </t>
        </is>
      </c>
    </row>
    <row r="5" customFormat="1" s="13">
      <c r="A5" s="86" t="inlineStr">
        <is>
          <t>지역</t>
        </is>
      </c>
      <c r="B5" s="562" t="inlineStr">
        <is>
          <t>충남 천안시</t>
        </is>
      </c>
      <c r="C5" s="597" t="inlineStr">
        <is>
          <t>충남 당진시</t>
        </is>
      </c>
      <c r="D5" s="539" t="inlineStr">
        <is>
          <t>충남 공주</t>
        </is>
      </c>
      <c r="E5" s="538" t="inlineStr">
        <is>
          <t>충남 천안시</t>
        </is>
      </c>
      <c r="F5" s="539" t="inlineStr">
        <is>
          <t>충남 당진시</t>
        </is>
      </c>
      <c r="G5" s="538" t="inlineStr">
        <is>
          <t>충남 서산시</t>
        </is>
      </c>
      <c r="H5" s="538" t="inlineStr">
        <is>
          <t>충남 당진시</t>
        </is>
      </c>
      <c r="I5" s="562" t="inlineStr">
        <is>
          <t>충남 서산시</t>
        </is>
      </c>
      <c r="J5" s="538" t="inlineStr">
        <is>
          <t>충남 홍성군</t>
        </is>
      </c>
      <c r="K5" s="539" t="inlineStr">
        <is>
          <t>충남 천안시</t>
        </is>
      </c>
      <c r="L5" s="37" t="inlineStr">
        <is>
          <t>충남 당진</t>
        </is>
      </c>
      <c r="M5" s="538" t="inlineStr">
        <is>
          <t>충남 예산군</t>
        </is>
      </c>
    </row>
    <row r="6" customFormat="1" s="24">
      <c r="A6" s="86" t="inlineStr">
        <is>
          <t>소방시공능력</t>
        </is>
      </c>
      <c r="B6" s="562" t="n">
        <v>1967500000</v>
      </c>
      <c r="C6" s="582" t="n">
        <v>644900000</v>
      </c>
      <c r="D6" s="539" t="n">
        <v>13168200000</v>
      </c>
      <c r="E6" s="538" t="n">
        <v>2268100000</v>
      </c>
      <c r="F6" s="539" t="n">
        <v>2612200000</v>
      </c>
      <c r="G6" s="538" t="n">
        <v>681800000</v>
      </c>
      <c r="H6" s="538" t="n">
        <v>1287000000</v>
      </c>
      <c r="I6" s="562" t="n">
        <v>1065600000</v>
      </c>
      <c r="J6" s="538" t="n">
        <v>1194800000</v>
      </c>
      <c r="K6" s="539" t="n">
        <v>7431500000</v>
      </c>
      <c r="L6" s="539" t="n">
        <v>3488200000</v>
      </c>
      <c r="M6" s="538" t="n">
        <v>1111500000</v>
      </c>
    </row>
    <row r="7" customFormat="1" s="13">
      <c r="A7" s="86" t="inlineStr">
        <is>
          <t>3년간 실적액</t>
        </is>
      </c>
      <c r="B7" s="562" t="n">
        <v>2384943000</v>
      </c>
      <c r="C7" s="582" t="n">
        <v>18783000</v>
      </c>
      <c r="D7" s="539" t="n">
        <v>19964710000</v>
      </c>
      <c r="E7" s="538" t="n">
        <v>1550531000</v>
      </c>
      <c r="F7" s="539" t="n">
        <v>120574000</v>
      </c>
      <c r="G7" s="538" t="n">
        <v>332905000</v>
      </c>
      <c r="H7" s="538" t="n">
        <v>1412907000</v>
      </c>
      <c r="I7" s="562" t="n">
        <v>203795000</v>
      </c>
      <c r="J7" s="538" t="n">
        <v>826951000</v>
      </c>
      <c r="K7" s="539" t="n">
        <v>8242338000</v>
      </c>
      <c r="L7" s="539" t="n">
        <v>2565515000</v>
      </c>
      <c r="M7" s="538" t="n">
        <v>794736000</v>
      </c>
    </row>
    <row r="8" customFormat="1" s="13">
      <c r="A8" s="86" t="inlineStr">
        <is>
          <t>5년간 실적액</t>
        </is>
      </c>
      <c r="B8" s="562" t="n">
        <v>3832506000</v>
      </c>
      <c r="C8" s="582" t="n">
        <v>478829000</v>
      </c>
      <c r="D8" s="539" t="n">
        <v>28424456000</v>
      </c>
      <c r="E8" s="538" t="n">
        <v>1715718000</v>
      </c>
      <c r="F8" s="539" t="n">
        <v>201583000</v>
      </c>
      <c r="G8" s="538" t="n">
        <v>467784000</v>
      </c>
      <c r="H8" s="538" t="n">
        <v>3789364000</v>
      </c>
      <c r="I8" s="562" t="n">
        <v>722955000</v>
      </c>
      <c r="J8" s="538" t="n">
        <v>1081014000</v>
      </c>
      <c r="K8" s="539" t="n">
        <v>17115651000</v>
      </c>
      <c r="L8" s="539">
        <f>L7+445089000+747452000</f>
        <v/>
      </c>
      <c r="M8" s="538" t="n">
        <v>1272897000</v>
      </c>
    </row>
    <row r="9" customFormat="1" s="620">
      <c r="A9" s="609" t="inlineStr">
        <is>
          <t>부채비율</t>
        </is>
      </c>
      <c r="B9" s="112" t="n">
        <v>0.2099</v>
      </c>
      <c r="C9" s="162" t="n">
        <v>0.4095</v>
      </c>
      <c r="D9" s="50">
        <f>229223367/29998730</f>
        <v/>
      </c>
      <c r="E9" s="6" t="n">
        <v>0.0717</v>
      </c>
      <c r="F9" s="38" t="n">
        <v>0.1971</v>
      </c>
      <c r="G9" s="6" t="n">
        <v>0.1316</v>
      </c>
      <c r="H9" s="6" t="n">
        <v>0.1261</v>
      </c>
      <c r="I9" s="112" t="n">
        <v>0.1472</v>
      </c>
      <c r="J9" s="6" t="n">
        <v>0.0068</v>
      </c>
      <c r="K9" s="50" t="n">
        <v>1.0215</v>
      </c>
      <c r="L9" s="38" t="n">
        <v>0.6019</v>
      </c>
      <c r="M9" s="6" t="n">
        <v>0.4824</v>
      </c>
      <c r="N9" s="566" t="n"/>
    </row>
    <row r="10" customFormat="1" s="620">
      <c r="A10" s="609" t="inlineStr">
        <is>
          <t>유동비율</t>
        </is>
      </c>
      <c r="B10" s="112" t="n">
        <v>6.3992</v>
      </c>
      <c r="C10" s="162" t="n">
        <v>3.4589</v>
      </c>
      <c r="D10" s="50">
        <f>175888318/108695388</f>
        <v/>
      </c>
      <c r="E10" s="6" t="n">
        <v>13.5247</v>
      </c>
      <c r="F10" s="38" t="n">
        <v>3.3519</v>
      </c>
      <c r="G10" s="6" t="n">
        <v>5.4407</v>
      </c>
      <c r="H10" s="6" t="n">
        <v>11.1092</v>
      </c>
      <c r="I10" s="112" t="n">
        <v>9.1691</v>
      </c>
      <c r="J10" s="6" t="n">
        <v>102.1578</v>
      </c>
      <c r="K10" s="50" t="n">
        <v>1.6193</v>
      </c>
      <c r="L10" s="38" t="n">
        <v>8.235799999999999</v>
      </c>
      <c r="M10" s="6" t="n">
        <v>2.6333</v>
      </c>
      <c r="N10" s="566" t="n"/>
    </row>
    <row r="11" ht="22.5" customFormat="1" customHeight="1" s="620">
      <c r="A11" s="610" t="inlineStr">
        <is>
          <t>영업기간
면허번호</t>
        </is>
      </c>
      <c r="B11" s="115" t="inlineStr">
        <is>
          <t>2003.05.21</t>
        </is>
      </c>
      <c r="C11" s="175" t="inlineStr">
        <is>
          <t>1997.09.18</t>
        </is>
      </c>
      <c r="D11" s="38" t="inlineStr">
        <is>
          <t>10년이상%</t>
        </is>
      </c>
      <c r="E11" s="6" t="inlineStr">
        <is>
          <t>2007.06.19</t>
        </is>
      </c>
      <c r="F11" s="38" t="inlineStr">
        <is>
          <t>제2014-5호</t>
        </is>
      </c>
      <c r="G11" s="6" t="inlineStr">
        <is>
          <t xml:space="preserve"> 1996.07.20</t>
        </is>
      </c>
      <c r="H11" s="6" t="inlineStr">
        <is>
          <t>2019-02-00056</t>
        </is>
      </c>
      <c r="I11" s="112" t="inlineStr">
        <is>
          <t xml:space="preserve"> 2002.06.17</t>
        </is>
      </c>
      <c r="J11" s="100" t="inlineStr">
        <is>
          <t>2016-02-00476</t>
        </is>
      </c>
      <c r="K11" s="47" t="inlineStr">
        <is>
          <t>2006.05.29</t>
        </is>
      </c>
      <c r="L11" s="38" t="inlineStr">
        <is>
          <t>10년이샹%</t>
        </is>
      </c>
      <c r="M11" s="6" t="inlineStr">
        <is>
          <t>충남예산 제2013-1호</t>
        </is>
      </c>
    </row>
    <row r="12" ht="22.5" customFormat="1" customHeight="1" s="13">
      <c r="A12" s="86" t="inlineStr">
        <is>
          <t>신용평가</t>
        </is>
      </c>
      <c r="B12" s="547" t="inlineStr">
        <is>
          <t>BB-
(24.06.27~25.06.26)</t>
        </is>
      </c>
      <c r="C12" s="623" t="inlineStr">
        <is>
          <t>BB0
(25.05.07~26.05.06)</t>
        </is>
      </c>
      <c r="D12" s="547" t="inlineStr">
        <is>
          <t>BBB-
(15.06.30~16.06.29)</t>
        </is>
      </c>
      <c r="E12" s="547" t="inlineStr">
        <is>
          <t>BB+
(23.04.27~24.04.26)</t>
        </is>
      </c>
      <c r="F12" s="547" t="inlineStr">
        <is>
          <t>AO
(19.05.26~20.05.25)</t>
        </is>
      </c>
      <c r="G12" s="547" t="inlineStr">
        <is>
          <t>BB-
(23.06.30~24.06.29)</t>
        </is>
      </c>
      <c r="H12" s="548" t="n"/>
      <c r="I12" s="548" t="n"/>
      <c r="J12" s="547" t="inlineStr">
        <is>
          <t>BBO
(19.11.22~20.06.30)</t>
        </is>
      </c>
      <c r="K12" s="547" t="inlineStr">
        <is>
          <t>A-
(18.06.29~19.06.28)</t>
        </is>
      </c>
      <c r="L12" s="558" t="n"/>
      <c r="M12" s="547" t="inlineStr">
        <is>
          <t>B+
(23.04.19~24.04.18)</t>
        </is>
      </c>
    </row>
    <row r="13" customFormat="1" s="13">
      <c r="A13" s="86" t="inlineStr">
        <is>
          <t>여성기업</t>
        </is>
      </c>
      <c r="B13" s="548" t="n"/>
      <c r="C13" s="586" t="n"/>
      <c r="D13" s="548" t="n"/>
      <c r="E13" s="548" t="n"/>
      <c r="F13" s="548" t="n"/>
      <c r="G13" s="548" t="n"/>
      <c r="H13" s="548" t="n"/>
      <c r="I13" s="548" t="n"/>
      <c r="J13" s="548" t="n"/>
      <c r="K13" s="548" t="n"/>
      <c r="L13" s="558" t="n"/>
      <c r="M13" s="548" t="n"/>
    </row>
    <row r="14" customFormat="1" s="13">
      <c r="A14" s="86" t="inlineStr">
        <is>
          <t>건설고용지수</t>
        </is>
      </c>
      <c r="B14" s="548" t="n"/>
      <c r="C14" s="586" t="n"/>
      <c r="D14" s="548" t="n"/>
      <c r="E14" s="548" t="n"/>
      <c r="F14" s="548" t="n"/>
      <c r="G14" s="548" t="n"/>
      <c r="H14" s="548" t="n"/>
      <c r="I14" s="548" t="n"/>
      <c r="J14" s="548" t="n"/>
      <c r="K14" s="548" t="n"/>
      <c r="L14" s="558" t="n"/>
      <c r="M14" s="548" t="n"/>
    </row>
    <row r="15" customFormat="1" s="13">
      <c r="A15" s="87" t="inlineStr">
        <is>
          <t>일자리창출실적</t>
        </is>
      </c>
      <c r="B15" s="548" t="n"/>
      <c r="C15" s="586" t="n"/>
      <c r="D15" s="548" t="n"/>
      <c r="E15" s="548" t="n"/>
      <c r="F15" s="548" t="n"/>
      <c r="G15" s="548" t="n"/>
      <c r="H15" s="548" t="n"/>
      <c r="I15" s="548" t="n"/>
      <c r="J15" s="548" t="n"/>
      <c r="K15" s="548" t="n"/>
      <c r="L15" s="558" t="n"/>
      <c r="M15" s="548" t="n"/>
    </row>
    <row r="16" customFormat="1" s="13">
      <c r="A16" s="87" t="inlineStr">
        <is>
          <t>시공품질평가</t>
        </is>
      </c>
      <c r="B16" s="548" t="n"/>
      <c r="C16" s="586" t="n"/>
      <c r="D16" s="548" t="n"/>
      <c r="E16" s="590" t="inlineStr">
        <is>
          <t>없음 (24.05.01)</t>
        </is>
      </c>
      <c r="F16" s="548" t="n"/>
      <c r="G16" s="548" t="n"/>
      <c r="H16" s="548" t="n"/>
      <c r="I16" s="548" t="n"/>
      <c r="J16" s="548" t="n"/>
      <c r="K16" s="548" t="n"/>
      <c r="L16" s="558" t="n"/>
      <c r="M16" s="548" t="n"/>
    </row>
    <row r="17" customFormat="1" s="13">
      <c r="A17" s="86" t="inlineStr">
        <is>
          <t>비  고</t>
        </is>
      </c>
      <c r="B17" s="121" t="inlineStr">
        <is>
          <t>김희준</t>
        </is>
      </c>
      <c r="C17" s="176" t="inlineStr">
        <is>
          <t>이동훈</t>
        </is>
      </c>
      <c r="D17" s="37" t="n"/>
      <c r="E17" s="589" t="inlineStr">
        <is>
          <t>김희준</t>
        </is>
      </c>
      <c r="F17" s="48" t="n"/>
      <c r="G17" s="95" t="inlineStr">
        <is>
          <t>이재웅</t>
        </is>
      </c>
      <c r="H17" s="95" t="inlineStr">
        <is>
          <t>이동훈</t>
        </is>
      </c>
      <c r="I17" s="121" t="inlineStr">
        <is>
          <t>이재웅</t>
        </is>
      </c>
      <c r="J17" s="95" t="inlineStr">
        <is>
          <t>김희준</t>
        </is>
      </c>
      <c r="K17" s="37" t="n"/>
      <c r="L17" s="37" t="inlineStr">
        <is>
          <t>송종윤</t>
        </is>
      </c>
      <c r="M17" s="95" t="inlineStr">
        <is>
          <t>윤명숙</t>
        </is>
      </c>
    </row>
    <row r="18" ht="26.1" customHeight="1" s="3">
      <c r="A18" s="11" t="inlineStr">
        <is>
          <t>회사명</t>
        </is>
      </c>
      <c r="B18" s="11" t="inlineStr">
        <is>
          <t>㈜유니온</t>
        </is>
      </c>
      <c r="C18" s="11" t="inlineStr">
        <is>
          <t>㈜한국전기</t>
        </is>
      </c>
      <c r="D18" s="11" t="inlineStr">
        <is>
          <t>호성전력㈜</t>
        </is>
      </c>
      <c r="E18" s="11" t="inlineStr">
        <is>
          <t>㈜우주전기통신</t>
        </is>
      </c>
      <c r="F18" s="11" t="inlineStr">
        <is>
          <t>경남기업㈜</t>
        </is>
      </c>
      <c r="G18" s="11" t="inlineStr">
        <is>
          <t>충남전력기술㈜</t>
        </is>
      </c>
      <c r="H18" s="11" t="inlineStr">
        <is>
          <t>㈜서부전기</t>
        </is>
      </c>
      <c r="I18" s="11" t="inlineStr">
        <is>
          <t>원광전력㈜</t>
        </is>
      </c>
      <c r="J18" s="11" t="inlineStr">
        <is>
          <t>동성건설㈜</t>
        </is>
      </c>
      <c r="K18" s="69" t="inlineStr">
        <is>
          <t>(유)에스디플랜트</t>
        </is>
      </c>
      <c r="L18" s="69" t="inlineStr">
        <is>
          <t>합동소방이엔지㈜</t>
        </is>
      </c>
      <c r="M18" s="10" t="inlineStr">
        <is>
          <t>승아전기㈜</t>
        </is>
      </c>
    </row>
    <row r="19">
      <c r="A19" s="86" t="inlineStr">
        <is>
          <t>대표자</t>
        </is>
      </c>
      <c r="B19" s="624" t="inlineStr">
        <is>
          <t>한경섭</t>
        </is>
      </c>
      <c r="C19" s="538" t="inlineStr">
        <is>
          <t>서정옥</t>
        </is>
      </c>
      <c r="D19" s="538" t="inlineStr">
        <is>
          <t>배주현</t>
        </is>
      </c>
      <c r="E19" s="562" t="inlineStr">
        <is>
          <t>조성호</t>
        </is>
      </c>
      <c r="F19" s="5" t="inlineStr">
        <is>
          <t>박석준</t>
        </is>
      </c>
      <c r="G19" s="5" t="inlineStr">
        <is>
          <t>최병주, 조종근</t>
        </is>
      </c>
      <c r="H19" s="5" t="inlineStr">
        <is>
          <t>방승희</t>
        </is>
      </c>
      <c r="I19" s="5" t="inlineStr">
        <is>
          <t>양재희</t>
        </is>
      </c>
      <c r="J19" s="625" t="inlineStr">
        <is>
          <t>김주환, 이영찬</t>
        </is>
      </c>
      <c r="K19" s="37" t="inlineStr">
        <is>
          <t>최경임</t>
        </is>
      </c>
      <c r="L19" s="37" t="inlineStr">
        <is>
          <t>신철구</t>
        </is>
      </c>
      <c r="M19" s="626" t="inlineStr">
        <is>
          <t>김태훈</t>
        </is>
      </c>
    </row>
    <row r="20">
      <c r="A20" s="86" t="inlineStr">
        <is>
          <t>사업자번호</t>
        </is>
      </c>
      <c r="B20" s="360" t="inlineStr">
        <is>
          <t>441-86-00243</t>
        </is>
      </c>
      <c r="C20" s="7" t="inlineStr">
        <is>
          <t>313-81-19710</t>
        </is>
      </c>
      <c r="D20" s="7" t="inlineStr">
        <is>
          <t>611-81-01434</t>
        </is>
      </c>
      <c r="E20" s="127" t="inlineStr">
        <is>
          <t>310-81-02715</t>
        </is>
      </c>
      <c r="F20" s="5" t="inlineStr">
        <is>
          <t>116-81-05522</t>
        </is>
      </c>
      <c r="G20" s="5" t="inlineStr">
        <is>
          <t>313-81-17274</t>
        </is>
      </c>
      <c r="H20" s="5" t="inlineStr">
        <is>
          <t>311-81-12045</t>
        </is>
      </c>
      <c r="I20" s="5" t="inlineStr">
        <is>
          <t xml:space="preserve">308-81-41603 </t>
        </is>
      </c>
      <c r="J20" s="291" t="inlineStr">
        <is>
          <t>308-81-04379</t>
        </is>
      </c>
      <c r="K20" s="37" t="inlineStr">
        <is>
          <t>402-86-01849</t>
        </is>
      </c>
      <c r="L20" s="37" t="inlineStr">
        <is>
          <t>305-86-16037</t>
        </is>
      </c>
      <c r="M20" s="256" t="inlineStr">
        <is>
          <t>119-81-07631</t>
        </is>
      </c>
    </row>
    <row r="21">
      <c r="A21" s="86" t="inlineStr">
        <is>
          <t>지역</t>
        </is>
      </c>
      <c r="B21" s="624" t="inlineStr">
        <is>
          <t>충남 태안군</t>
        </is>
      </c>
      <c r="C21" s="538" t="inlineStr">
        <is>
          <t>충남 보령시</t>
        </is>
      </c>
      <c r="D21" s="538" t="inlineStr">
        <is>
          <t>충남 홍성군</t>
        </is>
      </c>
      <c r="E21" s="562" t="inlineStr">
        <is>
          <t>충남 홍성군</t>
        </is>
      </c>
      <c r="F21" s="5" t="inlineStr">
        <is>
          <t>충남 아산시</t>
        </is>
      </c>
      <c r="G21" s="5" t="inlineStr">
        <is>
          <t>충남 보령시</t>
        </is>
      </c>
      <c r="H21" s="5" t="inlineStr">
        <is>
          <t>충남 당진시</t>
        </is>
      </c>
      <c r="I21" s="5" t="inlineStr">
        <is>
          <t>충남 당진시</t>
        </is>
      </c>
      <c r="J21" s="625" t="inlineStr">
        <is>
          <t>충남 천안시</t>
        </is>
      </c>
      <c r="K21" s="37" t="inlineStr">
        <is>
          <t>충남 당진시</t>
        </is>
      </c>
      <c r="L21" s="37" t="inlineStr">
        <is>
          <t>충남 금산군</t>
        </is>
      </c>
      <c r="M21" s="626" t="inlineStr">
        <is>
          <t>충남 서산시</t>
        </is>
      </c>
    </row>
    <row r="22">
      <c r="A22" s="86" t="inlineStr">
        <is>
          <t>소방시공능력</t>
        </is>
      </c>
      <c r="B22" s="565" t="n">
        <v>1293300000</v>
      </c>
      <c r="C22" s="562" t="n">
        <v>1884700000</v>
      </c>
      <c r="D22" s="562" t="n">
        <v>428700000</v>
      </c>
      <c r="E22" s="562" t="n">
        <v>1825100000</v>
      </c>
      <c r="F22" s="538" t="n">
        <v>9610100000</v>
      </c>
      <c r="G22" s="538" t="n">
        <v>1091000000</v>
      </c>
      <c r="H22" s="538" t="n">
        <v>1894600000</v>
      </c>
      <c r="I22" s="562" t="n">
        <v>1619000000</v>
      </c>
      <c r="J22" s="570" t="n">
        <v>1182800000</v>
      </c>
      <c r="K22" s="562" t="n">
        <v>1488200000</v>
      </c>
      <c r="L22" s="562" t="n">
        <v>2234300000</v>
      </c>
      <c r="M22" s="572" t="n">
        <v>13706600000</v>
      </c>
    </row>
    <row r="23">
      <c r="A23" s="86" t="inlineStr">
        <is>
          <t>3년간 실적액</t>
        </is>
      </c>
      <c r="B23" s="565" t="n">
        <v>1230577000</v>
      </c>
      <c r="C23" s="538" t="n">
        <v>353621000</v>
      </c>
      <c r="D23" s="538" t="n">
        <v>335791000</v>
      </c>
      <c r="E23" s="562" t="n">
        <v>1812886000</v>
      </c>
      <c r="F23" s="538" t="n">
        <v>8283313000</v>
      </c>
      <c r="G23" s="538" t="n">
        <v>446755000</v>
      </c>
      <c r="H23" s="538" t="n">
        <v>1441170000</v>
      </c>
      <c r="I23" s="538" t="n">
        <v>3248242000</v>
      </c>
      <c r="J23" s="627" t="n">
        <v>419019000</v>
      </c>
      <c r="K23" s="539" t="n">
        <v>1478872000</v>
      </c>
      <c r="L23" s="539" t="n">
        <v>2394022000</v>
      </c>
      <c r="M23" s="572" t="n">
        <v>12582612000</v>
      </c>
    </row>
    <row r="24">
      <c r="A24" s="86" t="inlineStr">
        <is>
          <t>5년간 실적액</t>
        </is>
      </c>
      <c r="B24" s="565" t="n">
        <v>1755815000</v>
      </c>
      <c r="C24" s="538" t="n">
        <v>460578000</v>
      </c>
      <c r="D24" s="538" t="n">
        <v>356547000</v>
      </c>
      <c r="E24" s="562" t="n">
        <v>2201735000</v>
      </c>
      <c r="F24" s="538" t="n">
        <v>21995583000</v>
      </c>
      <c r="G24" s="538" t="n">
        <v>804986000</v>
      </c>
      <c r="H24" s="538" t="n">
        <v>1965432000</v>
      </c>
      <c r="I24" s="538" t="n">
        <v>3267700000</v>
      </c>
      <c r="J24" s="627" t="n">
        <v>419019000</v>
      </c>
      <c r="K24" s="539" t="n">
        <v>2605307000</v>
      </c>
      <c r="L24" s="539" t="n">
        <v>3584043000</v>
      </c>
      <c r="M24" s="572" t="n">
        <v>18612654000</v>
      </c>
    </row>
    <row r="25">
      <c r="A25" s="609" t="inlineStr">
        <is>
          <t>부채비율</t>
        </is>
      </c>
      <c r="B25" s="351" t="n">
        <v>0.2843</v>
      </c>
      <c r="C25" s="6" t="n">
        <v>0.1173</v>
      </c>
      <c r="D25" s="6" t="n">
        <v>0.3756</v>
      </c>
      <c r="E25" s="112" t="n">
        <v>0.0636</v>
      </c>
      <c r="F25" s="76" t="n">
        <v>3.2573</v>
      </c>
      <c r="G25" s="6" t="n">
        <v>0.0131</v>
      </c>
      <c r="H25" s="6" t="n">
        <v>0.0444</v>
      </c>
      <c r="I25" s="6" t="n">
        <v>0.2183</v>
      </c>
      <c r="J25" s="292" t="n">
        <v>0.4962</v>
      </c>
      <c r="K25" s="38" t="n">
        <v>0.4358</v>
      </c>
      <c r="L25" s="38" t="n">
        <v>0.2924</v>
      </c>
      <c r="M25" s="246" t="n">
        <v>0.3164</v>
      </c>
      <c r="N25" s="566" t="n"/>
    </row>
    <row r="26">
      <c r="A26" s="609" t="inlineStr">
        <is>
          <t>유동비율</t>
        </is>
      </c>
      <c r="B26" s="351" t="n">
        <v>6.2943</v>
      </c>
      <c r="C26" s="6" t="n">
        <v>15.1213</v>
      </c>
      <c r="D26" s="6" t="n">
        <v>2.8587</v>
      </c>
      <c r="E26" s="112" t="n">
        <v>14.5379</v>
      </c>
      <c r="F26" s="76" t="n">
        <v>1.1424</v>
      </c>
      <c r="G26" s="6" t="n">
        <v>74.97369999999999</v>
      </c>
      <c r="H26" s="6" t="n">
        <v>13.3484</v>
      </c>
      <c r="I26" s="6" t="n">
        <v>4.4646</v>
      </c>
      <c r="J26" s="292" t="n">
        <v>2.4285</v>
      </c>
      <c r="K26" s="38" t="n">
        <v>5.1398</v>
      </c>
      <c r="L26" s="38" t="n">
        <v>3.829</v>
      </c>
      <c r="M26" s="246" t="n">
        <v>3.081</v>
      </c>
      <c r="N26" s="566" t="n"/>
    </row>
    <row r="27" ht="22.5" customHeight="1" s="3">
      <c r="A27" s="610" t="inlineStr">
        <is>
          <t>영업기간
면허번호</t>
        </is>
      </c>
      <c r="B27" s="361" t="inlineStr">
        <is>
          <t>2010.11.05</t>
        </is>
      </c>
      <c r="C27" s="6" t="inlineStr">
        <is>
          <t>제2014-1호</t>
        </is>
      </c>
      <c r="D27" s="6" t="inlineStr">
        <is>
          <t>2017-02-00531</t>
        </is>
      </c>
      <c r="E27" s="117" t="inlineStr">
        <is>
          <t>1988.01.15</t>
        </is>
      </c>
      <c r="F27" s="6" t="inlineStr">
        <is>
          <t xml:space="preserve"> 1985.08.01</t>
        </is>
      </c>
      <c r="G27" s="6" t="inlineStr">
        <is>
          <t>2009.06.08</t>
        </is>
      </c>
      <c r="H27" s="6" t="inlineStr">
        <is>
          <t>1998.12.23</t>
        </is>
      </c>
      <c r="I27" s="6" t="inlineStr">
        <is>
          <t>2008.06.09</t>
        </is>
      </c>
      <c r="J27" s="293" t="inlineStr">
        <is>
          <t>2021.12.14</t>
        </is>
      </c>
      <c r="K27" s="38" t="inlineStr">
        <is>
          <t>2013.06.07</t>
        </is>
      </c>
      <c r="L27" s="38" t="inlineStr">
        <is>
          <t>2012.02.07</t>
        </is>
      </c>
      <c r="M27" s="257" t="inlineStr">
        <is>
          <t>1998.11.07</t>
        </is>
      </c>
    </row>
    <row r="28" ht="22.5" customHeight="1" s="3">
      <c r="A28" s="86" t="inlineStr">
        <is>
          <t>신용평가</t>
        </is>
      </c>
      <c r="B28" s="623" t="inlineStr">
        <is>
          <t>B+
(25.05.08~26.05.07)</t>
        </is>
      </c>
      <c r="C28" s="548" t="n"/>
      <c r="D28" s="548" t="n"/>
      <c r="E28" s="623" t="inlineStr">
        <is>
          <t>BBB-
(25.04.16~26.04.15)</t>
        </is>
      </c>
      <c r="F28" s="558" t="n"/>
      <c r="G28" s="558" t="n"/>
      <c r="H28" s="558" t="n"/>
      <c r="I28" s="558" t="n"/>
      <c r="J28" s="628" t="inlineStr">
        <is>
          <t>A-
(24.07.01~26.06.30)</t>
        </is>
      </c>
      <c r="K28" s="558" t="n"/>
      <c r="L28" s="558" t="n"/>
      <c r="M28" s="548" t="n"/>
    </row>
    <row r="29">
      <c r="A29" s="86" t="inlineStr">
        <is>
          <t>여성기업</t>
        </is>
      </c>
      <c r="B29" s="567" t="n"/>
      <c r="C29" s="548" t="n"/>
      <c r="D29" s="548" t="n"/>
      <c r="E29" s="548" t="n"/>
      <c r="F29" s="558" t="n"/>
      <c r="G29" s="558" t="n"/>
      <c r="H29" s="558" t="n"/>
      <c r="I29" s="558" t="n"/>
      <c r="J29" s="629" t="n"/>
      <c r="K29" s="558" t="n"/>
      <c r="L29" s="558" t="n"/>
      <c r="M29" s="630" t="n"/>
    </row>
    <row r="30">
      <c r="A30" s="86" t="inlineStr">
        <is>
          <t>건설고용지수</t>
        </is>
      </c>
      <c r="B30" s="567" t="n"/>
      <c r="C30" s="548" t="n"/>
      <c r="D30" s="548" t="n"/>
      <c r="E30" s="548" t="n"/>
      <c r="F30" s="558" t="n"/>
      <c r="G30" s="558" t="n"/>
      <c r="H30" s="558" t="n"/>
      <c r="I30" s="558" t="n"/>
      <c r="J30" s="629" t="n"/>
      <c r="K30" s="558" t="n"/>
      <c r="L30" s="558" t="n"/>
      <c r="M30" s="630" t="n"/>
    </row>
    <row r="31">
      <c r="A31" s="87" t="inlineStr">
        <is>
          <t>일자리창출실적</t>
        </is>
      </c>
      <c r="B31" s="567" t="n"/>
      <c r="C31" s="548" t="n"/>
      <c r="D31" s="548" t="n"/>
      <c r="E31" s="548" t="n"/>
      <c r="F31" s="558" t="n"/>
      <c r="G31" s="558" t="n"/>
      <c r="H31" s="558" t="n"/>
      <c r="I31" s="558" t="n"/>
      <c r="J31" s="629" t="n"/>
      <c r="K31" s="558" t="n"/>
      <c r="L31" s="558" t="n"/>
      <c r="M31" s="630" t="n"/>
    </row>
    <row r="32">
      <c r="A32" s="87" t="inlineStr">
        <is>
          <t>시공품질평가</t>
        </is>
      </c>
      <c r="B32" s="567" t="n"/>
      <c r="C32" s="548" t="n"/>
      <c r="D32" s="548" t="n"/>
      <c r="E32" s="548" t="n"/>
      <c r="F32" s="558" t="n"/>
      <c r="G32" s="558" t="n"/>
      <c r="H32" s="558" t="n"/>
      <c r="I32" s="558" t="n"/>
      <c r="J32" s="629" t="n"/>
      <c r="K32" s="558" t="n"/>
      <c r="L32" s="558" t="n"/>
      <c r="M32" s="630" t="n"/>
    </row>
    <row r="33" ht="33.75" customHeight="1" s="3">
      <c r="A33" s="86" t="inlineStr">
        <is>
          <t>비  고</t>
        </is>
      </c>
      <c r="B33" s="362" t="inlineStr">
        <is>
          <t>이동훈</t>
        </is>
      </c>
      <c r="C33" s="95" t="inlineStr">
        <is>
          <t>이동훈</t>
        </is>
      </c>
      <c r="D33" s="95" t="inlineStr">
        <is>
          <t>조동규</t>
        </is>
      </c>
      <c r="E33" s="121" t="inlineStr">
        <is>
          <t>김희준</t>
        </is>
      </c>
      <c r="F33" s="5" t="inlineStr">
        <is>
          <t>구본진</t>
        </is>
      </c>
      <c r="G33" s="37" t="n"/>
      <c r="H33" s="37" t="n"/>
      <c r="I33" s="5" t="inlineStr">
        <is>
          <t>윤명숙</t>
        </is>
      </c>
      <c r="J33" s="294" t="inlineStr">
        <is>
          <t>김상곤
중소기업확인서
(24.03.29~25.03.31)</t>
        </is>
      </c>
      <c r="K33" s="37" t="inlineStr">
        <is>
          <t>이동훈</t>
        </is>
      </c>
      <c r="L33" s="48" t="inlineStr">
        <is>
          <t>박수호
070-7663-6119</t>
        </is>
      </c>
      <c r="M33" s="243" t="n"/>
    </row>
    <row r="34" ht="26.1" customHeight="1" s="3">
      <c r="A34" s="11" t="inlineStr">
        <is>
          <t>회사명</t>
        </is>
      </c>
      <c r="B34" s="11" t="inlineStr">
        <is>
          <t>서진산업㈜</t>
        </is>
      </c>
      <c r="C34" s="11" t="inlineStr">
        <is>
          <t>㈜보령에스</t>
        </is>
      </c>
      <c r="D34" s="11" t="inlineStr">
        <is>
          <t>㈜태양종합건설</t>
        </is>
      </c>
      <c r="E34" s="11" t="inlineStr">
        <is>
          <t>㈜삼호엔지니어링</t>
        </is>
      </c>
      <c r="F34" s="11" t="inlineStr">
        <is>
          <t>㈜디와이</t>
        </is>
      </c>
      <c r="G34" s="11" t="inlineStr">
        <is>
          <t>신한이엔지㈜</t>
        </is>
      </c>
      <c r="H34" s="11" t="inlineStr">
        <is>
          <t>㈜에스케이소방</t>
        </is>
      </c>
      <c r="I34" s="11" t="inlineStr">
        <is>
          <t>㈜제이엠이엔지</t>
        </is>
      </c>
      <c r="J34" s="11" t="inlineStr">
        <is>
          <t>㈜화인포스텍</t>
        </is>
      </c>
      <c r="K34" s="69" t="inlineStr">
        <is>
          <t>㈜대한이엔지</t>
        </is>
      </c>
      <c r="L34" s="69" t="inlineStr">
        <is>
          <t>인창방재</t>
        </is>
      </c>
      <c r="M34" s="10" t="inlineStr">
        <is>
          <t>㈜용천전력</t>
        </is>
      </c>
    </row>
    <row r="35">
      <c r="A35" s="86" t="inlineStr">
        <is>
          <t>대표자</t>
        </is>
      </c>
      <c r="B35" s="562" t="inlineStr">
        <is>
          <t>김양중, 유희창</t>
        </is>
      </c>
      <c r="C35" s="562" t="inlineStr">
        <is>
          <t>김영미</t>
        </is>
      </c>
      <c r="D35" s="562" t="inlineStr">
        <is>
          <t>송인희</t>
        </is>
      </c>
      <c r="E35" s="562" t="inlineStr">
        <is>
          <t>임시경</t>
        </is>
      </c>
      <c r="F35" s="110" t="inlineStr">
        <is>
          <t>신상준</t>
        </is>
      </c>
      <c r="G35" s="110" t="inlineStr">
        <is>
          <t>정지윤</t>
        </is>
      </c>
      <c r="H35" s="110" t="inlineStr">
        <is>
          <t>최광일</t>
        </is>
      </c>
      <c r="I35" s="110" t="inlineStr">
        <is>
          <t>위승철</t>
        </is>
      </c>
      <c r="J35" s="562" t="inlineStr">
        <is>
          <t>박문선</t>
        </is>
      </c>
      <c r="K35" s="110" t="inlineStr">
        <is>
          <t>이기영</t>
        </is>
      </c>
      <c r="L35" s="110" t="inlineStr">
        <is>
          <t>최준양,최상호</t>
        </is>
      </c>
      <c r="M35" s="574" t="inlineStr">
        <is>
          <t>이용천</t>
        </is>
      </c>
    </row>
    <row r="36">
      <c r="A36" s="86" t="inlineStr">
        <is>
          <t>사업자번호</t>
        </is>
      </c>
      <c r="B36" s="127" t="inlineStr">
        <is>
          <t>311-81-06897</t>
        </is>
      </c>
      <c r="C36" s="127" t="inlineStr">
        <is>
          <t>313-61-16969</t>
        </is>
      </c>
      <c r="D36" s="127" t="inlineStr">
        <is>
          <t>308-81-15691</t>
        </is>
      </c>
      <c r="E36" s="127" t="inlineStr">
        <is>
          <t>312-81-48022</t>
        </is>
      </c>
      <c r="F36" s="110" t="inlineStr">
        <is>
          <t>310-81-08548</t>
        </is>
      </c>
      <c r="G36" s="110" t="inlineStr">
        <is>
          <t>312-81-97917</t>
        </is>
      </c>
      <c r="H36" s="110" t="inlineStr">
        <is>
          <t>311-81-38045</t>
        </is>
      </c>
      <c r="I36" s="110" t="inlineStr">
        <is>
          <t>653-87-00784</t>
        </is>
      </c>
      <c r="J36" s="127" t="inlineStr">
        <is>
          <t>312-81-96301</t>
        </is>
      </c>
      <c r="K36" s="110" t="inlineStr">
        <is>
          <t>312-86-18483</t>
        </is>
      </c>
      <c r="L36" s="110" t="inlineStr">
        <is>
          <t>216-06-61749</t>
        </is>
      </c>
      <c r="M36" s="667" t="inlineStr">
        <is>
          <t>411-81-43703</t>
        </is>
      </c>
    </row>
    <row r="37">
      <c r="A37" s="86" t="inlineStr">
        <is>
          <t>지역</t>
        </is>
      </c>
      <c r="B37" s="562" t="inlineStr">
        <is>
          <t>충남 당진시</t>
        </is>
      </c>
      <c r="C37" s="562" t="inlineStr">
        <is>
          <t>충남 보령시</t>
        </is>
      </c>
      <c r="D37" s="562" t="inlineStr">
        <is>
          <t>충남 논산시</t>
        </is>
      </c>
      <c r="E37" s="562" t="inlineStr">
        <is>
          <t>충남 천안시</t>
        </is>
      </c>
      <c r="F37" s="110" t="inlineStr">
        <is>
          <t>충남 보령시</t>
        </is>
      </c>
      <c r="G37" s="110" t="inlineStr">
        <is>
          <t>충남 천안시</t>
        </is>
      </c>
      <c r="H37" s="110" t="inlineStr">
        <is>
          <t>충남 당진시</t>
        </is>
      </c>
      <c r="I37" s="110" t="inlineStr">
        <is>
          <t>충남 서산시</t>
        </is>
      </c>
      <c r="J37" s="562" t="inlineStr">
        <is>
          <t>충남 천안시</t>
        </is>
      </c>
      <c r="K37" s="110" t="inlineStr">
        <is>
          <t>충남 천안시</t>
        </is>
      </c>
      <c r="L37" s="110" t="inlineStr">
        <is>
          <t>충남 천안시</t>
        </is>
      </c>
      <c r="M37" s="574" t="inlineStr">
        <is>
          <t>충남 홍성군</t>
        </is>
      </c>
    </row>
    <row r="38">
      <c r="A38" s="86" t="inlineStr">
        <is>
          <t>소방시공능력</t>
        </is>
      </c>
      <c r="B38" s="562" t="n">
        <v>1397100000</v>
      </c>
      <c r="C38" s="562" t="n">
        <v>941400000</v>
      </c>
      <c r="D38" s="562" t="n">
        <v>4748800000</v>
      </c>
      <c r="E38" s="562" t="n">
        <v>2681500000</v>
      </c>
      <c r="F38" s="562" t="n">
        <v>1459000000</v>
      </c>
      <c r="G38" s="562" t="n">
        <v>5229100000</v>
      </c>
      <c r="H38" s="562" t="n">
        <v>3989100000</v>
      </c>
      <c r="I38" s="562" t="n">
        <v>3594900000</v>
      </c>
      <c r="J38" s="562" t="n">
        <v>4151500000</v>
      </c>
      <c r="K38" s="562" t="n">
        <v>2251800000</v>
      </c>
      <c r="L38" s="562" t="n">
        <v>1102300000</v>
      </c>
      <c r="M38" s="577" t="n">
        <v>3929700000</v>
      </c>
    </row>
    <row r="39">
      <c r="A39" s="86" t="inlineStr">
        <is>
          <t>3년간 실적액</t>
        </is>
      </c>
      <c r="B39" s="562" t="n">
        <v>565935000</v>
      </c>
      <c r="C39" s="562" t="n">
        <v>543905000</v>
      </c>
      <c r="D39" s="562" t="n">
        <v>1280659000</v>
      </c>
      <c r="E39" s="562" t="n">
        <v>2294315000</v>
      </c>
      <c r="F39" s="562" t="n">
        <v>937170000</v>
      </c>
      <c r="G39" s="562" t="n">
        <v>5675895000</v>
      </c>
      <c r="H39" s="562" t="n">
        <v>2293898000</v>
      </c>
      <c r="I39" s="562" t="n">
        <v>4599972000</v>
      </c>
      <c r="J39" s="615" t="n">
        <v>2546522000</v>
      </c>
      <c r="K39" s="562" t="n">
        <v>2849298000</v>
      </c>
      <c r="L39" s="562" t="n">
        <v>1054611000</v>
      </c>
      <c r="M39" s="577" t="n">
        <v>2388912000</v>
      </c>
    </row>
    <row r="40">
      <c r="A40" s="86" t="inlineStr">
        <is>
          <t>5년간 실적액</t>
        </is>
      </c>
      <c r="B40" s="562" t="n">
        <v>1103366000</v>
      </c>
      <c r="C40" s="562" t="n">
        <v>1016051000</v>
      </c>
      <c r="D40" s="562" t="n">
        <v>2143020000</v>
      </c>
      <c r="E40" s="562" t="n">
        <v>2706850000</v>
      </c>
      <c r="F40" s="562" t="n">
        <v>1174968000</v>
      </c>
      <c r="G40" s="562" t="n">
        <v>6786991000</v>
      </c>
      <c r="H40" s="562" t="n">
        <v>3514444000</v>
      </c>
      <c r="I40" s="562" t="n">
        <v>5709403000</v>
      </c>
      <c r="J40" s="615" t="n">
        <v>4404279000</v>
      </c>
      <c r="K40" s="562" t="n">
        <v>6759386000</v>
      </c>
      <c r="L40" s="562" t="n">
        <v>1245407000</v>
      </c>
      <c r="M40" s="577" t="n">
        <v>2878231000</v>
      </c>
    </row>
    <row r="41">
      <c r="A41" s="609" t="inlineStr">
        <is>
          <t>부채비율</t>
        </is>
      </c>
      <c r="B41" s="114" t="n">
        <v>0.2851</v>
      </c>
      <c r="C41" s="112" t="n">
        <v>0.1767</v>
      </c>
      <c r="D41" s="112" t="n">
        <v>0.051</v>
      </c>
      <c r="E41" s="112" t="n">
        <v>0.0682</v>
      </c>
      <c r="F41" s="114" t="n">
        <v>0.2514</v>
      </c>
      <c r="G41" s="112" t="n">
        <v>0.4324</v>
      </c>
      <c r="H41" s="112" t="n">
        <v>0.1947</v>
      </c>
      <c r="I41" s="112" t="n">
        <v>0.3337</v>
      </c>
      <c r="J41" s="112" t="n">
        <v>0.238</v>
      </c>
      <c r="K41" s="112" t="n">
        <v>0.5294</v>
      </c>
      <c r="L41" s="112" t="n">
        <v>0.3325</v>
      </c>
      <c r="M41" s="578" t="n">
        <v>0.0604</v>
      </c>
      <c r="N41" s="566" t="n"/>
    </row>
    <row r="42">
      <c r="A42" s="609" t="inlineStr">
        <is>
          <t>유동비율</t>
        </is>
      </c>
      <c r="B42" s="112" t="n">
        <v>3.2219</v>
      </c>
      <c r="C42" s="112" t="n">
        <v>43.9614</v>
      </c>
      <c r="D42" s="112" t="n">
        <v>37.1198</v>
      </c>
      <c r="E42" s="112" t="n">
        <v>10.8368</v>
      </c>
      <c r="F42" s="114" t="n">
        <v>3.8908</v>
      </c>
      <c r="G42" s="112" t="n">
        <v>2.8211</v>
      </c>
      <c r="H42" s="112" t="n">
        <v>2.9901</v>
      </c>
      <c r="I42" s="112" t="n">
        <v>6.1007</v>
      </c>
      <c r="J42" s="112" t="n">
        <v>3.949</v>
      </c>
      <c r="K42" s="112" t="n">
        <v>2.494</v>
      </c>
      <c r="L42" s="112" t="n">
        <v>8.3535</v>
      </c>
      <c r="M42" s="578" t="n">
        <v>24.2642</v>
      </c>
      <c r="N42" s="566" t="n"/>
    </row>
    <row r="43" ht="22.5" customHeight="1" s="3">
      <c r="A43" s="610" t="inlineStr">
        <is>
          <t>영업기간
면허번호</t>
        </is>
      </c>
      <c r="B43" s="112" t="inlineStr">
        <is>
          <t>1994.06.20</t>
        </is>
      </c>
      <c r="C43" s="112" t="inlineStr">
        <is>
          <t>2006.04.27</t>
        </is>
      </c>
      <c r="D43" s="112" t="inlineStr">
        <is>
          <t>2006.02.02</t>
        </is>
      </c>
      <c r="E43" s="117" t="inlineStr">
        <is>
          <t>2001.04.17</t>
        </is>
      </c>
      <c r="F43" s="112" t="inlineStr">
        <is>
          <t>2002.07.18</t>
        </is>
      </c>
      <c r="G43" s="112" t="inlineStr">
        <is>
          <t>2011.10.18</t>
        </is>
      </c>
      <c r="H43" s="112" t="inlineStr">
        <is>
          <t>2011.04.18</t>
        </is>
      </c>
      <c r="I43" s="112" t="inlineStr">
        <is>
          <t>2018.01.25</t>
        </is>
      </c>
      <c r="J43" s="117" t="inlineStr">
        <is>
          <t>2008.02.28</t>
        </is>
      </c>
      <c r="K43" s="112" t="inlineStr">
        <is>
          <t>2012.07.18</t>
        </is>
      </c>
      <c r="L43" s="112" t="inlineStr">
        <is>
          <t>1992.05.01</t>
        </is>
      </c>
      <c r="M43" s="668" t="inlineStr">
        <is>
          <t>5년이상%</t>
        </is>
      </c>
    </row>
    <row r="44" ht="22.5" customHeight="1" s="3">
      <c r="A44" s="86" t="inlineStr">
        <is>
          <t>신용평가</t>
        </is>
      </c>
      <c r="B44" s="547" t="inlineStr">
        <is>
          <t>BBB+
(24.12.06~25.06.30)</t>
        </is>
      </c>
      <c r="C44" s="548" t="n"/>
      <c r="D44" s="548" t="n"/>
      <c r="E44" s="548" t="n"/>
      <c r="F44" s="547" t="inlineStr">
        <is>
          <t>BB+
(24.06.14~25.06.13)</t>
        </is>
      </c>
      <c r="G44" s="547" t="inlineStr">
        <is>
          <t>BB+
(24.06.27~25.06.26)</t>
        </is>
      </c>
      <c r="H44" s="547" t="inlineStr">
        <is>
          <t>BB+
(24.05.14~25.05.13)</t>
        </is>
      </c>
      <c r="I44" s="547" t="inlineStr">
        <is>
          <t>BB0
(24.05.24~25.05.23)</t>
        </is>
      </c>
      <c r="J44" s="547" t="inlineStr">
        <is>
          <t>BB0
(24.04.12~25.04.11)</t>
        </is>
      </c>
      <c r="K44" s="547" t="inlineStr">
        <is>
          <t>BB+
(24.05.03~25.05.02)</t>
        </is>
      </c>
      <c r="L44" s="558" t="n"/>
      <c r="M44" s="521" t="inlineStr">
        <is>
          <t>BB0
(14.07.24~15.06.30)</t>
        </is>
      </c>
    </row>
    <row r="45">
      <c r="A45" s="86" t="inlineStr">
        <is>
          <t>여성기업</t>
        </is>
      </c>
      <c r="B45" s="548" t="n"/>
      <c r="C45" s="548" t="n"/>
      <c r="D45" s="548" t="n"/>
      <c r="E45" s="548" t="n"/>
      <c r="F45" s="558" t="n"/>
      <c r="G45" s="558" t="n"/>
      <c r="H45" s="558" t="n"/>
      <c r="I45" s="558" t="n"/>
      <c r="J45" s="548" t="n"/>
      <c r="K45" s="558" t="n"/>
      <c r="L45" s="558" t="n"/>
      <c r="M45" s="580" t="n"/>
    </row>
    <row r="46">
      <c r="A46" s="86" t="inlineStr">
        <is>
          <t>건설고용지수</t>
        </is>
      </c>
      <c r="B46" s="548" t="n"/>
      <c r="C46" s="548" t="n"/>
      <c r="D46" s="548" t="n"/>
      <c r="E46" s="548" t="n"/>
      <c r="F46" s="558" t="n"/>
      <c r="G46" s="558" t="n"/>
      <c r="H46" s="558" t="n"/>
      <c r="I46" s="558" t="n"/>
      <c r="J46" s="548" t="n"/>
      <c r="K46" s="558" t="n"/>
      <c r="L46" s="558" t="n"/>
      <c r="M46" s="580" t="n"/>
    </row>
    <row r="47">
      <c r="A47" s="87" t="inlineStr">
        <is>
          <t>일자리창출실적</t>
        </is>
      </c>
      <c r="B47" s="548" t="n"/>
      <c r="C47" s="548" t="n"/>
      <c r="D47" s="548" t="n"/>
      <c r="E47" s="548" t="n"/>
      <c r="F47" s="558" t="n"/>
      <c r="G47" s="558" t="n"/>
      <c r="H47" s="558" t="n"/>
      <c r="I47" s="558" t="n"/>
      <c r="J47" s="548" t="n"/>
      <c r="K47" s="558" t="n"/>
      <c r="L47" s="558" t="n"/>
      <c r="M47" s="580" t="n"/>
    </row>
    <row r="48">
      <c r="A48" s="87" t="inlineStr">
        <is>
          <t>시공품질평가</t>
        </is>
      </c>
      <c r="B48" s="548" t="n"/>
      <c r="C48" s="548" t="n"/>
      <c r="D48" s="548" t="n"/>
      <c r="E48" s="548" t="n"/>
      <c r="F48" s="558" t="n"/>
      <c r="G48" s="558" t="n"/>
      <c r="H48" s="558" t="n"/>
      <c r="I48" s="558" t="n"/>
      <c r="J48" s="548" t="n"/>
      <c r="K48" s="558" t="n"/>
      <c r="L48" s="558" t="n"/>
      <c r="M48" s="580" t="n"/>
    </row>
    <row r="49">
      <c r="A49" s="86" t="inlineStr">
        <is>
          <t>비  고</t>
        </is>
      </c>
      <c r="B49" s="121" t="inlineStr">
        <is>
          <t>조재진</t>
        </is>
      </c>
      <c r="C49" s="121" t="inlineStr">
        <is>
          <t>윤명숙</t>
        </is>
      </c>
      <c r="D49" s="121" t="inlineStr">
        <is>
          <t>박성균</t>
        </is>
      </c>
      <c r="E49" s="121" t="inlineStr">
        <is>
          <t>구본진</t>
        </is>
      </c>
      <c r="F49" s="110" t="inlineStr">
        <is>
          <t>박성균</t>
        </is>
      </c>
      <c r="G49" s="110" t="inlineStr">
        <is>
          <t>박성균</t>
        </is>
      </c>
      <c r="H49" s="110" t="inlineStr">
        <is>
          <t>윤한봉</t>
        </is>
      </c>
      <c r="I49" s="110" t="inlineStr">
        <is>
          <t>서권형</t>
        </is>
      </c>
      <c r="J49" s="121" t="inlineStr">
        <is>
          <t>서권형</t>
        </is>
      </c>
      <c r="K49" s="37" t="n"/>
      <c r="L49" s="121" t="inlineStr">
        <is>
          <t>윤명숙</t>
        </is>
      </c>
      <c r="M49" s="574" t="inlineStr">
        <is>
          <t>송종윤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N49"/>
  <sheetViews>
    <sheetView zoomScaleNormal="100" workbookViewId="0">
      <pane ySplit="1" topLeftCell="A19" activePane="bottomLeft" state="frozen"/>
      <selection pane="bottomLeft" activeCell="H39" sqref="H39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충 북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㈜기전사</t>
        </is>
      </c>
      <c r="C2" s="11" t="inlineStr">
        <is>
          <t>㈜대흥종합건설</t>
        </is>
      </c>
      <c r="D2" s="11" t="inlineStr">
        <is>
          <t>㈜신광전력</t>
        </is>
      </c>
      <c r="E2" s="11" t="inlineStr">
        <is>
          <t>㈜우람</t>
        </is>
      </c>
      <c r="F2" s="11" t="inlineStr">
        <is>
          <t>온누리이앤씨㈜</t>
        </is>
      </c>
      <c r="G2" s="11" t="inlineStr">
        <is>
          <t>㈜남향</t>
        </is>
      </c>
      <c r="H2" s="11" t="inlineStr">
        <is>
          <t>세대전력㈜</t>
        </is>
      </c>
      <c r="I2" s="11" t="inlineStr">
        <is>
          <t>㈜창전사</t>
        </is>
      </c>
      <c r="J2" s="40" t="inlineStr">
        <is>
          <t>한국소방설비(합)</t>
        </is>
      </c>
      <c r="K2" s="11" t="inlineStr">
        <is>
          <t>㈜대광전력</t>
        </is>
      </c>
      <c r="L2" s="11" t="inlineStr">
        <is>
          <t>㈜신안전력</t>
        </is>
      </c>
      <c r="M2" s="11" t="inlineStr">
        <is>
          <t>㈜건주</t>
        </is>
      </c>
    </row>
    <row r="3" customFormat="1" s="13">
      <c r="A3" s="86" t="inlineStr">
        <is>
          <t>대표자</t>
        </is>
      </c>
      <c r="B3" s="538" t="inlineStr">
        <is>
          <t>신해식</t>
        </is>
      </c>
      <c r="C3" s="539" t="inlineStr">
        <is>
          <t>김정우</t>
        </is>
      </c>
      <c r="D3" s="571" t="inlineStr">
        <is>
          <t>구성서</t>
        </is>
      </c>
      <c r="E3" s="539" t="inlineStr">
        <is>
          <t>신지온</t>
        </is>
      </c>
      <c r="F3" s="538" t="inlineStr">
        <is>
          <t>양복기</t>
        </is>
      </c>
      <c r="G3" s="538" t="inlineStr">
        <is>
          <t>이종국</t>
        </is>
      </c>
      <c r="H3" s="538" t="inlineStr">
        <is>
          <t>최경숙</t>
        </is>
      </c>
      <c r="I3" s="538" t="inlineStr">
        <is>
          <t>이현호</t>
        </is>
      </c>
      <c r="J3" s="538" t="inlineStr">
        <is>
          <t>류호기</t>
        </is>
      </c>
      <c r="K3" s="538" t="inlineStr">
        <is>
          <t>서지훈</t>
        </is>
      </c>
      <c r="L3" s="538" t="inlineStr">
        <is>
          <t>장은수</t>
        </is>
      </c>
      <c r="M3" s="631" t="inlineStr">
        <is>
          <t>안병만, 안태혁</t>
        </is>
      </c>
    </row>
    <row r="4" customFormat="1" s="24">
      <c r="A4" s="86" t="inlineStr">
        <is>
          <t>사업자번호</t>
        </is>
      </c>
      <c r="B4" s="43" t="n"/>
      <c r="C4" s="43" t="inlineStr">
        <is>
          <t>303-81-10876</t>
        </is>
      </c>
      <c r="D4" s="305" t="inlineStr">
        <is>
          <t>301-86-06032</t>
        </is>
      </c>
      <c r="E4" s="43" t="inlineStr">
        <is>
          <t>304-81-18134</t>
        </is>
      </c>
      <c r="F4" s="7" t="inlineStr">
        <is>
          <t>301-81-54844</t>
        </is>
      </c>
      <c r="G4" s="7" t="inlineStr">
        <is>
          <t>315-81-04931</t>
        </is>
      </c>
      <c r="H4" s="7" t="inlineStr">
        <is>
          <t>301-81-29743</t>
        </is>
      </c>
      <c r="I4" s="7" t="inlineStr">
        <is>
          <t>226-86-00469</t>
        </is>
      </c>
      <c r="J4" s="7" t="inlineStr">
        <is>
          <t>303-81-01284</t>
        </is>
      </c>
      <c r="K4" s="7" t="inlineStr">
        <is>
          <t>502-81-49584</t>
        </is>
      </c>
      <c r="L4" s="7" t="inlineStr">
        <is>
          <t>304-81-04611</t>
        </is>
      </c>
      <c r="M4" s="277" t="inlineStr">
        <is>
          <t>304-81-04362</t>
        </is>
      </c>
    </row>
    <row r="5" customFormat="1" s="13">
      <c r="A5" s="86" t="inlineStr">
        <is>
          <t>지역</t>
        </is>
      </c>
      <c r="B5" s="538" t="inlineStr">
        <is>
          <t>충북 청주시</t>
        </is>
      </c>
      <c r="C5" s="539" t="inlineStr">
        <is>
          <t>충북 충주시</t>
        </is>
      </c>
      <c r="D5" s="571" t="inlineStr">
        <is>
          <t>충북 옥천군</t>
        </is>
      </c>
      <c r="E5" s="539" t="inlineStr">
        <is>
          <t>충북 청주시</t>
        </is>
      </c>
      <c r="F5" s="538" t="inlineStr">
        <is>
          <t>충북 청주시</t>
        </is>
      </c>
      <c r="G5" s="538" t="inlineStr">
        <is>
          <t>충북 청주시</t>
        </is>
      </c>
      <c r="H5" s="538" t="inlineStr">
        <is>
          <t>충북 진천군</t>
        </is>
      </c>
      <c r="I5" s="538" t="inlineStr">
        <is>
          <t>충북 진천군</t>
        </is>
      </c>
      <c r="J5" s="538" t="inlineStr">
        <is>
          <t>충북 충주시</t>
        </is>
      </c>
      <c r="K5" s="538" t="inlineStr">
        <is>
          <t>충북 제천시</t>
        </is>
      </c>
      <c r="L5" s="538" t="inlineStr">
        <is>
          <t>충북 제천시</t>
        </is>
      </c>
      <c r="M5" s="631" t="inlineStr">
        <is>
          <t>충북 제천시</t>
        </is>
      </c>
    </row>
    <row r="6" customFormat="1" s="24">
      <c r="A6" s="86" t="inlineStr">
        <is>
          <t>소방시공능력</t>
        </is>
      </c>
      <c r="B6" s="538" t="n">
        <v>5252400000</v>
      </c>
      <c r="C6" s="539" t="n">
        <v>375200000</v>
      </c>
      <c r="D6" s="632" t="n">
        <v>678300000</v>
      </c>
      <c r="E6" s="539" t="n">
        <v>1009100000</v>
      </c>
      <c r="F6" s="538" t="n">
        <v>732000000</v>
      </c>
      <c r="G6" s="538" t="n">
        <v>1460100000</v>
      </c>
      <c r="H6" s="538" t="n">
        <v>1770900000</v>
      </c>
      <c r="I6" s="538" t="n">
        <v>2194100000</v>
      </c>
      <c r="J6" s="538" t="n">
        <v>2090500000</v>
      </c>
      <c r="K6" s="538" t="n">
        <v>1019400000</v>
      </c>
      <c r="L6" s="538" t="n">
        <v>743200000</v>
      </c>
      <c r="M6" s="534" t="n">
        <v>5187200000</v>
      </c>
    </row>
    <row r="7" customFormat="1" s="13">
      <c r="A7" s="86" t="inlineStr">
        <is>
          <t>3년간 실적액</t>
        </is>
      </c>
      <c r="B7" s="538" t="n">
        <v>7984617000</v>
      </c>
      <c r="C7" s="539" t="n">
        <v>303541000</v>
      </c>
      <c r="D7" s="632" t="n">
        <v>462317000</v>
      </c>
      <c r="E7" s="539" t="n">
        <v>1195593000</v>
      </c>
      <c r="F7" s="538" t="n">
        <v>540938000</v>
      </c>
      <c r="G7" s="538" t="n">
        <v>2004495000</v>
      </c>
      <c r="H7" s="538" t="n">
        <v>1638514000</v>
      </c>
      <c r="I7" s="538" t="n">
        <v>1189898000</v>
      </c>
      <c r="J7" s="538" t="n">
        <v>609696000</v>
      </c>
      <c r="K7" s="538" t="n">
        <v>543684000</v>
      </c>
      <c r="L7" s="538" t="n">
        <v>114682000</v>
      </c>
      <c r="M7" s="534" t="n">
        <v>3609796000</v>
      </c>
    </row>
    <row r="8" customFormat="1" s="13">
      <c r="A8" s="86" t="inlineStr">
        <is>
          <t>5년간 실적액</t>
        </is>
      </c>
      <c r="B8" s="538" t="n">
        <v>8209932000</v>
      </c>
      <c r="C8" s="539" t="n">
        <v>303541000</v>
      </c>
      <c r="D8" s="632" t="n">
        <v>808759000</v>
      </c>
      <c r="E8" s="539" t="n">
        <v>1745647000</v>
      </c>
      <c r="F8" s="538" t="n">
        <v>726040000</v>
      </c>
      <c r="G8" s="538" t="n">
        <v>2927391000</v>
      </c>
      <c r="H8" s="538" t="n">
        <v>1696744000</v>
      </c>
      <c r="I8" s="538" t="n">
        <v>1622936000</v>
      </c>
      <c r="J8" s="538" t="n">
        <v>1409753000</v>
      </c>
      <c r="K8" s="538" t="n">
        <v>857640000</v>
      </c>
      <c r="L8" s="538" t="n">
        <v>442812000</v>
      </c>
      <c r="M8" s="534" t="n">
        <v>4093396000</v>
      </c>
    </row>
    <row r="9" customFormat="1" s="620">
      <c r="A9" s="609" t="inlineStr">
        <is>
          <t>부채비율</t>
        </is>
      </c>
      <c r="B9" s="6" t="n">
        <v>0.5501</v>
      </c>
      <c r="C9" s="38" t="n">
        <v>0.4396</v>
      </c>
      <c r="D9" s="314" t="n">
        <v>0.3711</v>
      </c>
      <c r="E9" s="38" t="n">
        <v>0.3512</v>
      </c>
      <c r="F9" s="6" t="n">
        <v>0.3024</v>
      </c>
      <c r="G9" s="6" t="n">
        <v>0.2071</v>
      </c>
      <c r="H9" s="6" t="n">
        <v>0.3891</v>
      </c>
      <c r="I9" s="6" t="n">
        <v>0.4704</v>
      </c>
      <c r="J9" s="6" t="n">
        <v>0.1182</v>
      </c>
      <c r="K9" s="6" t="n">
        <v>0.4857</v>
      </c>
      <c r="L9" s="6" t="n">
        <v>0.1513</v>
      </c>
      <c r="M9" s="278" t="n">
        <v>0.1264</v>
      </c>
      <c r="N9" s="566" t="n"/>
    </row>
    <row r="10" customFormat="1" s="620">
      <c r="A10" s="609" t="inlineStr">
        <is>
          <t>유동비율</t>
        </is>
      </c>
      <c r="B10" s="6" t="n">
        <v>4.4349</v>
      </c>
      <c r="C10" s="38" t="n">
        <v>3.2911</v>
      </c>
      <c r="D10" s="314" t="n">
        <v>2.7982</v>
      </c>
      <c r="E10" s="38" t="n">
        <v>4.2002</v>
      </c>
      <c r="F10" s="6" t="n">
        <v>26.2958</v>
      </c>
      <c r="G10" s="6" t="n">
        <v>62.8443</v>
      </c>
      <c r="H10" s="6" t="n">
        <v>4.4285</v>
      </c>
      <c r="I10" s="6" t="n">
        <v>2.9011</v>
      </c>
      <c r="J10" s="6" t="n">
        <v>17.3877</v>
      </c>
      <c r="K10" s="6" t="n">
        <v>14.8719</v>
      </c>
      <c r="L10" s="6" t="n">
        <v>6.2906</v>
      </c>
      <c r="M10" s="278" t="n">
        <v>6.25</v>
      </c>
      <c r="N10" s="566" t="n"/>
    </row>
    <row r="11" ht="22.5" customFormat="1" customHeight="1" s="620">
      <c r="A11" s="610" t="inlineStr">
        <is>
          <t>영업기간
면허번호</t>
        </is>
      </c>
      <c r="B11" s="6" t="inlineStr">
        <is>
          <t>5년이상%</t>
        </is>
      </c>
      <c r="C11" s="38" t="inlineStr">
        <is>
          <t>제2013-02호</t>
        </is>
      </c>
      <c r="D11" s="307" t="inlineStr">
        <is>
          <t>2011.05.09</t>
        </is>
      </c>
      <c r="E11" s="47" t="inlineStr">
        <is>
          <t>2018-02-00053</t>
        </is>
      </c>
      <c r="F11" s="6" t="inlineStr">
        <is>
          <t>5년이상%</t>
        </is>
      </c>
      <c r="G11" s="98" t="inlineStr">
        <is>
          <t>1999.07.02</t>
        </is>
      </c>
      <c r="H11" s="98" t="inlineStr">
        <is>
          <t>1998.10.26</t>
        </is>
      </c>
      <c r="I11" s="98" t="inlineStr">
        <is>
          <t>1997.11.14</t>
        </is>
      </c>
      <c r="J11" s="98" t="inlineStr">
        <is>
          <t>1990.11.16</t>
        </is>
      </c>
      <c r="K11" s="98" t="inlineStr">
        <is>
          <t>2012.03.09</t>
        </is>
      </c>
      <c r="L11" s="98" t="inlineStr">
        <is>
          <t>2012.03.09</t>
        </is>
      </c>
      <c r="M11" s="274" t="inlineStr">
        <is>
          <t>1997.11.01</t>
        </is>
      </c>
    </row>
    <row r="12" ht="22.5" customFormat="1" customHeight="1" s="13">
      <c r="A12" s="86" t="inlineStr">
        <is>
          <t>신용평가</t>
        </is>
      </c>
      <c r="B12" s="558" t="n"/>
      <c r="C12" s="547" t="inlineStr">
        <is>
          <t>BBB+
(17.06.21~18.06.20)</t>
        </is>
      </c>
      <c r="D12" s="630" t="inlineStr">
        <is>
          <t>BB0
(25.04.22~26.04.21)</t>
        </is>
      </c>
      <c r="E12" s="548" t="n"/>
      <c r="F12" s="558" t="n"/>
      <c r="G12" s="558" t="n"/>
      <c r="H12" s="558" t="n"/>
      <c r="I12" s="558" t="n"/>
      <c r="J12" s="558" t="n"/>
      <c r="K12" s="558" t="n"/>
      <c r="L12" s="558" t="n"/>
      <c r="M12" s="545" t="inlineStr">
        <is>
          <t>BBB0
(25.04.02~26.04.01)</t>
        </is>
      </c>
    </row>
    <row r="13" customFormat="1" s="13">
      <c r="A13" s="86" t="inlineStr">
        <is>
          <t>여성기업</t>
        </is>
      </c>
      <c r="B13" s="558" t="n"/>
      <c r="C13" s="548" t="n"/>
      <c r="D13" s="559" t="n"/>
      <c r="E13" s="548" t="n"/>
      <c r="F13" s="558" t="n"/>
      <c r="G13" s="558" t="n"/>
      <c r="H13" s="558" t="n"/>
      <c r="I13" s="558" t="n"/>
      <c r="J13" s="558" t="n"/>
      <c r="K13" s="558" t="n"/>
      <c r="L13" s="558" t="n"/>
      <c r="M13" s="633" t="n"/>
    </row>
    <row r="14" customFormat="1" s="13">
      <c r="A14" s="86" t="inlineStr">
        <is>
          <t>건설고용지수</t>
        </is>
      </c>
      <c r="B14" s="558" t="n"/>
      <c r="C14" s="548" t="n"/>
      <c r="D14" s="559" t="n"/>
      <c r="E14" s="548" t="n"/>
      <c r="F14" s="558" t="n"/>
      <c r="G14" s="558" t="n"/>
      <c r="H14" s="558" t="n"/>
      <c r="I14" s="558" t="n"/>
      <c r="J14" s="558" t="n"/>
      <c r="K14" s="558" t="n"/>
      <c r="L14" s="558" t="n"/>
      <c r="M14" s="633" t="n"/>
    </row>
    <row r="15" customFormat="1" s="13">
      <c r="A15" s="87" t="inlineStr">
        <is>
          <t>일자리창출실적</t>
        </is>
      </c>
      <c r="B15" s="558" t="n"/>
      <c r="C15" s="548" t="n"/>
      <c r="D15" s="559" t="n"/>
      <c r="E15" s="548" t="n"/>
      <c r="F15" s="558" t="n"/>
      <c r="G15" s="558" t="n"/>
      <c r="H15" s="558" t="n"/>
      <c r="I15" s="558" t="n"/>
      <c r="J15" s="558" t="n"/>
      <c r="K15" s="558" t="n"/>
      <c r="L15" s="558" t="n"/>
      <c r="M15" s="633" t="n"/>
    </row>
    <row r="16" customFormat="1" s="13">
      <c r="A16" s="87" t="inlineStr">
        <is>
          <t>시공품질평가</t>
        </is>
      </c>
      <c r="B16" s="558" t="n"/>
      <c r="C16" s="548" t="n"/>
      <c r="D16" s="559" t="n"/>
      <c r="E16" s="548" t="n"/>
      <c r="F16" s="558" t="n"/>
      <c r="G16" s="558" t="n"/>
      <c r="H16" s="558" t="n"/>
      <c r="I16" s="558" t="n"/>
      <c r="J16" s="558" t="n"/>
      <c r="K16" s="558" t="n"/>
      <c r="L16" s="558" t="n"/>
      <c r="M16" s="546" t="inlineStr">
        <is>
          <t>없음 (24.05.01)</t>
        </is>
      </c>
    </row>
    <row r="17" ht="22.5" customFormat="1" customHeight="1" s="13">
      <c r="A17" s="86" t="inlineStr">
        <is>
          <t>비  고</t>
        </is>
      </c>
      <c r="B17" s="37" t="n"/>
      <c r="C17" s="48" t="inlineStr">
        <is>
          <t>소방기술자(17.9.4)
주인력1,보조인력2</t>
        </is>
      </c>
      <c r="D17" s="634" t="inlineStr">
        <is>
          <t>구성서</t>
        </is>
      </c>
      <c r="E17" s="556" t="inlineStr">
        <is>
          <t>이시성</t>
        </is>
      </c>
      <c r="F17" s="37" t="n"/>
      <c r="G17" s="5" t="inlineStr">
        <is>
          <t>윤한봉</t>
        </is>
      </c>
      <c r="H17" s="5" t="inlineStr">
        <is>
          <t>최철종</t>
        </is>
      </c>
      <c r="I17" s="538" t="inlineStr">
        <is>
          <t>최철종</t>
        </is>
      </c>
      <c r="J17" s="5" t="inlineStr">
        <is>
          <t>윤명숙</t>
        </is>
      </c>
      <c r="K17" s="5" t="inlineStr">
        <is>
          <t>윤한봉</t>
        </is>
      </c>
      <c r="L17" s="5" t="inlineStr">
        <is>
          <t>윤한봉</t>
        </is>
      </c>
      <c r="M17" s="635" t="inlineStr">
        <is>
          <t>안태혁</t>
        </is>
      </c>
    </row>
    <row r="18" ht="26.1" customFormat="1" customHeight="1" s="15">
      <c r="A18" s="11" t="inlineStr">
        <is>
          <t>회사명</t>
        </is>
      </c>
      <c r="B18" s="40" t="inlineStr">
        <is>
          <t>㈜성익에너지산업</t>
        </is>
      </c>
      <c r="C18" s="11" t="inlineStr">
        <is>
          <t>㈜대양테크</t>
        </is>
      </c>
      <c r="D18" s="11" t="inlineStr">
        <is>
          <t>나이스전력</t>
        </is>
      </c>
      <c r="E18" s="11" t="inlineStr">
        <is>
          <t>㈜세명</t>
        </is>
      </c>
      <c r="F18" s="11" t="inlineStr">
        <is>
          <t>㈜서원소방</t>
        </is>
      </c>
      <c r="G18" s="11" t="inlineStr">
        <is>
          <t>삼영전력㈜</t>
        </is>
      </c>
      <c r="H18" s="11" t="inlineStr">
        <is>
          <t>㈜대진소방</t>
        </is>
      </c>
      <c r="I18" s="11" t="inlineStr">
        <is>
          <t>㈜가나전력</t>
        </is>
      </c>
      <c r="J18" s="40" t="inlineStr">
        <is>
          <t>일진건설산업㈜</t>
        </is>
      </c>
      <c r="K18" s="11" t="inlineStr">
        <is>
          <t>㈜비제이소방</t>
        </is>
      </c>
      <c r="L18" s="11" t="inlineStr">
        <is>
          <t>㈜경기전력</t>
        </is>
      </c>
      <c r="M18" s="11" t="inlineStr">
        <is>
          <t>㈜건우전력</t>
        </is>
      </c>
    </row>
    <row r="19" customFormat="1" s="13">
      <c r="A19" s="86" t="inlineStr">
        <is>
          <t>대표자</t>
        </is>
      </c>
      <c r="B19" s="631" t="inlineStr">
        <is>
          <t>주혜옥, 김윤미</t>
        </is>
      </c>
      <c r="C19" s="538" t="inlineStr">
        <is>
          <t>이현정</t>
        </is>
      </c>
      <c r="D19" s="538" t="inlineStr">
        <is>
          <t>정종관</t>
        </is>
      </c>
      <c r="E19" s="538" t="inlineStr">
        <is>
          <t>류진환</t>
        </is>
      </c>
      <c r="F19" s="538" t="inlineStr">
        <is>
          <t>정한직</t>
        </is>
      </c>
      <c r="G19" s="562" t="inlineStr">
        <is>
          <t>이춘희</t>
        </is>
      </c>
      <c r="H19" s="538" t="inlineStr">
        <is>
          <t>김진만</t>
        </is>
      </c>
      <c r="I19" s="562" t="inlineStr">
        <is>
          <t>김순자</t>
        </is>
      </c>
      <c r="J19" s="539" t="inlineStr">
        <is>
          <t>신민철</t>
        </is>
      </c>
      <c r="K19" s="562" t="inlineStr">
        <is>
          <t>조금화</t>
        </is>
      </c>
      <c r="L19" s="636" t="inlineStr">
        <is>
          <t>남기태</t>
        </is>
      </c>
      <c r="M19" s="562" t="inlineStr">
        <is>
          <t>김영선</t>
        </is>
      </c>
    </row>
    <row r="20" customFormat="1" s="24">
      <c r="A20" s="86" t="inlineStr">
        <is>
          <t>사업자번호</t>
        </is>
      </c>
      <c r="B20" s="277" t="inlineStr">
        <is>
          <t>512-81-05870</t>
        </is>
      </c>
      <c r="C20" s="7" t="inlineStr">
        <is>
          <t>415-81-47040</t>
        </is>
      </c>
      <c r="D20" s="7" t="inlineStr">
        <is>
          <t>304-09-99640</t>
        </is>
      </c>
      <c r="E20" s="7" t="inlineStr">
        <is>
          <t>502-86-30886</t>
        </is>
      </c>
      <c r="F20" s="7" t="inlineStr">
        <is>
          <t>248-81-01560</t>
        </is>
      </c>
      <c r="G20" s="127" t="inlineStr">
        <is>
          <t>304-81-26046</t>
        </is>
      </c>
      <c r="H20" s="7" t="inlineStr">
        <is>
          <t>302-81-20288</t>
        </is>
      </c>
      <c r="I20" s="127" t="inlineStr">
        <is>
          <t>224-81-38339</t>
        </is>
      </c>
      <c r="J20" s="43" t="inlineStr">
        <is>
          <t>303-81-36857</t>
        </is>
      </c>
      <c r="K20" s="127" t="inlineStr">
        <is>
          <t>147-86-00069</t>
        </is>
      </c>
      <c r="L20" s="289" t="inlineStr">
        <is>
          <t>301-81-58990</t>
        </is>
      </c>
      <c r="M20" s="127" t="inlineStr">
        <is>
          <t>303-81-50581</t>
        </is>
      </c>
    </row>
    <row r="21" customFormat="1" s="13">
      <c r="A21" s="86" t="inlineStr">
        <is>
          <t>지역</t>
        </is>
      </c>
      <c r="B21" s="631" t="inlineStr">
        <is>
          <t>충북 제천시</t>
        </is>
      </c>
      <c r="C21" s="538" t="inlineStr">
        <is>
          <t>충북 청주시</t>
        </is>
      </c>
      <c r="D21" s="538" t="inlineStr">
        <is>
          <t>충북 제천시</t>
        </is>
      </c>
      <c r="E21" s="538" t="inlineStr">
        <is>
          <t>충북 영동군</t>
        </is>
      </c>
      <c r="F21" s="538" t="inlineStr">
        <is>
          <t>충북 청주시</t>
        </is>
      </c>
      <c r="G21" s="562" t="inlineStr">
        <is>
          <t>충북 충주시</t>
        </is>
      </c>
      <c r="H21" s="538" t="inlineStr">
        <is>
          <t>충북 옥천군</t>
        </is>
      </c>
      <c r="I21" s="562" t="inlineStr">
        <is>
          <t>충북 제천시</t>
        </is>
      </c>
      <c r="J21" s="539" t="inlineStr">
        <is>
          <t>충북 청주시</t>
        </is>
      </c>
      <c r="K21" s="562" t="inlineStr">
        <is>
          <t>충북 청주시</t>
        </is>
      </c>
      <c r="L21" s="636" t="inlineStr">
        <is>
          <t>충북 청주시</t>
        </is>
      </c>
      <c r="M21" s="562" t="inlineStr">
        <is>
          <t>충북 충주시</t>
        </is>
      </c>
    </row>
    <row r="22" customFormat="1" s="24">
      <c r="A22" s="86" t="inlineStr">
        <is>
          <t>소방시공능력</t>
        </is>
      </c>
      <c r="B22" s="534" t="n">
        <v>710200000</v>
      </c>
      <c r="C22" s="538" t="n">
        <v>655100000</v>
      </c>
      <c r="D22" s="538" t="n">
        <v>674600000</v>
      </c>
      <c r="E22" s="538" t="n">
        <v>667600000</v>
      </c>
      <c r="F22" s="538" t="n">
        <v>1644400000</v>
      </c>
      <c r="G22" s="562" t="n">
        <v>1173600000</v>
      </c>
      <c r="H22" s="538" t="n">
        <v>1717900000</v>
      </c>
      <c r="I22" s="562" t="n">
        <v>436200000</v>
      </c>
      <c r="J22" s="539" t="n">
        <v>3643500000</v>
      </c>
      <c r="K22" s="562" t="n">
        <v>1051200000</v>
      </c>
      <c r="L22" s="573" t="n">
        <v>3218400000</v>
      </c>
      <c r="M22" s="562" t="n">
        <v>2247300000</v>
      </c>
    </row>
    <row r="23" customFormat="1" s="13">
      <c r="A23" s="86" t="inlineStr">
        <is>
          <t>3년간 실적액</t>
        </is>
      </c>
      <c r="B23" s="534" t="n">
        <v>576079000</v>
      </c>
      <c r="C23" s="538" t="n">
        <v>177990000</v>
      </c>
      <c r="D23" s="538" t="n">
        <v>1050587000</v>
      </c>
      <c r="E23" s="538" t="n">
        <v>771417000</v>
      </c>
      <c r="F23" s="538" t="n">
        <v>1870376000</v>
      </c>
      <c r="G23" s="562" t="n">
        <v>404626000</v>
      </c>
      <c r="H23" s="538" t="n">
        <v>1277485000</v>
      </c>
      <c r="I23" s="562" t="n">
        <v>193844000</v>
      </c>
      <c r="J23" s="539" t="n">
        <v>5739908000</v>
      </c>
      <c r="K23" s="562" t="n">
        <v>975472000</v>
      </c>
      <c r="L23" s="573" t="n">
        <v>1922843000</v>
      </c>
      <c r="M23" s="562" t="n">
        <v>2035999000</v>
      </c>
    </row>
    <row r="24" customFormat="1" s="13">
      <c r="A24" s="86" t="inlineStr">
        <is>
          <t>5년간 실적액</t>
        </is>
      </c>
      <c r="B24" s="534" t="n">
        <v>794348000</v>
      </c>
      <c r="C24" s="538" t="n">
        <v>177990000</v>
      </c>
      <c r="D24" s="538" t="n">
        <v>1162425000</v>
      </c>
      <c r="E24" s="538" t="n">
        <v>957865000</v>
      </c>
      <c r="F24" s="538" t="n">
        <v>3255044000</v>
      </c>
      <c r="G24" s="562" t="n">
        <v>647539000</v>
      </c>
      <c r="H24" s="538" t="n">
        <v>2977249000</v>
      </c>
      <c r="I24" s="562" t="n">
        <v>1005965000</v>
      </c>
      <c r="J24" s="539" t="n">
        <v>6387410000</v>
      </c>
      <c r="K24" s="562" t="n">
        <v>1245522000</v>
      </c>
      <c r="L24" s="573" t="n">
        <v>2644751000</v>
      </c>
      <c r="M24" s="562" t="n">
        <v>3474015000</v>
      </c>
    </row>
    <row r="25" customFormat="1" s="620">
      <c r="A25" s="609" t="inlineStr">
        <is>
          <t>부채비율</t>
        </is>
      </c>
      <c r="B25" s="278" t="n">
        <v>0.2204</v>
      </c>
      <c r="C25" s="6" t="n">
        <v>0.0859</v>
      </c>
      <c r="D25" s="6" t="n">
        <v>0.0442</v>
      </c>
      <c r="E25" s="6" t="n">
        <v>0.4434</v>
      </c>
      <c r="F25" s="76" t="n">
        <v>0.4888</v>
      </c>
      <c r="G25" s="112" t="n">
        <v>0.2646</v>
      </c>
      <c r="H25" s="6" t="n">
        <v>0.2079</v>
      </c>
      <c r="I25" s="112" t="n">
        <v>0.09619999999999999</v>
      </c>
      <c r="J25" s="50" t="n">
        <v>1.3159</v>
      </c>
      <c r="K25" s="112" t="n">
        <v>0.4951</v>
      </c>
      <c r="L25" s="285" t="n">
        <v>0.1018</v>
      </c>
      <c r="M25" s="112" t="n">
        <v>0.0707</v>
      </c>
      <c r="N25" s="566" t="n"/>
    </row>
    <row r="26" customFormat="1" s="620">
      <c r="A26" s="609" t="inlineStr">
        <is>
          <t>유동비율</t>
        </is>
      </c>
      <c r="B26" s="278" t="n">
        <v>17.3134</v>
      </c>
      <c r="C26" s="6" t="n">
        <v>6.6606</v>
      </c>
      <c r="D26" s="6" t="n">
        <v>6.9346</v>
      </c>
      <c r="E26" s="6" t="n">
        <v>8.124599999999999</v>
      </c>
      <c r="F26" s="6" t="n">
        <v>3.4201</v>
      </c>
      <c r="G26" s="112" t="n">
        <v>4.0919</v>
      </c>
      <c r="H26" s="6" t="n">
        <v>5.5065</v>
      </c>
      <c r="I26" s="112" t="n">
        <v>12.1128</v>
      </c>
      <c r="J26" s="50" t="n">
        <v>0.9716</v>
      </c>
      <c r="K26" s="112" t="n">
        <v>2.7022</v>
      </c>
      <c r="L26" s="285" t="n">
        <v>6.5988</v>
      </c>
      <c r="M26" s="112" t="n">
        <v>12.564</v>
      </c>
      <c r="N26" s="566" t="n"/>
    </row>
    <row r="27" ht="22.5" customFormat="1" customHeight="1" s="620">
      <c r="A27" s="610" t="inlineStr">
        <is>
          <t>영업기간
면허번호</t>
        </is>
      </c>
      <c r="B27" s="274" t="inlineStr">
        <is>
          <t>2003.04.30</t>
        </is>
      </c>
      <c r="C27" s="6" t="inlineStr">
        <is>
          <t>2018.06.27</t>
        </is>
      </c>
      <c r="D27" s="6" t="inlineStr">
        <is>
          <t>2018.02.05</t>
        </is>
      </c>
      <c r="E27" s="6" t="inlineStr">
        <is>
          <t>2002.09.23</t>
        </is>
      </c>
      <c r="F27" s="6" t="inlineStr">
        <is>
          <t>2014.07.24</t>
        </is>
      </c>
      <c r="G27" s="112" t="inlineStr">
        <is>
          <t xml:space="preserve"> 2019.10.24</t>
        </is>
      </c>
      <c r="H27" s="6" t="inlineStr">
        <is>
          <t>2009.10.20</t>
        </is>
      </c>
      <c r="I27" s="112" t="inlineStr">
        <is>
          <t>2010.02.24</t>
        </is>
      </c>
      <c r="J27" s="38" t="inlineStr">
        <is>
          <t>2015.12.18</t>
        </is>
      </c>
      <c r="K27" s="112" t="inlineStr">
        <is>
          <t>2015.04.28</t>
        </is>
      </c>
      <c r="L27" s="290" t="inlineStr">
        <is>
          <t>1998.03.13</t>
        </is>
      </c>
      <c r="M27" s="112" t="inlineStr">
        <is>
          <t>2011.03.18</t>
        </is>
      </c>
    </row>
    <row r="28" ht="22.5" customFormat="1" customHeight="1" s="13">
      <c r="A28" s="86" t="inlineStr">
        <is>
          <t>신용평가</t>
        </is>
      </c>
      <c r="B28" s="545" t="inlineStr">
        <is>
          <t>BB+
(25.04.02~26.04.01)</t>
        </is>
      </c>
      <c r="C28" s="548" t="n"/>
      <c r="D28" s="558" t="n"/>
      <c r="E28" s="558" t="n"/>
      <c r="F28" s="558" t="n"/>
      <c r="G28" s="558" t="n"/>
      <c r="H28" s="558" t="n"/>
      <c r="I28" s="558" t="n"/>
      <c r="J28" s="547" t="inlineStr">
        <is>
          <t>BBB+
(23.04.24~24.04.23)</t>
        </is>
      </c>
      <c r="K28" s="558" t="n"/>
      <c r="L28" s="546" t="inlineStr">
        <is>
          <t>BB+
(25.04.15~26.04.14)</t>
        </is>
      </c>
      <c r="M28" s="547" t="inlineStr">
        <is>
          <t>BBB-
(24.04.05~25.04.04)</t>
        </is>
      </c>
    </row>
    <row r="29" customFormat="1" s="13">
      <c r="A29" s="86" t="inlineStr">
        <is>
          <t>여성기업</t>
        </is>
      </c>
      <c r="B29" s="633" t="n"/>
      <c r="C29" s="548" t="n"/>
      <c r="D29" s="558" t="n"/>
      <c r="E29" s="558" t="n"/>
      <c r="F29" s="558" t="n"/>
      <c r="G29" s="558" t="n"/>
      <c r="H29" s="558" t="n"/>
      <c r="I29" s="558" t="n"/>
      <c r="J29" s="558" t="n"/>
      <c r="K29" s="558" t="n"/>
      <c r="L29" s="637" t="n"/>
      <c r="M29" s="558" t="n"/>
    </row>
    <row r="30" customFormat="1" s="13">
      <c r="A30" s="86" t="inlineStr">
        <is>
          <t>건설고용지수</t>
        </is>
      </c>
      <c r="B30" s="633" t="n"/>
      <c r="C30" s="548" t="n"/>
      <c r="D30" s="558" t="n"/>
      <c r="E30" s="558" t="n"/>
      <c r="F30" s="558" t="n"/>
      <c r="G30" s="558" t="n"/>
      <c r="H30" s="558" t="n"/>
      <c r="I30" s="558" t="n"/>
      <c r="J30" s="558" t="n"/>
      <c r="K30" s="558" t="n"/>
      <c r="L30" s="637" t="n"/>
      <c r="M30" s="558" t="n"/>
    </row>
    <row r="31" customFormat="1" s="13">
      <c r="A31" s="87" t="inlineStr">
        <is>
          <t>일자리창출실적</t>
        </is>
      </c>
      <c r="B31" s="633" t="n"/>
      <c r="C31" s="548" t="n"/>
      <c r="D31" s="558" t="n"/>
      <c r="E31" s="558" t="n"/>
      <c r="F31" s="558" t="n"/>
      <c r="G31" s="558" t="n"/>
      <c r="H31" s="558" t="n"/>
      <c r="I31" s="558" t="n"/>
      <c r="J31" s="558" t="n"/>
      <c r="K31" s="558" t="n"/>
      <c r="L31" s="637" t="n"/>
      <c r="M31" s="558" t="n"/>
    </row>
    <row r="32" customFormat="1" s="13">
      <c r="A32" s="87" t="inlineStr">
        <is>
          <t>시공품질평가</t>
        </is>
      </c>
      <c r="B32" s="546" t="inlineStr">
        <is>
          <t>없음 (24.05.01)</t>
        </is>
      </c>
      <c r="C32" s="548" t="n"/>
      <c r="D32" s="558" t="n"/>
      <c r="E32" s="558" t="n"/>
      <c r="F32" s="558" t="n"/>
      <c r="G32" s="558" t="n"/>
      <c r="H32" s="558" t="n"/>
      <c r="I32" s="558" t="n"/>
      <c r="J32" s="558" t="n"/>
      <c r="K32" s="558" t="n"/>
      <c r="L32" s="638" t="inlineStr">
        <is>
          <t>없음 (25.05.01)</t>
        </is>
      </c>
      <c r="M32" s="558" t="n"/>
    </row>
    <row r="33" customFormat="1" s="13">
      <c r="A33" s="86" t="inlineStr">
        <is>
          <t>비  고</t>
        </is>
      </c>
      <c r="B33" s="635" t="inlineStr">
        <is>
          <t>안태혁</t>
        </is>
      </c>
      <c r="C33" s="95" t="inlineStr">
        <is>
          <t>구성서</t>
        </is>
      </c>
      <c r="D33" s="5" t="inlineStr">
        <is>
          <t>조동규</t>
        </is>
      </c>
      <c r="E33" s="5" t="inlineStr">
        <is>
          <t>윤명숙</t>
        </is>
      </c>
      <c r="F33" s="5" t="inlineStr">
        <is>
          <t>이동훈</t>
        </is>
      </c>
      <c r="G33" s="110" t="inlineStr">
        <is>
          <t>윤명숙</t>
        </is>
      </c>
      <c r="H33" s="5" t="inlineStr">
        <is>
          <t>김정훈</t>
        </is>
      </c>
      <c r="I33" s="110" t="inlineStr">
        <is>
          <t>김장섭</t>
        </is>
      </c>
      <c r="J33" s="37" t="inlineStr">
        <is>
          <t>유형민, 김성훈</t>
        </is>
      </c>
      <c r="K33" s="110" t="inlineStr">
        <is>
          <t>구성서</t>
        </is>
      </c>
      <c r="L33" s="282" t="inlineStr">
        <is>
          <t>박성균</t>
        </is>
      </c>
      <c r="M33" s="110" t="inlineStr">
        <is>
          <t>임태균</t>
        </is>
      </c>
    </row>
    <row r="34" ht="26.1" customHeight="1" s="3">
      <c r="A34" s="11" t="inlineStr">
        <is>
          <t>회사명</t>
        </is>
      </c>
      <c r="B34" s="40" t="inlineStr">
        <is>
          <t>㈜가포엔지니어링</t>
        </is>
      </c>
      <c r="C34" s="11" t="inlineStr">
        <is>
          <t>㈜삼학전력공사</t>
        </is>
      </c>
      <c r="D34" s="11" t="inlineStr">
        <is>
          <t>㈜대륙이앤지</t>
        </is>
      </c>
      <c r="E34" s="11" t="inlineStr">
        <is>
          <t>㈜세한이엔씨</t>
        </is>
      </c>
      <c r="F34" s="144" t="n"/>
      <c r="G34" s="144" t="n"/>
      <c r="H34" s="144" t="n"/>
      <c r="I34" s="144" t="n"/>
      <c r="J34" s="150" t="n"/>
      <c r="K34" s="144" t="n"/>
      <c r="L34" s="144" t="n"/>
      <c r="M34" s="144" t="n"/>
    </row>
    <row r="35">
      <c r="A35" s="86" t="inlineStr">
        <is>
          <t>대표자</t>
        </is>
      </c>
      <c r="B35" s="562" t="inlineStr">
        <is>
          <t>송원근</t>
        </is>
      </c>
      <c r="C35" s="562" t="inlineStr">
        <is>
          <t>임윤경</t>
        </is>
      </c>
      <c r="D35" s="562" t="inlineStr">
        <is>
          <t>원종태</t>
        </is>
      </c>
      <c r="E35" s="562" t="inlineStr">
        <is>
          <t>조영일</t>
        </is>
      </c>
      <c r="F35" s="539" t="n"/>
      <c r="G35" s="539" t="n"/>
      <c r="H35" s="539" t="n"/>
      <c r="I35" s="539" t="n"/>
      <c r="J35" s="539" t="n"/>
      <c r="K35" s="539" t="n"/>
      <c r="L35" s="539" t="n"/>
      <c r="M35" s="539" t="n"/>
    </row>
    <row r="36">
      <c r="A36" s="86" t="inlineStr">
        <is>
          <t>사업자번호</t>
        </is>
      </c>
      <c r="B36" s="127" t="inlineStr">
        <is>
          <t>301-86-06798</t>
        </is>
      </c>
      <c r="C36" s="127" t="inlineStr">
        <is>
          <t>615-87-02607</t>
        </is>
      </c>
      <c r="D36" s="562" t="inlineStr">
        <is>
          <t>301-81-77599</t>
        </is>
      </c>
      <c r="E36" s="127" t="inlineStr">
        <is>
          <t>317-81-27323</t>
        </is>
      </c>
      <c r="F36" s="43" t="n"/>
      <c r="G36" s="43" t="n"/>
      <c r="H36" s="43" t="n"/>
      <c r="I36" s="43" t="n"/>
      <c r="J36" s="43" t="n"/>
      <c r="K36" s="43" t="n"/>
      <c r="L36" s="43" t="n"/>
      <c r="M36" s="43" t="n"/>
    </row>
    <row r="37">
      <c r="A37" s="86" t="inlineStr">
        <is>
          <t>지역</t>
        </is>
      </c>
      <c r="B37" s="562" t="inlineStr">
        <is>
          <t>충북 청주시</t>
        </is>
      </c>
      <c r="C37" s="562" t="inlineStr">
        <is>
          <t>충북 청주시</t>
        </is>
      </c>
      <c r="D37" s="562" t="inlineStr">
        <is>
          <t>충북 청주시</t>
        </is>
      </c>
      <c r="E37" s="562" t="inlineStr">
        <is>
          <t>충북 청주시</t>
        </is>
      </c>
      <c r="F37" s="539" t="n"/>
      <c r="G37" s="539" t="n"/>
      <c r="H37" s="539" t="n"/>
      <c r="I37" s="539" t="n"/>
      <c r="J37" s="539" t="n"/>
      <c r="K37" s="539" t="n"/>
      <c r="L37" s="539" t="n"/>
      <c r="M37" s="539" t="n"/>
    </row>
    <row r="38">
      <c r="A38" s="86" t="inlineStr">
        <is>
          <t>소방시공능력</t>
        </is>
      </c>
      <c r="B38" s="562" t="n">
        <v>1635300000</v>
      </c>
      <c r="C38" s="562" t="n">
        <v>854500000</v>
      </c>
      <c r="D38" s="562" t="n">
        <v>607100000</v>
      </c>
      <c r="E38" s="562" t="n">
        <v>11965800000</v>
      </c>
      <c r="F38" s="539" t="n"/>
      <c r="G38" s="539" t="n"/>
      <c r="H38" s="539" t="n"/>
      <c r="I38" s="539" t="n"/>
      <c r="J38" s="539" t="n"/>
      <c r="K38" s="539" t="n"/>
      <c r="L38" s="539" t="n"/>
      <c r="M38" s="539" t="n"/>
    </row>
    <row r="39">
      <c r="A39" s="86" t="inlineStr">
        <is>
          <t>3년간 실적액</t>
        </is>
      </c>
      <c r="B39" s="562" t="n">
        <v>1161045000</v>
      </c>
      <c r="C39" s="562" t="n">
        <v>1177889000</v>
      </c>
      <c r="D39" s="562" t="n">
        <v>135208000</v>
      </c>
      <c r="E39" s="562" t="n">
        <v>17902071000</v>
      </c>
      <c r="F39" s="539" t="n"/>
      <c r="G39" s="539" t="n"/>
      <c r="H39" s="539" t="n"/>
      <c r="I39" s="539" t="n"/>
      <c r="J39" s="539" t="n"/>
      <c r="K39" s="539" t="n"/>
      <c r="L39" s="539" t="n"/>
      <c r="M39" s="539" t="n"/>
    </row>
    <row r="40">
      <c r="A40" s="86" t="inlineStr">
        <is>
          <t>5년간 실적액</t>
        </is>
      </c>
      <c r="B40" s="562" t="n">
        <v>1908822000</v>
      </c>
      <c r="C40" s="562" t="n">
        <v>2114680000</v>
      </c>
      <c r="D40" s="562" t="n">
        <v>135208000</v>
      </c>
      <c r="E40" s="562" t="n">
        <v>20013718000</v>
      </c>
      <c r="F40" s="539" t="n"/>
      <c r="G40" s="539" t="n"/>
      <c r="H40" s="539" t="n"/>
      <c r="I40" s="539" t="n"/>
      <c r="J40" s="539" t="n"/>
      <c r="K40" s="539" t="n"/>
      <c r="L40" s="539" t="n"/>
      <c r="M40" s="539" t="n"/>
    </row>
    <row r="41">
      <c r="A41" s="609" t="inlineStr">
        <is>
          <t>부채비율</t>
        </is>
      </c>
      <c r="B41" s="112" t="n">
        <v>0.122</v>
      </c>
      <c r="C41" s="112" t="n">
        <v>0.2567</v>
      </c>
      <c r="D41" s="112" t="n">
        <v>0.3317</v>
      </c>
      <c r="E41" s="112" t="n">
        <v>0.2596</v>
      </c>
      <c r="F41" s="50" t="n"/>
      <c r="G41" s="38" t="n"/>
      <c r="H41" s="38" t="n"/>
      <c r="I41" s="38" t="n"/>
      <c r="J41" s="50" t="n"/>
      <c r="K41" s="38" t="n"/>
      <c r="L41" s="38" t="n"/>
      <c r="M41" s="38" t="n"/>
    </row>
    <row r="42">
      <c r="A42" s="609" t="inlineStr">
        <is>
          <t>유동비율</t>
        </is>
      </c>
      <c r="B42" s="112" t="n">
        <v>8.486700000000001</v>
      </c>
      <c r="C42" s="112" t="n">
        <v>3.7312</v>
      </c>
      <c r="D42" s="112" t="n">
        <v>3.2283</v>
      </c>
      <c r="E42" s="112" t="n">
        <v>4.1292</v>
      </c>
      <c r="F42" s="38" t="n"/>
      <c r="G42" s="38" t="n"/>
      <c r="H42" s="38" t="n"/>
      <c r="I42" s="38" t="n"/>
      <c r="J42" s="50" t="n"/>
      <c r="K42" s="38" t="n"/>
      <c r="L42" s="38" t="n"/>
      <c r="M42" s="38" t="n"/>
    </row>
    <row r="43" ht="18" customHeight="1" s="3">
      <c r="A43" s="610" t="inlineStr">
        <is>
          <t>영업기간
면허번호</t>
        </is>
      </c>
      <c r="B43" s="112" t="inlineStr">
        <is>
          <t>2015.03.10</t>
        </is>
      </c>
      <c r="C43" s="112" t="inlineStr">
        <is>
          <t>2000.03.18</t>
        </is>
      </c>
      <c r="D43" s="112" t="inlineStr">
        <is>
          <t>2007.11.29</t>
        </is>
      </c>
      <c r="E43" s="112" t="inlineStr">
        <is>
          <t>2013.08.26</t>
        </is>
      </c>
      <c r="F43" s="38" t="n"/>
      <c r="G43" s="38" t="n"/>
      <c r="H43" s="38" t="n"/>
      <c r="I43" s="38" t="n"/>
      <c r="J43" s="38" t="n"/>
      <c r="K43" s="38" t="n"/>
      <c r="L43" s="38" t="n"/>
      <c r="M43" s="38" t="n"/>
    </row>
    <row r="44" ht="22.5" customHeight="1" s="3">
      <c r="A44" s="86" t="inlineStr">
        <is>
          <t>신용평가</t>
        </is>
      </c>
      <c r="B44" s="548" t="n"/>
      <c r="C44" s="548" t="n"/>
      <c r="D44" s="558" t="n"/>
      <c r="E44" s="547" t="inlineStr">
        <is>
          <t>BB0
(24.06.21~25.06.20)</t>
        </is>
      </c>
      <c r="F44" s="558" t="n"/>
      <c r="G44" s="558" t="n"/>
      <c r="H44" s="558" t="n"/>
      <c r="I44" s="558" t="n"/>
      <c r="J44" s="548" t="n"/>
      <c r="K44" s="558" t="n"/>
      <c r="L44" s="548" t="n"/>
      <c r="M44" s="548" t="n"/>
    </row>
    <row r="45">
      <c r="A45" s="86" t="inlineStr">
        <is>
          <t>여성기업</t>
        </is>
      </c>
      <c r="B45" s="558" t="n"/>
      <c r="C45" s="548" t="n"/>
      <c r="D45" s="558" t="n"/>
      <c r="E45" s="558" t="n"/>
      <c r="F45" s="558" t="n"/>
      <c r="G45" s="558" t="n"/>
      <c r="H45" s="558" t="n"/>
      <c r="I45" s="558" t="n"/>
      <c r="J45" s="558" t="n"/>
      <c r="K45" s="558" t="n"/>
      <c r="L45" s="558" t="n"/>
      <c r="M45" s="558" t="n"/>
    </row>
    <row r="46">
      <c r="A46" s="86" t="inlineStr">
        <is>
          <t>건설고용지수</t>
        </is>
      </c>
      <c r="B46" s="558" t="n"/>
      <c r="C46" s="548" t="n"/>
      <c r="D46" s="558" t="n"/>
      <c r="E46" s="558" t="n"/>
      <c r="F46" s="558" t="n"/>
      <c r="G46" s="558" t="n"/>
      <c r="H46" s="558" t="n"/>
      <c r="I46" s="558" t="n"/>
      <c r="J46" s="558" t="n"/>
      <c r="K46" s="558" t="n"/>
      <c r="L46" s="558" t="n"/>
      <c r="M46" s="558" t="n"/>
    </row>
    <row r="47">
      <c r="A47" s="87" t="inlineStr">
        <is>
          <t>일자리창출실적</t>
        </is>
      </c>
      <c r="B47" s="558" t="n"/>
      <c r="C47" s="548" t="n"/>
      <c r="D47" s="558" t="n"/>
      <c r="E47" s="558" t="n"/>
      <c r="F47" s="558" t="n"/>
      <c r="G47" s="558" t="n"/>
      <c r="H47" s="558" t="n"/>
      <c r="I47" s="558" t="n"/>
      <c r="J47" s="558" t="n"/>
      <c r="K47" s="558" t="n"/>
      <c r="L47" s="558" t="n"/>
      <c r="M47" s="558" t="n"/>
    </row>
    <row r="48">
      <c r="A48" s="87" t="inlineStr">
        <is>
          <t>시공품질평가</t>
        </is>
      </c>
      <c r="B48" s="548" t="n"/>
      <c r="C48" s="548" t="n"/>
      <c r="D48" s="558" t="n"/>
      <c r="E48" s="558" t="n"/>
      <c r="F48" s="558" t="n"/>
      <c r="G48" s="558" t="n"/>
      <c r="H48" s="558" t="n"/>
      <c r="I48" s="558" t="n"/>
      <c r="J48" s="558" t="n"/>
      <c r="K48" s="558" t="n"/>
      <c r="L48" s="558" t="n"/>
      <c r="M48" s="558" t="n"/>
    </row>
    <row r="49">
      <c r="A49" s="86" t="inlineStr">
        <is>
          <t>비  고</t>
        </is>
      </c>
      <c r="B49" s="603" t="inlineStr">
        <is>
          <t>김도형</t>
        </is>
      </c>
      <c r="C49" s="121" t="inlineStr">
        <is>
          <t>김희</t>
        </is>
      </c>
      <c r="D49" s="110" t="inlineStr">
        <is>
          <t>김희</t>
        </is>
      </c>
      <c r="E49" s="110" t="inlineStr">
        <is>
          <t>임태균</t>
        </is>
      </c>
      <c r="F49" s="37" t="n"/>
      <c r="G49" s="37" t="n"/>
      <c r="H49" s="37" t="n"/>
      <c r="I49" s="37" t="n"/>
      <c r="J49" s="37" t="n"/>
      <c r="K49" s="37" t="n"/>
      <c r="L49" s="37" t="n"/>
      <c r="M49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N33"/>
  <sheetViews>
    <sheetView zoomScaleNormal="100" workbookViewId="0">
      <pane ySplit="1" topLeftCell="A2" activePane="bottomLeft" state="frozen"/>
      <selection pane="bottomLeft" activeCell="I18" sqref="I18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 방 ( 대 전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금성건설㈜</t>
        </is>
      </c>
      <c r="C2" s="10" t="inlineStr">
        <is>
          <t>㈜남양이엔아이</t>
        </is>
      </c>
      <c r="D2" s="11" t="inlineStr">
        <is>
          <t>㈜바이텍</t>
        </is>
      </c>
      <c r="E2" s="11" t="inlineStr">
        <is>
          <t>㈜백두전력</t>
        </is>
      </c>
      <c r="F2" s="11" t="inlineStr">
        <is>
          <t>㈜새한설비사</t>
        </is>
      </c>
      <c r="G2" s="11" t="inlineStr">
        <is>
          <t>㈜우진이엔씨</t>
        </is>
      </c>
      <c r="H2" s="88" t="inlineStr">
        <is>
          <t>제이에스건설산업㈜</t>
        </is>
      </c>
      <c r="I2" s="11" t="inlineStr">
        <is>
          <t>㈜장원토건</t>
        </is>
      </c>
      <c r="J2" s="11" t="inlineStr">
        <is>
          <t>코레일테크㈜</t>
        </is>
      </c>
      <c r="K2" s="11" t="inlineStr">
        <is>
          <t>㈜플래닝에프</t>
        </is>
      </c>
      <c r="L2" s="11" t="inlineStr">
        <is>
          <t>㈜성일소방산업</t>
        </is>
      </c>
      <c r="M2" s="11" t="inlineStr">
        <is>
          <t>㈜국도설비</t>
        </is>
      </c>
    </row>
    <row r="3" customFormat="1" s="13">
      <c r="A3" s="86" t="inlineStr">
        <is>
          <t>대표자</t>
        </is>
      </c>
      <c r="B3" s="37" t="inlineStr">
        <is>
          <t>김주일</t>
        </is>
      </c>
      <c r="C3" s="37" t="inlineStr">
        <is>
          <t>윤신재</t>
        </is>
      </c>
      <c r="D3" s="538" t="inlineStr">
        <is>
          <t>김두환</t>
        </is>
      </c>
      <c r="E3" s="562" t="inlineStr">
        <is>
          <t>김길수</t>
        </is>
      </c>
      <c r="F3" s="1" t="inlineStr">
        <is>
          <t>강재희</t>
        </is>
      </c>
      <c r="G3" s="673" t="inlineStr">
        <is>
          <t>오은숙</t>
        </is>
      </c>
      <c r="H3" s="562" t="inlineStr">
        <is>
          <t xml:space="preserve">안재상 </t>
        </is>
      </c>
      <c r="I3" s="539" t="inlineStr">
        <is>
          <t>이대열</t>
        </is>
      </c>
      <c r="J3" s="625" t="inlineStr">
        <is>
          <t>류영수</t>
        </is>
      </c>
      <c r="K3" s="562" t="inlineStr">
        <is>
          <t>이 용</t>
        </is>
      </c>
      <c r="L3" s="110" t="inlineStr">
        <is>
          <t>육성일</t>
        </is>
      </c>
      <c r="M3" s="110" t="inlineStr">
        <is>
          <t>정하섭</t>
        </is>
      </c>
    </row>
    <row r="4" customFormat="1" s="24">
      <c r="A4" s="86" t="inlineStr">
        <is>
          <t>사업자번호</t>
        </is>
      </c>
      <c r="B4" s="37" t="inlineStr">
        <is>
          <t>305-81-01484</t>
        </is>
      </c>
      <c r="C4" s="37" t="inlineStr">
        <is>
          <t>314-81-74958</t>
        </is>
      </c>
      <c r="D4" s="7" t="inlineStr">
        <is>
          <t>301-86-19634</t>
        </is>
      </c>
      <c r="E4" s="127" t="inlineStr">
        <is>
          <t>305-81-53740</t>
        </is>
      </c>
      <c r="F4" s="1" t="inlineStr">
        <is>
          <t>306-81-04387</t>
        </is>
      </c>
      <c r="G4" s="672" t="inlineStr">
        <is>
          <t xml:space="preserve">610-81-92742 </t>
        </is>
      </c>
      <c r="H4" s="127" t="inlineStr">
        <is>
          <t>444-88-00362</t>
        </is>
      </c>
      <c r="I4" s="43" t="inlineStr">
        <is>
          <t>314-81-26591</t>
        </is>
      </c>
      <c r="J4" s="291" t="inlineStr">
        <is>
          <t>305-81-73178</t>
        </is>
      </c>
      <c r="K4" s="127" t="inlineStr">
        <is>
          <t>305-86-14626</t>
        </is>
      </c>
      <c r="L4" s="110" t="inlineStr">
        <is>
          <t>331-86-01931</t>
        </is>
      </c>
      <c r="M4" s="110" t="inlineStr">
        <is>
          <t>314-81-03360</t>
        </is>
      </c>
    </row>
    <row r="5" customFormat="1" s="13">
      <c r="A5" s="86" t="inlineStr">
        <is>
          <t>지역</t>
        </is>
      </c>
      <c r="B5" s="37" t="inlineStr">
        <is>
          <t>대전시 중구</t>
        </is>
      </c>
      <c r="C5" s="37" t="inlineStr">
        <is>
          <t>대전 유성구</t>
        </is>
      </c>
      <c r="D5" s="7" t="inlineStr">
        <is>
          <t>대전광역시 대덕구</t>
        </is>
      </c>
      <c r="E5" s="127" t="inlineStr">
        <is>
          <t>대전광역시 유성구</t>
        </is>
      </c>
      <c r="F5" s="1" t="inlineStr">
        <is>
          <t>대전 유성구</t>
        </is>
      </c>
      <c r="G5" s="669" t="inlineStr">
        <is>
          <t>대전광역시 대덕구</t>
        </is>
      </c>
      <c r="H5" s="127" t="inlineStr">
        <is>
          <t>대전광역시 유성구</t>
        </is>
      </c>
      <c r="I5" s="43" t="inlineStr">
        <is>
          <t>대전시 유성구</t>
        </is>
      </c>
      <c r="J5" s="300" t="inlineStr">
        <is>
          <t>대전광역시 중구</t>
        </is>
      </c>
      <c r="K5" s="127" t="inlineStr">
        <is>
          <t>대전광역시 동구</t>
        </is>
      </c>
      <c r="L5" s="110" t="inlineStr">
        <is>
          <t>대전광역시 서구</t>
        </is>
      </c>
      <c r="M5" s="110" t="inlineStr">
        <is>
          <t>대전광역시 중구</t>
        </is>
      </c>
    </row>
    <row r="6" customFormat="1" s="24">
      <c r="A6" s="86" t="inlineStr">
        <is>
          <t>소방시공능력</t>
        </is>
      </c>
      <c r="B6" s="608" t="n">
        <v>1796100000</v>
      </c>
      <c r="C6" s="539" t="n">
        <v>170300000</v>
      </c>
      <c r="D6" s="538" t="n">
        <v>2825700000</v>
      </c>
      <c r="E6" s="562" t="n">
        <v>3121100000</v>
      </c>
      <c r="F6" s="639" t="n">
        <v>1253600000</v>
      </c>
      <c r="G6" s="577" t="n">
        <v>2878500000</v>
      </c>
      <c r="H6" s="562" t="n">
        <v>1222200000</v>
      </c>
      <c r="I6" s="539" t="n">
        <v>1706600000</v>
      </c>
      <c r="J6" s="570" t="n">
        <v>689900000</v>
      </c>
      <c r="K6" s="562" t="n">
        <v>7464200000</v>
      </c>
      <c r="L6" s="562" t="n">
        <v>1535300000</v>
      </c>
      <c r="M6" s="535" t="n">
        <v>26052700000</v>
      </c>
    </row>
    <row r="7" customFormat="1" s="13">
      <c r="A7" s="86" t="inlineStr">
        <is>
          <t>3년간 실적액</t>
        </is>
      </c>
      <c r="B7" s="608" t="n">
        <v>2088829000</v>
      </c>
      <c r="C7" s="539" t="n">
        <v>18810000</v>
      </c>
      <c r="D7" s="538" t="n">
        <v>2274044000</v>
      </c>
      <c r="E7" s="562" t="n">
        <v>3164604000</v>
      </c>
      <c r="F7" s="639" t="n">
        <v>763960000</v>
      </c>
      <c r="G7" s="577" t="n">
        <v>1545448000</v>
      </c>
      <c r="H7" s="562" t="n">
        <v>1166033000</v>
      </c>
      <c r="I7" s="539" t="n">
        <v>1327542000</v>
      </c>
      <c r="J7" s="570" t="n">
        <v>0</v>
      </c>
      <c r="K7" s="562" t="n">
        <v>9323634000</v>
      </c>
      <c r="L7" s="562" t="n">
        <v>1832949000</v>
      </c>
      <c r="M7" s="535" t="n">
        <v>36821671000</v>
      </c>
    </row>
    <row r="8" customFormat="1" s="13">
      <c r="A8" s="86" t="inlineStr">
        <is>
          <t>5년간 실적액</t>
        </is>
      </c>
      <c r="B8" s="640" t="n">
        <v>4431507000</v>
      </c>
      <c r="C8" s="539" t="n">
        <v>21659000</v>
      </c>
      <c r="D8" s="538" t="n">
        <v>2274044000</v>
      </c>
      <c r="E8" s="562" t="n">
        <v>5523346000</v>
      </c>
      <c r="F8" s="641" t="n">
        <v>2120784000</v>
      </c>
      <c r="G8" s="577" t="n">
        <v>3412721000</v>
      </c>
      <c r="H8" s="562" t="n">
        <v>1166033000</v>
      </c>
      <c r="I8" s="539" t="n">
        <v>1522968000</v>
      </c>
      <c r="J8" s="570" t="n">
        <v>0</v>
      </c>
      <c r="K8" s="562" t="n">
        <v>13931747000</v>
      </c>
      <c r="L8" s="562" t="n">
        <v>1832949000</v>
      </c>
      <c r="M8" s="540" t="n">
        <v>54095183000</v>
      </c>
    </row>
    <row r="9" customFormat="1" s="620">
      <c r="A9" s="609" t="inlineStr">
        <is>
          <t>부채비율</t>
        </is>
      </c>
      <c r="B9" s="38" t="n">
        <v>0.4729</v>
      </c>
      <c r="C9" s="38" t="n">
        <v>0.1059</v>
      </c>
      <c r="D9" s="76" t="n">
        <v>2.1743</v>
      </c>
      <c r="E9" s="112" t="n">
        <v>0.4333</v>
      </c>
      <c r="F9" s="2" t="n">
        <v>0.3017</v>
      </c>
      <c r="G9" s="578" t="n">
        <v>0.505</v>
      </c>
      <c r="H9" s="112" t="n">
        <v>0.4411</v>
      </c>
      <c r="I9" s="38" t="n">
        <v>0.0586</v>
      </c>
      <c r="J9" s="302" t="n">
        <v>0.8534999999999999</v>
      </c>
      <c r="K9" s="114" t="n">
        <v>0.3995</v>
      </c>
      <c r="L9" s="113" t="n">
        <v>1.7676</v>
      </c>
      <c r="M9" s="113" t="n">
        <v>0.9885</v>
      </c>
      <c r="N9" s="566" t="n"/>
    </row>
    <row r="10" customFormat="1" s="620">
      <c r="A10" s="609" t="inlineStr">
        <is>
          <t>유동비율</t>
        </is>
      </c>
      <c r="B10" s="38" t="n">
        <v>2.77</v>
      </c>
      <c r="C10" s="38" t="n">
        <v>4.0678</v>
      </c>
      <c r="D10" s="76" t="n">
        <v>1.1816</v>
      </c>
      <c r="E10" s="112" t="n">
        <v>5.1462</v>
      </c>
      <c r="F10" s="2" t="n">
        <v>3.2524</v>
      </c>
      <c r="G10" s="578" t="n">
        <v>5.529</v>
      </c>
      <c r="H10" s="112" t="n">
        <v>4.8615</v>
      </c>
      <c r="I10" s="38" t="n">
        <v>14.2358</v>
      </c>
      <c r="J10" s="302" t="n">
        <v>1.6979</v>
      </c>
      <c r="K10" s="112" t="n">
        <v>6.7249</v>
      </c>
      <c r="L10" s="114" t="n">
        <v>2.5577</v>
      </c>
      <c r="M10" s="114" t="n">
        <v>2.3225</v>
      </c>
      <c r="N10" s="566" t="n"/>
    </row>
    <row r="11" ht="22.5" customFormat="1" customHeight="1" s="620">
      <c r="A11" s="610" t="inlineStr">
        <is>
          <t>영업기간
면허번호</t>
        </is>
      </c>
      <c r="B11" s="47" t="inlineStr">
        <is>
          <t>1998.07.11</t>
        </is>
      </c>
      <c r="C11" s="38" t="inlineStr">
        <is>
          <t>5년이상%</t>
        </is>
      </c>
      <c r="D11" s="81" t="inlineStr">
        <is>
          <t>2018-02-00005</t>
        </is>
      </c>
      <c r="E11" s="117" t="inlineStr">
        <is>
          <t>2005.03.04</t>
        </is>
      </c>
      <c r="F11" s="2" t="inlineStr">
        <is>
          <t>10년이상%</t>
        </is>
      </c>
      <c r="G11" s="668" t="inlineStr">
        <is>
          <t>2008.06.12</t>
        </is>
      </c>
      <c r="H11" s="112" t="inlineStr">
        <is>
          <t>2021.03.04</t>
        </is>
      </c>
      <c r="I11" s="38" t="inlineStr">
        <is>
          <t>2004.07.23</t>
        </is>
      </c>
      <c r="J11" s="299" t="inlineStr">
        <is>
          <t>2005.05.17</t>
        </is>
      </c>
      <c r="K11" s="117" t="inlineStr">
        <is>
          <t>2011.12.22</t>
        </is>
      </c>
      <c r="L11" s="112" t="inlineStr">
        <is>
          <t>2021.02.22</t>
        </is>
      </c>
      <c r="M11" s="117" t="inlineStr">
        <is>
          <t>1992.01.15</t>
        </is>
      </c>
    </row>
    <row r="12" ht="22.5" customFormat="1" customHeight="1" s="13">
      <c r="A12" s="86" t="inlineStr">
        <is>
          <t>신용평가</t>
        </is>
      </c>
      <c r="B12" s="642" t="inlineStr">
        <is>
          <t>BBB+
(17.05.02~18.05.01)</t>
        </is>
      </c>
      <c r="C12" s="52" t="inlineStr">
        <is>
          <t>BB-</t>
        </is>
      </c>
      <c r="D12" s="548" t="n"/>
      <c r="E12" s="545" t="inlineStr">
        <is>
          <t>BB0
(25.06.20~26.06.19)</t>
        </is>
      </c>
      <c r="F12" s="68" t="n"/>
      <c r="G12" s="675" t="inlineStr">
        <is>
          <t>B0
(25.06.13~26.06.12)</t>
        </is>
      </c>
      <c r="H12" s="548" t="n"/>
      <c r="I12" s="548" t="inlineStr">
        <is>
          <t>BBB+</t>
        </is>
      </c>
      <c r="J12" s="545" t="inlineStr">
        <is>
          <t>AAA
(25.04.30~26.04.29)</t>
        </is>
      </c>
      <c r="K12" s="547" t="inlineStr">
        <is>
          <t>BB0
(24.05.10~25.05.09)</t>
        </is>
      </c>
      <c r="L12" s="547" t="inlineStr">
        <is>
          <t>B+
(23.04.21~24.04.20)</t>
        </is>
      </c>
      <c r="M12" s="547" t="inlineStr">
        <is>
          <t>BB0
(24.04.30~25.04.29)</t>
        </is>
      </c>
    </row>
    <row r="13" customFormat="1" s="13">
      <c r="A13" s="86" t="inlineStr">
        <is>
          <t>여성기업</t>
        </is>
      </c>
      <c r="B13" s="556" t="n"/>
      <c r="C13" s="52" t="n"/>
      <c r="D13" s="548" t="n"/>
      <c r="E13" s="548" t="n"/>
      <c r="F13" s="68" t="n"/>
      <c r="G13" s="675" t="n"/>
      <c r="H13" s="548" t="n"/>
      <c r="I13" s="548" t="n"/>
      <c r="J13" s="629" t="n"/>
      <c r="K13" s="548" t="n"/>
      <c r="L13" s="558" t="n"/>
      <c r="M13" s="556" t="n"/>
    </row>
    <row r="14" customFormat="1" s="13">
      <c r="A14" s="86" t="inlineStr">
        <is>
          <t>건설고용지수</t>
        </is>
      </c>
      <c r="B14" s="556" t="n"/>
      <c r="C14" s="52" t="n"/>
      <c r="D14" s="548" t="n"/>
      <c r="E14" s="548" t="n"/>
      <c r="F14" s="68" t="n"/>
      <c r="G14" s="675" t="n"/>
      <c r="H14" s="548" t="n"/>
      <c r="I14" s="548" t="n"/>
      <c r="J14" s="629" t="n"/>
      <c r="K14" s="548" t="n"/>
      <c r="L14" s="558" t="n"/>
      <c r="M14" s="556" t="n"/>
    </row>
    <row r="15" customFormat="1" s="13">
      <c r="A15" s="87" t="inlineStr">
        <is>
          <t>일자리창출실적</t>
        </is>
      </c>
      <c r="B15" s="556" t="n"/>
      <c r="C15" s="52" t="n"/>
      <c r="D15" s="548" t="n"/>
      <c r="E15" s="548" t="n"/>
      <c r="F15" s="68" t="n"/>
      <c r="G15" s="675" t="n"/>
      <c r="H15" s="548" t="n"/>
      <c r="I15" s="548" t="n"/>
      <c r="J15" s="629" t="n"/>
      <c r="K15" s="548" t="n"/>
      <c r="L15" s="558" t="n"/>
      <c r="M15" s="556" t="n"/>
    </row>
    <row r="16" customFormat="1" s="13">
      <c r="A16" s="87" t="inlineStr">
        <is>
          <t>시공품질평가</t>
        </is>
      </c>
      <c r="B16" s="556" t="n"/>
      <c r="C16" s="52" t="n"/>
      <c r="D16" s="548" t="n"/>
      <c r="E16" s="600" t="inlineStr">
        <is>
          <t>없음 (24.05.01)</t>
        </is>
      </c>
      <c r="F16" s="68" t="n"/>
      <c r="G16" s="675" t="n"/>
      <c r="H16" s="548" t="n"/>
      <c r="I16" s="548" t="n"/>
      <c r="J16" s="301" t="inlineStr">
        <is>
          <t>없음(25.05.01)</t>
        </is>
      </c>
      <c r="K16" s="548" t="n"/>
      <c r="L16" s="558" t="n"/>
      <c r="M16" s="556" t="n"/>
    </row>
    <row r="17" ht="33.75" customFormat="1" customHeight="1" s="13">
      <c r="A17" s="86" t="inlineStr">
        <is>
          <t>비  고</t>
        </is>
      </c>
      <c r="B17" s="37" t="n"/>
      <c r="C17" s="48" t="n"/>
      <c r="D17" s="539" t="n"/>
      <c r="E17" s="603" t="inlineStr">
        <is>
          <t>김희준</t>
        </is>
      </c>
      <c r="F17" s="89" t="inlineStr">
        <is>
          <t>신미숙대리
042-672-5268
010-8815-2131</t>
        </is>
      </c>
      <c r="G17" s="673" t="inlineStr">
        <is>
          <t>임태균,박성균</t>
        </is>
      </c>
      <c r="H17" s="562" t="inlineStr">
        <is>
          <t>윤명숙</t>
        </is>
      </c>
      <c r="I17" s="539" t="n"/>
      <c r="J17" s="295" t="n"/>
      <c r="K17" s="539" t="n"/>
      <c r="L17" s="110" t="inlineStr">
        <is>
          <t>김희준</t>
        </is>
      </c>
      <c r="M17" s="110" t="inlineStr">
        <is>
          <t>임태균</t>
        </is>
      </c>
    </row>
    <row r="18" ht="26.1" customHeight="1" s="3">
      <c r="A18" s="11" t="inlineStr">
        <is>
          <t>회사명</t>
        </is>
      </c>
      <c r="B18" s="11" t="inlineStr">
        <is>
          <t>㈜신진이엔지</t>
        </is>
      </c>
      <c r="C18" s="10" t="inlineStr">
        <is>
          <t xml:space="preserve"> 신도종합건설㈜</t>
        </is>
      </c>
      <c r="D18" s="11" t="inlineStr">
        <is>
          <t>㈜선명산업</t>
        </is>
      </c>
      <c r="E18" s="144" t="n"/>
      <c r="F18" s="144" t="n"/>
      <c r="G18" s="144" t="n"/>
      <c r="H18" s="68" t="n"/>
      <c r="I18" s="144" t="n"/>
      <c r="J18" s="144" t="n"/>
      <c r="K18" s="144" t="n"/>
      <c r="L18" s="144" t="n"/>
      <c r="M18" s="144" t="n"/>
    </row>
    <row r="19">
      <c r="A19" s="86" t="inlineStr">
        <is>
          <t>대표자</t>
        </is>
      </c>
      <c r="B19" s="110" t="inlineStr">
        <is>
          <t>임병일</t>
        </is>
      </c>
      <c r="C19" s="110" t="inlineStr">
        <is>
          <t>이훈구</t>
        </is>
      </c>
      <c r="D19" s="562" t="inlineStr">
        <is>
          <t>신정미</t>
        </is>
      </c>
      <c r="E19" s="539" t="n"/>
      <c r="F19" s="37" t="n"/>
      <c r="G19" s="539" t="n"/>
      <c r="H19" s="539" t="n"/>
      <c r="I19" s="539" t="n"/>
      <c r="J19" s="539" t="n"/>
      <c r="K19" s="539" t="n"/>
      <c r="L19" s="37" t="n"/>
      <c r="M19" s="37" t="n"/>
    </row>
    <row r="20">
      <c r="A20" s="86" t="inlineStr">
        <is>
          <t>사업자번호</t>
        </is>
      </c>
      <c r="B20" s="110" t="inlineStr">
        <is>
          <t>631-88-01460</t>
        </is>
      </c>
      <c r="C20" s="110" t="inlineStr">
        <is>
          <t>314-81-06289</t>
        </is>
      </c>
      <c r="D20" s="127" t="inlineStr">
        <is>
          <t>102-88-03183</t>
        </is>
      </c>
      <c r="E20" s="43" t="n"/>
      <c r="F20" s="37" t="n"/>
      <c r="G20" s="43" t="n"/>
      <c r="H20" s="43" t="n"/>
      <c r="I20" s="43" t="n"/>
      <c r="J20" s="43" t="n"/>
      <c r="K20" s="43" t="n"/>
      <c r="L20" s="37" t="n"/>
      <c r="M20" s="37" t="n"/>
    </row>
    <row r="21">
      <c r="A21" s="86" t="inlineStr">
        <is>
          <t>지역</t>
        </is>
      </c>
      <c r="B21" s="110" t="inlineStr">
        <is>
          <t>대전광역시 동구</t>
        </is>
      </c>
      <c r="C21" s="110" t="inlineStr">
        <is>
          <t>대전광역시 중구</t>
        </is>
      </c>
      <c r="D21" s="127" t="inlineStr">
        <is>
          <t>대전광역시 서구</t>
        </is>
      </c>
      <c r="E21" s="43" t="n"/>
      <c r="F21" s="37" t="n"/>
      <c r="G21" s="43" t="n"/>
      <c r="H21" s="43" t="n"/>
      <c r="I21" s="43" t="n"/>
      <c r="J21" s="43" t="n"/>
      <c r="K21" s="43" t="n"/>
      <c r="L21" s="37" t="n"/>
      <c r="M21" s="37" t="n"/>
    </row>
    <row r="22">
      <c r="A22" s="86" t="inlineStr">
        <is>
          <t>소방시공능력</t>
        </is>
      </c>
      <c r="B22" s="535" t="n">
        <v>1102200000</v>
      </c>
      <c r="C22" s="562" t="n">
        <v>612900000</v>
      </c>
      <c r="D22" s="562" t="n">
        <v>955700000</v>
      </c>
      <c r="E22" s="539" t="n"/>
      <c r="F22" s="608" t="n"/>
      <c r="G22" s="539" t="n"/>
      <c r="H22" s="539" t="n"/>
      <c r="I22" s="539" t="n"/>
      <c r="J22" s="539" t="n"/>
      <c r="K22" s="539" t="n"/>
      <c r="L22" s="539" t="n"/>
      <c r="M22" s="608" t="n"/>
    </row>
    <row r="23">
      <c r="A23" s="86" t="inlineStr">
        <is>
          <t>3년간 실적액</t>
        </is>
      </c>
      <c r="B23" s="535" t="n">
        <v>1346175000</v>
      </c>
      <c r="C23" s="562" t="n">
        <v>676068000</v>
      </c>
      <c r="D23" s="562" t="n">
        <v>1252990000</v>
      </c>
      <c r="E23" s="539" t="n"/>
      <c r="F23" s="608" t="n"/>
      <c r="G23" s="539" t="n"/>
      <c r="H23" s="539" t="n"/>
      <c r="I23" s="539" t="n"/>
      <c r="J23" s="539" t="n"/>
      <c r="K23" s="539" t="n"/>
      <c r="L23" s="539" t="n"/>
      <c r="M23" s="608" t="n"/>
    </row>
    <row r="24">
      <c r="A24" s="86" t="inlineStr">
        <is>
          <t>5년간 실적액</t>
        </is>
      </c>
      <c r="B24" s="540" t="n">
        <v>1651580000</v>
      </c>
      <c r="C24" s="562" t="n">
        <v>837087000</v>
      </c>
      <c r="D24" s="562" t="n">
        <v>1397156000</v>
      </c>
      <c r="E24" s="539" t="n"/>
      <c r="F24" s="640" t="n"/>
      <c r="G24" s="539" t="n"/>
      <c r="H24" s="539" t="n"/>
      <c r="I24" s="539" t="n"/>
      <c r="J24" s="539" t="n"/>
      <c r="K24" s="539" t="n"/>
      <c r="L24" s="539" t="n"/>
      <c r="M24" s="640" t="n"/>
    </row>
    <row r="25">
      <c r="A25" s="609" t="inlineStr">
        <is>
          <t>부채비율</t>
        </is>
      </c>
      <c r="B25" s="112" t="n">
        <v>0.1192</v>
      </c>
      <c r="C25" s="112" t="n">
        <v>0.1906</v>
      </c>
      <c r="D25" s="114" t="n">
        <v>0</v>
      </c>
      <c r="E25" s="38" t="n"/>
      <c r="F25" s="38" t="n"/>
      <c r="G25" s="38" t="n"/>
      <c r="H25" s="38" t="n"/>
      <c r="I25" s="38" t="n"/>
      <c r="J25" s="50" t="n"/>
      <c r="K25" s="131" t="n"/>
      <c r="L25" s="50" t="n"/>
      <c r="M25" s="50" t="n"/>
    </row>
    <row r="26">
      <c r="A26" s="609" t="inlineStr">
        <is>
          <t>유동비율</t>
        </is>
      </c>
      <c r="B26" s="112" t="n">
        <v>15.8294</v>
      </c>
      <c r="C26" s="112" t="n">
        <v>4.8902</v>
      </c>
      <c r="D26" s="114" t="n">
        <v>999999.9999000001</v>
      </c>
      <c r="E26" s="38" t="n"/>
      <c r="F26" s="38" t="n"/>
      <c r="G26" s="38" t="n"/>
      <c r="H26" s="38" t="n"/>
      <c r="I26" s="38" t="n"/>
      <c r="J26" s="50" t="n"/>
      <c r="K26" s="38" t="n"/>
      <c r="L26" s="50" t="n"/>
      <c r="M26" s="50" t="n"/>
    </row>
    <row r="27" ht="22.5" customHeight="1" s="3">
      <c r="A27" s="610" t="inlineStr">
        <is>
          <t>영업기간
면허번호</t>
        </is>
      </c>
      <c r="B27" s="117" t="inlineStr">
        <is>
          <t>2018.08.14</t>
        </is>
      </c>
      <c r="C27" s="112" t="inlineStr">
        <is>
          <t>1998.10.30</t>
        </is>
      </c>
      <c r="D27" s="117" t="inlineStr">
        <is>
          <t>2008.04.04</t>
        </is>
      </c>
      <c r="E27" s="47" t="n"/>
      <c r="F27" s="38" t="n"/>
      <c r="G27" s="38" t="n"/>
      <c r="H27" s="38" t="n"/>
      <c r="I27" s="38" t="n"/>
      <c r="J27" s="38" t="n"/>
      <c r="K27" s="47" t="n"/>
      <c r="L27" s="38" t="n"/>
      <c r="M27" s="47" t="n"/>
    </row>
    <row r="28" ht="22.5" customHeight="1" s="3">
      <c r="A28" s="86" t="inlineStr">
        <is>
          <t>신용평가</t>
        </is>
      </c>
      <c r="B28" s="556" t="n"/>
      <c r="C28" s="547" t="inlineStr">
        <is>
          <t>BBB-
(24.04.11~25.04.10)</t>
        </is>
      </c>
      <c r="D28" s="548" t="n"/>
      <c r="E28" s="548" t="n"/>
      <c r="F28" s="68" t="n"/>
      <c r="G28" s="548" t="n"/>
      <c r="H28" s="548" t="n"/>
      <c r="I28" s="548" t="n"/>
      <c r="J28" s="548" t="n"/>
      <c r="K28" s="548" t="n"/>
      <c r="L28" s="548" t="n"/>
      <c r="M28" s="548" t="n"/>
    </row>
    <row r="29">
      <c r="A29" s="86" t="inlineStr">
        <is>
          <t>여성기업</t>
        </is>
      </c>
      <c r="B29" s="556" t="n"/>
      <c r="C29" s="52" t="n"/>
      <c r="D29" s="548" t="n"/>
      <c r="E29" s="548" t="n"/>
      <c r="F29" s="68" t="n"/>
      <c r="G29" s="548" t="n"/>
      <c r="H29" s="548" t="n"/>
      <c r="I29" s="548" t="n"/>
      <c r="J29" s="548" t="n"/>
      <c r="K29" s="548" t="n"/>
      <c r="L29" s="558" t="n"/>
      <c r="M29" s="556" t="n"/>
    </row>
    <row r="30">
      <c r="A30" s="86" t="inlineStr">
        <is>
          <t>건설고용지수</t>
        </is>
      </c>
      <c r="B30" s="556" t="n"/>
      <c r="C30" s="52" t="n"/>
      <c r="D30" s="548" t="n"/>
      <c r="E30" s="548" t="n"/>
      <c r="F30" s="68" t="n"/>
      <c r="G30" s="548" t="n"/>
      <c r="H30" s="548" t="n"/>
      <c r="I30" s="548" t="n"/>
      <c r="J30" s="548" t="n"/>
      <c r="K30" s="548" t="n"/>
      <c r="L30" s="558" t="n"/>
      <c r="M30" s="556" t="n"/>
    </row>
    <row r="31">
      <c r="A31" s="87" t="inlineStr">
        <is>
          <t>일자리창출실적</t>
        </is>
      </c>
      <c r="B31" s="556" t="n"/>
      <c r="C31" s="52" t="n"/>
      <c r="D31" s="548" t="n"/>
      <c r="E31" s="548" t="n"/>
      <c r="F31" s="68" t="n"/>
      <c r="G31" s="548" t="n"/>
      <c r="H31" s="548" t="n"/>
      <c r="I31" s="548" t="n"/>
      <c r="J31" s="548" t="n"/>
      <c r="K31" s="548" t="n"/>
      <c r="L31" s="558" t="n"/>
      <c r="M31" s="556" t="n"/>
    </row>
    <row r="32">
      <c r="A32" s="87" t="inlineStr">
        <is>
          <t>시공품질평가</t>
        </is>
      </c>
      <c r="B32" s="556" t="n"/>
      <c r="C32" s="52" t="n"/>
      <c r="D32" s="548" t="n"/>
      <c r="E32" s="548" t="n"/>
      <c r="F32" s="68" t="n"/>
      <c r="G32" s="548" t="n"/>
      <c r="H32" s="548" t="n"/>
      <c r="I32" s="548" t="n"/>
      <c r="J32" s="55" t="n"/>
      <c r="K32" s="548" t="n"/>
      <c r="L32" s="558" t="n"/>
      <c r="M32" s="556" t="n"/>
    </row>
    <row r="33">
      <c r="A33" s="86" t="inlineStr">
        <is>
          <t>비  고</t>
        </is>
      </c>
      <c r="B33" s="110" t="inlineStr">
        <is>
          <t>임태균</t>
        </is>
      </c>
      <c r="C33" s="121" t="inlineStr">
        <is>
          <t>임태균</t>
        </is>
      </c>
      <c r="D33" s="562" t="inlineStr">
        <is>
          <t>임태균</t>
        </is>
      </c>
      <c r="E33" s="556" t="n"/>
      <c r="F33" s="48" t="n"/>
      <c r="G33" s="539" t="n"/>
      <c r="H33" s="539" t="n"/>
      <c r="I33" s="539" t="n"/>
      <c r="J33" s="37" t="n"/>
      <c r="K33" s="539" t="n"/>
      <c r="L33" s="37" t="n"/>
      <c r="M33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N49"/>
  <sheetViews>
    <sheetView zoomScaleNormal="100" workbookViewId="0">
      <pane ySplit="1" topLeftCell="A2" activePane="bottomLeft" state="frozen"/>
      <selection pane="bottomLeft" activeCell="G2" sqref="G2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4.75" customHeight="1" s="3">
      <c r="A1" s="522" t="inlineStr">
        <is>
          <t>소  방 ( 부 산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㈜금양이앤에스</t>
        </is>
      </c>
      <c r="C2" s="11" t="inlineStr">
        <is>
          <t>금영전기㈜</t>
        </is>
      </c>
      <c r="D2" s="11" t="inlineStr">
        <is>
          <t>(합)기전사</t>
        </is>
      </c>
      <c r="E2" s="11" t="inlineStr">
        <is>
          <t>㈜남양기술</t>
        </is>
      </c>
      <c r="F2" s="11" t="inlineStr">
        <is>
          <t>㈜대광이엔씨</t>
        </is>
      </c>
      <c r="G2" s="11" t="inlineStr">
        <is>
          <t>대일소방산업㈜</t>
        </is>
      </c>
      <c r="H2" s="11" t="inlineStr">
        <is>
          <t>㈜부원이엔지</t>
        </is>
      </c>
      <c r="I2" s="11" t="inlineStr">
        <is>
          <t>㈜삼희종합건설</t>
        </is>
      </c>
      <c r="J2" s="11" t="inlineStr">
        <is>
          <t>㈜삼미건설</t>
        </is>
      </c>
      <c r="K2" s="11" t="inlineStr">
        <is>
          <t>㈜시아이디건설</t>
        </is>
      </c>
      <c r="L2" s="11" t="inlineStr">
        <is>
          <t>㈜일오삼산전</t>
        </is>
      </c>
      <c r="M2" s="90" t="inlineStr">
        <is>
          <t>㈜에이치케이이엔지</t>
        </is>
      </c>
    </row>
    <row r="3" ht="13.5" customFormat="1" customHeight="1" s="14">
      <c r="A3" s="86" t="inlineStr">
        <is>
          <t>대표자</t>
        </is>
      </c>
      <c r="B3" s="5" t="inlineStr">
        <is>
          <t>강용환</t>
        </is>
      </c>
      <c r="C3" s="110" t="inlineStr">
        <is>
          <t>김석자</t>
        </is>
      </c>
      <c r="D3" s="110" t="inlineStr">
        <is>
          <t>성환규</t>
        </is>
      </c>
      <c r="E3" s="5" t="inlineStr">
        <is>
          <t>김철규</t>
        </is>
      </c>
      <c r="F3" s="5" t="inlineStr">
        <is>
          <t>김억영</t>
        </is>
      </c>
      <c r="G3" s="366" t="inlineStr">
        <is>
          <t>김연중, 김태진</t>
        </is>
      </c>
      <c r="H3" s="5" t="inlineStr">
        <is>
          <t>이승원</t>
        </is>
      </c>
      <c r="I3" s="37" t="inlineStr">
        <is>
          <t>김기영</t>
        </is>
      </c>
      <c r="J3" s="37" t="inlineStr">
        <is>
          <t>박지만</t>
        </is>
      </c>
      <c r="K3" s="37" t="inlineStr">
        <is>
          <t>하재승</t>
        </is>
      </c>
      <c r="L3" s="110" t="inlineStr">
        <is>
          <t>이찬식</t>
        </is>
      </c>
      <c r="M3" s="5" t="inlineStr">
        <is>
          <t>황연하</t>
        </is>
      </c>
    </row>
    <row r="4" ht="13.5" customFormat="1" customHeight="1" s="25">
      <c r="A4" s="86" t="inlineStr">
        <is>
          <t>사업자번호</t>
        </is>
      </c>
      <c r="B4" s="5" t="inlineStr">
        <is>
          <t>617-86-07445</t>
        </is>
      </c>
      <c r="C4" s="110" t="inlineStr">
        <is>
          <t xml:space="preserve">621-81-74399 </t>
        </is>
      </c>
      <c r="D4" s="110" t="inlineStr">
        <is>
          <t>607-81-06008</t>
        </is>
      </c>
      <c r="E4" s="5" t="inlineStr">
        <is>
          <t xml:space="preserve">621-81-42335 </t>
        </is>
      </c>
      <c r="F4" s="5" t="inlineStr">
        <is>
          <t>603-81-55962</t>
        </is>
      </c>
      <c r="G4" s="372" t="inlineStr">
        <is>
          <t xml:space="preserve">607-81-74355 </t>
        </is>
      </c>
      <c r="H4" s="5" t="inlineStr">
        <is>
          <t xml:space="preserve">605-86-11456 </t>
        </is>
      </c>
      <c r="I4" s="37" t="inlineStr">
        <is>
          <t xml:space="preserve">617-81-50326 </t>
        </is>
      </c>
      <c r="J4" s="37" t="inlineStr">
        <is>
          <t xml:space="preserve">604-81-31226 </t>
        </is>
      </c>
      <c r="K4" s="37" t="inlineStr">
        <is>
          <t xml:space="preserve">617-81-87425 </t>
        </is>
      </c>
      <c r="L4" s="110" t="inlineStr">
        <is>
          <t xml:space="preserve">617-81-25206 </t>
        </is>
      </c>
      <c r="M4" s="5" t="inlineStr">
        <is>
          <t xml:space="preserve">606-81-74935 </t>
        </is>
      </c>
    </row>
    <row r="5" ht="13.5" customFormat="1" customHeight="1" s="14">
      <c r="A5" s="86" t="inlineStr">
        <is>
          <t>지역</t>
        </is>
      </c>
      <c r="B5" s="5" t="inlineStr">
        <is>
          <t>부산광역시 해운대구</t>
        </is>
      </c>
      <c r="C5" s="110" t="inlineStr">
        <is>
          <t>부산광역시 기장군</t>
        </is>
      </c>
      <c r="D5" s="110" t="inlineStr">
        <is>
          <t>부산광역시 동래구</t>
        </is>
      </c>
      <c r="E5" s="5" t="inlineStr">
        <is>
          <t>부산광역시 동래구</t>
        </is>
      </c>
      <c r="F5" s="5" t="inlineStr">
        <is>
          <t>부산광역시 서구</t>
        </is>
      </c>
      <c r="G5" s="366" t="inlineStr">
        <is>
          <t>부산광역시 연제구</t>
        </is>
      </c>
      <c r="H5" s="5" t="inlineStr">
        <is>
          <t>부산광역시 부산진구</t>
        </is>
      </c>
      <c r="I5" s="37" t="inlineStr">
        <is>
          <t>부산광역시 남구</t>
        </is>
      </c>
      <c r="J5" s="37" t="inlineStr">
        <is>
          <t>부산광역시 동구</t>
        </is>
      </c>
      <c r="K5" s="37" t="inlineStr">
        <is>
          <t>부산시 해운대구</t>
        </is>
      </c>
      <c r="L5" s="110" t="inlineStr">
        <is>
          <t>부산광역시 수영구</t>
        </is>
      </c>
      <c r="M5" s="5" t="inlineStr">
        <is>
          <t>부산광역시 사상구</t>
        </is>
      </c>
    </row>
    <row r="6" ht="13.5" customFormat="1" customHeight="1" s="25">
      <c r="A6" s="86" t="inlineStr">
        <is>
          <t>소방시공능력</t>
        </is>
      </c>
      <c r="B6" s="538" t="n">
        <v>549100000</v>
      </c>
      <c r="C6" s="562" t="n">
        <v>711400000</v>
      </c>
      <c r="D6" s="562" t="n">
        <v>2371100000</v>
      </c>
      <c r="E6" s="538" t="n">
        <v>2940900000</v>
      </c>
      <c r="F6" s="538" t="n">
        <v>728200000</v>
      </c>
      <c r="G6" s="606" t="n">
        <v>26004400000</v>
      </c>
      <c r="H6" s="538" t="n">
        <v>4216500000</v>
      </c>
      <c r="I6" s="562" t="n">
        <v>694200000</v>
      </c>
      <c r="J6" s="539" t="n">
        <v>3961600000</v>
      </c>
      <c r="K6" s="539" t="n">
        <v>1168200000</v>
      </c>
      <c r="L6" s="562" t="n">
        <v>1132100000</v>
      </c>
      <c r="M6" s="538" t="n">
        <v>3349500000</v>
      </c>
    </row>
    <row r="7" ht="13.5" customFormat="1" customHeight="1" s="14">
      <c r="A7" s="86" t="inlineStr">
        <is>
          <t>3년간 실적액</t>
        </is>
      </c>
      <c r="B7" s="538" t="n">
        <v>491214000</v>
      </c>
      <c r="C7" s="562" t="n">
        <v>715189000</v>
      </c>
      <c r="D7" s="562" t="n">
        <v>2556879000</v>
      </c>
      <c r="E7" s="538" t="n">
        <v>2257538000</v>
      </c>
      <c r="F7" s="538" t="n">
        <v>245859000</v>
      </c>
      <c r="G7" s="606" t="n">
        <v>37683493000</v>
      </c>
      <c r="H7" s="538" t="n">
        <v>5585976000</v>
      </c>
      <c r="I7" s="539" t="n">
        <v>0</v>
      </c>
      <c r="J7" s="539" t="n">
        <v>3760100000</v>
      </c>
      <c r="K7" s="539" t="n">
        <v>2312349000</v>
      </c>
      <c r="L7" s="562" t="n">
        <v>479261000</v>
      </c>
      <c r="M7" s="538" t="n">
        <v>3235796000</v>
      </c>
    </row>
    <row r="8" ht="13.5" customFormat="1" customHeight="1" s="14">
      <c r="A8" s="86" t="inlineStr">
        <is>
          <t>5년간 실적액</t>
        </is>
      </c>
      <c r="B8" s="538" t="n">
        <v>556664000</v>
      </c>
      <c r="C8" s="562" t="n">
        <v>1045126000</v>
      </c>
      <c r="D8" s="562" t="n">
        <v>2890306000</v>
      </c>
      <c r="E8" s="538" t="n">
        <v>4407114000</v>
      </c>
      <c r="F8" s="538" t="n">
        <v>614137000</v>
      </c>
      <c r="G8" s="606" t="n">
        <v>60895199000</v>
      </c>
      <c r="H8" s="538" t="n">
        <v>7789181000</v>
      </c>
      <c r="I8" s="539" t="n">
        <v>122823000</v>
      </c>
      <c r="J8" s="539" t="n">
        <v>6843581000</v>
      </c>
      <c r="K8" s="539" t="n">
        <v>2312349000</v>
      </c>
      <c r="L8" s="562" t="n">
        <v>1041592000</v>
      </c>
      <c r="M8" s="538" t="n">
        <v>4677705000</v>
      </c>
    </row>
    <row r="9" ht="13.5" customFormat="1" customHeight="1" s="643">
      <c r="A9" s="609" t="inlineStr">
        <is>
          <t>부채비율</t>
        </is>
      </c>
      <c r="B9" s="6" t="n">
        <v>0.3386</v>
      </c>
      <c r="C9" s="112" t="n">
        <v>0.1617</v>
      </c>
      <c r="D9" s="112" t="n">
        <v>0.2463</v>
      </c>
      <c r="E9" s="6" t="n">
        <v>0.3312</v>
      </c>
      <c r="F9" s="6" t="n">
        <v>0.1177</v>
      </c>
      <c r="G9" s="368" t="n">
        <v>0.4742</v>
      </c>
      <c r="H9" s="6" t="n">
        <v>0.1349</v>
      </c>
      <c r="I9" s="38" t="n">
        <v>0.4902</v>
      </c>
      <c r="J9" s="38" t="n">
        <v>0.2977</v>
      </c>
      <c r="K9" s="50" t="n">
        <v>0.8505</v>
      </c>
      <c r="L9" s="112" t="n">
        <v>0.1082</v>
      </c>
      <c r="M9" s="6" t="n">
        <v>0.1453</v>
      </c>
      <c r="N9" s="566" t="n"/>
    </row>
    <row r="10" ht="13.5" customFormat="1" customHeight="1" s="643">
      <c r="A10" s="609" t="inlineStr">
        <is>
          <t>유동비율</t>
        </is>
      </c>
      <c r="B10" s="6" t="n">
        <v>3.1789</v>
      </c>
      <c r="C10" s="112" t="n">
        <v>10.7767</v>
      </c>
      <c r="D10" s="112" t="n">
        <v>10.3988</v>
      </c>
      <c r="E10" s="6" t="n">
        <v>3.9877</v>
      </c>
      <c r="F10" s="6" t="n">
        <v>14.3473</v>
      </c>
      <c r="G10" s="373" t="n">
        <v>1.5134</v>
      </c>
      <c r="H10" s="6" t="n">
        <v>8.1692</v>
      </c>
      <c r="I10" s="38" t="n">
        <v>3.8541</v>
      </c>
      <c r="J10" s="38" t="n">
        <v>3.6581</v>
      </c>
      <c r="K10" s="38" t="n">
        <v>2.0417</v>
      </c>
      <c r="L10" s="112" t="n">
        <v>7.8564</v>
      </c>
      <c r="M10" s="6" t="n">
        <v>6.3811</v>
      </c>
      <c r="N10" s="566" t="n"/>
    </row>
    <row r="11" ht="22.5" customFormat="1" customHeight="1" s="643">
      <c r="A11" s="610" t="inlineStr">
        <is>
          <t>공사업등록일
면허번호</t>
        </is>
      </c>
      <c r="B11" s="6" t="inlineStr">
        <is>
          <t>제2009-20호</t>
        </is>
      </c>
      <c r="C11" s="112" t="inlineStr">
        <is>
          <t>2011.02.22</t>
        </is>
      </c>
      <c r="D11" s="115" t="inlineStr">
        <is>
          <t>2000.06.17</t>
        </is>
      </c>
      <c r="E11" s="6" t="inlineStr">
        <is>
          <t>제2001-3호</t>
        </is>
      </c>
      <c r="F11" s="6" t="inlineStr">
        <is>
          <t>제2009-9호</t>
        </is>
      </c>
      <c r="G11" s="374" t="inlineStr">
        <is>
          <t>1986.10.20</t>
        </is>
      </c>
      <c r="H11" s="6" t="inlineStr">
        <is>
          <t>제2012-02호</t>
        </is>
      </c>
      <c r="I11" s="38" t="inlineStr">
        <is>
          <t>2013.12.11</t>
        </is>
      </c>
      <c r="J11" s="38" t="inlineStr">
        <is>
          <t>제2004-1호</t>
        </is>
      </c>
      <c r="K11" s="66" t="inlineStr">
        <is>
          <t>2013.12.06
제2013-31호</t>
        </is>
      </c>
      <c r="L11" s="115" t="inlineStr">
        <is>
          <t>2011.02.10</t>
        </is>
      </c>
      <c r="M11" s="6" t="inlineStr">
        <is>
          <t>제2002-23호</t>
        </is>
      </c>
    </row>
    <row r="12" ht="22.5" customFormat="1" customHeight="1" s="14">
      <c r="A12" s="86" t="inlineStr">
        <is>
          <t>신용평가</t>
        </is>
      </c>
      <c r="B12" s="547" t="inlineStr">
        <is>
          <t>BBO
(20.04.17~21.04.16)</t>
        </is>
      </c>
      <c r="C12" s="547" t="inlineStr">
        <is>
          <t>BB-
(24.06.28~25.06.27)</t>
        </is>
      </c>
      <c r="D12" s="675" t="inlineStr">
        <is>
          <t>BB+
(25.06.27~26.06.26)</t>
        </is>
      </c>
      <c r="E12" s="548" t="n"/>
      <c r="F12" s="548" t="n"/>
      <c r="G12" s="545" t="inlineStr">
        <is>
          <t>BB-
(25.03.28~26.03.27)</t>
        </is>
      </c>
      <c r="H12" s="548" t="n"/>
      <c r="I12" s="548" t="n"/>
      <c r="J12" s="547" t="inlineStr">
        <is>
          <t>A-
(19.05.13~20.05.12)</t>
        </is>
      </c>
      <c r="K12" s="547" t="inlineStr">
        <is>
          <t>BBO
(17.07.04~18.06.30)</t>
        </is>
      </c>
      <c r="L12" s="547" t="inlineStr">
        <is>
          <t>BB0
(24.04.19~25.04.18)</t>
        </is>
      </c>
      <c r="M12" s="548" t="n"/>
    </row>
    <row r="13" ht="11.25" customFormat="1" customHeight="1" s="14">
      <c r="A13" s="86" t="inlineStr">
        <is>
          <t>여성기업</t>
        </is>
      </c>
      <c r="B13" s="548" t="n"/>
      <c r="C13" s="548" t="n"/>
      <c r="D13" s="548" t="n"/>
      <c r="E13" s="548" t="n"/>
      <c r="F13" s="548" t="n"/>
      <c r="G13" s="585" t="n"/>
      <c r="H13" s="548" t="n"/>
      <c r="I13" s="548" t="n"/>
      <c r="J13" s="548" t="n"/>
      <c r="K13" s="548" t="n"/>
      <c r="L13" s="548" t="n"/>
      <c r="M13" s="548" t="n"/>
    </row>
    <row r="14" ht="13.5" customFormat="1" customHeight="1" s="14">
      <c r="A14" s="86" t="inlineStr">
        <is>
          <t>건설고용지수</t>
        </is>
      </c>
      <c r="B14" s="548" t="n"/>
      <c r="C14" s="548" t="n"/>
      <c r="D14" s="548" t="n"/>
      <c r="E14" s="548" t="n"/>
      <c r="F14" s="548" t="n"/>
      <c r="G14" s="585" t="n"/>
      <c r="H14" s="548" t="n"/>
      <c r="I14" s="548" t="n"/>
      <c r="J14" s="548" t="n"/>
      <c r="K14" s="548" t="n"/>
      <c r="L14" s="548" t="n"/>
      <c r="M14" s="548" t="n"/>
    </row>
    <row r="15" ht="13.5" customFormat="1" customHeight="1" s="14">
      <c r="A15" s="87" t="inlineStr">
        <is>
          <t>일자리창출실적</t>
        </is>
      </c>
      <c r="B15" s="548" t="n"/>
      <c r="C15" s="548" t="n"/>
      <c r="D15" s="548" t="n"/>
      <c r="E15" s="548" t="n"/>
      <c r="F15" s="548" t="n"/>
      <c r="G15" s="585" t="n"/>
      <c r="H15" s="548" t="n"/>
      <c r="I15" s="548" t="n"/>
      <c r="J15" s="548" t="n"/>
      <c r="K15" s="548" t="n"/>
      <c r="L15" s="548" t="n"/>
      <c r="M15" s="548" t="n"/>
    </row>
    <row r="16" ht="13.5" customFormat="1" customHeight="1" s="14">
      <c r="A16" s="87" t="inlineStr">
        <is>
          <t>시공품질평가</t>
        </is>
      </c>
      <c r="B16" s="548" t="n"/>
      <c r="C16" s="548" t="n"/>
      <c r="D16" s="600" t="inlineStr">
        <is>
          <t>없음 (25.05.01)</t>
        </is>
      </c>
      <c r="E16" s="548" t="n"/>
      <c r="F16" s="548" t="n"/>
      <c r="G16" s="585" t="inlineStr">
        <is>
          <t>없음 (25.05.01)</t>
        </is>
      </c>
      <c r="H16" s="548" t="n"/>
      <c r="I16" s="548" t="n"/>
      <c r="J16" s="548" t="n"/>
      <c r="K16" s="548" t="n"/>
      <c r="L16" s="548" t="n"/>
      <c r="M16" s="548" t="n"/>
    </row>
    <row r="17" ht="45" customFormat="1" customHeight="1" s="14">
      <c r="A17" s="86" t="inlineStr">
        <is>
          <t>비  고</t>
        </is>
      </c>
      <c r="B17" s="95" t="inlineStr">
        <is>
          <t>배성광
-주1,보2(20.10.26)
-중소기업확인서
(20.04.01~21.03.31)</t>
        </is>
      </c>
      <c r="C17" s="121" t="inlineStr">
        <is>
          <t>박성균</t>
        </is>
      </c>
      <c r="D17" s="110" t="inlineStr">
        <is>
          <t>이재웅</t>
        </is>
      </c>
      <c r="E17" s="95" t="inlineStr">
        <is>
          <t>김희준</t>
        </is>
      </c>
      <c r="F17" s="95" t="inlineStr">
        <is>
          <t>안영식</t>
        </is>
      </c>
      <c r="G17" s="375" t="inlineStr">
        <is>
          <t>김희준</t>
        </is>
      </c>
      <c r="H17" s="95" t="inlineStr">
        <is>
          <t>김희준</t>
        </is>
      </c>
      <c r="I17" s="48" t="inlineStr">
        <is>
          <t>박성균</t>
        </is>
      </c>
      <c r="J17" s="37" t="n"/>
      <c r="K17" s="37" t="inlineStr">
        <is>
          <t>권종수부장</t>
        </is>
      </c>
      <c r="L17" s="121" t="inlineStr">
        <is>
          <t>윤명숙,김희준</t>
        </is>
      </c>
      <c r="M17" s="95" t="inlineStr">
        <is>
          <t>김희준</t>
        </is>
      </c>
    </row>
    <row r="18" ht="26.1" customHeight="1" s="3">
      <c r="A18" s="11" t="inlineStr">
        <is>
          <t>회사명</t>
        </is>
      </c>
      <c r="B18" s="11" t="inlineStr">
        <is>
          <t>에스엠상선㈜</t>
        </is>
      </c>
      <c r="C18" s="40" t="inlineStr">
        <is>
          <t>㈜유경엔지니어링</t>
        </is>
      </c>
      <c r="D18" s="11" t="inlineStr">
        <is>
          <t>㈜창세전력</t>
        </is>
      </c>
      <c r="E18" s="10" t="inlineStr">
        <is>
          <t>㈜청호</t>
        </is>
      </c>
      <c r="F18" s="11" t="inlineStr">
        <is>
          <t>㈜한진중공업</t>
        </is>
      </c>
      <c r="G18" s="11" t="inlineStr">
        <is>
          <t>㈜협전사</t>
        </is>
      </c>
      <c r="H18" s="11" t="inlineStr">
        <is>
          <t>㈜지엘테크</t>
        </is>
      </c>
      <c r="I18" s="11" t="inlineStr">
        <is>
          <t>㈜경진이앤지</t>
        </is>
      </c>
      <c r="J18" s="45" t="inlineStr">
        <is>
          <t>㈜엘제이이앤에스</t>
        </is>
      </c>
      <c r="K18" s="11" t="inlineStr">
        <is>
          <t>㈜동부토건</t>
        </is>
      </c>
      <c r="L18" s="11" t="inlineStr">
        <is>
          <t>㈜대성문</t>
        </is>
      </c>
      <c r="M18" s="10" t="inlineStr">
        <is>
          <t>태성엔지니어링</t>
        </is>
      </c>
    </row>
    <row r="19">
      <c r="A19" s="86" t="inlineStr">
        <is>
          <t>대표자</t>
        </is>
      </c>
      <c r="B19" s="37" t="inlineStr">
        <is>
          <t>김칠봉</t>
        </is>
      </c>
      <c r="C19" s="1" t="inlineStr">
        <is>
          <t>김광환</t>
        </is>
      </c>
      <c r="D19" s="562" t="inlineStr">
        <is>
          <t>김인현</t>
        </is>
      </c>
      <c r="E19" s="5" t="inlineStr">
        <is>
          <t>최우희</t>
        </is>
      </c>
      <c r="F19" s="539" t="inlineStr">
        <is>
          <t>안진규</t>
        </is>
      </c>
      <c r="G19" s="538" t="inlineStr">
        <is>
          <t>문임순,문병섭</t>
        </is>
      </c>
      <c r="H19" s="562" t="inlineStr">
        <is>
          <t>김영자</t>
        </is>
      </c>
      <c r="I19" s="562" t="inlineStr">
        <is>
          <t>변길자</t>
        </is>
      </c>
      <c r="J19" s="538" t="inlineStr">
        <is>
          <t>이은석</t>
        </is>
      </c>
      <c r="K19" s="539" t="inlineStr">
        <is>
          <t>손창옥</t>
        </is>
      </c>
      <c r="L19" s="562" t="inlineStr">
        <is>
          <t>채창호</t>
        </is>
      </c>
      <c r="M19" s="110" t="inlineStr">
        <is>
          <t>김현주</t>
        </is>
      </c>
    </row>
    <row r="20">
      <c r="A20" s="86" t="inlineStr">
        <is>
          <t>사업자번호</t>
        </is>
      </c>
      <c r="B20" s="37" t="inlineStr">
        <is>
          <t>138-81-01773</t>
        </is>
      </c>
      <c r="C20" s="1" t="inlineStr">
        <is>
          <t>617-81-08468</t>
        </is>
      </c>
      <c r="D20" s="127" t="inlineStr">
        <is>
          <t>605-86-09630</t>
        </is>
      </c>
      <c r="E20" s="5" t="inlineStr">
        <is>
          <t>621-81-96637</t>
        </is>
      </c>
      <c r="F20" s="43" t="inlineStr">
        <is>
          <t>602-81-42993</t>
        </is>
      </c>
      <c r="G20" s="43" t="n"/>
      <c r="H20" s="127" t="inlineStr">
        <is>
          <t>607-86-10069</t>
        </is>
      </c>
      <c r="I20" s="127" t="inlineStr">
        <is>
          <t>603-81-57640</t>
        </is>
      </c>
      <c r="J20" s="7" t="inlineStr">
        <is>
          <t>238-86-00536</t>
        </is>
      </c>
      <c r="K20" s="43" t="inlineStr">
        <is>
          <t>609-81-49721</t>
        </is>
      </c>
      <c r="L20" s="127" t="inlineStr">
        <is>
          <t>603-81-52586</t>
        </is>
      </c>
      <c r="M20" s="110" t="inlineStr">
        <is>
          <t>617-81-44542</t>
        </is>
      </c>
    </row>
    <row r="21">
      <c r="A21" s="86" t="inlineStr">
        <is>
          <t>지역</t>
        </is>
      </c>
      <c r="B21" s="37" t="inlineStr">
        <is>
          <t>부산</t>
        </is>
      </c>
      <c r="C21" s="1" t="inlineStr">
        <is>
          <t>부산 남구</t>
        </is>
      </c>
      <c r="D21" s="562" t="inlineStr">
        <is>
          <t>부산광역시 강서구</t>
        </is>
      </c>
      <c r="E21" s="5" t="inlineStr">
        <is>
          <t>부산 기장</t>
        </is>
      </c>
      <c r="F21" s="539" t="inlineStr">
        <is>
          <t>부산 영도</t>
        </is>
      </c>
      <c r="G21" s="538" t="inlineStr">
        <is>
          <t>부산 동구</t>
        </is>
      </c>
      <c r="H21" s="562" t="inlineStr">
        <is>
          <t>부산광역시 수영구</t>
        </is>
      </c>
      <c r="I21" s="562" t="inlineStr">
        <is>
          <t>부산광역시 사하구</t>
        </is>
      </c>
      <c r="J21" s="538" t="inlineStr">
        <is>
          <t>부산광역시 사하구</t>
        </is>
      </c>
      <c r="K21" s="539" t="inlineStr">
        <is>
          <t>부산광역시 부산진구</t>
        </is>
      </c>
      <c r="L21" s="562" t="inlineStr">
        <is>
          <t>부산광역시 연제구</t>
        </is>
      </c>
      <c r="M21" s="110" t="inlineStr">
        <is>
          <t>부산광역시 해운대구</t>
        </is>
      </c>
    </row>
    <row r="22">
      <c r="A22" s="86" t="inlineStr">
        <is>
          <t>소방시공능력</t>
        </is>
      </c>
      <c r="B22" s="539" t="n">
        <v>10550300000</v>
      </c>
      <c r="C22" s="644" t="n">
        <v>1980300000</v>
      </c>
      <c r="D22" s="562" t="n">
        <v>1136600000</v>
      </c>
      <c r="E22" s="538" t="n">
        <v>722900000</v>
      </c>
      <c r="F22" s="539" t="n">
        <v>22530400000</v>
      </c>
      <c r="G22" s="538" t="n">
        <v>1952900000</v>
      </c>
      <c r="H22" s="562" t="n">
        <v>1067900000</v>
      </c>
      <c r="I22" s="562" t="n">
        <v>6808700000</v>
      </c>
      <c r="J22" s="538" t="n">
        <v>21865100000</v>
      </c>
      <c r="K22" s="539" t="n">
        <v>3085800000</v>
      </c>
      <c r="L22" s="562" t="n">
        <v>347100000</v>
      </c>
      <c r="M22" s="562" t="n">
        <v>1055000000</v>
      </c>
    </row>
    <row r="23">
      <c r="A23" s="86" t="inlineStr">
        <is>
          <t>3년간 실적액</t>
        </is>
      </c>
      <c r="B23" s="539" t="n">
        <v>8839812000</v>
      </c>
      <c r="C23" s="608" t="n"/>
      <c r="D23" s="562" t="n">
        <v>864724000</v>
      </c>
      <c r="E23" s="538" t="n">
        <v>869948000</v>
      </c>
      <c r="F23" s="539">
        <f>6155399000+5930390000+4947179000</f>
        <v/>
      </c>
      <c r="G23" s="538" t="n">
        <v>1675517000</v>
      </c>
      <c r="H23" s="562" t="n">
        <v>757722000</v>
      </c>
      <c r="I23" s="562" t="n">
        <v>6354000000</v>
      </c>
      <c r="J23" s="538" t="n">
        <v>21436007000</v>
      </c>
      <c r="K23" s="539" t="n">
        <v>4684535000</v>
      </c>
      <c r="L23" s="562" t="n">
        <v>0</v>
      </c>
      <c r="M23" s="562" t="n">
        <v>794296000</v>
      </c>
    </row>
    <row r="24">
      <c r="A24" s="86" t="inlineStr">
        <is>
          <t>5년간 실적액</t>
        </is>
      </c>
      <c r="B24" s="539" t="n">
        <v>9802601000</v>
      </c>
      <c r="C24" s="640" t="n"/>
      <c r="D24" s="562" t="n">
        <v>1595129000</v>
      </c>
      <c r="E24" s="538" t="n">
        <v>1232948000</v>
      </c>
      <c r="F24" s="539">
        <f>6155399000+5930390000+4947179000+5585498000+9430889000</f>
        <v/>
      </c>
      <c r="G24" s="538" t="n">
        <v>3661762000</v>
      </c>
      <c r="H24" s="562" t="n">
        <v>1298083000</v>
      </c>
      <c r="I24" s="562" t="n">
        <v>9438000000</v>
      </c>
      <c r="J24" s="538" t="n">
        <v>24240127000</v>
      </c>
      <c r="K24" s="539" t="n">
        <v>8327339000</v>
      </c>
      <c r="L24" s="562" t="n">
        <v>2411294000</v>
      </c>
      <c r="M24" s="562" t="n">
        <v>867643000</v>
      </c>
    </row>
    <row r="25">
      <c r="A25" s="609" t="inlineStr">
        <is>
          <t>부채비율</t>
        </is>
      </c>
      <c r="B25" s="50" t="n">
        <v>1.6997</v>
      </c>
      <c r="C25" s="38" t="n"/>
      <c r="D25" s="112" t="n">
        <v>0.4023</v>
      </c>
      <c r="E25" s="6" t="n">
        <v>0.1711</v>
      </c>
      <c r="F25" s="50" t="n">
        <v>2.3672</v>
      </c>
      <c r="G25" s="6" t="n">
        <v>0.0648</v>
      </c>
      <c r="H25" s="112" t="n">
        <v>0.1249</v>
      </c>
      <c r="I25" s="112" t="n">
        <v>0.1598</v>
      </c>
      <c r="J25" s="76" t="n">
        <v>1.0606</v>
      </c>
      <c r="K25" s="50" t="n">
        <v>0.8034</v>
      </c>
      <c r="L25" s="113" t="n">
        <v>1.7486</v>
      </c>
      <c r="M25" s="112" t="n">
        <v>0.172</v>
      </c>
    </row>
    <row r="26">
      <c r="A26" s="609" t="inlineStr">
        <is>
          <t>유동비율</t>
        </is>
      </c>
      <c r="B26" s="50" t="n">
        <v>1.1634</v>
      </c>
      <c r="C26" s="38" t="n"/>
      <c r="D26" s="112" t="n">
        <v>6.0158</v>
      </c>
      <c r="E26" s="6" t="n">
        <v>18.9892</v>
      </c>
      <c r="F26" s="50" t="n">
        <v>0.6344</v>
      </c>
      <c r="G26" s="6" t="n">
        <v>13.8675</v>
      </c>
      <c r="H26" s="112" t="n">
        <v>6.3435</v>
      </c>
      <c r="I26" s="112" t="n">
        <v>8.162100000000001</v>
      </c>
      <c r="J26" s="6" t="n">
        <v>2.6413</v>
      </c>
      <c r="K26" s="38" t="n">
        <v>6.3215</v>
      </c>
      <c r="L26" s="112" t="n">
        <v>2.5347</v>
      </c>
      <c r="M26" s="112" t="n">
        <v>5.172</v>
      </c>
    </row>
    <row r="27" ht="22.5" customHeight="1" s="3">
      <c r="A27" s="610" t="inlineStr">
        <is>
          <t>공사업등록일
면허번호</t>
        </is>
      </c>
      <c r="B27" s="38" t="inlineStr">
        <is>
          <t>경기군포제2014-3호</t>
        </is>
      </c>
      <c r="C27" s="38" t="n"/>
      <c r="D27" s="112" t="inlineStr">
        <is>
          <t>2017.04.28</t>
        </is>
      </c>
      <c r="E27" s="6" t="inlineStr">
        <is>
          <t>3년이상%</t>
        </is>
      </c>
      <c r="F27" s="38" t="n"/>
      <c r="G27" s="6" t="inlineStr">
        <is>
          <t>10년이상</t>
        </is>
      </c>
      <c r="H27" s="112" t="inlineStr">
        <is>
          <t>2014.11.11</t>
        </is>
      </c>
      <c r="I27" s="112" t="inlineStr">
        <is>
          <t xml:space="preserve"> 2004.12.07</t>
        </is>
      </c>
      <c r="J27" s="6" t="inlineStr">
        <is>
          <t xml:space="preserve"> 2018.03.12</t>
        </is>
      </c>
      <c r="K27" s="38" t="inlineStr">
        <is>
          <t>2013.06.03</t>
        </is>
      </c>
      <c r="L27" s="112" t="inlineStr">
        <is>
          <t>2018.10.10</t>
        </is>
      </c>
      <c r="M27" s="112" t="inlineStr">
        <is>
          <t>2010.02.02</t>
        </is>
      </c>
    </row>
    <row r="28" ht="22.5" customHeight="1" s="3">
      <c r="A28" s="86" t="inlineStr">
        <is>
          <t>신용평가</t>
        </is>
      </c>
      <c r="B28" s="547" t="inlineStr">
        <is>
          <t>A+
(22.05.17~23.05.16)</t>
        </is>
      </c>
      <c r="C28" s="558" t="n"/>
      <c r="D28" s="558" t="n"/>
      <c r="E28" s="558" t="n"/>
      <c r="F28" s="558" t="n"/>
      <c r="G28" s="558" t="n"/>
      <c r="H28" s="558" t="n"/>
      <c r="I28" s="547" t="inlineStr">
        <is>
          <t>BB-
(24.06.18~25.06.17)</t>
        </is>
      </c>
      <c r="J28" s="547" t="inlineStr">
        <is>
          <t>BBO
(22.06.30~23.06.29)</t>
        </is>
      </c>
      <c r="K28" s="558" t="n"/>
      <c r="L28" s="547" t="inlineStr">
        <is>
          <t>A0
(24.05.29~25.05.28)</t>
        </is>
      </c>
      <c r="M28" s="558" t="n"/>
    </row>
    <row r="29">
      <c r="A29" s="86" t="inlineStr">
        <is>
          <t>여성기업</t>
        </is>
      </c>
      <c r="B29" s="548" t="n"/>
      <c r="C29" s="558" t="n"/>
      <c r="D29" s="558" t="n"/>
      <c r="E29" s="558" t="n"/>
      <c r="F29" s="558" t="n"/>
      <c r="G29" s="558" t="n"/>
      <c r="H29" s="558" t="n"/>
      <c r="I29" s="558" t="n"/>
      <c r="J29" s="558" t="n"/>
      <c r="K29" s="558" t="n"/>
      <c r="L29" s="558" t="n"/>
      <c r="M29" s="558" t="n"/>
    </row>
    <row r="30">
      <c r="A30" s="86" t="inlineStr">
        <is>
          <t>건설고용지수</t>
        </is>
      </c>
      <c r="B30" s="548" t="n"/>
      <c r="C30" s="558" t="n"/>
      <c r="D30" s="558" t="n"/>
      <c r="E30" s="558" t="n"/>
      <c r="F30" s="558" t="n"/>
      <c r="G30" s="558" t="n"/>
      <c r="H30" s="558" t="n"/>
      <c r="I30" s="558" t="n"/>
      <c r="J30" s="558" t="n"/>
      <c r="K30" s="558" t="n"/>
      <c r="L30" s="558" t="n"/>
      <c r="M30" s="558" t="n"/>
    </row>
    <row r="31">
      <c r="A31" s="87" t="inlineStr">
        <is>
          <t>일자리창출실적</t>
        </is>
      </c>
      <c r="B31" s="548" t="n"/>
      <c r="C31" s="558" t="n"/>
      <c r="D31" s="558" t="n"/>
      <c r="E31" s="558" t="n"/>
      <c r="F31" s="558" t="n"/>
      <c r="G31" s="558" t="n"/>
      <c r="H31" s="558" t="n"/>
      <c r="I31" s="558" t="n"/>
      <c r="J31" s="558" t="n"/>
      <c r="K31" s="558" t="n"/>
      <c r="L31" s="558" t="n"/>
      <c r="M31" s="558" t="n"/>
    </row>
    <row r="32">
      <c r="A32" s="87" t="inlineStr">
        <is>
          <t>시공품질평가</t>
        </is>
      </c>
      <c r="B32" s="548" t="n"/>
      <c r="C32" s="558" t="n"/>
      <c r="D32" s="558" t="n"/>
      <c r="E32" s="558" t="n"/>
      <c r="F32" s="558" t="n"/>
      <c r="G32" s="558" t="n"/>
      <c r="H32" s="558" t="n"/>
      <c r="I32" s="558" t="n"/>
      <c r="J32" s="558" t="n"/>
      <c r="K32" s="558" t="n"/>
      <c r="L32" s="558" t="n"/>
      <c r="M32" s="558" t="n"/>
    </row>
    <row r="33">
      <c r="A33" s="86" t="inlineStr">
        <is>
          <t>비  고</t>
        </is>
      </c>
      <c r="B33" s="48" t="n"/>
      <c r="C33" s="37" t="n"/>
      <c r="D33" s="110" t="inlineStr">
        <is>
          <t>박성균</t>
        </is>
      </c>
      <c r="E33" s="5" t="inlineStr">
        <is>
          <t>윤명숙</t>
        </is>
      </c>
      <c r="F33" s="37" t="n"/>
      <c r="G33" s="37" t="n"/>
      <c r="H33" s="110" t="inlineStr">
        <is>
          <t>김희준</t>
        </is>
      </c>
      <c r="I33" s="110" t="inlineStr">
        <is>
          <t>송용주</t>
        </is>
      </c>
      <c r="J33" s="95" t="inlineStr">
        <is>
          <t>서권형</t>
        </is>
      </c>
      <c r="K33" s="37" t="inlineStr">
        <is>
          <t>박성균</t>
        </is>
      </c>
      <c r="L33" s="110" t="inlineStr">
        <is>
          <t>박성균</t>
        </is>
      </c>
      <c r="M33" s="110" t="inlineStr">
        <is>
          <t>박성균</t>
        </is>
      </c>
    </row>
    <row r="34" ht="26.1" customHeight="1" s="3">
      <c r="A34" s="11" t="inlineStr">
        <is>
          <t>회사명</t>
        </is>
      </c>
      <c r="B34" s="11" t="inlineStr">
        <is>
          <t>㈜세종방재</t>
        </is>
      </c>
      <c r="C34" s="40" t="inlineStr">
        <is>
          <t>㈜대산</t>
        </is>
      </c>
      <c r="D34" s="40" t="inlineStr">
        <is>
          <t>에스에이치전력㈜</t>
        </is>
      </c>
      <c r="E34" s="10" t="inlineStr">
        <is>
          <t>㈜정진설비</t>
        </is>
      </c>
      <c r="F34" s="11" t="inlineStr">
        <is>
          <t>(주)정우이앤씨</t>
        </is>
      </c>
      <c r="G34" s="144" t="n"/>
      <c r="H34" s="144" t="n"/>
      <c r="I34" s="144" t="n"/>
      <c r="J34" s="151" t="n"/>
      <c r="K34" s="144" t="n"/>
      <c r="L34" s="144" t="n"/>
      <c r="M34" s="144" t="n"/>
    </row>
    <row r="35">
      <c r="A35" s="86" t="inlineStr">
        <is>
          <t>대표자</t>
        </is>
      </c>
      <c r="B35" s="37" t="inlineStr">
        <is>
          <t>김은경</t>
        </is>
      </c>
      <c r="C35" s="37" t="inlineStr">
        <is>
          <t>김곡지,최종규</t>
        </is>
      </c>
      <c r="D35" s="37" t="inlineStr">
        <is>
          <t>권기호</t>
        </is>
      </c>
      <c r="E35" s="37" t="inlineStr">
        <is>
          <t>김종배</t>
        </is>
      </c>
      <c r="F35" s="562" t="inlineStr">
        <is>
          <t>정윤현</t>
        </is>
      </c>
      <c r="G35" s="539" t="n"/>
      <c r="H35" s="539" t="n"/>
      <c r="I35" s="539" t="n"/>
      <c r="J35" s="539" t="n"/>
      <c r="K35" s="539" t="n"/>
      <c r="L35" s="539" t="n"/>
      <c r="M35" s="539" t="n"/>
    </row>
    <row r="36">
      <c r="A36" s="86" t="inlineStr">
        <is>
          <t>사업자번호</t>
        </is>
      </c>
      <c r="B36" s="37" t="inlineStr">
        <is>
          <t>621-81-37133</t>
        </is>
      </c>
      <c r="C36" s="37" t="inlineStr">
        <is>
          <t>607-81-45729</t>
        </is>
      </c>
      <c r="D36" s="37" t="inlineStr">
        <is>
          <t>127-81-99995</t>
        </is>
      </c>
      <c r="E36" s="37" t="inlineStr">
        <is>
          <t>621-81-32502</t>
        </is>
      </c>
      <c r="F36" s="127" t="inlineStr">
        <is>
          <t>154-88-01207</t>
        </is>
      </c>
      <c r="G36" s="43" t="n"/>
      <c r="H36" s="43" t="n"/>
      <c r="I36" s="43" t="n"/>
      <c r="J36" s="43" t="n"/>
      <c r="K36" s="43" t="n"/>
      <c r="L36" s="43" t="n"/>
      <c r="M36" s="43" t="n"/>
    </row>
    <row r="37">
      <c r="A37" s="86" t="inlineStr">
        <is>
          <t>지역</t>
        </is>
      </c>
      <c r="B37" s="37" t="inlineStr">
        <is>
          <t>부산광역시 금정구</t>
        </is>
      </c>
      <c r="C37" s="37" t="inlineStr">
        <is>
          <t>부상광역시 남구</t>
        </is>
      </c>
      <c r="D37" s="37" t="inlineStr">
        <is>
          <t>부산광역시 금정구</t>
        </is>
      </c>
      <c r="E37" s="37" t="inlineStr">
        <is>
          <t>부산광역시 금정구</t>
        </is>
      </c>
      <c r="F37" s="562" t="inlineStr">
        <is>
          <t>부산광역시 강서구</t>
        </is>
      </c>
      <c r="G37" s="539" t="n"/>
      <c r="H37" s="539" t="n"/>
      <c r="I37" s="539" t="n"/>
      <c r="J37" s="539" t="n"/>
      <c r="K37" s="539" t="n"/>
      <c r="L37" s="539" t="n"/>
      <c r="M37" s="539" t="n"/>
    </row>
    <row r="38">
      <c r="A38" s="86" t="inlineStr">
        <is>
          <t>소방시공능력</t>
        </is>
      </c>
      <c r="B38" s="562" t="n">
        <v>647700000</v>
      </c>
      <c r="C38" s="562" t="n">
        <v>878900000</v>
      </c>
      <c r="D38" s="562" t="n">
        <v>458300000</v>
      </c>
      <c r="E38" s="539" t="n">
        <v>31484500000</v>
      </c>
      <c r="F38" s="562" t="n">
        <v>922700000</v>
      </c>
      <c r="G38" s="539" t="n"/>
      <c r="H38" s="539" t="n"/>
      <c r="I38" s="539" t="n"/>
      <c r="J38" s="539" t="n"/>
      <c r="K38" s="539" t="n"/>
      <c r="L38" s="539" t="n"/>
      <c r="M38" s="539" t="n"/>
    </row>
    <row r="39">
      <c r="A39" s="86" t="inlineStr">
        <is>
          <t>3년간 실적액</t>
        </is>
      </c>
      <c r="B39" s="539" t="n">
        <v>386242000</v>
      </c>
      <c r="C39" s="608" t="n">
        <v>590775000</v>
      </c>
      <c r="D39" s="539" t="n">
        <v>0</v>
      </c>
      <c r="E39" s="539" t="n">
        <v>49401078000</v>
      </c>
      <c r="F39" s="562" t="n">
        <v>525684000</v>
      </c>
      <c r="G39" s="539" t="n"/>
      <c r="H39" s="539" t="n"/>
      <c r="I39" s="539" t="n"/>
      <c r="J39" s="539" t="n"/>
      <c r="K39" s="539" t="n"/>
      <c r="L39" s="539" t="n"/>
      <c r="M39" s="539" t="n"/>
    </row>
    <row r="40">
      <c r="A40" s="86" t="inlineStr">
        <is>
          <t>5년간 실적액</t>
        </is>
      </c>
      <c r="B40" s="539" t="n">
        <v>616059000</v>
      </c>
      <c r="C40" s="640" t="n">
        <v>766614000</v>
      </c>
      <c r="D40" s="539" t="n">
        <v>0</v>
      </c>
      <c r="E40" s="539" t="n">
        <v>68294424000</v>
      </c>
      <c r="F40" s="562" t="n">
        <v>613250000</v>
      </c>
      <c r="G40" s="539" t="n"/>
      <c r="H40" s="539" t="n"/>
      <c r="I40" s="539" t="n"/>
      <c r="J40" s="539" t="n"/>
      <c r="K40" s="539" t="n"/>
      <c r="L40" s="539" t="n"/>
      <c r="M40" s="539" t="n"/>
    </row>
    <row r="41">
      <c r="A41" s="609" t="inlineStr">
        <is>
          <t>부채비율</t>
        </is>
      </c>
      <c r="B41" s="131" t="n">
        <v>0.2876</v>
      </c>
      <c r="C41" s="38" t="n">
        <v>0.318</v>
      </c>
      <c r="D41" s="50" t="n">
        <v>0.672</v>
      </c>
      <c r="E41" s="38" t="n">
        <v>0.4432</v>
      </c>
      <c r="F41" s="114" t="n">
        <v>0.4944</v>
      </c>
      <c r="G41" s="38" t="n"/>
      <c r="H41" s="38" t="n"/>
      <c r="I41" s="38" t="n"/>
      <c r="J41" s="50" t="n"/>
      <c r="K41" s="50" t="n"/>
      <c r="L41" s="50" t="n"/>
      <c r="M41" s="38" t="n"/>
    </row>
    <row r="42">
      <c r="A42" s="609" t="inlineStr">
        <is>
          <t>유동비율</t>
        </is>
      </c>
      <c r="B42" s="131" t="n">
        <v>2.5361</v>
      </c>
      <c r="C42" s="38" t="n">
        <v>4.5519</v>
      </c>
      <c r="D42" s="38" t="n">
        <v>6.5565</v>
      </c>
      <c r="E42" s="38" t="n">
        <v>2.7768</v>
      </c>
      <c r="F42" s="114" t="n">
        <v>4.5124</v>
      </c>
      <c r="G42" s="38" t="n"/>
      <c r="H42" s="38" t="n"/>
      <c r="I42" s="38" t="n"/>
      <c r="J42" s="38" t="n"/>
      <c r="K42" s="38" t="n"/>
      <c r="L42" s="38" t="n"/>
      <c r="M42" s="38" t="n"/>
    </row>
    <row r="43" ht="22.5" customHeight="1" s="3">
      <c r="A43" s="610" t="inlineStr">
        <is>
          <t>공사업등록일
면허번호</t>
        </is>
      </c>
      <c r="B43" s="38" t="inlineStr">
        <is>
          <t>제2000-2호</t>
        </is>
      </c>
      <c r="C43" s="38" t="inlineStr">
        <is>
          <t>2010.03.16</t>
        </is>
      </c>
      <c r="D43" s="44" t="inlineStr">
        <is>
          <t>2023.06.05</t>
        </is>
      </c>
      <c r="E43" s="38" t="n"/>
      <c r="F43" s="112" t="inlineStr">
        <is>
          <t>2013.08.27</t>
        </is>
      </c>
      <c r="G43" s="38" t="n"/>
      <c r="H43" s="38" t="n"/>
      <c r="I43" s="38" t="n"/>
      <c r="J43" s="38" t="n"/>
      <c r="K43" s="38" t="n"/>
      <c r="L43" s="38" t="n"/>
      <c r="M43" s="38" t="n"/>
    </row>
    <row r="44" ht="22.5" customHeight="1" s="3">
      <c r="A44" s="86" t="inlineStr">
        <is>
          <t>신용평가</t>
        </is>
      </c>
      <c r="B44" s="548" t="n"/>
      <c r="C44" s="558" t="n"/>
      <c r="D44" s="547" t="inlineStr">
        <is>
          <t>BBO
(24.04.03~25.04.02)</t>
        </is>
      </c>
      <c r="E44" s="558" t="n"/>
      <c r="F44" s="558" t="n"/>
      <c r="G44" s="558" t="n"/>
      <c r="H44" s="558" t="n"/>
      <c r="I44" s="558" t="n"/>
      <c r="J44" s="548" t="n"/>
      <c r="K44" s="558" t="n"/>
      <c r="L44" s="558" t="n"/>
      <c r="M44" s="558" t="n"/>
    </row>
    <row r="45">
      <c r="A45" s="86" t="inlineStr">
        <is>
          <t>여성기업</t>
        </is>
      </c>
      <c r="B45" s="548" t="n"/>
      <c r="C45" s="558" t="n"/>
      <c r="D45" s="548" t="n"/>
      <c r="E45" s="558" t="n"/>
      <c r="F45" s="558" t="n"/>
      <c r="G45" s="558" t="n"/>
      <c r="H45" s="558" t="n"/>
      <c r="I45" s="558" t="n"/>
      <c r="J45" s="558" t="n"/>
      <c r="K45" s="558" t="n"/>
      <c r="L45" s="558" t="n"/>
      <c r="M45" s="558" t="n"/>
    </row>
    <row r="46">
      <c r="A46" s="86" t="inlineStr">
        <is>
          <t>건설고용지수</t>
        </is>
      </c>
      <c r="B46" s="548" t="n"/>
      <c r="C46" s="558" t="n"/>
      <c r="D46" s="548" t="n"/>
      <c r="E46" s="558" t="n"/>
      <c r="F46" s="558" t="n"/>
      <c r="G46" s="558" t="n"/>
      <c r="H46" s="558" t="n"/>
      <c r="I46" s="558" t="n"/>
      <c r="J46" s="558" t="n"/>
      <c r="K46" s="558" t="n"/>
      <c r="L46" s="558" t="n"/>
      <c r="M46" s="558" t="n"/>
    </row>
    <row r="47">
      <c r="A47" s="87" t="inlineStr">
        <is>
          <t>일자리창출실적</t>
        </is>
      </c>
      <c r="B47" s="548" t="n"/>
      <c r="C47" s="558" t="n"/>
      <c r="D47" s="548" t="n"/>
      <c r="E47" s="558" t="n"/>
      <c r="F47" s="558" t="n"/>
      <c r="G47" s="558" t="n"/>
      <c r="H47" s="558" t="n"/>
      <c r="I47" s="558" t="n"/>
      <c r="J47" s="558" t="n"/>
      <c r="K47" s="558" t="n"/>
      <c r="L47" s="558" t="n"/>
      <c r="M47" s="558" t="n"/>
    </row>
    <row r="48">
      <c r="A48" s="87" t="inlineStr">
        <is>
          <t>시공품질평가</t>
        </is>
      </c>
      <c r="B48" s="548" t="n"/>
      <c r="C48" s="558" t="n"/>
      <c r="D48" s="548" t="n"/>
      <c r="E48" s="558" t="n"/>
      <c r="F48" s="558" t="n"/>
      <c r="G48" s="558" t="n"/>
      <c r="H48" s="558" t="n"/>
      <c r="I48" s="558" t="n"/>
      <c r="J48" s="558" t="n"/>
      <c r="K48" s="558" t="n"/>
      <c r="L48" s="558" t="n"/>
      <c r="M48" s="558" t="n"/>
    </row>
    <row r="49">
      <c r="A49" s="86" t="inlineStr">
        <is>
          <t>비  고</t>
        </is>
      </c>
      <c r="B49" s="48" t="inlineStr">
        <is>
          <t>조동규</t>
        </is>
      </c>
      <c r="C49" s="37" t="inlineStr">
        <is>
          <t>조동규</t>
        </is>
      </c>
      <c r="D49" s="48" t="inlineStr">
        <is>
          <t>조동규</t>
        </is>
      </c>
      <c r="E49" s="37" t="inlineStr">
        <is>
          <t>김희</t>
        </is>
      </c>
      <c r="F49" s="37" t="n"/>
      <c r="G49" s="37" t="n"/>
      <c r="H49" s="37" t="n"/>
      <c r="I49" s="37" t="n"/>
      <c r="J49" s="48" t="n"/>
      <c r="K49" s="37" t="n"/>
      <c r="L49" s="37" t="n"/>
      <c r="M49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M49"/>
  <sheetViews>
    <sheetView topLeftCell="B1" zoomScaleNormal="100" workbookViewId="0">
      <pane ySplit="1" topLeftCell="A2" activePane="bottomLeft" state="frozen"/>
      <selection pane="bottomLeft" activeCell="F43" sqref="F43"/>
    </sheetView>
  </sheetViews>
  <sheetFormatPr baseColWidth="8" defaultColWidth="8.77734375" defaultRowHeight="13.5"/>
  <cols>
    <col width="10" bestFit="1" customWidth="1" style="3" min="1" max="1"/>
    <col width="15.77734375" customWidth="1" style="3" min="2" max="13"/>
    <col width="8.77734375" customWidth="1" style="3" min="14" max="38"/>
    <col width="8.77734375" customWidth="1" style="3" min="39" max="16384"/>
  </cols>
  <sheetData>
    <row r="1" ht="25.5" customHeight="1" s="3">
      <c r="A1" s="522" t="inlineStr">
        <is>
          <t>소 방 ( 경 남 )</t>
        </is>
      </c>
      <c r="B1" s="523" t="n"/>
      <c r="C1" s="523" t="n"/>
      <c r="D1" s="523" t="n"/>
      <c r="E1" s="523" t="n"/>
      <c r="F1" s="523" t="n"/>
      <c r="G1" s="523" t="n"/>
      <c r="H1" s="523" t="n"/>
      <c r="I1" s="523" t="n"/>
      <c r="J1" s="523" t="n"/>
      <c r="K1" s="523" t="n"/>
      <c r="L1" s="523" t="n"/>
      <c r="M1" s="524" t="n"/>
    </row>
    <row r="2" ht="26.1" customFormat="1" customHeight="1" s="15">
      <c r="A2" s="11" t="inlineStr">
        <is>
          <t>회사명</t>
        </is>
      </c>
      <c r="B2" s="11" t="inlineStr">
        <is>
          <t>㈜나라</t>
        </is>
      </c>
      <c r="C2" s="40" t="inlineStr">
        <is>
          <t>㈜대건엔지니어링</t>
        </is>
      </c>
      <c r="D2" s="11" t="inlineStr">
        <is>
          <t>대경건설㈜</t>
        </is>
      </c>
      <c r="E2" s="11" t="inlineStr">
        <is>
          <t>라온산업개발㈜</t>
        </is>
      </c>
      <c r="F2" s="11" t="inlineStr">
        <is>
          <t>(합)세운소방전기</t>
        </is>
      </c>
      <c r="G2" s="11" t="inlineStr">
        <is>
          <t>㈜케이지건설</t>
        </is>
      </c>
      <c r="H2" s="11" t="inlineStr">
        <is>
          <t>한진전기공업㈜</t>
        </is>
      </c>
      <c r="I2" s="11" t="inlineStr">
        <is>
          <t>태거플랜트㈜</t>
        </is>
      </c>
      <c r="J2" s="91" t="inlineStr">
        <is>
          <t>(주)송민엔지니어링</t>
        </is>
      </c>
      <c r="K2" s="11" t="inlineStr">
        <is>
          <t>(합)아림소방</t>
        </is>
      </c>
      <c r="L2" s="103" t="inlineStr">
        <is>
          <t>㈜정림종합엔지니어링</t>
        </is>
      </c>
      <c r="M2" s="91" t="inlineStr">
        <is>
          <t>㈜지승엔지니어링</t>
        </is>
      </c>
    </row>
    <row r="3" customFormat="1" s="13">
      <c r="A3" s="86" t="inlineStr">
        <is>
          <t>대표자</t>
        </is>
      </c>
      <c r="B3" s="562" t="inlineStr">
        <is>
          <t>박귀영</t>
        </is>
      </c>
      <c r="C3" s="538" t="inlineStr">
        <is>
          <t>노재호</t>
        </is>
      </c>
      <c r="D3" s="538" t="inlineStr">
        <is>
          <t>이윤우</t>
        </is>
      </c>
      <c r="E3" s="1" t="inlineStr">
        <is>
          <t>손효영</t>
        </is>
      </c>
      <c r="F3" s="538" t="inlineStr">
        <is>
          <t>김혜자</t>
        </is>
      </c>
      <c r="G3" s="539" t="inlineStr">
        <is>
          <t>윤선규</t>
        </is>
      </c>
      <c r="H3" s="37" t="inlineStr">
        <is>
          <t>이덕규</t>
        </is>
      </c>
      <c r="I3" s="5" t="inlineStr">
        <is>
          <t>염이섭</t>
        </is>
      </c>
      <c r="J3" s="5" t="inlineStr">
        <is>
          <t>안대성</t>
        </is>
      </c>
      <c r="K3" s="538" t="inlineStr">
        <is>
          <t>최영길</t>
        </is>
      </c>
      <c r="L3" s="5" t="inlineStr">
        <is>
          <t>주진성</t>
        </is>
      </c>
      <c r="M3" s="538" t="inlineStr">
        <is>
          <t>남성택</t>
        </is>
      </c>
    </row>
    <row r="4" customFormat="1" s="24">
      <c r="A4" s="86" t="inlineStr">
        <is>
          <t>사업자번호</t>
        </is>
      </c>
      <c r="B4" s="127" t="inlineStr">
        <is>
          <t>612-81-14418</t>
        </is>
      </c>
      <c r="C4" s="7" t="inlineStr">
        <is>
          <t>588-81-01420</t>
        </is>
      </c>
      <c r="D4" s="7" t="inlineStr">
        <is>
          <t>613-81-23526</t>
        </is>
      </c>
      <c r="E4" s="4" t="inlineStr">
        <is>
          <t>212-81-39505</t>
        </is>
      </c>
      <c r="F4" s="7" t="inlineStr">
        <is>
          <t xml:space="preserve">609-81-18567 </t>
        </is>
      </c>
      <c r="G4" s="43" t="inlineStr">
        <is>
          <t xml:space="preserve">608-81-10048 </t>
        </is>
      </c>
      <c r="H4" s="37" t="inlineStr">
        <is>
          <t>609-81-29365</t>
        </is>
      </c>
      <c r="I4" s="5" t="inlineStr">
        <is>
          <t>609-81-65658</t>
        </is>
      </c>
      <c r="J4" s="5" t="inlineStr">
        <is>
          <t>615-86-11680</t>
        </is>
      </c>
      <c r="K4" s="7" t="inlineStr">
        <is>
          <t>611-81-17839</t>
        </is>
      </c>
      <c r="L4" s="5" t="inlineStr">
        <is>
          <t>613-81-55538</t>
        </is>
      </c>
      <c r="M4" s="7" t="inlineStr">
        <is>
          <t xml:space="preserve">287-81-00305 </t>
        </is>
      </c>
    </row>
    <row r="5" customFormat="1" s="13">
      <c r="A5" s="86" t="inlineStr">
        <is>
          <t>지역</t>
        </is>
      </c>
      <c r="B5" s="127" t="inlineStr">
        <is>
          <t>경남 거제</t>
        </is>
      </c>
      <c r="C5" s="7" t="inlineStr">
        <is>
          <t>경남 창원시</t>
        </is>
      </c>
      <c r="D5" s="7" t="inlineStr">
        <is>
          <t>경남 진주</t>
        </is>
      </c>
      <c r="E5" s="1" t="inlineStr">
        <is>
          <t>경남 창원시</t>
        </is>
      </c>
      <c r="F5" s="7" t="inlineStr">
        <is>
          <t>경남 창원시</t>
        </is>
      </c>
      <c r="G5" s="43" t="inlineStr">
        <is>
          <t>경남 창원시</t>
        </is>
      </c>
      <c r="H5" s="37" t="inlineStr">
        <is>
          <t>경남 창원</t>
        </is>
      </c>
      <c r="I5" s="5" t="inlineStr">
        <is>
          <t>경남 창원시</t>
        </is>
      </c>
      <c r="J5" s="5" t="inlineStr">
        <is>
          <t>경남 김해시</t>
        </is>
      </c>
      <c r="K5" s="7" t="inlineStr">
        <is>
          <t>경남 거창군</t>
        </is>
      </c>
      <c r="L5" s="5" t="inlineStr">
        <is>
          <t>경남 진주시</t>
        </is>
      </c>
      <c r="M5" s="7" t="inlineStr">
        <is>
          <t>경남 창원시</t>
        </is>
      </c>
    </row>
    <row r="6" customFormat="1" s="24">
      <c r="A6" s="86" t="inlineStr">
        <is>
          <t>소방시공능력</t>
        </is>
      </c>
      <c r="B6" s="562" t="n">
        <v>5222500000</v>
      </c>
      <c r="C6" s="538" t="n">
        <v>1431800000</v>
      </c>
      <c r="D6" s="538" t="n">
        <v>2384000000</v>
      </c>
      <c r="E6" s="644" t="n">
        <v>1082600000</v>
      </c>
      <c r="F6" s="538" t="n">
        <v>3934400000</v>
      </c>
      <c r="G6" s="539" t="n">
        <v>411000000</v>
      </c>
      <c r="H6" s="608" t="n">
        <v>3634000000</v>
      </c>
      <c r="I6" s="618" t="n">
        <v>14978900000</v>
      </c>
      <c r="J6" s="618" t="n">
        <v>4848600000</v>
      </c>
      <c r="K6" s="538" t="n">
        <v>1607000000</v>
      </c>
      <c r="L6" s="618" t="n">
        <v>1695300000</v>
      </c>
      <c r="M6" s="538" t="n">
        <v>3174600000</v>
      </c>
    </row>
    <row r="7" customFormat="1" s="13">
      <c r="A7" s="86" t="inlineStr">
        <is>
          <t>3년간 실적액</t>
        </is>
      </c>
      <c r="B7" s="562" t="n">
        <v>1744938000</v>
      </c>
      <c r="C7" s="538" t="n">
        <v>470564000</v>
      </c>
      <c r="D7" s="538" t="n">
        <v>2544671000</v>
      </c>
      <c r="E7" s="539" t="n"/>
      <c r="F7" s="538" t="n">
        <v>3570338000</v>
      </c>
      <c r="G7" s="539" t="n">
        <v>35986000</v>
      </c>
      <c r="H7" s="608">
        <f>1575880000+417921000+932685000</f>
        <v/>
      </c>
      <c r="I7" s="618" t="n">
        <v>18147775000</v>
      </c>
      <c r="J7" s="618" t="n">
        <v>3006086000</v>
      </c>
      <c r="K7" s="538" t="n">
        <v>1264925000</v>
      </c>
      <c r="L7" s="618" t="n">
        <v>521325000</v>
      </c>
      <c r="M7" s="538" t="n">
        <v>5944205000</v>
      </c>
    </row>
    <row r="8" customFormat="1" s="13">
      <c r="A8" s="86" t="inlineStr">
        <is>
          <t>5년간 실적액</t>
        </is>
      </c>
      <c r="B8" s="562" t="n">
        <v>2923819000</v>
      </c>
      <c r="C8" s="538" t="n">
        <v>639544000</v>
      </c>
      <c r="D8" s="538" t="n">
        <v>5779497000</v>
      </c>
      <c r="E8" s="539" t="n"/>
      <c r="F8" s="538" t="n">
        <v>6110617000</v>
      </c>
      <c r="G8" s="539" t="n">
        <v>35986000</v>
      </c>
      <c r="H8" s="640">
        <f>H7+2158618000+231899000</f>
        <v/>
      </c>
      <c r="I8" s="621" t="n">
        <v>27715342000</v>
      </c>
      <c r="J8" s="621" t="n">
        <v>5821231000</v>
      </c>
      <c r="K8" s="538" t="n">
        <v>1949773000</v>
      </c>
      <c r="L8" s="621" t="n">
        <v>2910884000</v>
      </c>
      <c r="M8" s="538" t="n">
        <v>6709205000</v>
      </c>
    </row>
    <row r="9" customFormat="1" s="620">
      <c r="A9" s="609" t="inlineStr">
        <is>
          <t>부채비율</t>
        </is>
      </c>
      <c r="B9" s="112" t="n">
        <v>0.1386</v>
      </c>
      <c r="C9" s="76" t="n">
        <v>0.7</v>
      </c>
      <c r="D9" s="6" t="n">
        <v>0.9651999999999999</v>
      </c>
      <c r="E9" s="38" t="n"/>
      <c r="F9" s="6" t="n">
        <v>0.1045</v>
      </c>
      <c r="G9" s="38" t="n">
        <v>0.1534</v>
      </c>
      <c r="H9" s="38" t="n">
        <v>0.1393</v>
      </c>
      <c r="I9" s="6" t="n">
        <v>0.4875</v>
      </c>
      <c r="J9" s="6" t="n">
        <v>0.1324</v>
      </c>
      <c r="K9" s="6" t="n">
        <v>0.0433</v>
      </c>
      <c r="L9" s="6" t="n">
        <v>0.3783</v>
      </c>
      <c r="M9" s="6" t="n">
        <v>0.2586</v>
      </c>
    </row>
    <row r="10" customFormat="1" s="620">
      <c r="A10" s="609" t="inlineStr">
        <is>
          <t>유동비율</t>
        </is>
      </c>
      <c r="B10" s="112" t="n">
        <v>6.3895</v>
      </c>
      <c r="C10" s="76" t="n">
        <v>1.8337</v>
      </c>
      <c r="D10" s="6" t="n">
        <v>2.0396</v>
      </c>
      <c r="E10" s="38" t="n"/>
      <c r="F10" s="6" t="n">
        <v>9.717000000000001</v>
      </c>
      <c r="G10" s="38" t="n">
        <v>21.8515</v>
      </c>
      <c r="H10" s="38" t="n">
        <v>8.171900000000001</v>
      </c>
      <c r="I10" s="6" t="n">
        <v>11.3751</v>
      </c>
      <c r="J10" s="6" t="n">
        <v>6.7207</v>
      </c>
      <c r="K10" s="6" t="n">
        <v>64.4991</v>
      </c>
      <c r="L10" s="6" t="n">
        <v>2.8328</v>
      </c>
      <c r="M10" s="6" t="n">
        <v>4.8545</v>
      </c>
    </row>
    <row r="11" ht="22.5" customFormat="1" customHeight="1" s="620">
      <c r="A11" s="610" t="inlineStr">
        <is>
          <t>영업기간
면허번호</t>
        </is>
      </c>
      <c r="B11" s="112" t="inlineStr">
        <is>
          <t>거제 2003-1호</t>
        </is>
      </c>
      <c r="C11" s="6" t="inlineStr">
        <is>
          <t>2019-02-00356</t>
        </is>
      </c>
      <c r="D11" s="6" t="inlineStr">
        <is>
          <t>10년이상%</t>
        </is>
      </c>
      <c r="E11" s="38" t="n"/>
      <c r="F11" s="6" t="inlineStr">
        <is>
          <t>창원1994-5호</t>
        </is>
      </c>
      <c r="G11" s="38" t="inlineStr">
        <is>
          <t>2016-02-000178</t>
        </is>
      </c>
      <c r="H11" s="38" t="inlineStr">
        <is>
          <t>10년이상%</t>
        </is>
      </c>
      <c r="I11" s="6" t="inlineStr">
        <is>
          <t>제창원 2005-09호</t>
        </is>
      </c>
      <c r="J11" s="6" t="inlineStr">
        <is>
          <t>경남김해제2014-12호</t>
        </is>
      </c>
      <c r="K11" s="6" t="inlineStr">
        <is>
          <t>2009.10.12</t>
        </is>
      </c>
      <c r="L11" s="6" t="inlineStr">
        <is>
          <t>진주 제2010-05호</t>
        </is>
      </c>
      <c r="M11" s="6" t="inlineStr">
        <is>
          <t>2017.05.26</t>
        </is>
      </c>
    </row>
    <row r="12" ht="22.5" customFormat="1" customHeight="1" s="13">
      <c r="A12" s="86" t="inlineStr">
        <is>
          <t>신용평가</t>
        </is>
      </c>
      <c r="B12" s="52" t="n"/>
      <c r="C12" s="232" t="inlineStr">
        <is>
          <t>BBO
(20.07.09~21.06.30)</t>
        </is>
      </c>
      <c r="D12" s="52" t="n"/>
      <c r="E12" s="68" t="n"/>
      <c r="F12" s="52" t="n"/>
      <c r="G12" s="232" t="inlineStr">
        <is>
          <t>BB+
(24.05.24~25.05.23)</t>
        </is>
      </c>
      <c r="H12" s="234" t="inlineStr">
        <is>
          <t>BB+
(15.04.27~16.04.26)</t>
        </is>
      </c>
      <c r="I12" s="68" t="n"/>
      <c r="J12" s="152" t="n"/>
      <c r="K12" s="52" t="n"/>
      <c r="L12" s="558" t="n"/>
      <c r="M12" s="52" t="n"/>
    </row>
    <row r="13" customFormat="1" s="13">
      <c r="A13" s="86" t="inlineStr">
        <is>
          <t>여성기업</t>
        </is>
      </c>
      <c r="B13" s="52" t="n"/>
      <c r="C13" s="52" t="n"/>
      <c r="D13" s="52" t="n"/>
      <c r="E13" s="68" t="n"/>
      <c r="F13" s="52" t="n"/>
      <c r="G13" s="52" t="n"/>
      <c r="H13" s="67" t="n"/>
      <c r="I13" s="68" t="n"/>
      <c r="J13" s="152" t="n"/>
      <c r="K13" s="52" t="n"/>
      <c r="L13" s="558" t="n"/>
      <c r="M13" s="52" t="n"/>
    </row>
    <row r="14" customFormat="1" s="13">
      <c r="A14" s="86" t="inlineStr">
        <is>
          <t>건설고용지수</t>
        </is>
      </c>
      <c r="B14" s="52" t="n"/>
      <c r="C14" s="52" t="n"/>
      <c r="D14" s="52" t="n"/>
      <c r="E14" s="68" t="n"/>
      <c r="F14" s="52" t="n"/>
      <c r="G14" s="52" t="n"/>
      <c r="H14" s="67" t="n"/>
      <c r="I14" s="68" t="n"/>
      <c r="J14" s="152" t="n"/>
      <c r="K14" s="52" t="n"/>
      <c r="L14" s="558" t="n"/>
      <c r="M14" s="52" t="n"/>
    </row>
    <row r="15" customFormat="1" s="13">
      <c r="A15" s="87" t="inlineStr">
        <is>
          <t>일자리창출실적</t>
        </is>
      </c>
      <c r="B15" s="52" t="n"/>
      <c r="C15" s="52" t="n"/>
      <c r="D15" s="52" t="n"/>
      <c r="E15" s="68" t="n"/>
      <c r="F15" s="52" t="n"/>
      <c r="G15" s="52" t="n"/>
      <c r="H15" s="67" t="n"/>
      <c r="I15" s="68" t="n"/>
      <c r="J15" s="152" t="n"/>
      <c r="K15" s="52" t="n"/>
      <c r="L15" s="558" t="n"/>
      <c r="M15" s="52" t="n"/>
    </row>
    <row r="16" customFormat="1" s="13">
      <c r="A16" s="87" t="inlineStr">
        <is>
          <t>시공품질평가</t>
        </is>
      </c>
      <c r="B16" s="52" t="n"/>
      <c r="C16" s="52" t="n"/>
      <c r="D16" s="52" t="n"/>
      <c r="E16" s="68" t="n"/>
      <c r="F16" s="52" t="n"/>
      <c r="G16" s="52" t="n"/>
      <c r="H16" s="67" t="n"/>
      <c r="I16" s="68" t="n"/>
      <c r="J16" s="152" t="n"/>
      <c r="K16" s="52" t="n"/>
      <c r="L16" s="558" t="n"/>
      <c r="M16" s="52" t="n"/>
    </row>
    <row r="17" customFormat="1" s="13">
      <c r="A17" s="86" t="inlineStr">
        <is>
          <t>비  고</t>
        </is>
      </c>
      <c r="B17" s="110" t="inlineStr">
        <is>
          <t>윤한봉</t>
        </is>
      </c>
      <c r="C17" s="5" t="inlineStr">
        <is>
          <t>김용길</t>
        </is>
      </c>
      <c r="D17" s="5" t="inlineStr">
        <is>
          <t>송종윤</t>
        </is>
      </c>
      <c r="E17" s="37" t="n"/>
      <c r="F17" s="5" t="inlineStr">
        <is>
          <t>윤한봉</t>
        </is>
      </c>
      <c r="G17" s="37" t="n"/>
      <c r="H17" s="37" t="inlineStr">
        <is>
          <t>김영택</t>
        </is>
      </c>
      <c r="I17" s="5" t="inlineStr">
        <is>
          <t>조동규</t>
        </is>
      </c>
      <c r="J17" s="37" t="n"/>
      <c r="K17" s="539" t="n"/>
      <c r="L17" s="37" t="n"/>
      <c r="M17" s="37" t="n"/>
    </row>
    <row r="18" ht="26.1" customFormat="1" customHeight="1" s="15">
      <c r="A18" s="11" t="inlineStr">
        <is>
          <t>회사명</t>
        </is>
      </c>
      <c r="B18" s="11" t="inlineStr">
        <is>
          <t>㈜태거</t>
        </is>
      </c>
      <c r="C18" s="40" t="inlineStr">
        <is>
          <t>한영엔지니어링</t>
        </is>
      </c>
      <c r="D18" s="40" t="inlineStr">
        <is>
          <t>㈜한국전기 이엔지</t>
        </is>
      </c>
      <c r="E18" s="40" t="inlineStr">
        <is>
          <t>㈜성화설비</t>
        </is>
      </c>
      <c r="F18" s="11" t="inlineStr">
        <is>
          <t>덕신건업㈜</t>
        </is>
      </c>
      <c r="G18" s="11" t="inlineStr">
        <is>
          <t>성신전력㈜</t>
        </is>
      </c>
      <c r="H18" s="11" t="inlineStr">
        <is>
          <t>㈜세인텍</t>
        </is>
      </c>
      <c r="I18" s="11" t="inlineStr">
        <is>
          <t>경남전력㈜</t>
        </is>
      </c>
      <c r="J18" s="103" t="inlineStr">
        <is>
          <t>㈜조은소방엔지니어링</t>
        </is>
      </c>
      <c r="K18" s="11" t="inlineStr">
        <is>
          <t>㈜대경전기</t>
        </is>
      </c>
      <c r="L18" s="91" t="inlineStr">
        <is>
          <t>㈜제일소방전기</t>
        </is>
      </c>
      <c r="M18" s="91" t="inlineStr">
        <is>
          <t>㈜탑엔지니어링</t>
        </is>
      </c>
    </row>
    <row r="19" customFormat="1" s="13">
      <c r="A19" s="86" t="inlineStr">
        <is>
          <t>대표자</t>
        </is>
      </c>
      <c r="B19" s="538" t="inlineStr">
        <is>
          <t>배경애</t>
        </is>
      </c>
      <c r="C19" s="538" t="inlineStr">
        <is>
          <t>한영근</t>
        </is>
      </c>
      <c r="D19" s="612" t="inlineStr">
        <is>
          <t>허헌영</t>
        </is>
      </c>
      <c r="E19" s="612" t="inlineStr">
        <is>
          <t>황용호</t>
        </is>
      </c>
      <c r="F19" s="539" t="inlineStr">
        <is>
          <t>조인제</t>
        </is>
      </c>
      <c r="G19" s="37" t="inlineStr">
        <is>
          <t>양진선</t>
        </is>
      </c>
      <c r="H19" s="37" t="inlineStr">
        <is>
          <t>신승우</t>
        </is>
      </c>
      <c r="I19" s="37" t="inlineStr">
        <is>
          <t>전다운</t>
        </is>
      </c>
      <c r="J19" s="37" t="inlineStr">
        <is>
          <t>박도용</t>
        </is>
      </c>
      <c r="K19" s="539" t="inlineStr">
        <is>
          <t>전리라</t>
        </is>
      </c>
      <c r="L19" s="37" t="inlineStr">
        <is>
          <t>이주미</t>
        </is>
      </c>
      <c r="M19" s="562" t="inlineStr">
        <is>
          <t>이재국</t>
        </is>
      </c>
    </row>
    <row r="20" customFormat="1" s="24">
      <c r="A20" s="86" t="inlineStr">
        <is>
          <t>사업자번호</t>
        </is>
      </c>
      <c r="B20" s="7" t="inlineStr">
        <is>
          <t>609-81-49788</t>
        </is>
      </c>
      <c r="C20" s="7" t="inlineStr">
        <is>
          <t>303-23-61813</t>
        </is>
      </c>
      <c r="D20" s="56" t="inlineStr">
        <is>
          <t>608-81-54916</t>
        </is>
      </c>
      <c r="E20" s="56" t="inlineStr">
        <is>
          <t>608-81-35753</t>
        </is>
      </c>
      <c r="F20" s="43" t="inlineStr">
        <is>
          <t>613-81-04102</t>
        </is>
      </c>
      <c r="G20" s="37" t="inlineStr">
        <is>
          <t>402-81-60130</t>
        </is>
      </c>
      <c r="H20" s="37" t="inlineStr">
        <is>
          <t>613-81-15496</t>
        </is>
      </c>
      <c r="I20" s="37" t="inlineStr">
        <is>
          <t>609-81-89650</t>
        </is>
      </c>
      <c r="J20" s="37" t="inlineStr">
        <is>
          <t>162-87-00027</t>
        </is>
      </c>
      <c r="K20" s="43" t="inlineStr">
        <is>
          <t>875-86-01203</t>
        </is>
      </c>
      <c r="L20" s="37" t="inlineStr">
        <is>
          <t>609-81-54433</t>
        </is>
      </c>
      <c r="M20" s="127" t="inlineStr">
        <is>
          <t>609-81-54433</t>
        </is>
      </c>
    </row>
    <row r="21" customFormat="1" s="13">
      <c r="A21" s="86" t="inlineStr">
        <is>
          <t>지역</t>
        </is>
      </c>
      <c r="B21" s="7" t="inlineStr">
        <is>
          <t>경남 창원시</t>
        </is>
      </c>
      <c r="C21" s="7" t="inlineStr">
        <is>
          <t>경남 함안군</t>
        </is>
      </c>
      <c r="D21" s="56" t="inlineStr">
        <is>
          <t>경남 창원시</t>
        </is>
      </c>
      <c r="E21" s="56" t="inlineStr">
        <is>
          <t>경남 창원시</t>
        </is>
      </c>
      <c r="F21" s="43" t="inlineStr">
        <is>
          <t>경남 진주시</t>
        </is>
      </c>
      <c r="G21" s="37" t="inlineStr">
        <is>
          <t>경남 산청군</t>
        </is>
      </c>
      <c r="H21" s="37" t="inlineStr">
        <is>
          <t>경남 김해시</t>
        </is>
      </c>
      <c r="I21" s="37" t="inlineStr">
        <is>
          <t>경남 창원시</t>
        </is>
      </c>
      <c r="J21" s="37" t="inlineStr">
        <is>
          <t>경남 진주시</t>
        </is>
      </c>
      <c r="K21" s="43" t="inlineStr">
        <is>
          <t>경남 합천군</t>
        </is>
      </c>
      <c r="L21" s="37" t="inlineStr">
        <is>
          <t>경남 남해군</t>
        </is>
      </c>
      <c r="M21" s="127" t="inlineStr">
        <is>
          <t>경남 창원시</t>
        </is>
      </c>
    </row>
    <row r="22" customFormat="1" s="24">
      <c r="A22" s="86" t="inlineStr">
        <is>
          <t>소방시공능력</t>
        </is>
      </c>
      <c r="B22" s="538" t="n">
        <v>2001700000</v>
      </c>
      <c r="C22" s="538" t="n">
        <v>1504200000</v>
      </c>
      <c r="D22" s="557" t="n">
        <v>353200000</v>
      </c>
      <c r="E22" s="612" t="n">
        <v>15912200000</v>
      </c>
      <c r="F22" s="539" t="n">
        <v>41981200000</v>
      </c>
      <c r="G22" s="608" t="n">
        <v>2438100000</v>
      </c>
      <c r="H22" s="535" t="n">
        <v>2763700000</v>
      </c>
      <c r="I22" s="535" t="n">
        <v>2054200000</v>
      </c>
      <c r="J22" s="535" t="n">
        <v>1206900000</v>
      </c>
      <c r="K22" s="562" t="n">
        <v>928500000</v>
      </c>
      <c r="L22" s="608" t="n">
        <v>453900000</v>
      </c>
      <c r="M22" s="562" t="n">
        <v>784900000</v>
      </c>
    </row>
    <row r="23" customFormat="1" s="13">
      <c r="A23" s="86" t="inlineStr">
        <is>
          <t>3년간 실적액</t>
        </is>
      </c>
      <c r="B23" s="538" t="n">
        <v>2224619000</v>
      </c>
      <c r="C23" s="538" t="n">
        <v>1536754000</v>
      </c>
      <c r="D23" s="612" t="n">
        <v>13083000</v>
      </c>
      <c r="E23" s="612" t="n">
        <v>21910786000</v>
      </c>
      <c r="F23" s="539" t="n">
        <v>58182836000</v>
      </c>
      <c r="G23" s="608" t="n">
        <v>557978000</v>
      </c>
      <c r="H23" s="608" t="n">
        <v>1697802000</v>
      </c>
      <c r="I23" s="608" t="n">
        <v>1219240000</v>
      </c>
      <c r="J23" s="608" t="n">
        <v>256808000</v>
      </c>
      <c r="K23" s="539" t="n">
        <v>223936000</v>
      </c>
      <c r="L23" s="608" t="n">
        <v>202021000</v>
      </c>
      <c r="M23" s="562" t="n">
        <v>482528000</v>
      </c>
    </row>
    <row r="24" customFormat="1" s="13">
      <c r="A24" s="86" t="inlineStr">
        <is>
          <t>5년간 실적액</t>
        </is>
      </c>
      <c r="B24" s="538" t="n">
        <v>5280754000</v>
      </c>
      <c r="C24" s="538" t="n">
        <v>2279663000</v>
      </c>
      <c r="D24" s="612" t="n">
        <v>13083000</v>
      </c>
      <c r="E24" s="612" t="n">
        <v>29117647000</v>
      </c>
      <c r="F24" s="539" t="n">
        <v>99554743000</v>
      </c>
      <c r="G24" s="640" t="n">
        <v>739171000</v>
      </c>
      <c r="H24" s="640" t="n">
        <v>2403342000</v>
      </c>
      <c r="I24" s="640" t="n">
        <v>1470940000</v>
      </c>
      <c r="J24" s="640" t="n">
        <v>964457000</v>
      </c>
      <c r="K24" s="539" t="n">
        <v>1255891000</v>
      </c>
      <c r="L24" s="640" t="n">
        <v>1010016000</v>
      </c>
      <c r="M24" s="562" t="n">
        <v>757296000</v>
      </c>
    </row>
    <row r="25" customFormat="1" s="620">
      <c r="A25" s="609" t="inlineStr">
        <is>
          <t>부채비율</t>
        </is>
      </c>
      <c r="B25" s="6" t="n">
        <v>0.1029</v>
      </c>
      <c r="C25" s="6" t="n">
        <v>0.2255</v>
      </c>
      <c r="D25" s="131" t="n">
        <v>0.1811</v>
      </c>
      <c r="E25" s="131" t="n">
        <v>0.3954</v>
      </c>
      <c r="F25" s="50" t="n">
        <v>1.9583</v>
      </c>
      <c r="G25" s="38" t="n">
        <v>0.1742</v>
      </c>
      <c r="H25" s="50" t="n">
        <v>0.5911999999999999</v>
      </c>
      <c r="I25" s="38" t="n">
        <v>0.1393</v>
      </c>
      <c r="J25" s="38" t="n">
        <v>0.4364</v>
      </c>
      <c r="K25" s="38" t="n">
        <v>0.1304</v>
      </c>
      <c r="L25" s="38" t="n">
        <v>0.2994</v>
      </c>
      <c r="M25" s="112" t="n">
        <v>0.3439</v>
      </c>
    </row>
    <row r="26" customFormat="1" s="620">
      <c r="A26" s="609" t="inlineStr">
        <is>
          <t>유동비율</t>
        </is>
      </c>
      <c r="B26" s="6" t="n">
        <v>10.1005</v>
      </c>
      <c r="C26" s="6" t="n">
        <v>3.4139</v>
      </c>
      <c r="D26" s="131" t="n">
        <v>6.137</v>
      </c>
      <c r="E26" s="131" t="n">
        <v>2.2152</v>
      </c>
      <c r="F26" s="50" t="n">
        <v>1.408</v>
      </c>
      <c r="G26" s="38" t="n">
        <v>8.2439</v>
      </c>
      <c r="H26" s="38" t="n">
        <v>3.8563</v>
      </c>
      <c r="I26" s="38" t="n">
        <v>13.9061</v>
      </c>
      <c r="J26" s="38" t="n">
        <v>3.321</v>
      </c>
      <c r="K26" s="38" t="n">
        <v>108.8993</v>
      </c>
      <c r="L26" s="38" t="n">
        <v>6.8125</v>
      </c>
      <c r="M26" s="112" t="n">
        <v>9.0998</v>
      </c>
    </row>
    <row r="27" ht="22.5" customFormat="1" customHeight="1" s="620">
      <c r="A27" s="610" t="inlineStr">
        <is>
          <t>영업기간
면허번호</t>
        </is>
      </c>
      <c r="B27" s="6" t="inlineStr">
        <is>
          <t>제창원 2003-2호</t>
        </is>
      </c>
      <c r="C27" s="6" t="inlineStr">
        <is>
          <t>2015-02-00340</t>
        </is>
      </c>
      <c r="D27" s="131" t="inlineStr">
        <is>
          <t>2003.08.18</t>
        </is>
      </c>
      <c r="E27" s="131" t="inlineStr">
        <is>
          <t>1999.09.22</t>
        </is>
      </c>
      <c r="F27" s="38" t="inlineStr">
        <is>
          <t>1993.08.26</t>
        </is>
      </c>
      <c r="G27" s="118" t="inlineStr">
        <is>
          <t>1990.07.21</t>
        </is>
      </c>
      <c r="H27" s="118" t="inlineStr">
        <is>
          <t>2009.04.08</t>
        </is>
      </c>
      <c r="I27" s="38" t="inlineStr">
        <is>
          <t>2005.07.07</t>
        </is>
      </c>
      <c r="J27" s="38" t="inlineStr">
        <is>
          <t>2015.05.01</t>
        </is>
      </c>
      <c r="K27" s="38" t="inlineStr">
        <is>
          <t>2001.11.09</t>
        </is>
      </c>
      <c r="L27" s="38" t="inlineStr">
        <is>
          <t>1996.05.16</t>
        </is>
      </c>
      <c r="M27" s="112" t="inlineStr">
        <is>
          <t>2009.06.29</t>
        </is>
      </c>
    </row>
    <row r="28" ht="22.5" customFormat="1" customHeight="1" s="13">
      <c r="A28" s="86" t="inlineStr">
        <is>
          <t>신용평가</t>
        </is>
      </c>
      <c r="B28" s="52" t="n"/>
      <c r="C28" s="39" t="n"/>
      <c r="D28" s="240" t="inlineStr">
        <is>
          <t>BB0
(23.06.29~24.06.28)</t>
        </is>
      </c>
      <c r="E28" s="240" t="inlineStr">
        <is>
          <t>BBB+
(23.04.07~24.04.06)</t>
        </is>
      </c>
      <c r="F28" s="240" t="inlineStr">
        <is>
          <t>BBB-
(23.06.23~24.06.22)</t>
        </is>
      </c>
      <c r="G28" s="67" t="n"/>
      <c r="H28" s="240" t="inlineStr">
        <is>
          <t>BB0
(23.11.03~24.06.30)</t>
        </is>
      </c>
      <c r="I28" s="68" t="n"/>
      <c r="J28" s="152" t="n"/>
      <c r="K28" s="52" t="n"/>
      <c r="L28" s="558" t="n"/>
      <c r="M28" s="52" t="n"/>
    </row>
    <row r="29" customFormat="1" s="13">
      <c r="A29" s="86" t="inlineStr">
        <is>
          <t>여성기업</t>
        </is>
      </c>
      <c r="B29" s="52" t="n"/>
      <c r="C29" s="52" t="n"/>
      <c r="D29" s="153" t="n"/>
      <c r="E29" s="153" t="n"/>
      <c r="F29" s="52" t="n"/>
      <c r="G29" s="67" t="n"/>
      <c r="H29" s="67" t="n"/>
      <c r="I29" s="68" t="n"/>
      <c r="J29" s="152" t="n"/>
      <c r="K29" s="52" t="n"/>
      <c r="L29" s="558" t="n"/>
      <c r="M29" s="52" t="n"/>
    </row>
    <row r="30" customFormat="1" s="13">
      <c r="A30" s="86" t="inlineStr">
        <is>
          <t>건설고용지수</t>
        </is>
      </c>
      <c r="B30" s="52" t="n"/>
      <c r="C30" s="52" t="n"/>
      <c r="D30" s="153" t="n"/>
      <c r="E30" s="153" t="n"/>
      <c r="F30" s="52" t="n"/>
      <c r="G30" s="67" t="n"/>
      <c r="H30" s="67" t="n"/>
      <c r="I30" s="68" t="n"/>
      <c r="J30" s="152" t="n"/>
      <c r="K30" s="52" t="n"/>
      <c r="L30" s="558" t="n"/>
      <c r="M30" s="52" t="n"/>
    </row>
    <row r="31" customFormat="1" s="13">
      <c r="A31" s="87" t="inlineStr">
        <is>
          <t>일자리창출실적</t>
        </is>
      </c>
      <c r="B31" s="52" t="n"/>
      <c r="C31" s="52" t="n"/>
      <c r="D31" s="153" t="n"/>
      <c r="E31" s="153" t="n"/>
      <c r="F31" s="52" t="n"/>
      <c r="G31" s="67" t="n"/>
      <c r="H31" s="67" t="n"/>
      <c r="I31" s="68" t="n"/>
      <c r="J31" s="152" t="n"/>
      <c r="K31" s="52" t="n"/>
      <c r="L31" s="558" t="n"/>
      <c r="M31" s="52" t="n"/>
    </row>
    <row r="32" customFormat="1" s="13">
      <c r="A32" s="87" t="inlineStr">
        <is>
          <t>시공품질평가</t>
        </is>
      </c>
      <c r="B32" s="52" t="n"/>
      <c r="C32" s="52" t="n"/>
      <c r="D32" s="153" t="n"/>
      <c r="E32" s="153" t="n"/>
      <c r="F32" s="52" t="n"/>
      <c r="G32" s="67" t="n"/>
      <c r="H32" s="67" t="n"/>
      <c r="I32" s="68" t="n"/>
      <c r="J32" s="152" t="n"/>
      <c r="K32" s="52" t="n"/>
      <c r="L32" s="558" t="n"/>
      <c r="M32" s="52" t="n"/>
    </row>
    <row r="33" customFormat="1" s="13">
      <c r="A33" s="86" t="inlineStr">
        <is>
          <t>비  고</t>
        </is>
      </c>
      <c r="B33" s="37" t="n"/>
      <c r="C33" s="37" t="n"/>
      <c r="D33" s="154" t="inlineStr">
        <is>
          <t>김대열</t>
        </is>
      </c>
      <c r="E33" s="154" t="inlineStr">
        <is>
          <t>구본진</t>
        </is>
      </c>
      <c r="F33" s="37" t="inlineStr">
        <is>
          <t>윤한봉</t>
        </is>
      </c>
      <c r="G33" s="37" t="n"/>
      <c r="H33" s="37" t="n"/>
      <c r="I33" s="37" t="inlineStr">
        <is>
          <t>조동규</t>
        </is>
      </c>
      <c r="J33" s="37" t="inlineStr">
        <is>
          <t>구본진</t>
        </is>
      </c>
      <c r="K33" s="539" t="inlineStr">
        <is>
          <t>구본진</t>
        </is>
      </c>
      <c r="L33" s="37" t="n"/>
      <c r="M33" s="110" t="inlineStr">
        <is>
          <t>이동훈</t>
        </is>
      </c>
    </row>
    <row r="34" ht="26.1" customHeight="1" s="3">
      <c r="A34" s="11" t="inlineStr">
        <is>
          <t>회사명</t>
        </is>
      </c>
      <c r="B34" s="11" t="inlineStr">
        <is>
          <t>진사전력기술단</t>
        </is>
      </c>
      <c r="C34" s="40" t="inlineStr">
        <is>
          <t>㈜성공</t>
        </is>
      </c>
      <c r="D34" s="40" t="inlineStr">
        <is>
          <t>㈜렉터슨</t>
        </is>
      </c>
      <c r="E34" s="11" t="inlineStr">
        <is>
          <t>㈜현우종합전기</t>
        </is>
      </c>
      <c r="F34" s="11" t="inlineStr">
        <is>
          <t>㈜명진전력</t>
        </is>
      </c>
      <c r="G34" s="11" t="inlineStr">
        <is>
          <t>㈜원진종합건설</t>
        </is>
      </c>
      <c r="H34" s="11" t="inlineStr">
        <is>
          <t>㈜태영이엔지</t>
        </is>
      </c>
      <c r="I34" s="67" t="n"/>
      <c r="J34" s="144" t="n"/>
      <c r="K34" s="155" t="n"/>
      <c r="L34" s="155" t="n"/>
      <c r="M34" s="155" t="n"/>
    </row>
    <row r="35">
      <c r="A35" s="86" t="inlineStr">
        <is>
          <t>대표자</t>
        </is>
      </c>
      <c r="B35" s="562" t="inlineStr">
        <is>
          <t>김지영</t>
        </is>
      </c>
      <c r="C35" s="539" t="inlineStr">
        <is>
          <t>오승묵</t>
        </is>
      </c>
      <c r="D35" s="645" t="inlineStr">
        <is>
          <t>김동률</t>
        </is>
      </c>
      <c r="E35" s="562" t="inlineStr">
        <is>
          <t>진봉현</t>
        </is>
      </c>
      <c r="F35" s="110" t="inlineStr">
        <is>
          <t>빈재민</t>
        </is>
      </c>
      <c r="G35" s="110" t="inlineStr">
        <is>
          <t>배석한</t>
        </is>
      </c>
      <c r="H35" s="110" t="inlineStr">
        <is>
          <t>김경희</t>
        </is>
      </c>
      <c r="I35" s="37" t="n"/>
      <c r="J35" s="539" t="n"/>
      <c r="K35" s="37" t="n"/>
      <c r="L35" s="539" t="n"/>
      <c r="M35" s="539" t="n"/>
    </row>
    <row r="36">
      <c r="A36" s="86" t="inlineStr">
        <is>
          <t>사업자번호</t>
        </is>
      </c>
      <c r="B36" s="127" t="inlineStr">
        <is>
          <t>613-12-24418</t>
        </is>
      </c>
      <c r="C36" s="43" t="inlineStr">
        <is>
          <t>528-88-02969</t>
        </is>
      </c>
      <c r="D36" s="321" t="inlineStr">
        <is>
          <t>220-81-92122</t>
        </is>
      </c>
      <c r="E36" s="127" t="inlineStr">
        <is>
          <t>609-81-67511</t>
        </is>
      </c>
      <c r="F36" s="110" t="inlineStr">
        <is>
          <t>613-81-37068</t>
        </is>
      </c>
      <c r="G36" s="110" t="inlineStr">
        <is>
          <t>609-81-32972</t>
        </is>
      </c>
      <c r="H36" s="110" t="inlineStr">
        <is>
          <t>137-88-02569</t>
        </is>
      </c>
      <c r="I36" s="37" t="n"/>
      <c r="J36" s="43" t="n"/>
      <c r="K36" s="37" t="n"/>
      <c r="L36" s="43" t="n"/>
      <c r="M36" s="43" t="n"/>
    </row>
    <row r="37">
      <c r="A37" s="86" t="inlineStr">
        <is>
          <t>지역</t>
        </is>
      </c>
      <c r="B37" s="127" t="inlineStr">
        <is>
          <t>경남 사천시</t>
        </is>
      </c>
      <c r="C37" s="43" t="inlineStr">
        <is>
          <t>경남 진주시</t>
        </is>
      </c>
      <c r="D37" s="320" t="inlineStr">
        <is>
          <t>경남 창원시</t>
        </is>
      </c>
      <c r="E37" s="110" t="inlineStr">
        <is>
          <t>경남 창원시</t>
        </is>
      </c>
      <c r="F37" s="110" t="inlineStr">
        <is>
          <t>경남 진주시</t>
        </is>
      </c>
      <c r="G37" s="110" t="inlineStr">
        <is>
          <t>경남 창원시</t>
        </is>
      </c>
      <c r="H37" s="110" t="inlineStr">
        <is>
          <t>경남 창원시</t>
        </is>
      </c>
      <c r="I37" s="37" t="n"/>
      <c r="J37" s="43" t="n"/>
      <c r="K37" s="37" t="n"/>
      <c r="L37" s="43" t="n"/>
      <c r="M37" s="43" t="n"/>
    </row>
    <row r="38">
      <c r="A38" s="86" t="inlineStr">
        <is>
          <t>소방시공능력</t>
        </is>
      </c>
      <c r="B38" s="562" t="n">
        <v>679200000</v>
      </c>
      <c r="C38" s="562" t="n">
        <v>1167000000</v>
      </c>
      <c r="D38" s="564" t="n">
        <v>1884200000</v>
      </c>
      <c r="E38" s="562" t="n">
        <v>1602100000</v>
      </c>
      <c r="F38" s="535" t="n">
        <v>616900000</v>
      </c>
      <c r="G38" s="535" t="n">
        <v>898100000</v>
      </c>
      <c r="H38" s="535" t="n">
        <v>1004800000</v>
      </c>
      <c r="I38" s="608" t="n"/>
      <c r="J38" s="539" t="n"/>
      <c r="K38" s="608" t="n"/>
      <c r="L38" s="539" t="n"/>
      <c r="M38" s="539" t="n"/>
    </row>
    <row r="39">
      <c r="A39" s="86" t="inlineStr">
        <is>
          <t>3년간 실적액</t>
        </is>
      </c>
      <c r="B39" s="562" t="n">
        <v>204015000</v>
      </c>
      <c r="C39" s="539" t="n">
        <v>780091000</v>
      </c>
      <c r="D39" s="564" t="n">
        <v>692740000</v>
      </c>
      <c r="E39" s="562" t="n">
        <v>1188097000</v>
      </c>
      <c r="F39" s="535" t="n">
        <v>204098000</v>
      </c>
      <c r="G39" s="535" t="n">
        <v>641983000</v>
      </c>
      <c r="H39" s="535" t="n">
        <v>365835000</v>
      </c>
      <c r="I39" s="608" t="n"/>
      <c r="J39" s="539" t="n"/>
      <c r="K39" s="608" t="n"/>
      <c r="L39" s="539" t="n"/>
      <c r="M39" s="539" t="n"/>
    </row>
    <row r="40">
      <c r="A40" s="86" t="inlineStr">
        <is>
          <t>5년간 실적액</t>
        </is>
      </c>
      <c r="B40" s="562" t="n">
        <v>287330000</v>
      </c>
      <c r="C40" s="539" t="n">
        <v>1224019000</v>
      </c>
      <c r="D40" s="564" t="n">
        <v>692740000</v>
      </c>
      <c r="E40" s="562" t="n">
        <v>1528224000</v>
      </c>
      <c r="F40" s="540" t="n">
        <v>248458000</v>
      </c>
      <c r="G40" s="540" t="n">
        <v>1128604000</v>
      </c>
      <c r="H40" s="540" t="n">
        <v>365835000</v>
      </c>
      <c r="I40" s="640" t="n"/>
      <c r="J40" s="539" t="n"/>
      <c r="K40" s="640" t="n"/>
      <c r="L40" s="539" t="n"/>
      <c r="M40" s="539" t="n"/>
    </row>
    <row r="41">
      <c r="A41" s="609" t="inlineStr">
        <is>
          <t>부채비율</t>
        </is>
      </c>
      <c r="B41" s="112" t="n">
        <v>0.3749</v>
      </c>
      <c r="C41" s="38" t="n">
        <v>0.0002</v>
      </c>
      <c r="D41" s="322" t="n">
        <v>0.9451000000000001</v>
      </c>
      <c r="E41" s="114" t="n">
        <v>0.3393</v>
      </c>
      <c r="F41" s="112" t="n">
        <v>0.3651</v>
      </c>
      <c r="G41" s="114" t="n">
        <v>0.0643</v>
      </c>
      <c r="H41" s="113" t="n">
        <v>0.8473000000000001</v>
      </c>
      <c r="I41" s="38" t="n"/>
      <c r="J41" s="38" t="n"/>
      <c r="K41" s="38" t="n"/>
      <c r="L41" s="38" t="n"/>
      <c r="M41" s="38" t="n"/>
    </row>
    <row r="42">
      <c r="A42" s="609" t="inlineStr">
        <is>
          <t>유동비율</t>
        </is>
      </c>
      <c r="B42" s="113" t="n">
        <v>1.7415</v>
      </c>
      <c r="C42" s="38" t="n">
        <v>5213.766</v>
      </c>
      <c r="D42" s="322" t="n">
        <v>1.1336</v>
      </c>
      <c r="E42" s="114" t="n">
        <v>3.4185</v>
      </c>
      <c r="F42" s="112" t="n">
        <v>3.9649</v>
      </c>
      <c r="G42" s="112" t="n">
        <v>14.3298</v>
      </c>
      <c r="H42" s="112" t="n">
        <v>2.4909</v>
      </c>
      <c r="I42" s="38" t="n"/>
      <c r="J42" s="38" t="n"/>
      <c r="K42" s="38" t="n"/>
      <c r="L42" s="38" t="n"/>
      <c r="M42" s="38" t="n"/>
    </row>
    <row r="43" ht="22.5" customHeight="1" s="3">
      <c r="A43" s="610" t="inlineStr">
        <is>
          <t>영업기간
면허번호</t>
        </is>
      </c>
      <c r="B43" s="112" t="inlineStr">
        <is>
          <t>2019.04.02</t>
        </is>
      </c>
      <c r="C43" s="38" t="inlineStr">
        <is>
          <t>2009.02.27</t>
        </is>
      </c>
      <c r="D43" s="336" t="n"/>
      <c r="E43" s="112" t="inlineStr">
        <is>
          <t>2007.04.05</t>
        </is>
      </c>
      <c r="F43" s="115" t="inlineStr">
        <is>
          <t>2019.06.12</t>
        </is>
      </c>
      <c r="G43" s="115" t="inlineStr">
        <is>
          <t>2004.04.23</t>
        </is>
      </c>
      <c r="H43" s="112" t="inlineStr">
        <is>
          <t>2022.07.29</t>
        </is>
      </c>
      <c r="I43" s="38" t="n"/>
      <c r="J43" s="38" t="n"/>
      <c r="K43" s="38" t="n"/>
      <c r="L43" s="38" t="n"/>
      <c r="M43" s="38" t="n"/>
    </row>
    <row r="44" ht="22.5" customHeight="1" s="3">
      <c r="A44" s="86" t="inlineStr">
        <is>
          <t>신용평가</t>
        </is>
      </c>
      <c r="B44" s="52" t="n"/>
      <c r="C44" s="39" t="n"/>
      <c r="D44" s="231" t="inlineStr">
        <is>
          <t>BB0
(25.04.29~26.04.28)</t>
        </is>
      </c>
      <c r="E44" s="153" t="n"/>
      <c r="F44" s="67" t="n"/>
      <c r="G44" s="153" t="n"/>
      <c r="H44" s="68" t="n"/>
      <c r="I44" s="152" t="n"/>
      <c r="J44" s="52" t="n"/>
      <c r="K44" s="558" t="n"/>
      <c r="L44" s="52" t="n"/>
      <c r="M44" s="52" t="n"/>
    </row>
    <row r="45">
      <c r="A45" s="86" t="inlineStr">
        <is>
          <t>여성기업</t>
        </is>
      </c>
      <c r="B45" s="52" t="n"/>
      <c r="C45" s="52" t="n"/>
      <c r="D45" s="337" t="n"/>
      <c r="E45" s="52" t="n"/>
      <c r="F45" s="67" t="n"/>
      <c r="G45" s="67" t="n"/>
      <c r="H45" s="68" t="n"/>
      <c r="I45" s="152" t="n"/>
      <c r="J45" s="52" t="n"/>
      <c r="K45" s="558" t="n"/>
      <c r="L45" s="52" t="n"/>
      <c r="M45" s="52" t="n"/>
    </row>
    <row r="46">
      <c r="A46" s="86" t="inlineStr">
        <is>
          <t>건설고용지수</t>
        </is>
      </c>
      <c r="B46" s="52" t="n"/>
      <c r="C46" s="52" t="n"/>
      <c r="D46" s="337" t="n"/>
      <c r="E46" s="52" t="n"/>
      <c r="F46" s="67" t="n"/>
      <c r="G46" s="67" t="n"/>
      <c r="H46" s="68" t="n"/>
      <c r="I46" s="152" t="n"/>
      <c r="J46" s="52" t="n"/>
      <c r="K46" s="558" t="n"/>
      <c r="L46" s="52" t="n"/>
      <c r="M46" s="52" t="n"/>
    </row>
    <row r="47">
      <c r="A47" s="87" t="inlineStr">
        <is>
          <t>일자리창출실적</t>
        </is>
      </c>
      <c r="B47" s="52" t="n"/>
      <c r="C47" s="52" t="n"/>
      <c r="D47" s="337" t="n"/>
      <c r="E47" s="52" t="n"/>
      <c r="F47" s="67" t="n"/>
      <c r="G47" s="67" t="n"/>
      <c r="H47" s="68" t="n"/>
      <c r="I47" s="152" t="n"/>
      <c r="J47" s="52" t="n"/>
      <c r="K47" s="558" t="n"/>
      <c r="L47" s="52" t="n"/>
      <c r="M47" s="52" t="n"/>
    </row>
    <row r="48">
      <c r="A48" s="87" t="inlineStr">
        <is>
          <t>시공품질평가</t>
        </is>
      </c>
      <c r="B48" s="52" t="n"/>
      <c r="C48" s="52" t="n"/>
      <c r="D48" s="337" t="n"/>
      <c r="E48" s="52" t="n"/>
      <c r="F48" s="67" t="n"/>
      <c r="G48" s="67" t="n"/>
      <c r="H48" s="68" t="n"/>
      <c r="I48" s="152" t="n"/>
      <c r="J48" s="52" t="n"/>
      <c r="K48" s="558" t="n"/>
      <c r="L48" s="52" t="n"/>
      <c r="M48" s="52" t="n"/>
    </row>
    <row r="49">
      <c r="A49" s="86" t="inlineStr">
        <is>
          <t>비  고</t>
        </is>
      </c>
      <c r="B49" s="110" t="inlineStr">
        <is>
          <t>윤명숙</t>
        </is>
      </c>
      <c r="C49" s="37" t="inlineStr">
        <is>
          <t>김희</t>
        </is>
      </c>
      <c r="D49" s="338" t="n"/>
      <c r="E49" s="110" t="inlineStr">
        <is>
          <t>김희준</t>
        </is>
      </c>
      <c r="F49" s="110" t="inlineStr">
        <is>
          <t>김희준</t>
        </is>
      </c>
      <c r="G49" s="110" t="inlineStr">
        <is>
          <t>임태균</t>
        </is>
      </c>
      <c r="H49" s="110" t="inlineStr">
        <is>
          <t>구본진</t>
        </is>
      </c>
      <c r="I49" s="37" t="n"/>
      <c r="J49" s="539" t="n"/>
      <c r="K49" s="37" t="n"/>
      <c r="L49" s="37" t="n"/>
      <c r="M49" s="3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CGSComputer</dc:creator>
  <dcterms:created xmlns:dcterms="http://purl.org/dc/terms/" xmlns:xsi="http://www.w3.org/2001/XMLSchema-instance" xsi:type="dcterms:W3CDTF">2012-03-31T01:49:16Z</dcterms:created>
  <dcterms:modified xmlns:dcterms="http://purl.org/dc/terms/" xmlns:xsi="http://www.w3.org/2001/XMLSchema-instance" xsi:type="dcterms:W3CDTF">2025-08-26T05:30:29Z</dcterms:modified>
  <cp:lastModifiedBy>user</cp:lastModifiedBy>
  <cp:lastPrinted>2016-08-29T01:52:16Z</cp:lastPrinted>
</cp:coreProperties>
</file>